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5CB835CB-DFF3-4C30-833B-704D67E25DE7}" xr6:coauthVersionLast="47" xr6:coauthVersionMax="47" xr10:uidLastSave="{00000000-0000-0000-0000-000000000000}"/>
  <bookViews>
    <workbookView xWindow="-120" yWindow="-120" windowWidth="24240" windowHeight="13020" tabRatio="853" firstSheet="1" activeTab="1" xr2:uid="{00000000-000D-0000-FFFF-FFFF00000000}"/>
  </bookViews>
  <sheets>
    <sheet name="FP" sheetId="21" r:id="rId1"/>
    <sheet name="Summary" sheetId="13" r:id="rId2"/>
    <sheet name="Summary by CCA Class" sheetId="14" state="hidden" r:id="rId3"/>
    <sheet name="AUC Rates" sheetId="5" r:id="rId4"/>
    <sheet name="IRM" sheetId="20" r:id="rId5"/>
    <sheet name="BRZ Rates" sheetId="3" r:id="rId6"/>
    <sheet name="BRZ SCH 8 Rates - 1.5Multiplier" sheetId="8" r:id="rId7"/>
    <sheet name="BRZ SCH 8 Rates - 1.0Multiplier" sheetId="19" r:id="rId8"/>
    <sheet name="ERZ Rates" sheetId="4" r:id="rId9"/>
    <sheet name="ERZ SCH 8 Rates 1.5" sheetId="9" r:id="rId10"/>
    <sheet name="ERZ SCH 8 Rates 1.0" sheetId="18" r:id="rId11"/>
    <sheet name="GRZ Rates" sheetId="2" r:id="rId12"/>
    <sheet name="GRZ SCH 8 Rates 1.5" sheetId="10" r:id="rId13"/>
    <sheet name="GRZ SCH 8 Rates 1.0" sheetId="17" r:id="rId14"/>
    <sheet name="HRZ Rates" sheetId="6" r:id="rId15"/>
    <sheet name="HRZ SCH 8 Rates 1.5" sheetId="11" r:id="rId16"/>
    <sheet name="HRZ SCH 8 Rates 1.0" sheetId="16" r:id="rId17"/>
    <sheet name="PRZ Rates" sheetId="1" r:id="rId18"/>
    <sheet name="PRZ SCH 8 Rates 1.5" sheetId="12" r:id="rId19"/>
    <sheet name="PRZ SCH 8 Rates 1.0" sheetId="15" r:id="rId20"/>
  </sheets>
  <definedNames>
    <definedName name="___INDEX_SHEET___ASAP_Utilities" localSheetId="5">#REF!</definedName>
    <definedName name="___INDEX_SHEET___ASAP_Utilities" localSheetId="8">#REF!</definedName>
    <definedName name="___INDEX_SHEET___ASAP_Utilities" localSheetId="11">#REF!</definedName>
    <definedName name="___INDEX_SHEET___ASAP_Utilities" localSheetId="14">#REF!</definedName>
    <definedName name="___INDEX_SHEET___ASAP_Utilities">#REF!</definedName>
    <definedName name="LDC_LIST" localSheetId="5">#REF!</definedName>
    <definedName name="LDC_LIST" localSheetId="11">#REF!</definedName>
    <definedName name="LDC_LIST" localSheetId="14">#REF!</definedName>
    <definedName name="LDC_LIST">#REF!</definedName>
    <definedName name="ratedescription">#REF!</definedName>
    <definedName name="units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L19" i="5"/>
  <c r="L18" i="5"/>
  <c r="J19" i="5"/>
  <c r="J18" i="5"/>
  <c r="J17" i="5"/>
  <c r="I19" i="5"/>
  <c r="I18" i="5"/>
  <c r="I17" i="5"/>
  <c r="I16" i="5"/>
  <c r="I15" i="5"/>
  <c r="I14" i="5"/>
  <c r="H19" i="5"/>
  <c r="H18" i="5"/>
  <c r="H17" i="5"/>
  <c r="H16" i="5"/>
  <c r="L6" i="5"/>
  <c r="K6" i="5"/>
  <c r="J6" i="5"/>
  <c r="I6" i="5"/>
  <c r="H6" i="5"/>
  <c r="L17" i="13"/>
  <c r="M17" i="13"/>
  <c r="N17" i="13"/>
  <c r="O17" i="13"/>
  <c r="P17" i="13"/>
  <c r="Q17" i="13"/>
  <c r="R17" i="13"/>
  <c r="K17" i="13"/>
  <c r="C18" i="20"/>
  <c r="D18" i="20"/>
  <c r="E18" i="20"/>
  <c r="F18" i="20"/>
  <c r="C17" i="20"/>
  <c r="D17" i="20"/>
  <c r="E17" i="20"/>
  <c r="F17" i="20"/>
  <c r="F16" i="20"/>
  <c r="E16" i="20"/>
  <c r="D16" i="20"/>
  <c r="C16" i="20"/>
  <c r="G12" i="21"/>
  <c r="G10" i="21"/>
  <c r="G14" i="21"/>
  <c r="G15" i="21"/>
  <c r="G11" i="21"/>
  <c r="G13" i="21"/>
  <c r="CA22" i="5"/>
  <c r="CA21" i="5"/>
  <c r="CA20" i="5"/>
  <c r="CA19" i="5"/>
  <c r="CA18" i="5"/>
  <c r="BZ22" i="5"/>
  <c r="BZ21" i="5"/>
  <c r="BZ20" i="5"/>
  <c r="BY22" i="5"/>
  <c r="BY21" i="5"/>
  <c r="BY20" i="5"/>
  <c r="BY19" i="5"/>
  <c r="BY18" i="5"/>
  <c r="BY17" i="5"/>
  <c r="BX22" i="5"/>
  <c r="BX21" i="5"/>
  <c r="BX20" i="5"/>
  <c r="BX19" i="5"/>
  <c r="BX18" i="5"/>
  <c r="BX17" i="5"/>
  <c r="BX16" i="5"/>
  <c r="BX15" i="5"/>
  <c r="BX14" i="5"/>
  <c r="BW22" i="5"/>
  <c r="BW21" i="5"/>
  <c r="BW20" i="5"/>
  <c r="BW19" i="5"/>
  <c r="BW18" i="5"/>
  <c r="BW17" i="5"/>
  <c r="BW16" i="5"/>
  <c r="CA12" i="5"/>
  <c r="CA6" i="5"/>
  <c r="CA8" i="5"/>
  <c r="CA9" i="5"/>
  <c r="BZ6" i="5"/>
  <c r="BZ8" i="5"/>
  <c r="BY6" i="5"/>
  <c r="BY8" i="5"/>
  <c r="BX6" i="5"/>
  <c r="BX8" i="5"/>
  <c r="BW6" i="5"/>
  <c r="BW8" i="5"/>
  <c r="BW9" i="5"/>
  <c r="CB6" i="5"/>
  <c r="CB8" i="5"/>
  <c r="CB9" i="5"/>
  <c r="CB10" i="5"/>
  <c r="BZ9" i="5"/>
  <c r="BZ10" i="5"/>
  <c r="BZ12" i="5"/>
  <c r="BY9" i="5"/>
  <c r="BY10" i="5"/>
  <c r="BY12" i="5"/>
  <c r="BX9" i="5"/>
  <c r="BX10" i="5"/>
  <c r="BX12" i="5"/>
  <c r="CA10" i="5"/>
  <c r="BW10" i="5"/>
  <c r="BW12" i="5"/>
  <c r="CB12" i="5"/>
  <c r="B35" i="3"/>
  <c r="R35" i="3"/>
  <c r="B36" i="3"/>
  <c r="B37" i="3"/>
  <c r="B38" i="3"/>
  <c r="B39" i="3"/>
  <c r="B39" i="4"/>
  <c r="R39" i="4"/>
  <c r="B40" i="4"/>
  <c r="B41" i="4"/>
  <c r="B42" i="4"/>
  <c r="B43" i="4"/>
  <c r="B34" i="2"/>
  <c r="R34" i="2"/>
  <c r="B35" i="2"/>
  <c r="B36" i="2"/>
  <c r="B37" i="2"/>
  <c r="B38" i="2"/>
  <c r="B32" i="6"/>
  <c r="R32" i="6"/>
  <c r="B33" i="6"/>
  <c r="B34" i="6"/>
  <c r="B35" i="6"/>
  <c r="B36" i="6"/>
  <c r="B37" i="1"/>
  <c r="R37" i="1"/>
  <c r="B38" i="1"/>
  <c r="B39" i="1"/>
  <c r="B40" i="1"/>
  <c r="B41" i="1"/>
  <c r="O35" i="3"/>
  <c r="Q32" i="6"/>
  <c r="Q33" i="6"/>
  <c r="BR19" i="5"/>
  <c r="BR20" i="5"/>
  <c r="BR21" i="5"/>
  <c r="BR18" i="5"/>
  <c r="BR12" i="5"/>
  <c r="BR6" i="5"/>
  <c r="BR8" i="5"/>
  <c r="BQ21" i="5"/>
  <c r="BQ20" i="5"/>
  <c r="BQ6" i="5"/>
  <c r="BP21" i="5"/>
  <c r="BP20" i="5"/>
  <c r="BP19" i="5"/>
  <c r="BP18" i="5"/>
  <c r="BP17" i="5"/>
  <c r="BP6" i="5"/>
  <c r="BP8" i="5"/>
  <c r="BO21" i="5"/>
  <c r="BO20" i="5"/>
  <c r="BO19" i="5"/>
  <c r="BO18" i="5"/>
  <c r="BO17" i="5"/>
  <c r="BO16" i="5"/>
  <c r="BO15" i="5"/>
  <c r="BO14" i="5"/>
  <c r="BO6" i="5"/>
  <c r="BO8" i="5"/>
  <c r="BO9" i="5"/>
  <c r="BN21" i="5"/>
  <c r="BN20" i="5"/>
  <c r="BN19" i="5"/>
  <c r="BN18" i="5"/>
  <c r="BN17" i="5"/>
  <c r="BN16" i="5"/>
  <c r="BN6" i="5"/>
  <c r="BS6" i="5"/>
  <c r="BS8" i="5"/>
  <c r="BN8" i="5"/>
  <c r="BN9" i="5"/>
  <c r="BQ8" i="5"/>
  <c r="BQ9" i="5"/>
  <c r="B42" i="1"/>
  <c r="B36" i="1"/>
  <c r="B35" i="1"/>
  <c r="B34" i="1"/>
  <c r="B33" i="1"/>
  <c r="B37" i="6"/>
  <c r="B31" i="6"/>
  <c r="B30" i="6"/>
  <c r="B39" i="2"/>
  <c r="B33" i="2"/>
  <c r="B32" i="2"/>
  <c r="B31" i="2"/>
  <c r="B30" i="2"/>
  <c r="B29" i="2"/>
  <c r="B44" i="4"/>
  <c r="C12" i="20"/>
  <c r="B37" i="4"/>
  <c r="B36" i="4"/>
  <c r="B35" i="4"/>
  <c r="B34" i="4"/>
  <c r="B33" i="4"/>
  <c r="B32" i="4"/>
  <c r="B31" i="4"/>
  <c r="B40" i="3"/>
  <c r="B34" i="3"/>
  <c r="B33" i="3"/>
  <c r="B32" i="3"/>
  <c r="B31" i="3"/>
  <c r="B30" i="3"/>
  <c r="B29" i="3"/>
  <c r="B38" i="4"/>
  <c r="P4" i="19"/>
  <c r="R4" i="19"/>
  <c r="S4" i="19"/>
  <c r="T4" i="19"/>
  <c r="V4" i="19"/>
  <c r="W4" i="19"/>
  <c r="Z4" i="19"/>
  <c r="AC4" i="19"/>
  <c r="AD4" i="19"/>
  <c r="AE4" i="19"/>
  <c r="AG4" i="19"/>
  <c r="AH4" i="19"/>
  <c r="AK4" i="19"/>
  <c r="AN4" i="19"/>
  <c r="AO4" i="19"/>
  <c r="AP4" i="19"/>
  <c r="AR4" i="19"/>
  <c r="AS4" i="19"/>
  <c r="AV4" i="19"/>
  <c r="AY4" i="19"/>
  <c r="AZ4" i="19"/>
  <c r="BA4" i="19"/>
  <c r="BC4" i="19"/>
  <c r="P5" i="19"/>
  <c r="R5" i="19"/>
  <c r="S5" i="19"/>
  <c r="T5" i="19"/>
  <c r="V5" i="19"/>
  <c r="W5" i="19"/>
  <c r="Z5" i="19"/>
  <c r="AC5" i="19"/>
  <c r="AD5" i="19"/>
  <c r="AE5" i="19"/>
  <c r="AG5" i="19"/>
  <c r="AH5" i="19"/>
  <c r="AK5" i="19"/>
  <c r="AN5" i="19"/>
  <c r="AO5" i="19"/>
  <c r="AP5" i="19"/>
  <c r="AR5" i="19"/>
  <c r="AS5" i="19"/>
  <c r="AV5" i="19"/>
  <c r="AY5" i="19"/>
  <c r="AZ5" i="19"/>
  <c r="BA5" i="19"/>
  <c r="BC5" i="19"/>
  <c r="P6" i="19"/>
  <c r="R6" i="19"/>
  <c r="S6" i="19"/>
  <c r="T6" i="19"/>
  <c r="V6" i="19"/>
  <c r="W6" i="19"/>
  <c r="Z6" i="19"/>
  <c r="AC6" i="19"/>
  <c r="AD6" i="19"/>
  <c r="AE6" i="19"/>
  <c r="AG6" i="19"/>
  <c r="AH6" i="19"/>
  <c r="AK6" i="19"/>
  <c r="AN6" i="19"/>
  <c r="AO6" i="19"/>
  <c r="AP6" i="19"/>
  <c r="AR6" i="19"/>
  <c r="AS6" i="19"/>
  <c r="AV6" i="19"/>
  <c r="AY6" i="19"/>
  <c r="AZ6" i="19"/>
  <c r="BA6" i="19"/>
  <c r="BC6" i="19"/>
  <c r="P7" i="19"/>
  <c r="R7" i="19"/>
  <c r="S7" i="19"/>
  <c r="T7" i="19"/>
  <c r="V7" i="19"/>
  <c r="W7" i="19"/>
  <c r="Z7" i="19"/>
  <c r="AC7" i="19"/>
  <c r="AD7" i="19"/>
  <c r="AE7" i="19"/>
  <c r="AG7" i="19"/>
  <c r="AH7" i="19"/>
  <c r="AK7" i="19"/>
  <c r="AN7" i="19"/>
  <c r="AO7" i="19"/>
  <c r="AP7" i="19"/>
  <c r="AR7" i="19"/>
  <c r="AS7" i="19"/>
  <c r="AV7" i="19"/>
  <c r="AY7" i="19"/>
  <c r="AZ7" i="19"/>
  <c r="BA7" i="19"/>
  <c r="BC7" i="19"/>
  <c r="P8" i="19"/>
  <c r="R8" i="19"/>
  <c r="S8" i="19"/>
  <c r="T8" i="19"/>
  <c r="V8" i="19"/>
  <c r="W8" i="19"/>
  <c r="Z8" i="19"/>
  <c r="AC8" i="19"/>
  <c r="AD8" i="19"/>
  <c r="AE8" i="19"/>
  <c r="AG8" i="19"/>
  <c r="AH8" i="19"/>
  <c r="AK8" i="19"/>
  <c r="AN8" i="19"/>
  <c r="AO8" i="19"/>
  <c r="AP8" i="19"/>
  <c r="AR8" i="19"/>
  <c r="AS8" i="19"/>
  <c r="AV8" i="19"/>
  <c r="AY8" i="19"/>
  <c r="AZ8" i="19"/>
  <c r="BA8" i="19"/>
  <c r="BC8" i="19"/>
  <c r="P9" i="19"/>
  <c r="R9" i="19"/>
  <c r="S9" i="19"/>
  <c r="T9" i="19"/>
  <c r="V9" i="19"/>
  <c r="W9" i="19"/>
  <c r="Z9" i="19"/>
  <c r="AC9" i="19"/>
  <c r="AD9" i="19"/>
  <c r="AE9" i="19"/>
  <c r="AG9" i="19"/>
  <c r="AH9" i="19"/>
  <c r="AK9" i="19"/>
  <c r="AN9" i="19"/>
  <c r="AO9" i="19"/>
  <c r="AP9" i="19"/>
  <c r="AR9" i="19"/>
  <c r="AS9" i="19"/>
  <c r="AV9" i="19"/>
  <c r="AY9" i="19"/>
  <c r="AZ9" i="19"/>
  <c r="BA9" i="19"/>
  <c r="BC9" i="19"/>
  <c r="P10" i="19"/>
  <c r="R10" i="19"/>
  <c r="V10" i="19"/>
  <c r="W10" i="19"/>
  <c r="Z10" i="19"/>
  <c r="AC10" i="19"/>
  <c r="AD10" i="19"/>
  <c r="AE10" i="19"/>
  <c r="AG10" i="19"/>
  <c r="AH10" i="19"/>
  <c r="AK10" i="19"/>
  <c r="AN10" i="19"/>
  <c r="AO10" i="19"/>
  <c r="AP10" i="19"/>
  <c r="AR10" i="19"/>
  <c r="AS10" i="19"/>
  <c r="AV10" i="19"/>
  <c r="AY10" i="19"/>
  <c r="AZ10" i="19"/>
  <c r="BA10" i="19"/>
  <c r="BC10" i="19"/>
  <c r="P11" i="19"/>
  <c r="R11" i="19"/>
  <c r="S11" i="19"/>
  <c r="T11" i="19"/>
  <c r="V11" i="19"/>
  <c r="W11" i="19"/>
  <c r="Z11" i="19"/>
  <c r="AC11" i="19"/>
  <c r="AD11" i="19"/>
  <c r="AE11" i="19"/>
  <c r="AG11" i="19"/>
  <c r="AH11" i="19"/>
  <c r="AK11" i="19"/>
  <c r="AN11" i="19"/>
  <c r="AO11" i="19"/>
  <c r="AP11" i="19"/>
  <c r="AR11" i="19"/>
  <c r="AS11" i="19"/>
  <c r="AV11" i="19"/>
  <c r="AY11" i="19"/>
  <c r="AZ11" i="19"/>
  <c r="BA11" i="19"/>
  <c r="BC11" i="19"/>
  <c r="P12" i="19"/>
  <c r="R12" i="19"/>
  <c r="S12" i="19"/>
  <c r="T12" i="19"/>
  <c r="V12" i="19"/>
  <c r="W12" i="19"/>
  <c r="Z12" i="19"/>
  <c r="AC12" i="19"/>
  <c r="AD12" i="19"/>
  <c r="AE12" i="19"/>
  <c r="AG12" i="19"/>
  <c r="AH12" i="19"/>
  <c r="AK12" i="19"/>
  <c r="AN12" i="19"/>
  <c r="AO12" i="19"/>
  <c r="AP12" i="19"/>
  <c r="AR12" i="19"/>
  <c r="AS12" i="19"/>
  <c r="AV12" i="19"/>
  <c r="AY12" i="19"/>
  <c r="AZ12" i="19"/>
  <c r="BA12" i="19"/>
  <c r="BC12" i="19"/>
  <c r="P13" i="19"/>
  <c r="R13" i="19"/>
  <c r="S13" i="19"/>
  <c r="T13" i="19"/>
  <c r="V13" i="19"/>
  <c r="W13" i="19"/>
  <c r="Z13" i="19"/>
  <c r="AC13" i="19"/>
  <c r="AD13" i="19"/>
  <c r="AE13" i="19"/>
  <c r="AG13" i="19"/>
  <c r="AH13" i="19"/>
  <c r="AK13" i="19"/>
  <c r="AN13" i="19"/>
  <c r="AO13" i="19"/>
  <c r="AP13" i="19"/>
  <c r="AR13" i="19"/>
  <c r="AS13" i="19"/>
  <c r="AV13" i="19"/>
  <c r="AY13" i="19"/>
  <c r="AZ13" i="19"/>
  <c r="BA13" i="19"/>
  <c r="BC13" i="19"/>
  <c r="P14" i="19"/>
  <c r="R14" i="19"/>
  <c r="S14" i="19"/>
  <c r="T14" i="19"/>
  <c r="V14" i="19"/>
  <c r="W14" i="19"/>
  <c r="Z14" i="19"/>
  <c r="AC14" i="19"/>
  <c r="AD14" i="19"/>
  <c r="AE14" i="19"/>
  <c r="AG14" i="19"/>
  <c r="AH14" i="19"/>
  <c r="AK14" i="19"/>
  <c r="AN14" i="19"/>
  <c r="AO14" i="19"/>
  <c r="AP14" i="19"/>
  <c r="AR14" i="19"/>
  <c r="AS14" i="19"/>
  <c r="AV14" i="19"/>
  <c r="AY14" i="19"/>
  <c r="AZ14" i="19"/>
  <c r="BA14" i="19"/>
  <c r="BC14" i="19"/>
  <c r="P15" i="19"/>
  <c r="R15" i="19"/>
  <c r="S15" i="19"/>
  <c r="T15" i="19"/>
  <c r="V15" i="19"/>
  <c r="W15" i="19"/>
  <c r="Z15" i="19"/>
  <c r="AC15" i="19"/>
  <c r="AD15" i="19"/>
  <c r="AE15" i="19"/>
  <c r="AG15" i="19"/>
  <c r="AH15" i="19"/>
  <c r="AK15" i="19"/>
  <c r="AN15" i="19"/>
  <c r="AO15" i="19"/>
  <c r="AP15" i="19"/>
  <c r="AR15" i="19"/>
  <c r="AS15" i="19"/>
  <c r="AV15" i="19"/>
  <c r="AY15" i="19"/>
  <c r="AZ15" i="19"/>
  <c r="BA15" i="19"/>
  <c r="BC15" i="19"/>
  <c r="P16" i="19"/>
  <c r="R16" i="19"/>
  <c r="S16" i="19"/>
  <c r="T16" i="19"/>
  <c r="V16" i="19"/>
  <c r="W16" i="19"/>
  <c r="Z16" i="19"/>
  <c r="AC16" i="19"/>
  <c r="AD16" i="19"/>
  <c r="AE16" i="19"/>
  <c r="AG16" i="19"/>
  <c r="AH16" i="19"/>
  <c r="AK16" i="19"/>
  <c r="AN16" i="19"/>
  <c r="AO16" i="19"/>
  <c r="AP16" i="19"/>
  <c r="AR16" i="19"/>
  <c r="AS16" i="19"/>
  <c r="AV16" i="19"/>
  <c r="AY16" i="19"/>
  <c r="AZ16" i="19"/>
  <c r="BA16" i="19"/>
  <c r="BC16" i="19"/>
  <c r="P17" i="19"/>
  <c r="R17" i="19"/>
  <c r="S17" i="19"/>
  <c r="T17" i="19"/>
  <c r="V17" i="19"/>
  <c r="W17" i="19"/>
  <c r="Z17" i="19"/>
  <c r="AC17" i="19"/>
  <c r="AD17" i="19"/>
  <c r="AE17" i="19"/>
  <c r="AG17" i="19"/>
  <c r="AH17" i="19"/>
  <c r="AK17" i="19"/>
  <c r="AN17" i="19"/>
  <c r="AO17" i="19"/>
  <c r="AP17" i="19"/>
  <c r="AR17" i="19"/>
  <c r="AS17" i="19"/>
  <c r="AV17" i="19"/>
  <c r="AY17" i="19"/>
  <c r="AZ17" i="19"/>
  <c r="BA17" i="19"/>
  <c r="BC17" i="19"/>
  <c r="P18" i="19"/>
  <c r="R18" i="19"/>
  <c r="S18" i="19"/>
  <c r="T18" i="19"/>
  <c r="V18" i="19"/>
  <c r="W18" i="19"/>
  <c r="Z18" i="19"/>
  <c r="AC18" i="19"/>
  <c r="AD18" i="19"/>
  <c r="AE18" i="19"/>
  <c r="AG18" i="19"/>
  <c r="AH18" i="19"/>
  <c r="AK18" i="19"/>
  <c r="AN18" i="19"/>
  <c r="AO18" i="19"/>
  <c r="AP18" i="19"/>
  <c r="AR18" i="19"/>
  <c r="AS18" i="19"/>
  <c r="AV18" i="19"/>
  <c r="AY18" i="19"/>
  <c r="AZ18" i="19"/>
  <c r="BA18" i="19"/>
  <c r="BC18" i="19"/>
  <c r="P19" i="19"/>
  <c r="R19" i="19"/>
  <c r="S19" i="19"/>
  <c r="T19" i="19"/>
  <c r="V19" i="19"/>
  <c r="W19" i="19"/>
  <c r="Z19" i="19"/>
  <c r="AC19" i="19"/>
  <c r="AD19" i="19"/>
  <c r="AE19" i="19"/>
  <c r="AG19" i="19"/>
  <c r="AH19" i="19"/>
  <c r="AK19" i="19"/>
  <c r="AN19" i="19"/>
  <c r="AO19" i="19"/>
  <c r="AP19" i="19"/>
  <c r="AR19" i="19"/>
  <c r="AS19" i="19"/>
  <c r="AV19" i="19"/>
  <c r="AY19" i="19"/>
  <c r="AZ19" i="19"/>
  <c r="BA19" i="19"/>
  <c r="BC19" i="19"/>
  <c r="P20" i="19"/>
  <c r="R20" i="19"/>
  <c r="S20" i="19"/>
  <c r="T20" i="19"/>
  <c r="V20" i="19"/>
  <c r="W20" i="19"/>
  <c r="Z20" i="19"/>
  <c r="AC20" i="19"/>
  <c r="AD20" i="19"/>
  <c r="AE20" i="19"/>
  <c r="AG20" i="19"/>
  <c r="AH20" i="19"/>
  <c r="AK20" i="19"/>
  <c r="AN20" i="19"/>
  <c r="AO20" i="19"/>
  <c r="AP20" i="19"/>
  <c r="AR20" i="19"/>
  <c r="AS20" i="19"/>
  <c r="AV20" i="19"/>
  <c r="AY20" i="19"/>
  <c r="AZ20" i="19"/>
  <c r="BA20" i="19"/>
  <c r="BC20" i="19"/>
  <c r="P21" i="19"/>
  <c r="R21" i="19"/>
  <c r="S21" i="19"/>
  <c r="T21" i="19"/>
  <c r="V21" i="19"/>
  <c r="W21" i="19"/>
  <c r="Z21" i="19"/>
  <c r="AC21" i="19"/>
  <c r="AD21" i="19"/>
  <c r="AE21" i="19"/>
  <c r="AG21" i="19"/>
  <c r="AH21" i="19"/>
  <c r="AK21" i="19"/>
  <c r="AN21" i="19"/>
  <c r="AO21" i="19"/>
  <c r="AP21" i="19"/>
  <c r="AR21" i="19"/>
  <c r="AS21" i="19"/>
  <c r="AV21" i="19"/>
  <c r="AY21" i="19"/>
  <c r="AZ21" i="19"/>
  <c r="BA21" i="19"/>
  <c r="BC21" i="19"/>
  <c r="P22" i="19"/>
  <c r="R22" i="19"/>
  <c r="S22" i="19"/>
  <c r="T22" i="19"/>
  <c r="V22" i="19"/>
  <c r="W22" i="19"/>
  <c r="Z22" i="19"/>
  <c r="AC22" i="19"/>
  <c r="AD22" i="19"/>
  <c r="AE22" i="19"/>
  <c r="AG22" i="19"/>
  <c r="AH22" i="19"/>
  <c r="AK22" i="19"/>
  <c r="AN22" i="19"/>
  <c r="AO22" i="19"/>
  <c r="AP22" i="19"/>
  <c r="AR22" i="19"/>
  <c r="AS22" i="19"/>
  <c r="AV22" i="19"/>
  <c r="AY22" i="19"/>
  <c r="AZ22" i="19"/>
  <c r="BA22" i="19"/>
  <c r="BC22" i="19"/>
  <c r="P23" i="19"/>
  <c r="R23" i="19"/>
  <c r="S23" i="19"/>
  <c r="T23" i="19"/>
  <c r="V23" i="19"/>
  <c r="W23" i="19"/>
  <c r="Z23" i="19"/>
  <c r="AC23" i="19"/>
  <c r="AD23" i="19"/>
  <c r="AE23" i="19"/>
  <c r="AG23" i="19"/>
  <c r="AH23" i="19"/>
  <c r="AK23" i="19"/>
  <c r="AN23" i="19"/>
  <c r="AO23" i="19"/>
  <c r="AP23" i="19"/>
  <c r="AR23" i="19"/>
  <c r="AS23" i="19"/>
  <c r="AV23" i="19"/>
  <c r="AY23" i="19"/>
  <c r="AZ23" i="19"/>
  <c r="BA23" i="19"/>
  <c r="BC23" i="19"/>
  <c r="P24" i="19"/>
  <c r="R24" i="19"/>
  <c r="S24" i="19"/>
  <c r="T24" i="19"/>
  <c r="V24" i="19"/>
  <c r="W24" i="19"/>
  <c r="Z24" i="19"/>
  <c r="AC24" i="19"/>
  <c r="AD24" i="19"/>
  <c r="AE24" i="19"/>
  <c r="AG24" i="19"/>
  <c r="AH24" i="19"/>
  <c r="AK24" i="19"/>
  <c r="AN24" i="19"/>
  <c r="AO24" i="19"/>
  <c r="AP24" i="19"/>
  <c r="AR24" i="19"/>
  <c r="AS24" i="19"/>
  <c r="AV24" i="19"/>
  <c r="AY24" i="19"/>
  <c r="AZ24" i="19"/>
  <c r="BA24" i="19"/>
  <c r="BC24" i="19"/>
  <c r="P25" i="19"/>
  <c r="R25" i="19"/>
  <c r="S25" i="19"/>
  <c r="T25" i="19"/>
  <c r="V25" i="19"/>
  <c r="W25" i="19"/>
  <c r="Z25" i="19"/>
  <c r="AC25" i="19"/>
  <c r="AD25" i="19"/>
  <c r="AE25" i="19"/>
  <c r="AG25" i="19"/>
  <c r="AH25" i="19"/>
  <c r="AK25" i="19"/>
  <c r="AN25" i="19"/>
  <c r="AO25" i="19"/>
  <c r="AP25" i="19"/>
  <c r="AR25" i="19"/>
  <c r="AS25" i="19"/>
  <c r="AV25" i="19"/>
  <c r="AY25" i="19"/>
  <c r="AZ25" i="19"/>
  <c r="BA25" i="19"/>
  <c r="BC25" i="19"/>
  <c r="P26" i="19"/>
  <c r="R26" i="19"/>
  <c r="S26" i="19"/>
  <c r="T26" i="19"/>
  <c r="V26" i="19"/>
  <c r="W26" i="19"/>
  <c r="Z26" i="19"/>
  <c r="AC26" i="19"/>
  <c r="AD26" i="19"/>
  <c r="AE26" i="19"/>
  <c r="AG26" i="19"/>
  <c r="AH26" i="19"/>
  <c r="AK26" i="19"/>
  <c r="AN26" i="19"/>
  <c r="AO26" i="19"/>
  <c r="AP26" i="19"/>
  <c r="AR26" i="19"/>
  <c r="AS26" i="19"/>
  <c r="AV26" i="19"/>
  <c r="AY26" i="19"/>
  <c r="AZ26" i="19"/>
  <c r="BA26" i="19"/>
  <c r="BC26" i="19"/>
  <c r="P27" i="19"/>
  <c r="R27" i="19"/>
  <c r="S27" i="19"/>
  <c r="T27" i="19"/>
  <c r="V27" i="19"/>
  <c r="W27" i="19"/>
  <c r="Z27" i="19"/>
  <c r="AC27" i="19"/>
  <c r="AD27" i="19"/>
  <c r="AE27" i="19"/>
  <c r="AG27" i="19"/>
  <c r="AH27" i="19"/>
  <c r="AK27" i="19"/>
  <c r="AN27" i="19"/>
  <c r="AO27" i="19"/>
  <c r="AP27" i="19"/>
  <c r="AR27" i="19"/>
  <c r="AS27" i="19"/>
  <c r="AV27" i="19"/>
  <c r="AY27" i="19"/>
  <c r="AZ27" i="19"/>
  <c r="BA27" i="19"/>
  <c r="BC27" i="19"/>
  <c r="P28" i="19"/>
  <c r="R28" i="19"/>
  <c r="S28" i="19"/>
  <c r="T28" i="19"/>
  <c r="V28" i="19"/>
  <c r="W28" i="19"/>
  <c r="Z28" i="19"/>
  <c r="AC28" i="19"/>
  <c r="AD28" i="19"/>
  <c r="AE28" i="19"/>
  <c r="AG28" i="19"/>
  <c r="AH28" i="19"/>
  <c r="AK28" i="19"/>
  <c r="AN28" i="19"/>
  <c r="AO28" i="19"/>
  <c r="AP28" i="19"/>
  <c r="AR28" i="19"/>
  <c r="AS28" i="19"/>
  <c r="AV28" i="19"/>
  <c r="AY28" i="19"/>
  <c r="AZ28" i="19"/>
  <c r="BA28" i="19"/>
  <c r="BC28" i="19"/>
  <c r="BC29" i="19"/>
  <c r="P36" i="19"/>
  <c r="R36" i="19"/>
  <c r="S36" i="19"/>
  <c r="T36" i="19"/>
  <c r="V36" i="19"/>
  <c r="W36" i="19"/>
  <c r="Z36" i="19"/>
  <c r="AC36" i="19"/>
  <c r="AD36" i="19"/>
  <c r="AE36" i="19"/>
  <c r="AG36" i="19"/>
  <c r="AH36" i="19"/>
  <c r="AK36" i="19"/>
  <c r="AN36" i="19"/>
  <c r="AO36" i="19"/>
  <c r="AP36" i="19"/>
  <c r="AR36" i="19"/>
  <c r="AS36" i="19"/>
  <c r="AV36" i="19"/>
  <c r="AY36" i="19"/>
  <c r="AZ36" i="19"/>
  <c r="BA36" i="19"/>
  <c r="BC36" i="19"/>
  <c r="P37" i="19"/>
  <c r="R37" i="19"/>
  <c r="S37" i="19"/>
  <c r="T37" i="19"/>
  <c r="V37" i="19"/>
  <c r="W37" i="19"/>
  <c r="Z37" i="19"/>
  <c r="AC37" i="19"/>
  <c r="AD37" i="19"/>
  <c r="AE37" i="19"/>
  <c r="AG37" i="19"/>
  <c r="AH37" i="19"/>
  <c r="AK37" i="19"/>
  <c r="AN37" i="19"/>
  <c r="AO37" i="19"/>
  <c r="AP37" i="19"/>
  <c r="AR37" i="19"/>
  <c r="AS37" i="19"/>
  <c r="AV37" i="19"/>
  <c r="AY37" i="19"/>
  <c r="AZ37" i="19"/>
  <c r="BA37" i="19"/>
  <c r="BC37" i="19"/>
  <c r="P38" i="19"/>
  <c r="R38" i="19"/>
  <c r="S38" i="19"/>
  <c r="T38" i="19"/>
  <c r="V38" i="19"/>
  <c r="W38" i="19"/>
  <c r="Z38" i="19"/>
  <c r="AC38" i="19"/>
  <c r="AD38" i="19"/>
  <c r="AE38" i="19"/>
  <c r="AG38" i="19"/>
  <c r="AH38" i="19"/>
  <c r="AK38" i="19"/>
  <c r="AN38" i="19"/>
  <c r="AO38" i="19"/>
  <c r="AP38" i="19"/>
  <c r="AR38" i="19"/>
  <c r="AS38" i="19"/>
  <c r="AV38" i="19"/>
  <c r="AY38" i="19"/>
  <c r="AZ38" i="19"/>
  <c r="BA38" i="19"/>
  <c r="BC38" i="19"/>
  <c r="P39" i="19"/>
  <c r="R39" i="19"/>
  <c r="S39" i="19"/>
  <c r="T39" i="19"/>
  <c r="V39" i="19"/>
  <c r="W39" i="19"/>
  <c r="Z39" i="19"/>
  <c r="AC39" i="19"/>
  <c r="AD39" i="19"/>
  <c r="AE39" i="19"/>
  <c r="AG39" i="19"/>
  <c r="AH39" i="19"/>
  <c r="AK39" i="19"/>
  <c r="AN39" i="19"/>
  <c r="AO39" i="19"/>
  <c r="AP39" i="19"/>
  <c r="AR39" i="19"/>
  <c r="AS39" i="19"/>
  <c r="AV39" i="19"/>
  <c r="AY39" i="19"/>
  <c r="AZ39" i="19"/>
  <c r="BA39" i="19"/>
  <c r="BC39" i="19"/>
  <c r="P40" i="19"/>
  <c r="R40" i="19"/>
  <c r="S40" i="19"/>
  <c r="T40" i="19"/>
  <c r="V40" i="19"/>
  <c r="W40" i="19"/>
  <c r="Z40" i="19"/>
  <c r="AC40" i="19"/>
  <c r="AD40" i="19"/>
  <c r="AE40" i="19"/>
  <c r="AG40" i="19"/>
  <c r="AH40" i="19"/>
  <c r="AK40" i="19"/>
  <c r="AN40" i="19"/>
  <c r="AO40" i="19"/>
  <c r="AP40" i="19"/>
  <c r="AR40" i="19"/>
  <c r="AS40" i="19"/>
  <c r="AV40" i="19"/>
  <c r="AY40" i="19"/>
  <c r="AZ40" i="19"/>
  <c r="BA40" i="19"/>
  <c r="BC40" i="19"/>
  <c r="P41" i="19"/>
  <c r="R41" i="19"/>
  <c r="S41" i="19"/>
  <c r="T41" i="19"/>
  <c r="V41" i="19"/>
  <c r="W41" i="19"/>
  <c r="Z41" i="19"/>
  <c r="AC41" i="19"/>
  <c r="AD41" i="19"/>
  <c r="AE41" i="19"/>
  <c r="AG41" i="19"/>
  <c r="AH41" i="19"/>
  <c r="AK41" i="19"/>
  <c r="AN41" i="19"/>
  <c r="AO41" i="19"/>
  <c r="AP41" i="19"/>
  <c r="AR41" i="19"/>
  <c r="AS41" i="19"/>
  <c r="AV41" i="19"/>
  <c r="AY41" i="19"/>
  <c r="AZ41" i="19"/>
  <c r="BA41" i="19"/>
  <c r="BC41" i="19"/>
  <c r="P42" i="19"/>
  <c r="R42" i="19"/>
  <c r="S42" i="19"/>
  <c r="T42" i="19"/>
  <c r="V42" i="19"/>
  <c r="W42" i="19"/>
  <c r="Z42" i="19"/>
  <c r="AC42" i="19"/>
  <c r="AD42" i="19"/>
  <c r="AE42" i="19"/>
  <c r="AG42" i="19"/>
  <c r="AH42" i="19"/>
  <c r="AK42" i="19"/>
  <c r="AN42" i="19"/>
  <c r="AO42" i="19"/>
  <c r="AP42" i="19"/>
  <c r="AR42" i="19"/>
  <c r="AS42" i="19"/>
  <c r="AV42" i="19"/>
  <c r="AY42" i="19"/>
  <c r="AZ42" i="19"/>
  <c r="BA42" i="19"/>
  <c r="BC42" i="19"/>
  <c r="P43" i="19"/>
  <c r="R43" i="19"/>
  <c r="S43" i="19"/>
  <c r="T43" i="19"/>
  <c r="V43" i="19"/>
  <c r="W43" i="19"/>
  <c r="Z43" i="19"/>
  <c r="AC43" i="19"/>
  <c r="AD43" i="19"/>
  <c r="AE43" i="19"/>
  <c r="AG43" i="19"/>
  <c r="AH43" i="19"/>
  <c r="AK43" i="19"/>
  <c r="AN43" i="19"/>
  <c r="AO43" i="19"/>
  <c r="AP43" i="19"/>
  <c r="AR43" i="19"/>
  <c r="AS43" i="19"/>
  <c r="AV43" i="19"/>
  <c r="AY43" i="19"/>
  <c r="AZ43" i="19"/>
  <c r="BA43" i="19"/>
  <c r="BC43" i="19"/>
  <c r="P44" i="19"/>
  <c r="R44" i="19"/>
  <c r="S44" i="19"/>
  <c r="T44" i="19"/>
  <c r="V44" i="19"/>
  <c r="W44" i="19"/>
  <c r="Z44" i="19"/>
  <c r="AC44" i="19"/>
  <c r="AD44" i="19"/>
  <c r="AE44" i="19"/>
  <c r="AG44" i="19"/>
  <c r="AH44" i="19"/>
  <c r="AK44" i="19"/>
  <c r="AN44" i="19"/>
  <c r="AO44" i="19"/>
  <c r="AP44" i="19"/>
  <c r="AR44" i="19"/>
  <c r="AS44" i="19"/>
  <c r="AV44" i="19"/>
  <c r="AY44" i="19"/>
  <c r="AZ44" i="19"/>
  <c r="BA44" i="19"/>
  <c r="BC44" i="19"/>
  <c r="P45" i="19"/>
  <c r="R45" i="19"/>
  <c r="S45" i="19"/>
  <c r="T45" i="19"/>
  <c r="V45" i="19"/>
  <c r="W45" i="19"/>
  <c r="Z45" i="19"/>
  <c r="AC45" i="19"/>
  <c r="AD45" i="19"/>
  <c r="AE45" i="19"/>
  <c r="AG45" i="19"/>
  <c r="AH45" i="19"/>
  <c r="AK45" i="19"/>
  <c r="AN45" i="19"/>
  <c r="AO45" i="19"/>
  <c r="AP45" i="19"/>
  <c r="AR45" i="19"/>
  <c r="AS45" i="19"/>
  <c r="AV45" i="19"/>
  <c r="AY45" i="19"/>
  <c r="AZ45" i="19"/>
  <c r="BA45" i="19"/>
  <c r="BC45" i="19"/>
  <c r="P46" i="19"/>
  <c r="R46" i="19"/>
  <c r="S46" i="19"/>
  <c r="T46" i="19"/>
  <c r="V46" i="19"/>
  <c r="W46" i="19"/>
  <c r="Z46" i="19"/>
  <c r="AC46" i="19"/>
  <c r="AD46" i="19"/>
  <c r="AE46" i="19"/>
  <c r="AG46" i="19"/>
  <c r="AH46" i="19"/>
  <c r="AK46" i="19"/>
  <c r="AN46" i="19"/>
  <c r="AO46" i="19"/>
  <c r="AP46" i="19"/>
  <c r="AR46" i="19"/>
  <c r="AS46" i="19"/>
  <c r="AV46" i="19"/>
  <c r="AY46" i="19"/>
  <c r="AZ46" i="19"/>
  <c r="BA46" i="19"/>
  <c r="BC46" i="19"/>
  <c r="P47" i="19"/>
  <c r="R47" i="19"/>
  <c r="S47" i="19"/>
  <c r="T47" i="19"/>
  <c r="V47" i="19"/>
  <c r="W47" i="19"/>
  <c r="Z47" i="19"/>
  <c r="AC47" i="19"/>
  <c r="AD47" i="19"/>
  <c r="AE47" i="19"/>
  <c r="AG47" i="19"/>
  <c r="AH47" i="19"/>
  <c r="AK47" i="19"/>
  <c r="AN47" i="19"/>
  <c r="AO47" i="19"/>
  <c r="AP47" i="19"/>
  <c r="AR47" i="19"/>
  <c r="AS47" i="19"/>
  <c r="AV47" i="19"/>
  <c r="AY47" i="19"/>
  <c r="AZ47" i="19"/>
  <c r="BA47" i="19"/>
  <c r="BC47" i="19"/>
  <c r="P48" i="19"/>
  <c r="R48" i="19"/>
  <c r="S48" i="19"/>
  <c r="T48" i="19"/>
  <c r="V48" i="19"/>
  <c r="W48" i="19"/>
  <c r="Z48" i="19"/>
  <c r="AC48" i="19"/>
  <c r="AD48" i="19"/>
  <c r="AE48" i="19"/>
  <c r="AG48" i="19"/>
  <c r="AH48" i="19"/>
  <c r="AK48" i="19"/>
  <c r="AN48" i="19"/>
  <c r="AO48" i="19"/>
  <c r="AP48" i="19"/>
  <c r="AR48" i="19"/>
  <c r="AS48" i="19"/>
  <c r="AV48" i="19"/>
  <c r="AY48" i="19"/>
  <c r="AZ48" i="19"/>
  <c r="BA48" i="19"/>
  <c r="BC48" i="19"/>
  <c r="P49" i="19"/>
  <c r="R49" i="19"/>
  <c r="S49" i="19"/>
  <c r="T49" i="19"/>
  <c r="V49" i="19"/>
  <c r="W49" i="19"/>
  <c r="Z49" i="19"/>
  <c r="AC49" i="19"/>
  <c r="AD49" i="19"/>
  <c r="AE49" i="19"/>
  <c r="AG49" i="19"/>
  <c r="AH49" i="19"/>
  <c r="AK49" i="19"/>
  <c r="AN49" i="19"/>
  <c r="AO49" i="19"/>
  <c r="AP49" i="19"/>
  <c r="AR49" i="19"/>
  <c r="AS49" i="19"/>
  <c r="AV49" i="19"/>
  <c r="AY49" i="19"/>
  <c r="AZ49" i="19"/>
  <c r="BA49" i="19"/>
  <c r="BC49" i="19"/>
  <c r="P50" i="19"/>
  <c r="R50" i="19"/>
  <c r="S50" i="19"/>
  <c r="T50" i="19"/>
  <c r="V50" i="19"/>
  <c r="W50" i="19"/>
  <c r="Z50" i="19"/>
  <c r="AC50" i="19"/>
  <c r="AD50" i="19"/>
  <c r="AE50" i="19"/>
  <c r="AG50" i="19"/>
  <c r="AH50" i="19"/>
  <c r="AK50" i="19"/>
  <c r="AN50" i="19"/>
  <c r="AO50" i="19"/>
  <c r="AP50" i="19"/>
  <c r="AR50" i="19"/>
  <c r="AS50" i="19"/>
  <c r="AV50" i="19"/>
  <c r="AY50" i="19"/>
  <c r="AZ50" i="19"/>
  <c r="BA50" i="19"/>
  <c r="BC50" i="19"/>
  <c r="P51" i="19"/>
  <c r="R51" i="19"/>
  <c r="S51" i="19"/>
  <c r="T51" i="19"/>
  <c r="V51" i="19"/>
  <c r="W51" i="19"/>
  <c r="Z51" i="19"/>
  <c r="AC51" i="19"/>
  <c r="AD51" i="19"/>
  <c r="AE51" i="19"/>
  <c r="AG51" i="19"/>
  <c r="AH51" i="19"/>
  <c r="AK51" i="19"/>
  <c r="AN51" i="19"/>
  <c r="AO51" i="19"/>
  <c r="AP51" i="19"/>
  <c r="AR51" i="19"/>
  <c r="AS51" i="19"/>
  <c r="AV51" i="19"/>
  <c r="AY51" i="19"/>
  <c r="AZ51" i="19"/>
  <c r="BA51" i="19"/>
  <c r="BC51" i="19"/>
  <c r="P52" i="19"/>
  <c r="R52" i="19"/>
  <c r="S52" i="19"/>
  <c r="T52" i="19"/>
  <c r="V52" i="19"/>
  <c r="W52" i="19"/>
  <c r="Z52" i="19"/>
  <c r="AC52" i="19"/>
  <c r="AD52" i="19"/>
  <c r="AE52" i="19"/>
  <c r="AG52" i="19"/>
  <c r="AH52" i="19"/>
  <c r="AK52" i="19"/>
  <c r="AN52" i="19"/>
  <c r="AO52" i="19"/>
  <c r="AP52" i="19"/>
  <c r="AR52" i="19"/>
  <c r="AS52" i="19"/>
  <c r="AV52" i="19"/>
  <c r="AY52" i="19"/>
  <c r="AZ52" i="19"/>
  <c r="BA52" i="19"/>
  <c r="BC52" i="19"/>
  <c r="P53" i="19"/>
  <c r="R53" i="19"/>
  <c r="S53" i="19"/>
  <c r="T53" i="19"/>
  <c r="V53" i="19"/>
  <c r="W53" i="19"/>
  <c r="Z53" i="19"/>
  <c r="AC53" i="19"/>
  <c r="AD53" i="19"/>
  <c r="AE53" i="19"/>
  <c r="AG53" i="19"/>
  <c r="AH53" i="19"/>
  <c r="AK53" i="19"/>
  <c r="AN53" i="19"/>
  <c r="AO53" i="19"/>
  <c r="AP53" i="19"/>
  <c r="AR53" i="19"/>
  <c r="AS53" i="19"/>
  <c r="AV53" i="19"/>
  <c r="AY53" i="19"/>
  <c r="AZ53" i="19"/>
  <c r="BA53" i="19"/>
  <c r="BC53" i="19"/>
  <c r="P54" i="19"/>
  <c r="R54" i="19"/>
  <c r="S54" i="19"/>
  <c r="T54" i="19"/>
  <c r="V54" i="19"/>
  <c r="W54" i="19"/>
  <c r="Z54" i="19"/>
  <c r="AC54" i="19"/>
  <c r="AD54" i="19"/>
  <c r="AE54" i="19"/>
  <c r="AG54" i="19"/>
  <c r="AH54" i="19"/>
  <c r="AK54" i="19"/>
  <c r="AN54" i="19"/>
  <c r="AO54" i="19"/>
  <c r="AP54" i="19"/>
  <c r="AR54" i="19"/>
  <c r="AS54" i="19"/>
  <c r="AV54" i="19"/>
  <c r="AY54" i="19"/>
  <c r="AZ54" i="19"/>
  <c r="BA54" i="19"/>
  <c r="BC54" i="19"/>
  <c r="P55" i="19"/>
  <c r="R55" i="19"/>
  <c r="S55" i="19"/>
  <c r="T55" i="19"/>
  <c r="V55" i="19"/>
  <c r="W55" i="19"/>
  <c r="Z55" i="19"/>
  <c r="AC55" i="19"/>
  <c r="AD55" i="19"/>
  <c r="AE55" i="19"/>
  <c r="AG55" i="19"/>
  <c r="AH55" i="19"/>
  <c r="AK55" i="19"/>
  <c r="AN55" i="19"/>
  <c r="AO55" i="19"/>
  <c r="AP55" i="19"/>
  <c r="AR55" i="19"/>
  <c r="AS55" i="19"/>
  <c r="AV55" i="19"/>
  <c r="AY55" i="19"/>
  <c r="AZ55" i="19"/>
  <c r="BA55" i="19"/>
  <c r="BC55" i="19"/>
  <c r="P56" i="19"/>
  <c r="R56" i="19"/>
  <c r="S56" i="19"/>
  <c r="T56" i="19"/>
  <c r="V56" i="19"/>
  <c r="W56" i="19"/>
  <c r="Z56" i="19"/>
  <c r="AC56" i="19"/>
  <c r="AD56" i="19"/>
  <c r="AE56" i="19"/>
  <c r="AG56" i="19"/>
  <c r="AH56" i="19"/>
  <c r="AK56" i="19"/>
  <c r="AN56" i="19"/>
  <c r="AO56" i="19"/>
  <c r="AP56" i="19"/>
  <c r="AR56" i="19"/>
  <c r="AS56" i="19"/>
  <c r="AV56" i="19"/>
  <c r="AY56" i="19"/>
  <c r="AZ56" i="19"/>
  <c r="BA56" i="19"/>
  <c r="BC56" i="19"/>
  <c r="P57" i="19"/>
  <c r="R57" i="19"/>
  <c r="S57" i="19"/>
  <c r="T57" i="19"/>
  <c r="V57" i="19"/>
  <c r="W57" i="19"/>
  <c r="Z57" i="19"/>
  <c r="AC57" i="19"/>
  <c r="AD57" i="19"/>
  <c r="AE57" i="19"/>
  <c r="AG57" i="19"/>
  <c r="AH57" i="19"/>
  <c r="AK57" i="19"/>
  <c r="AN57" i="19"/>
  <c r="AO57" i="19"/>
  <c r="AP57" i="19"/>
  <c r="AR57" i="19"/>
  <c r="AS57" i="19"/>
  <c r="AV57" i="19"/>
  <c r="AY57" i="19"/>
  <c r="AZ57" i="19"/>
  <c r="BA57" i="19"/>
  <c r="BC57" i="19"/>
  <c r="P58" i="19"/>
  <c r="R58" i="19"/>
  <c r="S58" i="19"/>
  <c r="T58" i="19"/>
  <c r="V58" i="19"/>
  <c r="W58" i="19"/>
  <c r="Z58" i="19"/>
  <c r="AC58" i="19"/>
  <c r="AD58" i="19"/>
  <c r="AE58" i="19"/>
  <c r="AG58" i="19"/>
  <c r="AH58" i="19"/>
  <c r="AK58" i="19"/>
  <c r="AN58" i="19"/>
  <c r="AO58" i="19"/>
  <c r="AP58" i="19"/>
  <c r="AR58" i="19"/>
  <c r="AS58" i="19"/>
  <c r="AV58" i="19"/>
  <c r="AY58" i="19"/>
  <c r="AZ58" i="19"/>
  <c r="BA58" i="19"/>
  <c r="BC58" i="19"/>
  <c r="P59" i="19"/>
  <c r="R59" i="19"/>
  <c r="S59" i="19"/>
  <c r="T59" i="19"/>
  <c r="V59" i="19"/>
  <c r="W59" i="19"/>
  <c r="Z59" i="19"/>
  <c r="AC59" i="19"/>
  <c r="AD59" i="19"/>
  <c r="AE59" i="19"/>
  <c r="AG59" i="19"/>
  <c r="AH59" i="19"/>
  <c r="AK59" i="19"/>
  <c r="AN59" i="19"/>
  <c r="AO59" i="19"/>
  <c r="AP59" i="19"/>
  <c r="AR59" i="19"/>
  <c r="AS59" i="19"/>
  <c r="AV59" i="19"/>
  <c r="AY59" i="19"/>
  <c r="AZ59" i="19"/>
  <c r="BA59" i="19"/>
  <c r="BC59" i="19"/>
  <c r="P60" i="19"/>
  <c r="R60" i="19"/>
  <c r="S60" i="19"/>
  <c r="T60" i="19"/>
  <c r="V60" i="19"/>
  <c r="W60" i="19"/>
  <c r="Z60" i="19"/>
  <c r="AC60" i="19"/>
  <c r="AD60" i="19"/>
  <c r="AE60" i="19"/>
  <c r="AG60" i="19"/>
  <c r="AH60" i="19"/>
  <c r="AK60" i="19"/>
  <c r="AN60" i="19"/>
  <c r="AO60" i="19"/>
  <c r="AP60" i="19"/>
  <c r="AR60" i="19"/>
  <c r="AS60" i="19"/>
  <c r="AV60" i="19"/>
  <c r="AY60" i="19"/>
  <c r="AZ60" i="19"/>
  <c r="BA60" i="19"/>
  <c r="BC60" i="19"/>
  <c r="BC61" i="19"/>
  <c r="BC64" i="19"/>
  <c r="S14" i="3"/>
  <c r="AR29" i="19"/>
  <c r="AR61" i="19"/>
  <c r="AR64" i="19"/>
  <c r="R13" i="3"/>
  <c r="S13" i="3"/>
  <c r="AG29" i="19"/>
  <c r="AG61" i="19"/>
  <c r="AG64" i="19"/>
  <c r="Q12" i="3"/>
  <c r="R12" i="3"/>
  <c r="S12" i="3"/>
  <c r="V29" i="19"/>
  <c r="V61" i="19"/>
  <c r="V64" i="19"/>
  <c r="P11" i="3"/>
  <c r="Q11" i="3"/>
  <c r="R11" i="3"/>
  <c r="S11" i="3"/>
  <c r="DB28" i="19"/>
  <c r="DC28" i="19"/>
  <c r="DB27" i="19"/>
  <c r="DC27" i="19"/>
  <c r="DB26" i="19"/>
  <c r="DC26" i="19"/>
  <c r="DB25" i="19"/>
  <c r="DC25" i="19"/>
  <c r="DB24" i="19"/>
  <c r="DC24" i="19"/>
  <c r="DB23" i="19"/>
  <c r="DC23" i="19"/>
  <c r="DB22" i="19"/>
  <c r="DC22" i="19"/>
  <c r="DB21" i="19"/>
  <c r="DC21" i="19"/>
  <c r="DB20" i="19"/>
  <c r="DC20" i="19"/>
  <c r="DB19" i="19"/>
  <c r="DC19" i="19"/>
  <c r="DB18" i="19"/>
  <c r="DC18" i="19"/>
  <c r="DB17" i="19"/>
  <c r="DC17" i="19"/>
  <c r="DB16" i="19"/>
  <c r="DC16" i="19"/>
  <c r="DB15" i="19"/>
  <c r="DC15" i="19"/>
  <c r="DB14" i="19"/>
  <c r="DC14" i="19"/>
  <c r="DB13" i="19"/>
  <c r="DC13" i="19"/>
  <c r="DB12" i="19"/>
  <c r="DC12" i="19"/>
  <c r="DB11" i="19"/>
  <c r="DC11" i="19"/>
  <c r="DB10" i="19"/>
  <c r="DC10" i="19"/>
  <c r="DB9" i="19"/>
  <c r="DC9" i="19"/>
  <c r="DB8" i="19"/>
  <c r="DC8" i="19"/>
  <c r="DB7" i="19"/>
  <c r="DC7" i="19"/>
  <c r="DB6" i="19"/>
  <c r="DC6" i="19"/>
  <c r="DB5" i="19"/>
  <c r="DC5" i="19"/>
  <c r="DB4" i="19"/>
  <c r="DC4" i="19"/>
  <c r="CQ28" i="19"/>
  <c r="CR28" i="19"/>
  <c r="CQ27" i="19"/>
  <c r="CR27" i="19"/>
  <c r="CQ26" i="19"/>
  <c r="CR26" i="19"/>
  <c r="CQ25" i="19"/>
  <c r="CR25" i="19"/>
  <c r="CQ24" i="19"/>
  <c r="CR24" i="19"/>
  <c r="CQ23" i="19"/>
  <c r="CR23" i="19"/>
  <c r="CQ22" i="19"/>
  <c r="CR22" i="19"/>
  <c r="CQ21" i="19"/>
  <c r="CR21" i="19"/>
  <c r="CQ20" i="19"/>
  <c r="CR20" i="19"/>
  <c r="CQ19" i="19"/>
  <c r="CR19" i="19"/>
  <c r="CQ18" i="19"/>
  <c r="CR18" i="19"/>
  <c r="CQ17" i="19"/>
  <c r="CR17" i="19"/>
  <c r="CQ16" i="19"/>
  <c r="CR16" i="19"/>
  <c r="CQ15" i="19"/>
  <c r="CR15" i="19"/>
  <c r="CQ14" i="19"/>
  <c r="CR14" i="19"/>
  <c r="CQ13" i="19"/>
  <c r="CR13" i="19"/>
  <c r="CQ12" i="19"/>
  <c r="CR12" i="19"/>
  <c r="CQ11" i="19"/>
  <c r="CR11" i="19"/>
  <c r="CQ10" i="19"/>
  <c r="CR10" i="19"/>
  <c r="CQ9" i="19"/>
  <c r="CR9" i="19"/>
  <c r="CQ8" i="19"/>
  <c r="CR8" i="19"/>
  <c r="CQ7" i="19"/>
  <c r="CR7" i="19"/>
  <c r="CQ6" i="19"/>
  <c r="CR6" i="19"/>
  <c r="CQ5" i="19"/>
  <c r="CR5" i="19"/>
  <c r="CQ4" i="19"/>
  <c r="CR4" i="19"/>
  <c r="CR29" i="19"/>
  <c r="CF28" i="19"/>
  <c r="CG28" i="19"/>
  <c r="CF27" i="19"/>
  <c r="CG27" i="19"/>
  <c r="CF26" i="19"/>
  <c r="CG26" i="19"/>
  <c r="CF25" i="19"/>
  <c r="CG25" i="19"/>
  <c r="CF24" i="19"/>
  <c r="CG24" i="19"/>
  <c r="CF23" i="19"/>
  <c r="CG23" i="19"/>
  <c r="CF22" i="19"/>
  <c r="CG22" i="19"/>
  <c r="CF21" i="19"/>
  <c r="CG21" i="19"/>
  <c r="CF20" i="19"/>
  <c r="CG20" i="19"/>
  <c r="CF19" i="19"/>
  <c r="CG19" i="19"/>
  <c r="CF18" i="19"/>
  <c r="CG18" i="19"/>
  <c r="CF17" i="19"/>
  <c r="CG17" i="19"/>
  <c r="CF16" i="19"/>
  <c r="CG16" i="19"/>
  <c r="CF15" i="19"/>
  <c r="CG15" i="19"/>
  <c r="CF14" i="19"/>
  <c r="CG14" i="19"/>
  <c r="CF13" i="19"/>
  <c r="CG13" i="19"/>
  <c r="CF12" i="19"/>
  <c r="CG12" i="19"/>
  <c r="CF11" i="19"/>
  <c r="CG11" i="19"/>
  <c r="CF10" i="19"/>
  <c r="CG10" i="19"/>
  <c r="CF9" i="19"/>
  <c r="CG9" i="19"/>
  <c r="CF8" i="19"/>
  <c r="CG8" i="19"/>
  <c r="CF7" i="19"/>
  <c r="CG7" i="19"/>
  <c r="CF6" i="19"/>
  <c r="CG6" i="19"/>
  <c r="CF5" i="19"/>
  <c r="CG5" i="19"/>
  <c r="CF4" i="19"/>
  <c r="CG4" i="19"/>
  <c r="BU28" i="19"/>
  <c r="BV28" i="19"/>
  <c r="BU27" i="19"/>
  <c r="BV27" i="19"/>
  <c r="BU26" i="19"/>
  <c r="BV26" i="19"/>
  <c r="BU25" i="19"/>
  <c r="BV25" i="19"/>
  <c r="BU24" i="19"/>
  <c r="BV24" i="19"/>
  <c r="BU23" i="19"/>
  <c r="BV23" i="19"/>
  <c r="BU22" i="19"/>
  <c r="BV22" i="19"/>
  <c r="BU21" i="19"/>
  <c r="BV21" i="19"/>
  <c r="BU20" i="19"/>
  <c r="BV20" i="19"/>
  <c r="BU19" i="19"/>
  <c r="BV19" i="19"/>
  <c r="BU18" i="19"/>
  <c r="BV18" i="19"/>
  <c r="BU17" i="19"/>
  <c r="BV17" i="19"/>
  <c r="BU16" i="19"/>
  <c r="BV16" i="19"/>
  <c r="BU15" i="19"/>
  <c r="BV15" i="19"/>
  <c r="BU14" i="19"/>
  <c r="BV14" i="19"/>
  <c r="BU13" i="19"/>
  <c r="BV13" i="19"/>
  <c r="BU12" i="19"/>
  <c r="BV12" i="19"/>
  <c r="BU11" i="19"/>
  <c r="BV11" i="19"/>
  <c r="BU10" i="19"/>
  <c r="BV10" i="19"/>
  <c r="BU9" i="19"/>
  <c r="BV9" i="19"/>
  <c r="BU8" i="19"/>
  <c r="BV8" i="19"/>
  <c r="BU7" i="19"/>
  <c r="BV7" i="19"/>
  <c r="BU6" i="19"/>
  <c r="BV6" i="19"/>
  <c r="BU5" i="19"/>
  <c r="BV5" i="19"/>
  <c r="BU4" i="19"/>
  <c r="BV4" i="19"/>
  <c r="BJ28" i="19"/>
  <c r="BK28" i="19"/>
  <c r="BJ27" i="19"/>
  <c r="BK27" i="19"/>
  <c r="BJ26" i="19"/>
  <c r="BK26" i="19"/>
  <c r="BJ25" i="19"/>
  <c r="BK25" i="19"/>
  <c r="BJ24" i="19"/>
  <c r="BK24" i="19"/>
  <c r="BJ23" i="19"/>
  <c r="BK23" i="19"/>
  <c r="BJ22" i="19"/>
  <c r="BK22" i="19"/>
  <c r="BJ21" i="19"/>
  <c r="BK21" i="19"/>
  <c r="BJ20" i="19"/>
  <c r="BK20" i="19"/>
  <c r="BJ19" i="19"/>
  <c r="BK19" i="19"/>
  <c r="BJ18" i="19"/>
  <c r="BK18" i="19"/>
  <c r="BJ17" i="19"/>
  <c r="BK17" i="19"/>
  <c r="BJ16" i="19"/>
  <c r="BK16" i="19"/>
  <c r="BJ15" i="19"/>
  <c r="BK15" i="19"/>
  <c r="BJ14" i="19"/>
  <c r="BK14" i="19"/>
  <c r="BJ13" i="19"/>
  <c r="BK13" i="19"/>
  <c r="BJ12" i="19"/>
  <c r="BK12" i="19"/>
  <c r="BJ11" i="19"/>
  <c r="BK11" i="19"/>
  <c r="BJ10" i="19"/>
  <c r="BK10" i="19"/>
  <c r="BJ9" i="19"/>
  <c r="BK9" i="19"/>
  <c r="BJ8" i="19"/>
  <c r="BK8" i="19"/>
  <c r="BJ7" i="19"/>
  <c r="BK7" i="19"/>
  <c r="BJ6" i="19"/>
  <c r="BK6" i="19"/>
  <c r="BJ5" i="19"/>
  <c r="BK5" i="19"/>
  <c r="BJ4" i="19"/>
  <c r="BK4" i="19"/>
  <c r="S10" i="19"/>
  <c r="DA61" i="19"/>
  <c r="CZ61" i="19"/>
  <c r="CP61" i="19"/>
  <c r="CO61" i="19"/>
  <c r="CE61" i="19"/>
  <c r="CD61" i="19"/>
  <c r="BT61" i="19"/>
  <c r="BS61" i="19"/>
  <c r="BI61" i="19"/>
  <c r="BH61" i="19"/>
  <c r="AX61" i="19"/>
  <c r="AW61" i="19"/>
  <c r="AM61" i="19"/>
  <c r="AL61" i="19"/>
  <c r="AB61" i="19"/>
  <c r="AA61" i="19"/>
  <c r="Q61" i="19"/>
  <c r="O61" i="19"/>
  <c r="DB60" i="19"/>
  <c r="DC60" i="19"/>
  <c r="CQ60" i="19"/>
  <c r="CR60" i="19"/>
  <c r="CF60" i="19"/>
  <c r="CG60" i="19"/>
  <c r="BU60" i="19"/>
  <c r="BV60" i="19"/>
  <c r="BJ60" i="19"/>
  <c r="BK60" i="19"/>
  <c r="DB59" i="19"/>
  <c r="DC59" i="19"/>
  <c r="CQ59" i="19"/>
  <c r="CR59" i="19"/>
  <c r="CF59" i="19"/>
  <c r="CG59" i="19"/>
  <c r="BU59" i="19"/>
  <c r="BV59" i="19"/>
  <c r="BJ59" i="19"/>
  <c r="BK59" i="19"/>
  <c r="DB58" i="19"/>
  <c r="DC58" i="19"/>
  <c r="CQ58" i="19"/>
  <c r="CR58" i="19"/>
  <c r="CF58" i="19"/>
  <c r="CG58" i="19"/>
  <c r="BU58" i="19"/>
  <c r="BV58" i="19"/>
  <c r="BJ58" i="19"/>
  <c r="BK58" i="19"/>
  <c r="DB57" i="19"/>
  <c r="DC57" i="19"/>
  <c r="CQ57" i="19"/>
  <c r="CR57" i="19"/>
  <c r="CF57" i="19"/>
  <c r="CG57" i="19"/>
  <c r="BU57" i="19"/>
  <c r="BV57" i="19"/>
  <c r="BJ57" i="19"/>
  <c r="BK57" i="19"/>
  <c r="DB56" i="19"/>
  <c r="DC56" i="19"/>
  <c r="CQ56" i="19"/>
  <c r="CR56" i="19"/>
  <c r="CF56" i="19"/>
  <c r="CG56" i="19"/>
  <c r="BU56" i="19"/>
  <c r="BV56" i="19"/>
  <c r="BJ56" i="19"/>
  <c r="BK56" i="19"/>
  <c r="DB55" i="19"/>
  <c r="DC55" i="19"/>
  <c r="CQ55" i="19"/>
  <c r="CR55" i="19"/>
  <c r="CF55" i="19"/>
  <c r="CG55" i="19"/>
  <c r="BU55" i="19"/>
  <c r="BV55" i="19"/>
  <c r="BJ55" i="19"/>
  <c r="BK55" i="19"/>
  <c r="DB54" i="19"/>
  <c r="DC54" i="19"/>
  <c r="CQ54" i="19"/>
  <c r="CR54" i="19"/>
  <c r="CF54" i="19"/>
  <c r="CG54" i="19"/>
  <c r="BU54" i="19"/>
  <c r="BV54" i="19"/>
  <c r="BJ54" i="19"/>
  <c r="BK54" i="19"/>
  <c r="DB53" i="19"/>
  <c r="DC53" i="19"/>
  <c r="CQ53" i="19"/>
  <c r="CR53" i="19"/>
  <c r="CF53" i="19"/>
  <c r="CG53" i="19"/>
  <c r="BU53" i="19"/>
  <c r="BV53" i="19"/>
  <c r="BJ53" i="19"/>
  <c r="BK53" i="19"/>
  <c r="DB52" i="19"/>
  <c r="DC52" i="19"/>
  <c r="CQ52" i="19"/>
  <c r="CR52" i="19"/>
  <c r="CF52" i="19"/>
  <c r="CG52" i="19"/>
  <c r="BU52" i="19"/>
  <c r="BV52" i="19"/>
  <c r="BJ52" i="19"/>
  <c r="BK52" i="19"/>
  <c r="DB51" i="19"/>
  <c r="DC51" i="19"/>
  <c r="CQ51" i="19"/>
  <c r="CR51" i="19"/>
  <c r="CF51" i="19"/>
  <c r="CG51" i="19"/>
  <c r="BU51" i="19"/>
  <c r="BV51" i="19"/>
  <c r="BJ51" i="19"/>
  <c r="BK51" i="19"/>
  <c r="DB50" i="19"/>
  <c r="DC50" i="19"/>
  <c r="CQ50" i="19"/>
  <c r="CR50" i="19"/>
  <c r="CF50" i="19"/>
  <c r="CG50" i="19"/>
  <c r="BU50" i="19"/>
  <c r="BV50" i="19"/>
  <c r="BJ50" i="19"/>
  <c r="BK50" i="19"/>
  <c r="DB49" i="19"/>
  <c r="DC49" i="19"/>
  <c r="CQ49" i="19"/>
  <c r="CR49" i="19"/>
  <c r="CF49" i="19"/>
  <c r="CG49" i="19"/>
  <c r="BU49" i="19"/>
  <c r="BV49" i="19"/>
  <c r="BJ49" i="19"/>
  <c r="BK49" i="19"/>
  <c r="DB48" i="19"/>
  <c r="DC48" i="19"/>
  <c r="CQ48" i="19"/>
  <c r="CR48" i="19"/>
  <c r="CF48" i="19"/>
  <c r="CG48" i="19"/>
  <c r="BU48" i="19"/>
  <c r="BV48" i="19"/>
  <c r="BJ48" i="19"/>
  <c r="BK48" i="19"/>
  <c r="DB47" i="19"/>
  <c r="DC47" i="19"/>
  <c r="CQ47" i="19"/>
  <c r="CR47" i="19"/>
  <c r="CF47" i="19"/>
  <c r="CG47" i="19"/>
  <c r="BU47" i="19"/>
  <c r="BV47" i="19"/>
  <c r="BJ47" i="19"/>
  <c r="BK47" i="19"/>
  <c r="DB46" i="19"/>
  <c r="DC46" i="19"/>
  <c r="CQ46" i="19"/>
  <c r="CR46" i="19"/>
  <c r="CF46" i="19"/>
  <c r="CG46" i="19"/>
  <c r="BU46" i="19"/>
  <c r="BV46" i="19"/>
  <c r="BJ46" i="19"/>
  <c r="BK46" i="19"/>
  <c r="DB45" i="19"/>
  <c r="DC45" i="19"/>
  <c r="CQ45" i="19"/>
  <c r="CR45" i="19"/>
  <c r="CF45" i="19"/>
  <c r="CG45" i="19"/>
  <c r="BU45" i="19"/>
  <c r="BV45" i="19"/>
  <c r="BJ45" i="19"/>
  <c r="BK45" i="19"/>
  <c r="DB44" i="19"/>
  <c r="DC44" i="19"/>
  <c r="CQ44" i="19"/>
  <c r="CR44" i="19"/>
  <c r="CF44" i="19"/>
  <c r="CG44" i="19"/>
  <c r="BU44" i="19"/>
  <c r="BV44" i="19"/>
  <c r="BJ44" i="19"/>
  <c r="BK44" i="19"/>
  <c r="DB43" i="19"/>
  <c r="DC43" i="19"/>
  <c r="CQ43" i="19"/>
  <c r="CR43" i="19"/>
  <c r="CF43" i="19"/>
  <c r="CG43" i="19"/>
  <c r="BU43" i="19"/>
  <c r="BV43" i="19"/>
  <c r="BJ43" i="19"/>
  <c r="BK43" i="19"/>
  <c r="DB42" i="19"/>
  <c r="DC42" i="19"/>
  <c r="CQ42" i="19"/>
  <c r="CR42" i="19"/>
  <c r="CF42" i="19"/>
  <c r="CG42" i="19"/>
  <c r="BU42" i="19"/>
  <c r="BV42" i="19"/>
  <c r="BJ42" i="19"/>
  <c r="BK42" i="19"/>
  <c r="DB41" i="19"/>
  <c r="DC41" i="19"/>
  <c r="CQ41" i="19"/>
  <c r="CR41" i="19"/>
  <c r="CF41" i="19"/>
  <c r="CG41" i="19"/>
  <c r="BU41" i="19"/>
  <c r="BV41" i="19"/>
  <c r="BJ41" i="19"/>
  <c r="BK41" i="19"/>
  <c r="DB40" i="19"/>
  <c r="DC40" i="19"/>
  <c r="CQ40" i="19"/>
  <c r="CR40" i="19"/>
  <c r="CF40" i="19"/>
  <c r="CG40" i="19"/>
  <c r="BU40" i="19"/>
  <c r="BV40" i="19"/>
  <c r="BJ40" i="19"/>
  <c r="BK40" i="19"/>
  <c r="DB39" i="19"/>
  <c r="DC39" i="19"/>
  <c r="CQ39" i="19"/>
  <c r="CR39" i="19"/>
  <c r="CF39" i="19"/>
  <c r="CG39" i="19"/>
  <c r="BU39" i="19"/>
  <c r="BV39" i="19"/>
  <c r="BJ39" i="19"/>
  <c r="BK39" i="19"/>
  <c r="DB38" i="19"/>
  <c r="DC38" i="19"/>
  <c r="CQ38" i="19"/>
  <c r="CR38" i="19"/>
  <c r="CF38" i="19"/>
  <c r="CG38" i="19"/>
  <c r="BU38" i="19"/>
  <c r="BV38" i="19"/>
  <c r="BJ38" i="19"/>
  <c r="BK38" i="19"/>
  <c r="DB37" i="19"/>
  <c r="DC37" i="19"/>
  <c r="CQ37" i="19"/>
  <c r="CR37" i="19"/>
  <c r="CF37" i="19"/>
  <c r="CG37" i="19"/>
  <c r="BU37" i="19"/>
  <c r="BV37" i="19"/>
  <c r="BJ37" i="19"/>
  <c r="BK37" i="19"/>
  <c r="DB36" i="19"/>
  <c r="CQ36" i="19"/>
  <c r="CR36" i="19"/>
  <c r="CF36" i="19"/>
  <c r="BU36" i="19"/>
  <c r="BJ36" i="19"/>
  <c r="AY61" i="19"/>
  <c r="DA29" i="19"/>
  <c r="CZ29" i="19"/>
  <c r="CP29" i="19"/>
  <c r="CO29" i="19"/>
  <c r="CE29" i="19"/>
  <c r="CD29" i="19"/>
  <c r="BT29" i="19"/>
  <c r="BS29" i="19"/>
  <c r="BI29" i="19"/>
  <c r="BH29" i="19"/>
  <c r="AX29" i="19"/>
  <c r="AW29" i="19"/>
  <c r="AM29" i="19"/>
  <c r="AL29" i="19"/>
  <c r="AB29" i="19"/>
  <c r="AA29" i="19"/>
  <c r="Q29" i="19"/>
  <c r="O29" i="19"/>
  <c r="V75" i="19"/>
  <c r="T10" i="19"/>
  <c r="V73" i="19"/>
  <c r="V69" i="19"/>
  <c r="CQ29" i="19"/>
  <c r="AZ29" i="19"/>
  <c r="R4" i="18"/>
  <c r="T4" i="18"/>
  <c r="U4" i="18"/>
  <c r="V4" i="18"/>
  <c r="X4" i="18"/>
  <c r="Y4" i="18"/>
  <c r="AB4" i="18"/>
  <c r="AE4" i="18"/>
  <c r="AF4" i="18"/>
  <c r="AG4" i="18"/>
  <c r="AI4" i="18"/>
  <c r="AJ4" i="18"/>
  <c r="AM4" i="18"/>
  <c r="AP4" i="18"/>
  <c r="AQ4" i="18"/>
  <c r="AR4" i="18"/>
  <c r="AT4" i="18"/>
  <c r="AU4" i="18"/>
  <c r="AX4" i="18"/>
  <c r="BA4" i="18"/>
  <c r="BB4" i="18"/>
  <c r="BC4" i="18"/>
  <c r="BE4" i="18"/>
  <c r="R5" i="18"/>
  <c r="T5" i="18"/>
  <c r="U5" i="18"/>
  <c r="V5" i="18"/>
  <c r="X5" i="18"/>
  <c r="Y5" i="18"/>
  <c r="AB5" i="18"/>
  <c r="AE5" i="18"/>
  <c r="AF5" i="18"/>
  <c r="AG5" i="18"/>
  <c r="AI5" i="18"/>
  <c r="AJ5" i="18"/>
  <c r="AM5" i="18"/>
  <c r="AP5" i="18"/>
  <c r="AQ5" i="18"/>
  <c r="AR5" i="18"/>
  <c r="AT5" i="18"/>
  <c r="AU5" i="18"/>
  <c r="AX5" i="18"/>
  <c r="BA5" i="18"/>
  <c r="BB5" i="18"/>
  <c r="BC5" i="18"/>
  <c r="BE5" i="18"/>
  <c r="R6" i="18"/>
  <c r="T6" i="18"/>
  <c r="U6" i="18"/>
  <c r="V6" i="18"/>
  <c r="X6" i="18"/>
  <c r="Y6" i="18"/>
  <c r="AB6" i="18"/>
  <c r="AE6" i="18"/>
  <c r="AF6" i="18"/>
  <c r="AG6" i="18"/>
  <c r="AI6" i="18"/>
  <c r="AJ6" i="18"/>
  <c r="AM6" i="18"/>
  <c r="AP6" i="18"/>
  <c r="AQ6" i="18"/>
  <c r="AR6" i="18"/>
  <c r="AT6" i="18"/>
  <c r="AU6" i="18"/>
  <c r="AX6" i="18"/>
  <c r="BA6" i="18"/>
  <c r="BB6" i="18"/>
  <c r="BC6" i="18"/>
  <c r="BE6" i="18"/>
  <c r="R7" i="18"/>
  <c r="T7" i="18"/>
  <c r="U7" i="18"/>
  <c r="V7" i="18"/>
  <c r="X7" i="18"/>
  <c r="Y7" i="18"/>
  <c r="AB7" i="18"/>
  <c r="AE7" i="18"/>
  <c r="AF7" i="18"/>
  <c r="AG7" i="18"/>
  <c r="AI7" i="18"/>
  <c r="AJ7" i="18"/>
  <c r="AM7" i="18"/>
  <c r="AP7" i="18"/>
  <c r="AQ7" i="18"/>
  <c r="AR7" i="18"/>
  <c r="AT7" i="18"/>
  <c r="AU7" i="18"/>
  <c r="AX7" i="18"/>
  <c r="BA7" i="18"/>
  <c r="BB7" i="18"/>
  <c r="BC7" i="18"/>
  <c r="BE7" i="18"/>
  <c r="R8" i="18"/>
  <c r="T8" i="18"/>
  <c r="U8" i="18"/>
  <c r="V8" i="18"/>
  <c r="X8" i="18"/>
  <c r="Y8" i="18"/>
  <c r="AB8" i="18"/>
  <c r="AE8" i="18"/>
  <c r="AF8" i="18"/>
  <c r="AG8" i="18"/>
  <c r="AI8" i="18"/>
  <c r="AJ8" i="18"/>
  <c r="AM8" i="18"/>
  <c r="AP8" i="18"/>
  <c r="AQ8" i="18"/>
  <c r="AR8" i="18"/>
  <c r="AT8" i="18"/>
  <c r="AU8" i="18"/>
  <c r="AX8" i="18"/>
  <c r="BA8" i="18"/>
  <c r="BB8" i="18"/>
  <c r="BC8" i="18"/>
  <c r="BE8" i="18"/>
  <c r="R9" i="18"/>
  <c r="T9" i="18"/>
  <c r="U9" i="18"/>
  <c r="V9" i="18"/>
  <c r="X9" i="18"/>
  <c r="Y9" i="18"/>
  <c r="AB9" i="18"/>
  <c r="AE9" i="18"/>
  <c r="AF9" i="18"/>
  <c r="AG9" i="18"/>
  <c r="AI9" i="18"/>
  <c r="AJ9" i="18"/>
  <c r="AM9" i="18"/>
  <c r="AP9" i="18"/>
  <c r="AQ9" i="18"/>
  <c r="AR9" i="18"/>
  <c r="AT9" i="18"/>
  <c r="AU9" i="18"/>
  <c r="AX9" i="18"/>
  <c r="BA9" i="18"/>
  <c r="BB9" i="18"/>
  <c r="BC9" i="18"/>
  <c r="BE9" i="18"/>
  <c r="R10" i="18"/>
  <c r="T10" i="18"/>
  <c r="X10" i="18"/>
  <c r="Y10" i="18"/>
  <c r="AB10" i="18"/>
  <c r="AE10" i="18"/>
  <c r="AF10" i="18"/>
  <c r="AG10" i="18"/>
  <c r="AI10" i="18"/>
  <c r="AJ10" i="18"/>
  <c r="AM10" i="18"/>
  <c r="AP10" i="18"/>
  <c r="AQ10" i="18"/>
  <c r="AR10" i="18"/>
  <c r="AT10" i="18"/>
  <c r="AU10" i="18"/>
  <c r="AX10" i="18"/>
  <c r="BA10" i="18"/>
  <c r="BB10" i="18"/>
  <c r="BC10" i="18"/>
  <c r="BE10" i="18"/>
  <c r="R11" i="18"/>
  <c r="T11" i="18"/>
  <c r="U11" i="18"/>
  <c r="V11" i="18"/>
  <c r="X11" i="18"/>
  <c r="Y11" i="18"/>
  <c r="AB11" i="18"/>
  <c r="AE11" i="18"/>
  <c r="AF11" i="18"/>
  <c r="AG11" i="18"/>
  <c r="AI11" i="18"/>
  <c r="AJ11" i="18"/>
  <c r="AM11" i="18"/>
  <c r="AP11" i="18"/>
  <c r="AQ11" i="18"/>
  <c r="AR11" i="18"/>
  <c r="AT11" i="18"/>
  <c r="AU11" i="18"/>
  <c r="AX11" i="18"/>
  <c r="BA11" i="18"/>
  <c r="BB11" i="18"/>
  <c r="BC11" i="18"/>
  <c r="BE11" i="18"/>
  <c r="R12" i="18"/>
  <c r="T12" i="18"/>
  <c r="U12" i="18"/>
  <c r="V12" i="18"/>
  <c r="X12" i="18"/>
  <c r="Y12" i="18"/>
  <c r="AB12" i="18"/>
  <c r="AE12" i="18"/>
  <c r="AF12" i="18"/>
  <c r="AG12" i="18"/>
  <c r="AI12" i="18"/>
  <c r="AJ12" i="18"/>
  <c r="AM12" i="18"/>
  <c r="AP12" i="18"/>
  <c r="AQ12" i="18"/>
  <c r="AR12" i="18"/>
  <c r="AT12" i="18"/>
  <c r="AU12" i="18"/>
  <c r="AX12" i="18"/>
  <c r="BA12" i="18"/>
  <c r="BB12" i="18"/>
  <c r="BC12" i="18"/>
  <c r="BE12" i="18"/>
  <c r="R13" i="18"/>
  <c r="T13" i="18"/>
  <c r="U13" i="18"/>
  <c r="V13" i="18"/>
  <c r="X13" i="18"/>
  <c r="Y13" i="18"/>
  <c r="AB13" i="18"/>
  <c r="AE13" i="18"/>
  <c r="AF13" i="18"/>
  <c r="AG13" i="18"/>
  <c r="AI13" i="18"/>
  <c r="AJ13" i="18"/>
  <c r="AM13" i="18"/>
  <c r="AP13" i="18"/>
  <c r="AQ13" i="18"/>
  <c r="AR13" i="18"/>
  <c r="AT13" i="18"/>
  <c r="AU13" i="18"/>
  <c r="AX13" i="18"/>
  <c r="BA13" i="18"/>
  <c r="BB13" i="18"/>
  <c r="BC13" i="18"/>
  <c r="BE13" i="18"/>
  <c r="R14" i="18"/>
  <c r="T14" i="18"/>
  <c r="U14" i="18"/>
  <c r="V14" i="18"/>
  <c r="X14" i="18"/>
  <c r="Y14" i="18"/>
  <c r="AB14" i="18"/>
  <c r="AE14" i="18"/>
  <c r="AF14" i="18"/>
  <c r="AG14" i="18"/>
  <c r="AI14" i="18"/>
  <c r="AJ14" i="18"/>
  <c r="AM14" i="18"/>
  <c r="AP14" i="18"/>
  <c r="AQ14" i="18"/>
  <c r="AR14" i="18"/>
  <c r="AT14" i="18"/>
  <c r="AU14" i="18"/>
  <c r="AX14" i="18"/>
  <c r="BA14" i="18"/>
  <c r="BB14" i="18"/>
  <c r="BC14" i="18"/>
  <c r="BE14" i="18"/>
  <c r="R15" i="18"/>
  <c r="T15" i="18"/>
  <c r="U15" i="18"/>
  <c r="V15" i="18"/>
  <c r="X15" i="18"/>
  <c r="Y15" i="18"/>
  <c r="AB15" i="18"/>
  <c r="AE15" i="18"/>
  <c r="AF15" i="18"/>
  <c r="AG15" i="18"/>
  <c r="AI15" i="18"/>
  <c r="AJ15" i="18"/>
  <c r="AM15" i="18"/>
  <c r="AP15" i="18"/>
  <c r="AQ15" i="18"/>
  <c r="AR15" i="18"/>
  <c r="AT15" i="18"/>
  <c r="AU15" i="18"/>
  <c r="AX15" i="18"/>
  <c r="BA15" i="18"/>
  <c r="BB15" i="18"/>
  <c r="BC15" i="18"/>
  <c r="BE15" i="18"/>
  <c r="R16" i="18"/>
  <c r="T16" i="18"/>
  <c r="U16" i="18"/>
  <c r="V16" i="18"/>
  <c r="X16" i="18"/>
  <c r="Y16" i="18"/>
  <c r="AB16" i="18"/>
  <c r="AE16" i="18"/>
  <c r="AF16" i="18"/>
  <c r="AG16" i="18"/>
  <c r="AI16" i="18"/>
  <c r="AJ16" i="18"/>
  <c r="AM16" i="18"/>
  <c r="AP16" i="18"/>
  <c r="AQ16" i="18"/>
  <c r="AR16" i="18"/>
  <c r="AT16" i="18"/>
  <c r="AU16" i="18"/>
  <c r="AX16" i="18"/>
  <c r="BA16" i="18"/>
  <c r="BB16" i="18"/>
  <c r="BC16" i="18"/>
  <c r="BE16" i="18"/>
  <c r="R17" i="18"/>
  <c r="T17" i="18"/>
  <c r="U17" i="18"/>
  <c r="V17" i="18"/>
  <c r="X17" i="18"/>
  <c r="Y17" i="18"/>
  <c r="AB17" i="18"/>
  <c r="AE17" i="18"/>
  <c r="AF17" i="18"/>
  <c r="AG17" i="18"/>
  <c r="AI17" i="18"/>
  <c r="AJ17" i="18"/>
  <c r="AM17" i="18"/>
  <c r="AP17" i="18"/>
  <c r="AQ17" i="18"/>
  <c r="AR17" i="18"/>
  <c r="AT17" i="18"/>
  <c r="AU17" i="18"/>
  <c r="AX17" i="18"/>
  <c r="BA17" i="18"/>
  <c r="BB17" i="18"/>
  <c r="BC17" i="18"/>
  <c r="BE17" i="18"/>
  <c r="R18" i="18"/>
  <c r="T18" i="18"/>
  <c r="U18" i="18"/>
  <c r="V18" i="18"/>
  <c r="X18" i="18"/>
  <c r="Y18" i="18"/>
  <c r="AB18" i="18"/>
  <c r="AE18" i="18"/>
  <c r="AF18" i="18"/>
  <c r="AG18" i="18"/>
  <c r="AI18" i="18"/>
  <c r="AJ18" i="18"/>
  <c r="AM18" i="18"/>
  <c r="AP18" i="18"/>
  <c r="AQ18" i="18"/>
  <c r="AR18" i="18"/>
  <c r="AT18" i="18"/>
  <c r="AU18" i="18"/>
  <c r="AX18" i="18"/>
  <c r="BA18" i="18"/>
  <c r="BB18" i="18"/>
  <c r="BC18" i="18"/>
  <c r="BE18" i="18"/>
  <c r="R19" i="18"/>
  <c r="T19" i="18"/>
  <c r="U19" i="18"/>
  <c r="V19" i="18"/>
  <c r="X19" i="18"/>
  <c r="Y19" i="18"/>
  <c r="AB19" i="18"/>
  <c r="AE19" i="18"/>
  <c r="AF19" i="18"/>
  <c r="AG19" i="18"/>
  <c r="AI19" i="18"/>
  <c r="AJ19" i="18"/>
  <c r="AM19" i="18"/>
  <c r="AP19" i="18"/>
  <c r="AQ19" i="18"/>
  <c r="AR19" i="18"/>
  <c r="AT19" i="18"/>
  <c r="AU19" i="18"/>
  <c r="AX19" i="18"/>
  <c r="BA19" i="18"/>
  <c r="BB19" i="18"/>
  <c r="BC19" i="18"/>
  <c r="BE19" i="18"/>
  <c r="R20" i="18"/>
  <c r="T20" i="18"/>
  <c r="U20" i="18"/>
  <c r="V20" i="18"/>
  <c r="X20" i="18"/>
  <c r="Y20" i="18"/>
  <c r="AB20" i="18"/>
  <c r="AE20" i="18"/>
  <c r="AF20" i="18"/>
  <c r="AG20" i="18"/>
  <c r="AI20" i="18"/>
  <c r="AJ20" i="18"/>
  <c r="AM20" i="18"/>
  <c r="AP20" i="18"/>
  <c r="AQ20" i="18"/>
  <c r="AR20" i="18"/>
  <c r="AT20" i="18"/>
  <c r="AU20" i="18"/>
  <c r="AX20" i="18"/>
  <c r="BA20" i="18"/>
  <c r="BB20" i="18"/>
  <c r="BC20" i="18"/>
  <c r="BE20" i="18"/>
  <c r="R21" i="18"/>
  <c r="T21" i="18"/>
  <c r="U21" i="18"/>
  <c r="V21" i="18"/>
  <c r="X21" i="18"/>
  <c r="Y21" i="18"/>
  <c r="AB21" i="18"/>
  <c r="AE21" i="18"/>
  <c r="AF21" i="18"/>
  <c r="AG21" i="18"/>
  <c r="AI21" i="18"/>
  <c r="AJ21" i="18"/>
  <c r="AM21" i="18"/>
  <c r="AP21" i="18"/>
  <c r="AQ21" i="18"/>
  <c r="AR21" i="18"/>
  <c r="AT21" i="18"/>
  <c r="AU21" i="18"/>
  <c r="AX21" i="18"/>
  <c r="BA21" i="18"/>
  <c r="BB21" i="18"/>
  <c r="BC21" i="18"/>
  <c r="BE21" i="18"/>
  <c r="R22" i="18"/>
  <c r="T22" i="18"/>
  <c r="U22" i="18"/>
  <c r="V22" i="18"/>
  <c r="X22" i="18"/>
  <c r="Y22" i="18"/>
  <c r="AB22" i="18"/>
  <c r="AE22" i="18"/>
  <c r="AF22" i="18"/>
  <c r="AG22" i="18"/>
  <c r="AI22" i="18"/>
  <c r="AJ22" i="18"/>
  <c r="AM22" i="18"/>
  <c r="AP22" i="18"/>
  <c r="AQ22" i="18"/>
  <c r="AR22" i="18"/>
  <c r="AT22" i="18"/>
  <c r="AU22" i="18"/>
  <c r="AX22" i="18"/>
  <c r="BA22" i="18"/>
  <c r="BB22" i="18"/>
  <c r="BC22" i="18"/>
  <c r="BE22" i="18"/>
  <c r="R23" i="18"/>
  <c r="T23" i="18"/>
  <c r="U23" i="18"/>
  <c r="V23" i="18"/>
  <c r="X23" i="18"/>
  <c r="Y23" i="18"/>
  <c r="AB23" i="18"/>
  <c r="AE23" i="18"/>
  <c r="AF23" i="18"/>
  <c r="AG23" i="18"/>
  <c r="AI23" i="18"/>
  <c r="AJ23" i="18"/>
  <c r="AM23" i="18"/>
  <c r="AP23" i="18"/>
  <c r="AQ23" i="18"/>
  <c r="AR23" i="18"/>
  <c r="AT23" i="18"/>
  <c r="AU23" i="18"/>
  <c r="AX23" i="18"/>
  <c r="BA23" i="18"/>
  <c r="BB23" i="18"/>
  <c r="BC23" i="18"/>
  <c r="BE23" i="18"/>
  <c r="R24" i="18"/>
  <c r="T24" i="18"/>
  <c r="U24" i="18"/>
  <c r="V24" i="18"/>
  <c r="X24" i="18"/>
  <c r="Y24" i="18"/>
  <c r="AB24" i="18"/>
  <c r="AE24" i="18"/>
  <c r="AF24" i="18"/>
  <c r="AG24" i="18"/>
  <c r="AI24" i="18"/>
  <c r="AJ24" i="18"/>
  <c r="AM24" i="18"/>
  <c r="AP24" i="18"/>
  <c r="AQ24" i="18"/>
  <c r="AR24" i="18"/>
  <c r="AT24" i="18"/>
  <c r="AU24" i="18"/>
  <c r="AX24" i="18"/>
  <c r="BA24" i="18"/>
  <c r="BB24" i="18"/>
  <c r="BC24" i="18"/>
  <c r="BE24" i="18"/>
  <c r="R25" i="18"/>
  <c r="T25" i="18"/>
  <c r="U25" i="18"/>
  <c r="V25" i="18"/>
  <c r="X25" i="18"/>
  <c r="Y25" i="18"/>
  <c r="AB25" i="18"/>
  <c r="AE25" i="18"/>
  <c r="AF25" i="18"/>
  <c r="AG25" i="18"/>
  <c r="AI25" i="18"/>
  <c r="AJ25" i="18"/>
  <c r="AM25" i="18"/>
  <c r="AP25" i="18"/>
  <c r="AQ25" i="18"/>
  <c r="AR25" i="18"/>
  <c r="AT25" i="18"/>
  <c r="AU25" i="18"/>
  <c r="AX25" i="18"/>
  <c r="BA25" i="18"/>
  <c r="BB25" i="18"/>
  <c r="BC25" i="18"/>
  <c r="BE25" i="18"/>
  <c r="R26" i="18"/>
  <c r="T26" i="18"/>
  <c r="U26" i="18"/>
  <c r="V26" i="18"/>
  <c r="X26" i="18"/>
  <c r="Y26" i="18"/>
  <c r="AB26" i="18"/>
  <c r="AE26" i="18"/>
  <c r="AF26" i="18"/>
  <c r="AG26" i="18"/>
  <c r="AI26" i="18"/>
  <c r="AJ26" i="18"/>
  <c r="AM26" i="18"/>
  <c r="AP26" i="18"/>
  <c r="AQ26" i="18"/>
  <c r="AR26" i="18"/>
  <c r="AT26" i="18"/>
  <c r="AU26" i="18"/>
  <c r="AX26" i="18"/>
  <c r="BA26" i="18"/>
  <c r="BB26" i="18"/>
  <c r="BC26" i="18"/>
  <c r="BE26" i="18"/>
  <c r="R27" i="18"/>
  <c r="T27" i="18"/>
  <c r="U27" i="18"/>
  <c r="V27" i="18"/>
  <c r="X27" i="18"/>
  <c r="Y27" i="18"/>
  <c r="AB27" i="18"/>
  <c r="AE27" i="18"/>
  <c r="AF27" i="18"/>
  <c r="AG27" i="18"/>
  <c r="AI27" i="18"/>
  <c r="AJ27" i="18"/>
  <c r="AM27" i="18"/>
  <c r="AP27" i="18"/>
  <c r="AQ27" i="18"/>
  <c r="AR27" i="18"/>
  <c r="AT27" i="18"/>
  <c r="AU27" i="18"/>
  <c r="AX27" i="18"/>
  <c r="BA27" i="18"/>
  <c r="BB27" i="18"/>
  <c r="BC27" i="18"/>
  <c r="BE27" i="18"/>
  <c r="R28" i="18"/>
  <c r="T28" i="18"/>
  <c r="U28" i="18"/>
  <c r="V28" i="18"/>
  <c r="X28" i="18"/>
  <c r="Y28" i="18"/>
  <c r="AB28" i="18"/>
  <c r="AE28" i="18"/>
  <c r="AF28" i="18"/>
  <c r="AG28" i="18"/>
  <c r="AI28" i="18"/>
  <c r="AJ28" i="18"/>
  <c r="AM28" i="18"/>
  <c r="AP28" i="18"/>
  <c r="AQ28" i="18"/>
  <c r="AR28" i="18"/>
  <c r="AT28" i="18"/>
  <c r="AU28" i="18"/>
  <c r="AX28" i="18"/>
  <c r="BA28" i="18"/>
  <c r="BB28" i="18"/>
  <c r="BC28" i="18"/>
  <c r="BE28" i="18"/>
  <c r="BE29" i="18"/>
  <c r="R36" i="18"/>
  <c r="T36" i="18"/>
  <c r="U36" i="18"/>
  <c r="V36" i="18"/>
  <c r="X36" i="18"/>
  <c r="Y36" i="18"/>
  <c r="AB36" i="18"/>
  <c r="AE36" i="18"/>
  <c r="AF36" i="18"/>
  <c r="AG36" i="18"/>
  <c r="AI36" i="18"/>
  <c r="AJ36" i="18"/>
  <c r="AM36" i="18"/>
  <c r="AP36" i="18"/>
  <c r="AQ36" i="18"/>
  <c r="AR36" i="18"/>
  <c r="AT36" i="18"/>
  <c r="AU36" i="18"/>
  <c r="AX36" i="18"/>
  <c r="BA36" i="18"/>
  <c r="BB36" i="18"/>
  <c r="BC36" i="18"/>
  <c r="BE36" i="18"/>
  <c r="R37" i="18"/>
  <c r="T37" i="18"/>
  <c r="U37" i="18"/>
  <c r="V37" i="18"/>
  <c r="X37" i="18"/>
  <c r="Y37" i="18"/>
  <c r="AB37" i="18"/>
  <c r="AE37" i="18"/>
  <c r="AF37" i="18"/>
  <c r="AG37" i="18"/>
  <c r="AI37" i="18"/>
  <c r="AJ37" i="18"/>
  <c r="AM37" i="18"/>
  <c r="AP37" i="18"/>
  <c r="AQ37" i="18"/>
  <c r="AR37" i="18"/>
  <c r="AT37" i="18"/>
  <c r="AU37" i="18"/>
  <c r="AX37" i="18"/>
  <c r="BA37" i="18"/>
  <c r="BB37" i="18"/>
  <c r="BC37" i="18"/>
  <c r="BE37" i="18"/>
  <c r="R38" i="18"/>
  <c r="T38" i="18"/>
  <c r="U38" i="18"/>
  <c r="V38" i="18"/>
  <c r="X38" i="18"/>
  <c r="Y38" i="18"/>
  <c r="AB38" i="18"/>
  <c r="AE38" i="18"/>
  <c r="AF38" i="18"/>
  <c r="AG38" i="18"/>
  <c r="AI38" i="18"/>
  <c r="AJ38" i="18"/>
  <c r="AM38" i="18"/>
  <c r="AP38" i="18"/>
  <c r="AQ38" i="18"/>
  <c r="AR38" i="18"/>
  <c r="AT38" i="18"/>
  <c r="AU38" i="18"/>
  <c r="AX38" i="18"/>
  <c r="BA38" i="18"/>
  <c r="BB38" i="18"/>
  <c r="BC38" i="18"/>
  <c r="BE38" i="18"/>
  <c r="R39" i="18"/>
  <c r="T39" i="18"/>
  <c r="U39" i="18"/>
  <c r="V39" i="18"/>
  <c r="X39" i="18"/>
  <c r="Y39" i="18"/>
  <c r="AB39" i="18"/>
  <c r="AE39" i="18"/>
  <c r="AF39" i="18"/>
  <c r="AG39" i="18"/>
  <c r="AI39" i="18"/>
  <c r="AJ39" i="18"/>
  <c r="AM39" i="18"/>
  <c r="AP39" i="18"/>
  <c r="AQ39" i="18"/>
  <c r="AR39" i="18"/>
  <c r="AT39" i="18"/>
  <c r="AU39" i="18"/>
  <c r="AX39" i="18"/>
  <c r="BA39" i="18"/>
  <c r="BB39" i="18"/>
  <c r="BC39" i="18"/>
  <c r="BE39" i="18"/>
  <c r="R40" i="18"/>
  <c r="T40" i="18"/>
  <c r="U40" i="18"/>
  <c r="V40" i="18"/>
  <c r="X40" i="18"/>
  <c r="Y40" i="18"/>
  <c r="AB40" i="18"/>
  <c r="AE40" i="18"/>
  <c r="AF40" i="18"/>
  <c r="AG40" i="18"/>
  <c r="AI40" i="18"/>
  <c r="AJ40" i="18"/>
  <c r="AM40" i="18"/>
  <c r="AP40" i="18"/>
  <c r="AQ40" i="18"/>
  <c r="AR40" i="18"/>
  <c r="AT40" i="18"/>
  <c r="AU40" i="18"/>
  <c r="AX40" i="18"/>
  <c r="BA40" i="18"/>
  <c r="BB40" i="18"/>
  <c r="BC40" i="18"/>
  <c r="BE40" i="18"/>
  <c r="R41" i="18"/>
  <c r="T41" i="18"/>
  <c r="U41" i="18"/>
  <c r="V41" i="18"/>
  <c r="X41" i="18"/>
  <c r="Y41" i="18"/>
  <c r="AB41" i="18"/>
  <c r="AE41" i="18"/>
  <c r="AF41" i="18"/>
  <c r="AG41" i="18"/>
  <c r="AI41" i="18"/>
  <c r="AJ41" i="18"/>
  <c r="AM41" i="18"/>
  <c r="AP41" i="18"/>
  <c r="AQ41" i="18"/>
  <c r="AR41" i="18"/>
  <c r="AT41" i="18"/>
  <c r="AU41" i="18"/>
  <c r="AX41" i="18"/>
  <c r="BA41" i="18"/>
  <c r="BB41" i="18"/>
  <c r="BC41" i="18"/>
  <c r="BE41" i="18"/>
  <c r="R42" i="18"/>
  <c r="T42" i="18"/>
  <c r="U42" i="18"/>
  <c r="V42" i="18"/>
  <c r="X42" i="18"/>
  <c r="Y42" i="18"/>
  <c r="AB42" i="18"/>
  <c r="AE42" i="18"/>
  <c r="AF42" i="18"/>
  <c r="AG42" i="18"/>
  <c r="AI42" i="18"/>
  <c r="AJ42" i="18"/>
  <c r="AM42" i="18"/>
  <c r="AP42" i="18"/>
  <c r="AQ42" i="18"/>
  <c r="AR42" i="18"/>
  <c r="AT42" i="18"/>
  <c r="AU42" i="18"/>
  <c r="AX42" i="18"/>
  <c r="BA42" i="18"/>
  <c r="BB42" i="18"/>
  <c r="BC42" i="18"/>
  <c r="BE42" i="18"/>
  <c r="R43" i="18"/>
  <c r="T43" i="18"/>
  <c r="U43" i="18"/>
  <c r="V43" i="18"/>
  <c r="X43" i="18"/>
  <c r="Y43" i="18"/>
  <c r="AB43" i="18"/>
  <c r="AE43" i="18"/>
  <c r="AF43" i="18"/>
  <c r="AG43" i="18"/>
  <c r="AI43" i="18"/>
  <c r="AJ43" i="18"/>
  <c r="AM43" i="18"/>
  <c r="AP43" i="18"/>
  <c r="AQ43" i="18"/>
  <c r="AR43" i="18"/>
  <c r="AT43" i="18"/>
  <c r="AU43" i="18"/>
  <c r="AX43" i="18"/>
  <c r="BA43" i="18"/>
  <c r="BB43" i="18"/>
  <c r="BC43" i="18"/>
  <c r="BE43" i="18"/>
  <c r="R44" i="18"/>
  <c r="T44" i="18"/>
  <c r="U44" i="18"/>
  <c r="V44" i="18"/>
  <c r="X44" i="18"/>
  <c r="Y44" i="18"/>
  <c r="AB44" i="18"/>
  <c r="AE44" i="18"/>
  <c r="AF44" i="18"/>
  <c r="AG44" i="18"/>
  <c r="AI44" i="18"/>
  <c r="AJ44" i="18"/>
  <c r="AM44" i="18"/>
  <c r="AP44" i="18"/>
  <c r="AQ44" i="18"/>
  <c r="AR44" i="18"/>
  <c r="AT44" i="18"/>
  <c r="AU44" i="18"/>
  <c r="AX44" i="18"/>
  <c r="BA44" i="18"/>
  <c r="BB44" i="18"/>
  <c r="BC44" i="18"/>
  <c r="BE44" i="18"/>
  <c r="R45" i="18"/>
  <c r="T45" i="18"/>
  <c r="U45" i="18"/>
  <c r="V45" i="18"/>
  <c r="X45" i="18"/>
  <c r="Y45" i="18"/>
  <c r="AB45" i="18"/>
  <c r="AE45" i="18"/>
  <c r="AF45" i="18"/>
  <c r="AG45" i="18"/>
  <c r="AI45" i="18"/>
  <c r="AJ45" i="18"/>
  <c r="AM45" i="18"/>
  <c r="AP45" i="18"/>
  <c r="AQ45" i="18"/>
  <c r="AR45" i="18"/>
  <c r="AT45" i="18"/>
  <c r="AU45" i="18"/>
  <c r="AX45" i="18"/>
  <c r="BA45" i="18"/>
  <c r="BB45" i="18"/>
  <c r="BC45" i="18"/>
  <c r="BE45" i="18"/>
  <c r="R46" i="18"/>
  <c r="T46" i="18"/>
  <c r="U46" i="18"/>
  <c r="V46" i="18"/>
  <c r="X46" i="18"/>
  <c r="Y46" i="18"/>
  <c r="AB46" i="18"/>
  <c r="AE46" i="18"/>
  <c r="AF46" i="18"/>
  <c r="AG46" i="18"/>
  <c r="AI46" i="18"/>
  <c r="AJ46" i="18"/>
  <c r="AM46" i="18"/>
  <c r="AP46" i="18"/>
  <c r="AQ46" i="18"/>
  <c r="AR46" i="18"/>
  <c r="AT46" i="18"/>
  <c r="AU46" i="18"/>
  <c r="AX46" i="18"/>
  <c r="BA46" i="18"/>
  <c r="BB46" i="18"/>
  <c r="BC46" i="18"/>
  <c r="BE46" i="18"/>
  <c r="R47" i="18"/>
  <c r="T47" i="18"/>
  <c r="U47" i="18"/>
  <c r="V47" i="18"/>
  <c r="X47" i="18"/>
  <c r="Y47" i="18"/>
  <c r="AB47" i="18"/>
  <c r="AE47" i="18"/>
  <c r="AF47" i="18"/>
  <c r="AG47" i="18"/>
  <c r="AI47" i="18"/>
  <c r="AJ47" i="18"/>
  <c r="AM47" i="18"/>
  <c r="AP47" i="18"/>
  <c r="AQ47" i="18"/>
  <c r="AR47" i="18"/>
  <c r="AT47" i="18"/>
  <c r="AU47" i="18"/>
  <c r="AX47" i="18"/>
  <c r="BA47" i="18"/>
  <c r="BB47" i="18"/>
  <c r="BC47" i="18"/>
  <c r="BE47" i="18"/>
  <c r="R48" i="18"/>
  <c r="T48" i="18"/>
  <c r="U48" i="18"/>
  <c r="V48" i="18"/>
  <c r="X48" i="18"/>
  <c r="Y48" i="18"/>
  <c r="AB48" i="18"/>
  <c r="AE48" i="18"/>
  <c r="AF48" i="18"/>
  <c r="AG48" i="18"/>
  <c r="AI48" i="18"/>
  <c r="AJ48" i="18"/>
  <c r="AM48" i="18"/>
  <c r="AP48" i="18"/>
  <c r="AQ48" i="18"/>
  <c r="AR48" i="18"/>
  <c r="AT48" i="18"/>
  <c r="AU48" i="18"/>
  <c r="AX48" i="18"/>
  <c r="BA48" i="18"/>
  <c r="BB48" i="18"/>
  <c r="BC48" i="18"/>
  <c r="BE48" i="18"/>
  <c r="R49" i="18"/>
  <c r="T49" i="18"/>
  <c r="U49" i="18"/>
  <c r="V49" i="18"/>
  <c r="X49" i="18"/>
  <c r="Y49" i="18"/>
  <c r="AB49" i="18"/>
  <c r="AE49" i="18"/>
  <c r="AF49" i="18"/>
  <c r="AG49" i="18"/>
  <c r="AI49" i="18"/>
  <c r="AJ49" i="18"/>
  <c r="AM49" i="18"/>
  <c r="AP49" i="18"/>
  <c r="AQ49" i="18"/>
  <c r="AR49" i="18"/>
  <c r="AT49" i="18"/>
  <c r="AU49" i="18"/>
  <c r="AX49" i="18"/>
  <c r="BA49" i="18"/>
  <c r="BB49" i="18"/>
  <c r="BC49" i="18"/>
  <c r="BE49" i="18"/>
  <c r="R50" i="18"/>
  <c r="T50" i="18"/>
  <c r="U50" i="18"/>
  <c r="V50" i="18"/>
  <c r="X50" i="18"/>
  <c r="Y50" i="18"/>
  <c r="AB50" i="18"/>
  <c r="AE50" i="18"/>
  <c r="AF50" i="18"/>
  <c r="AG50" i="18"/>
  <c r="AI50" i="18"/>
  <c r="AJ50" i="18"/>
  <c r="AM50" i="18"/>
  <c r="AP50" i="18"/>
  <c r="AQ50" i="18"/>
  <c r="AR50" i="18"/>
  <c r="AT50" i="18"/>
  <c r="AU50" i="18"/>
  <c r="AX50" i="18"/>
  <c r="BA50" i="18"/>
  <c r="BB50" i="18"/>
  <c r="BC50" i="18"/>
  <c r="BE50" i="18"/>
  <c r="R51" i="18"/>
  <c r="T51" i="18"/>
  <c r="U51" i="18"/>
  <c r="V51" i="18"/>
  <c r="X51" i="18"/>
  <c r="Y51" i="18"/>
  <c r="AB51" i="18"/>
  <c r="AE51" i="18"/>
  <c r="AF51" i="18"/>
  <c r="AG51" i="18"/>
  <c r="AI51" i="18"/>
  <c r="AJ51" i="18"/>
  <c r="AM51" i="18"/>
  <c r="AP51" i="18"/>
  <c r="AQ51" i="18"/>
  <c r="AR51" i="18"/>
  <c r="AT51" i="18"/>
  <c r="AU51" i="18"/>
  <c r="AX51" i="18"/>
  <c r="BA51" i="18"/>
  <c r="BB51" i="18"/>
  <c r="BC51" i="18"/>
  <c r="BE51" i="18"/>
  <c r="R52" i="18"/>
  <c r="T52" i="18"/>
  <c r="U52" i="18"/>
  <c r="V52" i="18"/>
  <c r="X52" i="18"/>
  <c r="Y52" i="18"/>
  <c r="AB52" i="18"/>
  <c r="AE52" i="18"/>
  <c r="AF52" i="18"/>
  <c r="AG52" i="18"/>
  <c r="AI52" i="18"/>
  <c r="AJ52" i="18"/>
  <c r="AM52" i="18"/>
  <c r="AP52" i="18"/>
  <c r="AQ52" i="18"/>
  <c r="AR52" i="18"/>
  <c r="AT52" i="18"/>
  <c r="AU52" i="18"/>
  <c r="AX52" i="18"/>
  <c r="BA52" i="18"/>
  <c r="BB52" i="18"/>
  <c r="BC52" i="18"/>
  <c r="BE52" i="18"/>
  <c r="R53" i="18"/>
  <c r="T53" i="18"/>
  <c r="U53" i="18"/>
  <c r="V53" i="18"/>
  <c r="X53" i="18"/>
  <c r="Y53" i="18"/>
  <c r="AB53" i="18"/>
  <c r="AE53" i="18"/>
  <c r="AF53" i="18"/>
  <c r="AG53" i="18"/>
  <c r="AI53" i="18"/>
  <c r="AJ53" i="18"/>
  <c r="AM53" i="18"/>
  <c r="AP53" i="18"/>
  <c r="AQ53" i="18"/>
  <c r="AR53" i="18"/>
  <c r="AT53" i="18"/>
  <c r="AU53" i="18"/>
  <c r="AX53" i="18"/>
  <c r="BA53" i="18"/>
  <c r="BB53" i="18"/>
  <c r="BC53" i="18"/>
  <c r="BE53" i="18"/>
  <c r="R54" i="18"/>
  <c r="T54" i="18"/>
  <c r="U54" i="18"/>
  <c r="V54" i="18"/>
  <c r="X54" i="18"/>
  <c r="Y54" i="18"/>
  <c r="AB54" i="18"/>
  <c r="AE54" i="18"/>
  <c r="AF54" i="18"/>
  <c r="AG54" i="18"/>
  <c r="AI54" i="18"/>
  <c r="AJ54" i="18"/>
  <c r="AM54" i="18"/>
  <c r="AP54" i="18"/>
  <c r="AQ54" i="18"/>
  <c r="AR54" i="18"/>
  <c r="AT54" i="18"/>
  <c r="AU54" i="18"/>
  <c r="AX54" i="18"/>
  <c r="BA54" i="18"/>
  <c r="BB54" i="18"/>
  <c r="BC54" i="18"/>
  <c r="BE54" i="18"/>
  <c r="R55" i="18"/>
  <c r="T55" i="18"/>
  <c r="U55" i="18"/>
  <c r="V55" i="18"/>
  <c r="X55" i="18"/>
  <c r="Y55" i="18"/>
  <c r="AB55" i="18"/>
  <c r="AE55" i="18"/>
  <c r="AF55" i="18"/>
  <c r="AG55" i="18"/>
  <c r="AI55" i="18"/>
  <c r="AJ55" i="18"/>
  <c r="AM55" i="18"/>
  <c r="AP55" i="18"/>
  <c r="AQ55" i="18"/>
  <c r="AR55" i="18"/>
  <c r="AT55" i="18"/>
  <c r="AU55" i="18"/>
  <c r="AX55" i="18"/>
  <c r="BA55" i="18"/>
  <c r="BB55" i="18"/>
  <c r="BC55" i="18"/>
  <c r="BE55" i="18"/>
  <c r="R56" i="18"/>
  <c r="T56" i="18"/>
  <c r="U56" i="18"/>
  <c r="V56" i="18"/>
  <c r="X56" i="18"/>
  <c r="Y56" i="18"/>
  <c r="AB56" i="18"/>
  <c r="AE56" i="18"/>
  <c r="AF56" i="18"/>
  <c r="AG56" i="18"/>
  <c r="AI56" i="18"/>
  <c r="AJ56" i="18"/>
  <c r="AM56" i="18"/>
  <c r="AP56" i="18"/>
  <c r="AQ56" i="18"/>
  <c r="AR56" i="18"/>
  <c r="AT56" i="18"/>
  <c r="AU56" i="18"/>
  <c r="AX56" i="18"/>
  <c r="BA56" i="18"/>
  <c r="BB56" i="18"/>
  <c r="BC56" i="18"/>
  <c r="BE56" i="18"/>
  <c r="R57" i="18"/>
  <c r="T57" i="18"/>
  <c r="U57" i="18"/>
  <c r="V57" i="18"/>
  <c r="X57" i="18"/>
  <c r="Y57" i="18"/>
  <c r="AB57" i="18"/>
  <c r="AE57" i="18"/>
  <c r="AF57" i="18"/>
  <c r="AG57" i="18"/>
  <c r="AI57" i="18"/>
  <c r="AJ57" i="18"/>
  <c r="AM57" i="18"/>
  <c r="AP57" i="18"/>
  <c r="AQ57" i="18"/>
  <c r="AR57" i="18"/>
  <c r="AT57" i="18"/>
  <c r="AU57" i="18"/>
  <c r="AX57" i="18"/>
  <c r="BA57" i="18"/>
  <c r="BB57" i="18"/>
  <c r="BC57" i="18"/>
  <c r="BE57" i="18"/>
  <c r="R58" i="18"/>
  <c r="T58" i="18"/>
  <c r="U58" i="18"/>
  <c r="V58" i="18"/>
  <c r="X58" i="18"/>
  <c r="Y58" i="18"/>
  <c r="AB58" i="18"/>
  <c r="AE58" i="18"/>
  <c r="AF58" i="18"/>
  <c r="AG58" i="18"/>
  <c r="AI58" i="18"/>
  <c r="AJ58" i="18"/>
  <c r="AM58" i="18"/>
  <c r="AP58" i="18"/>
  <c r="AQ58" i="18"/>
  <c r="AR58" i="18"/>
  <c r="AT58" i="18"/>
  <c r="AU58" i="18"/>
  <c r="AX58" i="18"/>
  <c r="BA58" i="18"/>
  <c r="BB58" i="18"/>
  <c r="BC58" i="18"/>
  <c r="BE58" i="18"/>
  <c r="R59" i="18"/>
  <c r="T59" i="18"/>
  <c r="U59" i="18"/>
  <c r="V59" i="18"/>
  <c r="X59" i="18"/>
  <c r="Y59" i="18"/>
  <c r="AB59" i="18"/>
  <c r="AE59" i="18"/>
  <c r="AF59" i="18"/>
  <c r="AG59" i="18"/>
  <c r="AI59" i="18"/>
  <c r="AJ59" i="18"/>
  <c r="AM59" i="18"/>
  <c r="AP59" i="18"/>
  <c r="AQ59" i="18"/>
  <c r="AR59" i="18"/>
  <c r="AT59" i="18"/>
  <c r="AU59" i="18"/>
  <c r="AX59" i="18"/>
  <c r="BA59" i="18"/>
  <c r="BB59" i="18"/>
  <c r="BC59" i="18"/>
  <c r="BE59" i="18"/>
  <c r="R60" i="18"/>
  <c r="T60" i="18"/>
  <c r="U60" i="18"/>
  <c r="V60" i="18"/>
  <c r="X60" i="18"/>
  <c r="Y60" i="18"/>
  <c r="AB60" i="18"/>
  <c r="AE60" i="18"/>
  <c r="AF60" i="18"/>
  <c r="AG60" i="18"/>
  <c r="AI60" i="18"/>
  <c r="AJ60" i="18"/>
  <c r="AM60" i="18"/>
  <c r="AP60" i="18"/>
  <c r="AQ60" i="18"/>
  <c r="AR60" i="18"/>
  <c r="AT60" i="18"/>
  <c r="AU60" i="18"/>
  <c r="AX60" i="18"/>
  <c r="BA60" i="18"/>
  <c r="BB60" i="18"/>
  <c r="BC60" i="18"/>
  <c r="BE60" i="18"/>
  <c r="BE61" i="18"/>
  <c r="BE64" i="18"/>
  <c r="S14" i="4"/>
  <c r="AT29" i="18"/>
  <c r="AT61" i="18"/>
  <c r="AT64" i="18"/>
  <c r="R13" i="4"/>
  <c r="S13" i="4"/>
  <c r="AI29" i="18"/>
  <c r="AI61" i="18"/>
  <c r="AI64" i="18"/>
  <c r="Q12" i="4"/>
  <c r="R12" i="4"/>
  <c r="S12" i="4"/>
  <c r="X29" i="18"/>
  <c r="X61" i="18"/>
  <c r="X64" i="18"/>
  <c r="P11" i="4"/>
  <c r="Q11" i="4"/>
  <c r="R11" i="4"/>
  <c r="S11" i="4"/>
  <c r="DD28" i="18"/>
  <c r="DE28" i="18"/>
  <c r="DD27" i="18"/>
  <c r="DE27" i="18"/>
  <c r="DD26" i="18"/>
  <c r="DE26" i="18"/>
  <c r="DD25" i="18"/>
  <c r="DE25" i="18"/>
  <c r="DD24" i="18"/>
  <c r="DE24" i="18"/>
  <c r="DD23" i="18"/>
  <c r="DE23" i="18"/>
  <c r="DD22" i="18"/>
  <c r="DE22" i="18"/>
  <c r="DD21" i="18"/>
  <c r="DE21" i="18"/>
  <c r="DD20" i="18"/>
  <c r="DE20" i="18"/>
  <c r="DD19" i="18"/>
  <c r="DE19" i="18"/>
  <c r="DD18" i="18"/>
  <c r="DE18" i="18"/>
  <c r="DD17" i="18"/>
  <c r="DE17" i="18"/>
  <c r="DD16" i="18"/>
  <c r="DE16" i="18"/>
  <c r="DD15" i="18"/>
  <c r="DE15" i="18"/>
  <c r="DD14" i="18"/>
  <c r="DE14" i="18"/>
  <c r="DD13" i="18"/>
  <c r="DE13" i="18"/>
  <c r="DD12" i="18"/>
  <c r="DE12" i="18"/>
  <c r="DD11" i="18"/>
  <c r="DE11" i="18"/>
  <c r="DD10" i="18"/>
  <c r="DE10" i="18"/>
  <c r="DD9" i="18"/>
  <c r="DE9" i="18"/>
  <c r="DD8" i="18"/>
  <c r="DE8" i="18"/>
  <c r="DD7" i="18"/>
  <c r="DE7" i="18"/>
  <c r="DD6" i="18"/>
  <c r="DE6" i="18"/>
  <c r="DD5" i="18"/>
  <c r="DE5" i="18"/>
  <c r="DD4" i="18"/>
  <c r="DE4" i="18"/>
  <c r="CS28" i="18"/>
  <c r="CT28" i="18"/>
  <c r="CS27" i="18"/>
  <c r="CT27" i="18"/>
  <c r="CS26" i="18"/>
  <c r="CT26" i="18"/>
  <c r="CS25" i="18"/>
  <c r="CT25" i="18"/>
  <c r="CS24" i="18"/>
  <c r="CT24" i="18"/>
  <c r="CS23" i="18"/>
  <c r="CT23" i="18"/>
  <c r="CS22" i="18"/>
  <c r="CT22" i="18"/>
  <c r="CS21" i="18"/>
  <c r="CT21" i="18"/>
  <c r="CS20" i="18"/>
  <c r="CT20" i="18"/>
  <c r="CS19" i="18"/>
  <c r="CT19" i="18"/>
  <c r="CS18" i="18"/>
  <c r="CT18" i="18"/>
  <c r="CS17" i="18"/>
  <c r="CT17" i="18"/>
  <c r="CS16" i="18"/>
  <c r="CT16" i="18"/>
  <c r="CS15" i="18"/>
  <c r="CT15" i="18"/>
  <c r="CS14" i="18"/>
  <c r="CT14" i="18"/>
  <c r="CS13" i="18"/>
  <c r="CT13" i="18"/>
  <c r="CS12" i="18"/>
  <c r="CT12" i="18"/>
  <c r="CS11" i="18"/>
  <c r="CT11" i="18"/>
  <c r="CS10" i="18"/>
  <c r="CT10" i="18"/>
  <c r="CS9" i="18"/>
  <c r="CT9" i="18"/>
  <c r="CS8" i="18"/>
  <c r="CT8" i="18"/>
  <c r="CS7" i="18"/>
  <c r="CT7" i="18"/>
  <c r="CS6" i="18"/>
  <c r="CT6" i="18"/>
  <c r="CS5" i="18"/>
  <c r="CT5" i="18"/>
  <c r="CS4" i="18"/>
  <c r="CT4" i="18"/>
  <c r="CH28" i="18"/>
  <c r="CI28" i="18"/>
  <c r="CH27" i="18"/>
  <c r="CI27" i="18"/>
  <c r="CH26" i="18"/>
  <c r="CI26" i="18"/>
  <c r="CH25" i="18"/>
  <c r="CI25" i="18"/>
  <c r="CH24" i="18"/>
  <c r="CI24" i="18"/>
  <c r="CH23" i="18"/>
  <c r="CI23" i="18"/>
  <c r="CH22" i="18"/>
  <c r="CI22" i="18"/>
  <c r="CH21" i="18"/>
  <c r="CI21" i="18"/>
  <c r="CH20" i="18"/>
  <c r="CI20" i="18"/>
  <c r="CH19" i="18"/>
  <c r="CI19" i="18"/>
  <c r="CH18" i="18"/>
  <c r="CI18" i="18"/>
  <c r="CH17" i="18"/>
  <c r="CI17" i="18"/>
  <c r="CH16" i="18"/>
  <c r="CI16" i="18"/>
  <c r="CH15" i="18"/>
  <c r="CI15" i="18"/>
  <c r="CH14" i="18"/>
  <c r="CI14" i="18"/>
  <c r="CH13" i="18"/>
  <c r="CI13" i="18"/>
  <c r="CH12" i="18"/>
  <c r="CI12" i="18"/>
  <c r="CH11" i="18"/>
  <c r="CI11" i="18"/>
  <c r="CH10" i="18"/>
  <c r="CI10" i="18"/>
  <c r="CH9" i="18"/>
  <c r="CI9" i="18"/>
  <c r="CH8" i="18"/>
  <c r="CI8" i="18"/>
  <c r="CH7" i="18"/>
  <c r="CI7" i="18"/>
  <c r="CH6" i="18"/>
  <c r="CI6" i="18"/>
  <c r="CH5" i="18"/>
  <c r="CI5" i="18"/>
  <c r="CH4" i="18"/>
  <c r="CI4" i="18"/>
  <c r="BW28" i="18"/>
  <c r="BX28" i="18"/>
  <c r="BW27" i="18"/>
  <c r="BX27" i="18"/>
  <c r="BW26" i="18"/>
  <c r="BX26" i="18"/>
  <c r="BW25" i="18"/>
  <c r="BX25" i="18"/>
  <c r="BW24" i="18"/>
  <c r="BX24" i="18"/>
  <c r="BW23" i="18"/>
  <c r="BX23" i="18"/>
  <c r="BW22" i="18"/>
  <c r="BX22" i="18"/>
  <c r="BW21" i="18"/>
  <c r="BX21" i="18"/>
  <c r="BW20" i="18"/>
  <c r="BX20" i="18"/>
  <c r="BW19" i="18"/>
  <c r="BX19" i="18"/>
  <c r="BW18" i="18"/>
  <c r="BX18" i="18"/>
  <c r="BW17" i="18"/>
  <c r="BX17" i="18"/>
  <c r="BW16" i="18"/>
  <c r="BX16" i="18"/>
  <c r="BW15" i="18"/>
  <c r="BX15" i="18"/>
  <c r="BW14" i="18"/>
  <c r="BX14" i="18"/>
  <c r="BW13" i="18"/>
  <c r="BX13" i="18"/>
  <c r="BW12" i="18"/>
  <c r="BX12" i="18"/>
  <c r="BW11" i="18"/>
  <c r="BX11" i="18"/>
  <c r="BW10" i="18"/>
  <c r="BX10" i="18"/>
  <c r="BW9" i="18"/>
  <c r="BX9" i="18"/>
  <c r="BW8" i="18"/>
  <c r="BX8" i="18"/>
  <c r="BW7" i="18"/>
  <c r="BX7" i="18"/>
  <c r="BW6" i="18"/>
  <c r="BX6" i="18"/>
  <c r="BW5" i="18"/>
  <c r="BX5" i="18"/>
  <c r="BW4" i="18"/>
  <c r="BX4" i="18"/>
  <c r="BL28" i="18"/>
  <c r="BM28" i="18"/>
  <c r="BL27" i="18"/>
  <c r="BM27" i="18"/>
  <c r="BL26" i="18"/>
  <c r="BM26" i="18"/>
  <c r="BL25" i="18"/>
  <c r="BM25" i="18"/>
  <c r="BL24" i="18"/>
  <c r="BM24" i="18"/>
  <c r="BL23" i="18"/>
  <c r="BM23" i="18"/>
  <c r="BL22" i="18"/>
  <c r="BM22" i="18"/>
  <c r="BL21" i="18"/>
  <c r="BM21" i="18"/>
  <c r="BL20" i="18"/>
  <c r="BM20" i="18"/>
  <c r="BL19" i="18"/>
  <c r="BM19" i="18"/>
  <c r="BL18" i="18"/>
  <c r="BM18" i="18"/>
  <c r="BL17" i="18"/>
  <c r="BM17" i="18"/>
  <c r="BL16" i="18"/>
  <c r="BM16" i="18"/>
  <c r="BL15" i="18"/>
  <c r="BM15" i="18"/>
  <c r="BL14" i="18"/>
  <c r="BM14" i="18"/>
  <c r="BL13" i="18"/>
  <c r="BM13" i="18"/>
  <c r="BL12" i="18"/>
  <c r="BM12" i="18"/>
  <c r="BL11" i="18"/>
  <c r="BM11" i="18"/>
  <c r="BL10" i="18"/>
  <c r="BM10" i="18"/>
  <c r="BL9" i="18"/>
  <c r="BM9" i="18"/>
  <c r="BL8" i="18"/>
  <c r="BM8" i="18"/>
  <c r="BL7" i="18"/>
  <c r="BM7" i="18"/>
  <c r="BL6" i="18"/>
  <c r="BM6" i="18"/>
  <c r="BL5" i="18"/>
  <c r="BM5" i="18"/>
  <c r="BL4" i="18"/>
  <c r="BM4" i="18"/>
  <c r="U10" i="18"/>
  <c r="DC61" i="18"/>
  <c r="DB61" i="18"/>
  <c r="CR61" i="18"/>
  <c r="CQ61" i="18"/>
  <c r="CG61" i="18"/>
  <c r="CF61" i="18"/>
  <c r="BV61" i="18"/>
  <c r="BU61" i="18"/>
  <c r="BK61" i="18"/>
  <c r="BJ61" i="18"/>
  <c r="AZ61" i="18"/>
  <c r="AY61" i="18"/>
  <c r="AO61" i="18"/>
  <c r="AN61" i="18"/>
  <c r="AD61" i="18"/>
  <c r="AC61" i="18"/>
  <c r="S61" i="18"/>
  <c r="Q61" i="18"/>
  <c r="DD60" i="18"/>
  <c r="DE60" i="18"/>
  <c r="CS60" i="18"/>
  <c r="CT60" i="18"/>
  <c r="CH60" i="18"/>
  <c r="CI60" i="18"/>
  <c r="BW60" i="18"/>
  <c r="BX60" i="18"/>
  <c r="BL60" i="18"/>
  <c r="BM60" i="18"/>
  <c r="DD59" i="18"/>
  <c r="DE59" i="18"/>
  <c r="CS59" i="18"/>
  <c r="CT59" i="18"/>
  <c r="CH59" i="18"/>
  <c r="CI59" i="18"/>
  <c r="BW59" i="18"/>
  <c r="BX59" i="18"/>
  <c r="BL59" i="18"/>
  <c r="BM59" i="18"/>
  <c r="DD58" i="18"/>
  <c r="DE58" i="18"/>
  <c r="CS58" i="18"/>
  <c r="CT58" i="18"/>
  <c r="CH58" i="18"/>
  <c r="CI58" i="18"/>
  <c r="BW58" i="18"/>
  <c r="BX58" i="18"/>
  <c r="BL58" i="18"/>
  <c r="BM58" i="18"/>
  <c r="DD57" i="18"/>
  <c r="DE57" i="18"/>
  <c r="CS57" i="18"/>
  <c r="CT57" i="18"/>
  <c r="CH57" i="18"/>
  <c r="CI57" i="18"/>
  <c r="BW57" i="18"/>
  <c r="BX57" i="18"/>
  <c r="BL57" i="18"/>
  <c r="BM57" i="18"/>
  <c r="DD56" i="18"/>
  <c r="DE56" i="18"/>
  <c r="CS56" i="18"/>
  <c r="CT56" i="18"/>
  <c r="CH56" i="18"/>
  <c r="CI56" i="18"/>
  <c r="BW56" i="18"/>
  <c r="BX56" i="18"/>
  <c r="BL56" i="18"/>
  <c r="BM56" i="18"/>
  <c r="DD55" i="18"/>
  <c r="DE55" i="18"/>
  <c r="CS55" i="18"/>
  <c r="CT55" i="18"/>
  <c r="CH55" i="18"/>
  <c r="CI55" i="18"/>
  <c r="BW55" i="18"/>
  <c r="BX55" i="18"/>
  <c r="BL55" i="18"/>
  <c r="BM55" i="18"/>
  <c r="DD54" i="18"/>
  <c r="DE54" i="18"/>
  <c r="CS54" i="18"/>
  <c r="CT54" i="18"/>
  <c r="CH54" i="18"/>
  <c r="CI54" i="18"/>
  <c r="BW54" i="18"/>
  <c r="BX54" i="18"/>
  <c r="BL54" i="18"/>
  <c r="BM54" i="18"/>
  <c r="DD53" i="18"/>
  <c r="DE53" i="18"/>
  <c r="CS53" i="18"/>
  <c r="CT53" i="18"/>
  <c r="CH53" i="18"/>
  <c r="CI53" i="18"/>
  <c r="BW53" i="18"/>
  <c r="BX53" i="18"/>
  <c r="BL53" i="18"/>
  <c r="BM53" i="18"/>
  <c r="DD52" i="18"/>
  <c r="DE52" i="18"/>
  <c r="CS52" i="18"/>
  <c r="CT52" i="18"/>
  <c r="CH52" i="18"/>
  <c r="CI52" i="18"/>
  <c r="BW52" i="18"/>
  <c r="BX52" i="18"/>
  <c r="BL52" i="18"/>
  <c r="BM52" i="18"/>
  <c r="DD51" i="18"/>
  <c r="DE51" i="18"/>
  <c r="CS51" i="18"/>
  <c r="CT51" i="18"/>
  <c r="CH51" i="18"/>
  <c r="CI51" i="18"/>
  <c r="BW51" i="18"/>
  <c r="BX51" i="18"/>
  <c r="BL51" i="18"/>
  <c r="BM51" i="18"/>
  <c r="DD50" i="18"/>
  <c r="DE50" i="18"/>
  <c r="CS50" i="18"/>
  <c r="CT50" i="18"/>
  <c r="CH50" i="18"/>
  <c r="CI50" i="18"/>
  <c r="BW50" i="18"/>
  <c r="BX50" i="18"/>
  <c r="BL50" i="18"/>
  <c r="BM50" i="18"/>
  <c r="DD49" i="18"/>
  <c r="DE49" i="18"/>
  <c r="CS49" i="18"/>
  <c r="CT49" i="18"/>
  <c r="CH49" i="18"/>
  <c r="CI49" i="18"/>
  <c r="BW49" i="18"/>
  <c r="BX49" i="18"/>
  <c r="BL49" i="18"/>
  <c r="BM49" i="18"/>
  <c r="DD48" i="18"/>
  <c r="DE48" i="18"/>
  <c r="CS48" i="18"/>
  <c r="CT48" i="18"/>
  <c r="CH48" i="18"/>
  <c r="CI48" i="18"/>
  <c r="BW48" i="18"/>
  <c r="BX48" i="18"/>
  <c r="BL48" i="18"/>
  <c r="BM48" i="18"/>
  <c r="DD47" i="18"/>
  <c r="DE47" i="18"/>
  <c r="CS47" i="18"/>
  <c r="CT47" i="18"/>
  <c r="CH47" i="18"/>
  <c r="CI47" i="18"/>
  <c r="BW47" i="18"/>
  <c r="BX47" i="18"/>
  <c r="BL47" i="18"/>
  <c r="BM47" i="18"/>
  <c r="DD46" i="18"/>
  <c r="DE46" i="18"/>
  <c r="CS46" i="18"/>
  <c r="CT46" i="18"/>
  <c r="CH46" i="18"/>
  <c r="CI46" i="18"/>
  <c r="BW46" i="18"/>
  <c r="BX46" i="18"/>
  <c r="BL46" i="18"/>
  <c r="BM46" i="18"/>
  <c r="DD45" i="18"/>
  <c r="DE45" i="18"/>
  <c r="CS45" i="18"/>
  <c r="CT45" i="18"/>
  <c r="CH45" i="18"/>
  <c r="CI45" i="18"/>
  <c r="BW45" i="18"/>
  <c r="BX45" i="18"/>
  <c r="BL45" i="18"/>
  <c r="BM45" i="18"/>
  <c r="DD44" i="18"/>
  <c r="DE44" i="18"/>
  <c r="CS44" i="18"/>
  <c r="CT44" i="18"/>
  <c r="CH44" i="18"/>
  <c r="CI44" i="18"/>
  <c r="BW44" i="18"/>
  <c r="BX44" i="18"/>
  <c r="BL44" i="18"/>
  <c r="BM44" i="18"/>
  <c r="DD43" i="18"/>
  <c r="DE43" i="18"/>
  <c r="CS43" i="18"/>
  <c r="CT43" i="18"/>
  <c r="CH43" i="18"/>
  <c r="CI43" i="18"/>
  <c r="BW43" i="18"/>
  <c r="BX43" i="18"/>
  <c r="BL43" i="18"/>
  <c r="BM43" i="18"/>
  <c r="DD42" i="18"/>
  <c r="DE42" i="18"/>
  <c r="CS42" i="18"/>
  <c r="CT42" i="18"/>
  <c r="CH42" i="18"/>
  <c r="CI42" i="18"/>
  <c r="BW42" i="18"/>
  <c r="BX42" i="18"/>
  <c r="BL42" i="18"/>
  <c r="BM42" i="18"/>
  <c r="DD41" i="18"/>
  <c r="DE41" i="18"/>
  <c r="CS41" i="18"/>
  <c r="CT41" i="18"/>
  <c r="CH41" i="18"/>
  <c r="CI41" i="18"/>
  <c r="BW41" i="18"/>
  <c r="BX41" i="18"/>
  <c r="BL41" i="18"/>
  <c r="BM41" i="18"/>
  <c r="DD40" i="18"/>
  <c r="DE40" i="18"/>
  <c r="CS40" i="18"/>
  <c r="CT40" i="18"/>
  <c r="CH40" i="18"/>
  <c r="CI40" i="18"/>
  <c r="BW40" i="18"/>
  <c r="BX40" i="18"/>
  <c r="BL40" i="18"/>
  <c r="BM40" i="18"/>
  <c r="DD39" i="18"/>
  <c r="DE39" i="18"/>
  <c r="CS39" i="18"/>
  <c r="CT39" i="18"/>
  <c r="CH39" i="18"/>
  <c r="CI39" i="18"/>
  <c r="BW39" i="18"/>
  <c r="BX39" i="18"/>
  <c r="BL39" i="18"/>
  <c r="BM39" i="18"/>
  <c r="DD38" i="18"/>
  <c r="DE38" i="18"/>
  <c r="CS38" i="18"/>
  <c r="CT38" i="18"/>
  <c r="CH38" i="18"/>
  <c r="CI38" i="18"/>
  <c r="BW38" i="18"/>
  <c r="BX38" i="18"/>
  <c r="BL38" i="18"/>
  <c r="BM38" i="18"/>
  <c r="DD37" i="18"/>
  <c r="DE37" i="18"/>
  <c r="CS37" i="18"/>
  <c r="CT37" i="18"/>
  <c r="CH37" i="18"/>
  <c r="CI37" i="18"/>
  <c r="BW37" i="18"/>
  <c r="BX37" i="18"/>
  <c r="BL37" i="18"/>
  <c r="BM37" i="18"/>
  <c r="DD36" i="18"/>
  <c r="DE36" i="18"/>
  <c r="CS36" i="18"/>
  <c r="CH36" i="18"/>
  <c r="CI36" i="18"/>
  <c r="BW36" i="18"/>
  <c r="BL36" i="18"/>
  <c r="BM36" i="18"/>
  <c r="DC29" i="18"/>
  <c r="DB29" i="18"/>
  <c r="CR29" i="18"/>
  <c r="CQ29" i="18"/>
  <c r="CG29" i="18"/>
  <c r="CF29" i="18"/>
  <c r="BV29" i="18"/>
  <c r="BU29" i="18"/>
  <c r="BK29" i="18"/>
  <c r="BJ29" i="18"/>
  <c r="AZ29" i="18"/>
  <c r="AY29" i="18"/>
  <c r="AO29" i="18"/>
  <c r="AN29" i="18"/>
  <c r="AD29" i="18"/>
  <c r="AC29" i="18"/>
  <c r="S29" i="18"/>
  <c r="Q29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DD29" i="18"/>
  <c r="CH29" i="18"/>
  <c r="BL29" i="18"/>
  <c r="AP29" i="18"/>
  <c r="N4" i="18"/>
  <c r="R4" i="17"/>
  <c r="T4" i="17"/>
  <c r="U4" i="17"/>
  <c r="V4" i="17"/>
  <c r="X4" i="17"/>
  <c r="Y4" i="17"/>
  <c r="AB4" i="17"/>
  <c r="AE4" i="17"/>
  <c r="AF4" i="17"/>
  <c r="AG4" i="17"/>
  <c r="AI4" i="17"/>
  <c r="AJ4" i="17"/>
  <c r="AM4" i="17"/>
  <c r="AP4" i="17"/>
  <c r="AQ4" i="17"/>
  <c r="AR4" i="17"/>
  <c r="AT4" i="17"/>
  <c r="AU4" i="17"/>
  <c r="AX4" i="17"/>
  <c r="BA4" i="17"/>
  <c r="BB4" i="17"/>
  <c r="BC4" i="17"/>
  <c r="BE4" i="17"/>
  <c r="R5" i="17"/>
  <c r="T5" i="17"/>
  <c r="U5" i="17"/>
  <c r="V5" i="17"/>
  <c r="X5" i="17"/>
  <c r="Y5" i="17"/>
  <c r="AB5" i="17"/>
  <c r="AE5" i="17"/>
  <c r="AF5" i="17"/>
  <c r="AG5" i="17"/>
  <c r="AI5" i="17"/>
  <c r="AJ5" i="17"/>
  <c r="AM5" i="17"/>
  <c r="AP5" i="17"/>
  <c r="AQ5" i="17"/>
  <c r="AR5" i="17"/>
  <c r="AT5" i="17"/>
  <c r="AU5" i="17"/>
  <c r="AX5" i="17"/>
  <c r="BA5" i="17"/>
  <c r="BB5" i="17"/>
  <c r="BC5" i="17"/>
  <c r="BE5" i="17"/>
  <c r="R6" i="17"/>
  <c r="T6" i="17"/>
  <c r="U6" i="17"/>
  <c r="V6" i="17"/>
  <c r="X6" i="17"/>
  <c r="Y6" i="17"/>
  <c r="AB6" i="17"/>
  <c r="AE6" i="17"/>
  <c r="AF6" i="17"/>
  <c r="AG6" i="17"/>
  <c r="AI6" i="17"/>
  <c r="AJ6" i="17"/>
  <c r="AM6" i="17"/>
  <c r="AP6" i="17"/>
  <c r="AQ6" i="17"/>
  <c r="AR6" i="17"/>
  <c r="AT6" i="17"/>
  <c r="AU6" i="17"/>
  <c r="AX6" i="17"/>
  <c r="BA6" i="17"/>
  <c r="BB6" i="17"/>
  <c r="BC6" i="17"/>
  <c r="BE6" i="17"/>
  <c r="R7" i="17"/>
  <c r="T7" i="17"/>
  <c r="U7" i="17"/>
  <c r="V7" i="17"/>
  <c r="X7" i="17"/>
  <c r="Y7" i="17"/>
  <c r="AB7" i="17"/>
  <c r="AE7" i="17"/>
  <c r="AF7" i="17"/>
  <c r="AG7" i="17"/>
  <c r="AI7" i="17"/>
  <c r="AJ7" i="17"/>
  <c r="AM7" i="17"/>
  <c r="AP7" i="17"/>
  <c r="AQ7" i="17"/>
  <c r="AR7" i="17"/>
  <c r="AT7" i="17"/>
  <c r="AU7" i="17"/>
  <c r="AX7" i="17"/>
  <c r="BA7" i="17"/>
  <c r="BB7" i="17"/>
  <c r="BC7" i="17"/>
  <c r="BE7" i="17"/>
  <c r="R8" i="17"/>
  <c r="T8" i="17"/>
  <c r="U8" i="17"/>
  <c r="V8" i="17"/>
  <c r="X8" i="17"/>
  <c r="Y8" i="17"/>
  <c r="AB8" i="17"/>
  <c r="AE8" i="17"/>
  <c r="AF8" i="17"/>
  <c r="AG8" i="17"/>
  <c r="AI8" i="17"/>
  <c r="AJ8" i="17"/>
  <c r="AM8" i="17"/>
  <c r="AP8" i="17"/>
  <c r="AQ8" i="17"/>
  <c r="AR8" i="17"/>
  <c r="AT8" i="17"/>
  <c r="AU8" i="17"/>
  <c r="AX8" i="17"/>
  <c r="BA8" i="17"/>
  <c r="BB8" i="17"/>
  <c r="BC8" i="17"/>
  <c r="BE8" i="17"/>
  <c r="R9" i="17"/>
  <c r="T9" i="17"/>
  <c r="U9" i="17"/>
  <c r="V9" i="17"/>
  <c r="X9" i="17"/>
  <c r="Y9" i="17"/>
  <c r="AB9" i="17"/>
  <c r="AE9" i="17"/>
  <c r="AF9" i="17"/>
  <c r="AG9" i="17"/>
  <c r="AI9" i="17"/>
  <c r="AJ9" i="17"/>
  <c r="AM9" i="17"/>
  <c r="AP9" i="17"/>
  <c r="AQ9" i="17"/>
  <c r="AR9" i="17"/>
  <c r="AT9" i="17"/>
  <c r="AU9" i="17"/>
  <c r="AX9" i="17"/>
  <c r="BA9" i="17"/>
  <c r="BB9" i="17"/>
  <c r="BC9" i="17"/>
  <c r="BE9" i="17"/>
  <c r="R10" i="17"/>
  <c r="T10" i="17"/>
  <c r="X10" i="17"/>
  <c r="Y10" i="17"/>
  <c r="AB10" i="17"/>
  <c r="AE10" i="17"/>
  <c r="AF10" i="17"/>
  <c r="AG10" i="17"/>
  <c r="AI10" i="17"/>
  <c r="AJ10" i="17"/>
  <c r="AM10" i="17"/>
  <c r="AP10" i="17"/>
  <c r="AQ10" i="17"/>
  <c r="AR10" i="17"/>
  <c r="AT10" i="17"/>
  <c r="AU10" i="17"/>
  <c r="AX10" i="17"/>
  <c r="BA10" i="17"/>
  <c r="BB10" i="17"/>
  <c r="BC10" i="17"/>
  <c r="BE10" i="17"/>
  <c r="R11" i="17"/>
  <c r="T11" i="17"/>
  <c r="U11" i="17"/>
  <c r="V11" i="17"/>
  <c r="X11" i="17"/>
  <c r="Y11" i="17"/>
  <c r="AB11" i="17"/>
  <c r="AE11" i="17"/>
  <c r="AF11" i="17"/>
  <c r="AG11" i="17"/>
  <c r="AI11" i="17"/>
  <c r="AJ11" i="17"/>
  <c r="AM11" i="17"/>
  <c r="AP11" i="17"/>
  <c r="AQ11" i="17"/>
  <c r="AR11" i="17"/>
  <c r="AT11" i="17"/>
  <c r="AU11" i="17"/>
  <c r="AX11" i="17"/>
  <c r="BA11" i="17"/>
  <c r="BB11" i="17"/>
  <c r="BC11" i="17"/>
  <c r="BE11" i="17"/>
  <c r="R12" i="17"/>
  <c r="T12" i="17"/>
  <c r="U12" i="17"/>
  <c r="V12" i="17"/>
  <c r="X12" i="17"/>
  <c r="Y12" i="17"/>
  <c r="AB12" i="17"/>
  <c r="AE12" i="17"/>
  <c r="AF12" i="17"/>
  <c r="AG12" i="17"/>
  <c r="AI12" i="17"/>
  <c r="AJ12" i="17"/>
  <c r="AM12" i="17"/>
  <c r="AP12" i="17"/>
  <c r="AQ12" i="17"/>
  <c r="AR12" i="17"/>
  <c r="AT12" i="17"/>
  <c r="AU12" i="17"/>
  <c r="AX12" i="17"/>
  <c r="BA12" i="17"/>
  <c r="BB12" i="17"/>
  <c r="BC12" i="17"/>
  <c r="BE12" i="17"/>
  <c r="R13" i="17"/>
  <c r="T13" i="17"/>
  <c r="U13" i="17"/>
  <c r="V13" i="17"/>
  <c r="X13" i="17"/>
  <c r="Y13" i="17"/>
  <c r="AB13" i="17"/>
  <c r="AE13" i="17"/>
  <c r="AF13" i="17"/>
  <c r="AG13" i="17"/>
  <c r="AI13" i="17"/>
  <c r="AJ13" i="17"/>
  <c r="AM13" i="17"/>
  <c r="AP13" i="17"/>
  <c r="AQ13" i="17"/>
  <c r="AR13" i="17"/>
  <c r="AT13" i="17"/>
  <c r="AU13" i="17"/>
  <c r="AX13" i="17"/>
  <c r="BA13" i="17"/>
  <c r="BB13" i="17"/>
  <c r="BC13" i="17"/>
  <c r="BE13" i="17"/>
  <c r="R14" i="17"/>
  <c r="T14" i="17"/>
  <c r="U14" i="17"/>
  <c r="V14" i="17"/>
  <c r="X14" i="17"/>
  <c r="Y14" i="17"/>
  <c r="AB14" i="17"/>
  <c r="AE14" i="17"/>
  <c r="AF14" i="17"/>
  <c r="AG14" i="17"/>
  <c r="AI14" i="17"/>
  <c r="AJ14" i="17"/>
  <c r="AM14" i="17"/>
  <c r="AP14" i="17"/>
  <c r="AQ14" i="17"/>
  <c r="AR14" i="17"/>
  <c r="AT14" i="17"/>
  <c r="AU14" i="17"/>
  <c r="AX14" i="17"/>
  <c r="BA14" i="17"/>
  <c r="BB14" i="17"/>
  <c r="BC14" i="17"/>
  <c r="BE14" i="17"/>
  <c r="R15" i="17"/>
  <c r="T15" i="17"/>
  <c r="U15" i="17"/>
  <c r="V15" i="17"/>
  <c r="X15" i="17"/>
  <c r="Y15" i="17"/>
  <c r="AB15" i="17"/>
  <c r="AE15" i="17"/>
  <c r="AF15" i="17"/>
  <c r="AG15" i="17"/>
  <c r="AI15" i="17"/>
  <c r="AJ15" i="17"/>
  <c r="AM15" i="17"/>
  <c r="AP15" i="17"/>
  <c r="AQ15" i="17"/>
  <c r="AR15" i="17"/>
  <c r="AT15" i="17"/>
  <c r="AU15" i="17"/>
  <c r="AX15" i="17"/>
  <c r="BA15" i="17"/>
  <c r="BB15" i="17"/>
  <c r="BC15" i="17"/>
  <c r="BE15" i="17"/>
  <c r="R16" i="17"/>
  <c r="T16" i="17"/>
  <c r="U16" i="17"/>
  <c r="V16" i="17"/>
  <c r="X16" i="17"/>
  <c r="Y16" i="17"/>
  <c r="AB16" i="17"/>
  <c r="AE16" i="17"/>
  <c r="AF16" i="17"/>
  <c r="AG16" i="17"/>
  <c r="AI16" i="17"/>
  <c r="AJ16" i="17"/>
  <c r="AM16" i="17"/>
  <c r="AP16" i="17"/>
  <c r="AQ16" i="17"/>
  <c r="AR16" i="17"/>
  <c r="AT16" i="17"/>
  <c r="AU16" i="17"/>
  <c r="AX16" i="17"/>
  <c r="BA16" i="17"/>
  <c r="BB16" i="17"/>
  <c r="BC16" i="17"/>
  <c r="BE16" i="17"/>
  <c r="R17" i="17"/>
  <c r="T17" i="17"/>
  <c r="U17" i="17"/>
  <c r="V17" i="17"/>
  <c r="X17" i="17"/>
  <c r="Y17" i="17"/>
  <c r="AB17" i="17"/>
  <c r="AE17" i="17"/>
  <c r="AF17" i="17"/>
  <c r="AG17" i="17"/>
  <c r="AI17" i="17"/>
  <c r="AJ17" i="17"/>
  <c r="AM17" i="17"/>
  <c r="AP17" i="17"/>
  <c r="AQ17" i="17"/>
  <c r="AR17" i="17"/>
  <c r="AT17" i="17"/>
  <c r="AU17" i="17"/>
  <c r="AX17" i="17"/>
  <c r="BA17" i="17"/>
  <c r="BB17" i="17"/>
  <c r="BC17" i="17"/>
  <c r="BE17" i="17"/>
  <c r="R18" i="17"/>
  <c r="T18" i="17"/>
  <c r="U18" i="17"/>
  <c r="V18" i="17"/>
  <c r="X18" i="17"/>
  <c r="Y18" i="17"/>
  <c r="AB18" i="17"/>
  <c r="AE18" i="17"/>
  <c r="AF18" i="17"/>
  <c r="AG18" i="17"/>
  <c r="AI18" i="17"/>
  <c r="AJ18" i="17"/>
  <c r="AM18" i="17"/>
  <c r="AP18" i="17"/>
  <c r="AQ18" i="17"/>
  <c r="AR18" i="17"/>
  <c r="AT18" i="17"/>
  <c r="AU18" i="17"/>
  <c r="AX18" i="17"/>
  <c r="BA18" i="17"/>
  <c r="BB18" i="17"/>
  <c r="BC18" i="17"/>
  <c r="BE18" i="17"/>
  <c r="R19" i="17"/>
  <c r="T19" i="17"/>
  <c r="U19" i="17"/>
  <c r="V19" i="17"/>
  <c r="X19" i="17"/>
  <c r="Y19" i="17"/>
  <c r="AB19" i="17"/>
  <c r="AE19" i="17"/>
  <c r="AF19" i="17"/>
  <c r="AG19" i="17"/>
  <c r="AI19" i="17"/>
  <c r="AJ19" i="17"/>
  <c r="AM19" i="17"/>
  <c r="AP19" i="17"/>
  <c r="AQ19" i="17"/>
  <c r="AR19" i="17"/>
  <c r="AT19" i="17"/>
  <c r="AU19" i="17"/>
  <c r="AX19" i="17"/>
  <c r="BA19" i="17"/>
  <c r="BB19" i="17"/>
  <c r="BC19" i="17"/>
  <c r="BE19" i="17"/>
  <c r="R20" i="17"/>
  <c r="T20" i="17"/>
  <c r="U20" i="17"/>
  <c r="V20" i="17"/>
  <c r="X20" i="17"/>
  <c r="Y20" i="17"/>
  <c r="AB20" i="17"/>
  <c r="AE20" i="17"/>
  <c r="AF20" i="17"/>
  <c r="AG20" i="17"/>
  <c r="AI20" i="17"/>
  <c r="AJ20" i="17"/>
  <c r="AM20" i="17"/>
  <c r="AP20" i="17"/>
  <c r="AQ20" i="17"/>
  <c r="AR20" i="17"/>
  <c r="AT20" i="17"/>
  <c r="AU20" i="17"/>
  <c r="AX20" i="17"/>
  <c r="BA20" i="17"/>
  <c r="BB20" i="17"/>
  <c r="BC20" i="17"/>
  <c r="BE20" i="17"/>
  <c r="R21" i="17"/>
  <c r="T21" i="17"/>
  <c r="U21" i="17"/>
  <c r="V21" i="17"/>
  <c r="X21" i="17"/>
  <c r="Y21" i="17"/>
  <c r="AB21" i="17"/>
  <c r="AE21" i="17"/>
  <c r="AF21" i="17"/>
  <c r="AG21" i="17"/>
  <c r="AI21" i="17"/>
  <c r="AJ21" i="17"/>
  <c r="AM21" i="17"/>
  <c r="AP21" i="17"/>
  <c r="AQ21" i="17"/>
  <c r="AR21" i="17"/>
  <c r="AT21" i="17"/>
  <c r="AU21" i="17"/>
  <c r="AX21" i="17"/>
  <c r="BA21" i="17"/>
  <c r="BB21" i="17"/>
  <c r="BC21" i="17"/>
  <c r="BE21" i="17"/>
  <c r="R22" i="17"/>
  <c r="T22" i="17"/>
  <c r="U22" i="17"/>
  <c r="V22" i="17"/>
  <c r="X22" i="17"/>
  <c r="Y22" i="17"/>
  <c r="AB22" i="17"/>
  <c r="AE22" i="17"/>
  <c r="AF22" i="17"/>
  <c r="AG22" i="17"/>
  <c r="AI22" i="17"/>
  <c r="AJ22" i="17"/>
  <c r="AM22" i="17"/>
  <c r="AP22" i="17"/>
  <c r="AQ22" i="17"/>
  <c r="AR22" i="17"/>
  <c r="AT22" i="17"/>
  <c r="AU22" i="17"/>
  <c r="AX22" i="17"/>
  <c r="BA22" i="17"/>
  <c r="BB22" i="17"/>
  <c r="BC22" i="17"/>
  <c r="BE22" i="17"/>
  <c r="R23" i="17"/>
  <c r="T23" i="17"/>
  <c r="U23" i="17"/>
  <c r="V23" i="17"/>
  <c r="X23" i="17"/>
  <c r="Y23" i="17"/>
  <c r="AB23" i="17"/>
  <c r="AE23" i="17"/>
  <c r="AF23" i="17"/>
  <c r="AG23" i="17"/>
  <c r="AI23" i="17"/>
  <c r="AJ23" i="17"/>
  <c r="AM23" i="17"/>
  <c r="AP23" i="17"/>
  <c r="AQ23" i="17"/>
  <c r="AR23" i="17"/>
  <c r="AT23" i="17"/>
  <c r="AU23" i="17"/>
  <c r="AX23" i="17"/>
  <c r="BA23" i="17"/>
  <c r="BB23" i="17"/>
  <c r="BC23" i="17"/>
  <c r="BE23" i="17"/>
  <c r="R24" i="17"/>
  <c r="T24" i="17"/>
  <c r="U24" i="17"/>
  <c r="V24" i="17"/>
  <c r="X24" i="17"/>
  <c r="Y24" i="17"/>
  <c r="AB24" i="17"/>
  <c r="AE24" i="17"/>
  <c r="AF24" i="17"/>
  <c r="AG24" i="17"/>
  <c r="AI24" i="17"/>
  <c r="AJ24" i="17"/>
  <c r="AM24" i="17"/>
  <c r="AP24" i="17"/>
  <c r="AQ24" i="17"/>
  <c r="AR24" i="17"/>
  <c r="AT24" i="17"/>
  <c r="AU24" i="17"/>
  <c r="AX24" i="17"/>
  <c r="BA24" i="17"/>
  <c r="BB24" i="17"/>
  <c r="BC24" i="17"/>
  <c r="BE24" i="17"/>
  <c r="R25" i="17"/>
  <c r="T25" i="17"/>
  <c r="U25" i="17"/>
  <c r="V25" i="17"/>
  <c r="X25" i="17"/>
  <c r="Y25" i="17"/>
  <c r="AB25" i="17"/>
  <c r="AE25" i="17"/>
  <c r="AF25" i="17"/>
  <c r="AG25" i="17"/>
  <c r="AI25" i="17"/>
  <c r="AJ25" i="17"/>
  <c r="AM25" i="17"/>
  <c r="AP25" i="17"/>
  <c r="AQ25" i="17"/>
  <c r="AR25" i="17"/>
  <c r="AT25" i="17"/>
  <c r="AU25" i="17"/>
  <c r="AX25" i="17"/>
  <c r="BA25" i="17"/>
  <c r="BB25" i="17"/>
  <c r="BC25" i="17"/>
  <c r="BE25" i="17"/>
  <c r="R26" i="17"/>
  <c r="T26" i="17"/>
  <c r="U26" i="17"/>
  <c r="V26" i="17"/>
  <c r="X26" i="17"/>
  <c r="Y26" i="17"/>
  <c r="AB26" i="17"/>
  <c r="AE26" i="17"/>
  <c r="AF26" i="17"/>
  <c r="AG26" i="17"/>
  <c r="AI26" i="17"/>
  <c r="AJ26" i="17"/>
  <c r="AM26" i="17"/>
  <c r="AP26" i="17"/>
  <c r="AQ26" i="17"/>
  <c r="AR26" i="17"/>
  <c r="AT26" i="17"/>
  <c r="AU26" i="17"/>
  <c r="AX26" i="17"/>
  <c r="BA26" i="17"/>
  <c r="BB26" i="17"/>
  <c r="BC26" i="17"/>
  <c r="BE26" i="17"/>
  <c r="R27" i="17"/>
  <c r="T27" i="17"/>
  <c r="U27" i="17"/>
  <c r="V27" i="17"/>
  <c r="X27" i="17"/>
  <c r="Y27" i="17"/>
  <c r="AB27" i="17"/>
  <c r="AE27" i="17"/>
  <c r="AF27" i="17"/>
  <c r="AG27" i="17"/>
  <c r="AI27" i="17"/>
  <c r="AJ27" i="17"/>
  <c r="AM27" i="17"/>
  <c r="AP27" i="17"/>
  <c r="AQ27" i="17"/>
  <c r="AR27" i="17"/>
  <c r="AT27" i="17"/>
  <c r="AU27" i="17"/>
  <c r="AX27" i="17"/>
  <c r="BA27" i="17"/>
  <c r="BB27" i="17"/>
  <c r="BC27" i="17"/>
  <c r="BE27" i="17"/>
  <c r="R28" i="17"/>
  <c r="T28" i="17"/>
  <c r="U28" i="17"/>
  <c r="V28" i="17"/>
  <c r="X28" i="17"/>
  <c r="Y28" i="17"/>
  <c r="AB28" i="17"/>
  <c r="AE28" i="17"/>
  <c r="AF28" i="17"/>
  <c r="AG28" i="17"/>
  <c r="AI28" i="17"/>
  <c r="AJ28" i="17"/>
  <c r="AM28" i="17"/>
  <c r="AP28" i="17"/>
  <c r="AQ28" i="17"/>
  <c r="AR28" i="17"/>
  <c r="AT28" i="17"/>
  <c r="AU28" i="17"/>
  <c r="AX28" i="17"/>
  <c r="BA28" i="17"/>
  <c r="BB28" i="17"/>
  <c r="BC28" i="17"/>
  <c r="BE28" i="17"/>
  <c r="BE29" i="17"/>
  <c r="R36" i="17"/>
  <c r="T36" i="17"/>
  <c r="U36" i="17"/>
  <c r="V36" i="17"/>
  <c r="X36" i="17"/>
  <c r="Y36" i="17"/>
  <c r="AB36" i="17"/>
  <c r="AE36" i="17"/>
  <c r="AF36" i="17"/>
  <c r="AG36" i="17"/>
  <c r="AI36" i="17"/>
  <c r="AJ36" i="17"/>
  <c r="AM36" i="17"/>
  <c r="AP36" i="17"/>
  <c r="AQ36" i="17"/>
  <c r="AR36" i="17"/>
  <c r="AT36" i="17"/>
  <c r="AU36" i="17"/>
  <c r="AX36" i="17"/>
  <c r="BA36" i="17"/>
  <c r="BB36" i="17"/>
  <c r="BC36" i="17"/>
  <c r="BE36" i="17"/>
  <c r="R37" i="17"/>
  <c r="T37" i="17"/>
  <c r="U37" i="17"/>
  <c r="V37" i="17"/>
  <c r="X37" i="17"/>
  <c r="Y37" i="17"/>
  <c r="AB37" i="17"/>
  <c r="AE37" i="17"/>
  <c r="AF37" i="17"/>
  <c r="AG37" i="17"/>
  <c r="AI37" i="17"/>
  <c r="AJ37" i="17"/>
  <c r="AM37" i="17"/>
  <c r="AP37" i="17"/>
  <c r="AQ37" i="17"/>
  <c r="AR37" i="17"/>
  <c r="AT37" i="17"/>
  <c r="AU37" i="17"/>
  <c r="AX37" i="17"/>
  <c r="BA37" i="17"/>
  <c r="BB37" i="17"/>
  <c r="BC37" i="17"/>
  <c r="BE37" i="17"/>
  <c r="R38" i="17"/>
  <c r="T38" i="17"/>
  <c r="U38" i="17"/>
  <c r="V38" i="17"/>
  <c r="X38" i="17"/>
  <c r="Y38" i="17"/>
  <c r="AB38" i="17"/>
  <c r="AE38" i="17"/>
  <c r="AF38" i="17"/>
  <c r="AG38" i="17"/>
  <c r="AI38" i="17"/>
  <c r="AJ38" i="17"/>
  <c r="AM38" i="17"/>
  <c r="AP38" i="17"/>
  <c r="AQ38" i="17"/>
  <c r="AR38" i="17"/>
  <c r="AT38" i="17"/>
  <c r="AU38" i="17"/>
  <c r="AX38" i="17"/>
  <c r="BA38" i="17"/>
  <c r="BB38" i="17"/>
  <c r="BC38" i="17"/>
  <c r="BE38" i="17"/>
  <c r="R39" i="17"/>
  <c r="T39" i="17"/>
  <c r="U39" i="17"/>
  <c r="V39" i="17"/>
  <c r="X39" i="17"/>
  <c r="Y39" i="17"/>
  <c r="AB39" i="17"/>
  <c r="AE39" i="17"/>
  <c r="AF39" i="17"/>
  <c r="AG39" i="17"/>
  <c r="AI39" i="17"/>
  <c r="AJ39" i="17"/>
  <c r="AM39" i="17"/>
  <c r="AP39" i="17"/>
  <c r="AQ39" i="17"/>
  <c r="AR39" i="17"/>
  <c r="AT39" i="17"/>
  <c r="AU39" i="17"/>
  <c r="AX39" i="17"/>
  <c r="BA39" i="17"/>
  <c r="BB39" i="17"/>
  <c r="BC39" i="17"/>
  <c r="BE39" i="17"/>
  <c r="R40" i="17"/>
  <c r="T40" i="17"/>
  <c r="U40" i="17"/>
  <c r="V40" i="17"/>
  <c r="X40" i="17"/>
  <c r="Y40" i="17"/>
  <c r="AB40" i="17"/>
  <c r="AE40" i="17"/>
  <c r="AF40" i="17"/>
  <c r="AG40" i="17"/>
  <c r="AI40" i="17"/>
  <c r="AJ40" i="17"/>
  <c r="AM40" i="17"/>
  <c r="AP40" i="17"/>
  <c r="AQ40" i="17"/>
  <c r="AR40" i="17"/>
  <c r="AT40" i="17"/>
  <c r="AU40" i="17"/>
  <c r="AX40" i="17"/>
  <c r="BA40" i="17"/>
  <c r="BB40" i="17"/>
  <c r="BC40" i="17"/>
  <c r="BE40" i="17"/>
  <c r="R41" i="17"/>
  <c r="T41" i="17"/>
  <c r="U41" i="17"/>
  <c r="V41" i="17"/>
  <c r="X41" i="17"/>
  <c r="Y41" i="17"/>
  <c r="AB41" i="17"/>
  <c r="AE41" i="17"/>
  <c r="AF41" i="17"/>
  <c r="AG41" i="17"/>
  <c r="AI41" i="17"/>
  <c r="AJ41" i="17"/>
  <c r="AM41" i="17"/>
  <c r="AP41" i="17"/>
  <c r="AQ41" i="17"/>
  <c r="AR41" i="17"/>
  <c r="AT41" i="17"/>
  <c r="AU41" i="17"/>
  <c r="AX41" i="17"/>
  <c r="BA41" i="17"/>
  <c r="BB41" i="17"/>
  <c r="BC41" i="17"/>
  <c r="BE41" i="17"/>
  <c r="R42" i="17"/>
  <c r="T42" i="17"/>
  <c r="U42" i="17"/>
  <c r="V42" i="17"/>
  <c r="X42" i="17"/>
  <c r="Y42" i="17"/>
  <c r="AB42" i="17"/>
  <c r="AE42" i="17"/>
  <c r="AF42" i="17"/>
  <c r="AG42" i="17"/>
  <c r="AI42" i="17"/>
  <c r="AJ42" i="17"/>
  <c r="AM42" i="17"/>
  <c r="AP42" i="17"/>
  <c r="AQ42" i="17"/>
  <c r="AR42" i="17"/>
  <c r="AT42" i="17"/>
  <c r="AU42" i="17"/>
  <c r="AX42" i="17"/>
  <c r="BA42" i="17"/>
  <c r="BB42" i="17"/>
  <c r="BC42" i="17"/>
  <c r="BE42" i="17"/>
  <c r="R43" i="17"/>
  <c r="T43" i="17"/>
  <c r="U43" i="17"/>
  <c r="V43" i="17"/>
  <c r="X43" i="17"/>
  <c r="Y43" i="17"/>
  <c r="AB43" i="17"/>
  <c r="AE43" i="17"/>
  <c r="AF43" i="17"/>
  <c r="AG43" i="17"/>
  <c r="AI43" i="17"/>
  <c r="AJ43" i="17"/>
  <c r="AM43" i="17"/>
  <c r="AP43" i="17"/>
  <c r="AQ43" i="17"/>
  <c r="AR43" i="17"/>
  <c r="AT43" i="17"/>
  <c r="AU43" i="17"/>
  <c r="AX43" i="17"/>
  <c r="BA43" i="17"/>
  <c r="BB43" i="17"/>
  <c r="BC43" i="17"/>
  <c r="BE43" i="17"/>
  <c r="R44" i="17"/>
  <c r="T44" i="17"/>
  <c r="U44" i="17"/>
  <c r="V44" i="17"/>
  <c r="X44" i="17"/>
  <c r="Y44" i="17"/>
  <c r="AB44" i="17"/>
  <c r="AE44" i="17"/>
  <c r="AF44" i="17"/>
  <c r="AG44" i="17"/>
  <c r="AI44" i="17"/>
  <c r="AJ44" i="17"/>
  <c r="AM44" i="17"/>
  <c r="AP44" i="17"/>
  <c r="AQ44" i="17"/>
  <c r="AR44" i="17"/>
  <c r="AT44" i="17"/>
  <c r="AU44" i="17"/>
  <c r="AX44" i="17"/>
  <c r="BA44" i="17"/>
  <c r="BB44" i="17"/>
  <c r="BC44" i="17"/>
  <c r="BE44" i="17"/>
  <c r="R45" i="17"/>
  <c r="T45" i="17"/>
  <c r="U45" i="17"/>
  <c r="V45" i="17"/>
  <c r="X45" i="17"/>
  <c r="Y45" i="17"/>
  <c r="AB45" i="17"/>
  <c r="AE45" i="17"/>
  <c r="AF45" i="17"/>
  <c r="AG45" i="17"/>
  <c r="AI45" i="17"/>
  <c r="AJ45" i="17"/>
  <c r="AM45" i="17"/>
  <c r="AP45" i="17"/>
  <c r="AQ45" i="17"/>
  <c r="AR45" i="17"/>
  <c r="AT45" i="17"/>
  <c r="AU45" i="17"/>
  <c r="AX45" i="17"/>
  <c r="BA45" i="17"/>
  <c r="BB45" i="17"/>
  <c r="BC45" i="17"/>
  <c r="BE45" i="17"/>
  <c r="R46" i="17"/>
  <c r="T46" i="17"/>
  <c r="U46" i="17"/>
  <c r="V46" i="17"/>
  <c r="X46" i="17"/>
  <c r="Y46" i="17"/>
  <c r="AB46" i="17"/>
  <c r="AE46" i="17"/>
  <c r="AF46" i="17"/>
  <c r="AG46" i="17"/>
  <c r="AI46" i="17"/>
  <c r="AJ46" i="17"/>
  <c r="AM46" i="17"/>
  <c r="AP46" i="17"/>
  <c r="AQ46" i="17"/>
  <c r="AR46" i="17"/>
  <c r="AT46" i="17"/>
  <c r="AU46" i="17"/>
  <c r="AX46" i="17"/>
  <c r="BA46" i="17"/>
  <c r="BB46" i="17"/>
  <c r="BC46" i="17"/>
  <c r="BE46" i="17"/>
  <c r="R47" i="17"/>
  <c r="T47" i="17"/>
  <c r="U47" i="17"/>
  <c r="V47" i="17"/>
  <c r="X47" i="17"/>
  <c r="Y47" i="17"/>
  <c r="AB47" i="17"/>
  <c r="AE47" i="17"/>
  <c r="AF47" i="17"/>
  <c r="AG47" i="17"/>
  <c r="AI47" i="17"/>
  <c r="AJ47" i="17"/>
  <c r="AM47" i="17"/>
  <c r="AP47" i="17"/>
  <c r="AQ47" i="17"/>
  <c r="AR47" i="17"/>
  <c r="AT47" i="17"/>
  <c r="AU47" i="17"/>
  <c r="AX47" i="17"/>
  <c r="BA47" i="17"/>
  <c r="BB47" i="17"/>
  <c r="BC47" i="17"/>
  <c r="BE47" i="17"/>
  <c r="R48" i="17"/>
  <c r="T48" i="17"/>
  <c r="U48" i="17"/>
  <c r="V48" i="17"/>
  <c r="X48" i="17"/>
  <c r="Y48" i="17"/>
  <c r="AB48" i="17"/>
  <c r="AE48" i="17"/>
  <c r="AF48" i="17"/>
  <c r="AG48" i="17"/>
  <c r="AI48" i="17"/>
  <c r="AJ48" i="17"/>
  <c r="AM48" i="17"/>
  <c r="AP48" i="17"/>
  <c r="AQ48" i="17"/>
  <c r="AR48" i="17"/>
  <c r="AT48" i="17"/>
  <c r="AU48" i="17"/>
  <c r="AX48" i="17"/>
  <c r="BA48" i="17"/>
  <c r="BB48" i="17"/>
  <c r="BC48" i="17"/>
  <c r="BE48" i="17"/>
  <c r="R49" i="17"/>
  <c r="T49" i="17"/>
  <c r="U49" i="17"/>
  <c r="V49" i="17"/>
  <c r="X49" i="17"/>
  <c r="Y49" i="17"/>
  <c r="AB49" i="17"/>
  <c r="AE49" i="17"/>
  <c r="AF49" i="17"/>
  <c r="AG49" i="17"/>
  <c r="AI49" i="17"/>
  <c r="AJ49" i="17"/>
  <c r="AM49" i="17"/>
  <c r="AP49" i="17"/>
  <c r="AQ49" i="17"/>
  <c r="AR49" i="17"/>
  <c r="AT49" i="17"/>
  <c r="AU49" i="17"/>
  <c r="AX49" i="17"/>
  <c r="BA49" i="17"/>
  <c r="BB49" i="17"/>
  <c r="BC49" i="17"/>
  <c r="BE49" i="17"/>
  <c r="R50" i="17"/>
  <c r="T50" i="17"/>
  <c r="U50" i="17"/>
  <c r="V50" i="17"/>
  <c r="X50" i="17"/>
  <c r="Y50" i="17"/>
  <c r="AB50" i="17"/>
  <c r="AE50" i="17"/>
  <c r="AF50" i="17"/>
  <c r="AG50" i="17"/>
  <c r="AI50" i="17"/>
  <c r="AJ50" i="17"/>
  <c r="AM50" i="17"/>
  <c r="AP50" i="17"/>
  <c r="AQ50" i="17"/>
  <c r="AR50" i="17"/>
  <c r="AT50" i="17"/>
  <c r="AU50" i="17"/>
  <c r="AX50" i="17"/>
  <c r="BA50" i="17"/>
  <c r="BB50" i="17"/>
  <c r="BC50" i="17"/>
  <c r="BE50" i="17"/>
  <c r="R51" i="17"/>
  <c r="T51" i="17"/>
  <c r="U51" i="17"/>
  <c r="V51" i="17"/>
  <c r="X51" i="17"/>
  <c r="Y51" i="17"/>
  <c r="AB51" i="17"/>
  <c r="AE51" i="17"/>
  <c r="AF51" i="17"/>
  <c r="AG51" i="17"/>
  <c r="AI51" i="17"/>
  <c r="AJ51" i="17"/>
  <c r="AM51" i="17"/>
  <c r="AP51" i="17"/>
  <c r="AQ51" i="17"/>
  <c r="AR51" i="17"/>
  <c r="AT51" i="17"/>
  <c r="AU51" i="17"/>
  <c r="AX51" i="17"/>
  <c r="BA51" i="17"/>
  <c r="BB51" i="17"/>
  <c r="BC51" i="17"/>
  <c r="BE51" i="17"/>
  <c r="R52" i="17"/>
  <c r="T52" i="17"/>
  <c r="U52" i="17"/>
  <c r="V52" i="17"/>
  <c r="X52" i="17"/>
  <c r="Y52" i="17"/>
  <c r="AB52" i="17"/>
  <c r="AE52" i="17"/>
  <c r="AF52" i="17"/>
  <c r="AG52" i="17"/>
  <c r="AI52" i="17"/>
  <c r="AJ52" i="17"/>
  <c r="AM52" i="17"/>
  <c r="AP52" i="17"/>
  <c r="AQ52" i="17"/>
  <c r="AR52" i="17"/>
  <c r="AT52" i="17"/>
  <c r="AU52" i="17"/>
  <c r="AX52" i="17"/>
  <c r="BA52" i="17"/>
  <c r="BB52" i="17"/>
  <c r="BC52" i="17"/>
  <c r="BE52" i="17"/>
  <c r="R53" i="17"/>
  <c r="T53" i="17"/>
  <c r="U53" i="17"/>
  <c r="V53" i="17"/>
  <c r="X53" i="17"/>
  <c r="Y53" i="17"/>
  <c r="AB53" i="17"/>
  <c r="AE53" i="17"/>
  <c r="AF53" i="17"/>
  <c r="AG53" i="17"/>
  <c r="AI53" i="17"/>
  <c r="AJ53" i="17"/>
  <c r="AM53" i="17"/>
  <c r="AP53" i="17"/>
  <c r="AQ53" i="17"/>
  <c r="AR53" i="17"/>
  <c r="AT53" i="17"/>
  <c r="AU53" i="17"/>
  <c r="AX53" i="17"/>
  <c r="BA53" i="17"/>
  <c r="BB53" i="17"/>
  <c r="BC53" i="17"/>
  <c r="BE53" i="17"/>
  <c r="R54" i="17"/>
  <c r="T54" i="17"/>
  <c r="U54" i="17"/>
  <c r="V54" i="17"/>
  <c r="X54" i="17"/>
  <c r="Y54" i="17"/>
  <c r="AB54" i="17"/>
  <c r="AE54" i="17"/>
  <c r="AF54" i="17"/>
  <c r="AG54" i="17"/>
  <c r="AI54" i="17"/>
  <c r="AJ54" i="17"/>
  <c r="AM54" i="17"/>
  <c r="AP54" i="17"/>
  <c r="AQ54" i="17"/>
  <c r="AR54" i="17"/>
  <c r="AT54" i="17"/>
  <c r="AU54" i="17"/>
  <c r="AX54" i="17"/>
  <c r="BA54" i="17"/>
  <c r="BB54" i="17"/>
  <c r="BC54" i="17"/>
  <c r="BE54" i="17"/>
  <c r="R55" i="17"/>
  <c r="T55" i="17"/>
  <c r="U55" i="17"/>
  <c r="V55" i="17"/>
  <c r="X55" i="17"/>
  <c r="Y55" i="17"/>
  <c r="AB55" i="17"/>
  <c r="AE55" i="17"/>
  <c r="AF55" i="17"/>
  <c r="AG55" i="17"/>
  <c r="AI55" i="17"/>
  <c r="AJ55" i="17"/>
  <c r="AM55" i="17"/>
  <c r="AP55" i="17"/>
  <c r="AQ55" i="17"/>
  <c r="AR55" i="17"/>
  <c r="AT55" i="17"/>
  <c r="AU55" i="17"/>
  <c r="AX55" i="17"/>
  <c r="BA55" i="17"/>
  <c r="BB55" i="17"/>
  <c r="BC55" i="17"/>
  <c r="BE55" i="17"/>
  <c r="R56" i="17"/>
  <c r="T56" i="17"/>
  <c r="U56" i="17"/>
  <c r="V56" i="17"/>
  <c r="X56" i="17"/>
  <c r="Y56" i="17"/>
  <c r="AB56" i="17"/>
  <c r="AE56" i="17"/>
  <c r="AF56" i="17"/>
  <c r="AG56" i="17"/>
  <c r="AI56" i="17"/>
  <c r="AJ56" i="17"/>
  <c r="AM56" i="17"/>
  <c r="AP56" i="17"/>
  <c r="AQ56" i="17"/>
  <c r="AR56" i="17"/>
  <c r="AT56" i="17"/>
  <c r="AU56" i="17"/>
  <c r="AX56" i="17"/>
  <c r="BA56" i="17"/>
  <c r="BB56" i="17"/>
  <c r="BC56" i="17"/>
  <c r="BE56" i="17"/>
  <c r="R57" i="17"/>
  <c r="T57" i="17"/>
  <c r="U57" i="17"/>
  <c r="V57" i="17"/>
  <c r="X57" i="17"/>
  <c r="Y57" i="17"/>
  <c r="AB57" i="17"/>
  <c r="AE57" i="17"/>
  <c r="AF57" i="17"/>
  <c r="AG57" i="17"/>
  <c r="AI57" i="17"/>
  <c r="AJ57" i="17"/>
  <c r="AM57" i="17"/>
  <c r="AP57" i="17"/>
  <c r="AQ57" i="17"/>
  <c r="AR57" i="17"/>
  <c r="AT57" i="17"/>
  <c r="AU57" i="17"/>
  <c r="AX57" i="17"/>
  <c r="BA57" i="17"/>
  <c r="BB57" i="17"/>
  <c r="BC57" i="17"/>
  <c r="BE57" i="17"/>
  <c r="R58" i="17"/>
  <c r="T58" i="17"/>
  <c r="U58" i="17"/>
  <c r="V58" i="17"/>
  <c r="X58" i="17"/>
  <c r="Y58" i="17"/>
  <c r="AB58" i="17"/>
  <c r="AE58" i="17"/>
  <c r="AF58" i="17"/>
  <c r="AG58" i="17"/>
  <c r="AI58" i="17"/>
  <c r="AJ58" i="17"/>
  <c r="AM58" i="17"/>
  <c r="AP58" i="17"/>
  <c r="AQ58" i="17"/>
  <c r="AR58" i="17"/>
  <c r="AT58" i="17"/>
  <c r="AU58" i="17"/>
  <c r="AX58" i="17"/>
  <c r="BA58" i="17"/>
  <c r="BB58" i="17"/>
  <c r="BC58" i="17"/>
  <c r="BE58" i="17"/>
  <c r="R59" i="17"/>
  <c r="T59" i="17"/>
  <c r="U59" i="17"/>
  <c r="V59" i="17"/>
  <c r="X59" i="17"/>
  <c r="Y59" i="17"/>
  <c r="AB59" i="17"/>
  <c r="AE59" i="17"/>
  <c r="AF59" i="17"/>
  <c r="AG59" i="17"/>
  <c r="AI59" i="17"/>
  <c r="AJ59" i="17"/>
  <c r="AM59" i="17"/>
  <c r="AP59" i="17"/>
  <c r="AQ59" i="17"/>
  <c r="AR59" i="17"/>
  <c r="AT59" i="17"/>
  <c r="AU59" i="17"/>
  <c r="AX59" i="17"/>
  <c r="BA59" i="17"/>
  <c r="BB59" i="17"/>
  <c r="BC59" i="17"/>
  <c r="BE59" i="17"/>
  <c r="R60" i="17"/>
  <c r="T60" i="17"/>
  <c r="U60" i="17"/>
  <c r="V60" i="17"/>
  <c r="X60" i="17"/>
  <c r="Y60" i="17"/>
  <c r="AB60" i="17"/>
  <c r="AE60" i="17"/>
  <c r="AF60" i="17"/>
  <c r="AG60" i="17"/>
  <c r="AI60" i="17"/>
  <c r="AJ60" i="17"/>
  <c r="AM60" i="17"/>
  <c r="AP60" i="17"/>
  <c r="AQ60" i="17"/>
  <c r="AR60" i="17"/>
  <c r="AT60" i="17"/>
  <c r="AU60" i="17"/>
  <c r="AX60" i="17"/>
  <c r="BA60" i="17"/>
  <c r="BB60" i="17"/>
  <c r="BC60" i="17"/>
  <c r="BE60" i="17"/>
  <c r="BE61" i="17"/>
  <c r="BE64" i="17"/>
  <c r="S14" i="2"/>
  <c r="AT29" i="17"/>
  <c r="AT61" i="17"/>
  <c r="AT64" i="17"/>
  <c r="R13" i="2"/>
  <c r="S13" i="2"/>
  <c r="AI29" i="17"/>
  <c r="AI61" i="17"/>
  <c r="AI64" i="17"/>
  <c r="Q12" i="2"/>
  <c r="R12" i="2"/>
  <c r="S12" i="2"/>
  <c r="X29" i="17"/>
  <c r="X61" i="17"/>
  <c r="X64" i="17"/>
  <c r="P11" i="2"/>
  <c r="Q11" i="2"/>
  <c r="R11" i="2"/>
  <c r="S11" i="2"/>
  <c r="DD28" i="17"/>
  <c r="DE28" i="17"/>
  <c r="DD27" i="17"/>
  <c r="DE27" i="17"/>
  <c r="DD26" i="17"/>
  <c r="DE26" i="17"/>
  <c r="DD25" i="17"/>
  <c r="DE25" i="17"/>
  <c r="DD24" i="17"/>
  <c r="DE24" i="17"/>
  <c r="DD23" i="17"/>
  <c r="DE23" i="17"/>
  <c r="DD22" i="17"/>
  <c r="DE22" i="17"/>
  <c r="DD21" i="17"/>
  <c r="DE21" i="17"/>
  <c r="DD20" i="17"/>
  <c r="DE20" i="17"/>
  <c r="DD19" i="17"/>
  <c r="DE19" i="17"/>
  <c r="DD18" i="17"/>
  <c r="DE18" i="17"/>
  <c r="DD17" i="17"/>
  <c r="DE17" i="17"/>
  <c r="DD16" i="17"/>
  <c r="DE16" i="17"/>
  <c r="DD15" i="17"/>
  <c r="DE15" i="17"/>
  <c r="DD14" i="17"/>
  <c r="DE14" i="17"/>
  <c r="DD13" i="17"/>
  <c r="DE13" i="17"/>
  <c r="DD12" i="17"/>
  <c r="DE12" i="17"/>
  <c r="DD11" i="17"/>
  <c r="DE11" i="17"/>
  <c r="DD10" i="17"/>
  <c r="DE10" i="17"/>
  <c r="DD9" i="17"/>
  <c r="DE9" i="17"/>
  <c r="DD8" i="17"/>
  <c r="DE8" i="17"/>
  <c r="DD7" i="17"/>
  <c r="DE7" i="17"/>
  <c r="DD6" i="17"/>
  <c r="DE6" i="17"/>
  <c r="DD5" i="17"/>
  <c r="DE5" i="17"/>
  <c r="DD4" i="17"/>
  <c r="DE4" i="17"/>
  <c r="CS28" i="17"/>
  <c r="CT28" i="17"/>
  <c r="CS27" i="17"/>
  <c r="CT27" i="17"/>
  <c r="CS26" i="17"/>
  <c r="CT26" i="17"/>
  <c r="CS25" i="17"/>
  <c r="CT25" i="17"/>
  <c r="CS24" i="17"/>
  <c r="CT24" i="17"/>
  <c r="CS23" i="17"/>
  <c r="CT23" i="17"/>
  <c r="CS22" i="17"/>
  <c r="CT22" i="17"/>
  <c r="CS21" i="17"/>
  <c r="CT21" i="17"/>
  <c r="CS20" i="17"/>
  <c r="CT20" i="17"/>
  <c r="CS19" i="17"/>
  <c r="CT19" i="17"/>
  <c r="CS18" i="17"/>
  <c r="CT18" i="17"/>
  <c r="CS17" i="17"/>
  <c r="CT17" i="17"/>
  <c r="CS16" i="17"/>
  <c r="CT16" i="17"/>
  <c r="CS15" i="17"/>
  <c r="CT15" i="17"/>
  <c r="CS14" i="17"/>
  <c r="CT14" i="17"/>
  <c r="CS13" i="17"/>
  <c r="CT13" i="17"/>
  <c r="CS12" i="17"/>
  <c r="CT12" i="17"/>
  <c r="CS11" i="17"/>
  <c r="CT11" i="17"/>
  <c r="CS10" i="17"/>
  <c r="CT10" i="17"/>
  <c r="CS9" i="17"/>
  <c r="CT9" i="17"/>
  <c r="CS8" i="17"/>
  <c r="CT8" i="17"/>
  <c r="CS7" i="17"/>
  <c r="CT7" i="17"/>
  <c r="CS6" i="17"/>
  <c r="CT6" i="17"/>
  <c r="CS5" i="17"/>
  <c r="CT5" i="17"/>
  <c r="CS4" i="17"/>
  <c r="CT4" i="17"/>
  <c r="CH28" i="17"/>
  <c r="CI28" i="17"/>
  <c r="CH27" i="17"/>
  <c r="CI27" i="17"/>
  <c r="CH26" i="17"/>
  <c r="CI26" i="17"/>
  <c r="CH25" i="17"/>
  <c r="CI25" i="17"/>
  <c r="CH24" i="17"/>
  <c r="CI24" i="17"/>
  <c r="CH23" i="17"/>
  <c r="CI23" i="17"/>
  <c r="CH22" i="17"/>
  <c r="CI22" i="17"/>
  <c r="CH21" i="17"/>
  <c r="CI21" i="17"/>
  <c r="CH20" i="17"/>
  <c r="CI20" i="17"/>
  <c r="CH19" i="17"/>
  <c r="CI19" i="17"/>
  <c r="CH18" i="17"/>
  <c r="CI18" i="17"/>
  <c r="CH17" i="17"/>
  <c r="CI17" i="17"/>
  <c r="CH16" i="17"/>
  <c r="CI16" i="17"/>
  <c r="CH15" i="17"/>
  <c r="CI15" i="17"/>
  <c r="CH14" i="17"/>
  <c r="CI14" i="17"/>
  <c r="CH13" i="17"/>
  <c r="CI13" i="17"/>
  <c r="CH12" i="17"/>
  <c r="CI12" i="17"/>
  <c r="CH11" i="17"/>
  <c r="CI11" i="17"/>
  <c r="CH10" i="17"/>
  <c r="CI10" i="17"/>
  <c r="CH9" i="17"/>
  <c r="CI9" i="17"/>
  <c r="CH8" i="17"/>
  <c r="CI8" i="17"/>
  <c r="CH7" i="17"/>
  <c r="CI7" i="17"/>
  <c r="CH6" i="17"/>
  <c r="CI6" i="17"/>
  <c r="CH5" i="17"/>
  <c r="CI5" i="17"/>
  <c r="CH4" i="17"/>
  <c r="CI4" i="17"/>
  <c r="BW28" i="17"/>
  <c r="BX28" i="17"/>
  <c r="BW27" i="17"/>
  <c r="BX27" i="17"/>
  <c r="BW26" i="17"/>
  <c r="BX26" i="17"/>
  <c r="BW25" i="17"/>
  <c r="BX25" i="17"/>
  <c r="BW24" i="17"/>
  <c r="BX24" i="17"/>
  <c r="BW23" i="17"/>
  <c r="BX23" i="17"/>
  <c r="BW22" i="17"/>
  <c r="BX22" i="17"/>
  <c r="BW21" i="17"/>
  <c r="BX21" i="17"/>
  <c r="BW20" i="17"/>
  <c r="BX20" i="17"/>
  <c r="BW19" i="17"/>
  <c r="BX19" i="17"/>
  <c r="BW18" i="17"/>
  <c r="BX18" i="17"/>
  <c r="BW17" i="17"/>
  <c r="BX17" i="17"/>
  <c r="BW16" i="17"/>
  <c r="BX16" i="17"/>
  <c r="BW15" i="17"/>
  <c r="BX15" i="17"/>
  <c r="BW14" i="17"/>
  <c r="BX14" i="17"/>
  <c r="BW13" i="17"/>
  <c r="BX13" i="17"/>
  <c r="BW12" i="17"/>
  <c r="BX12" i="17"/>
  <c r="BW11" i="17"/>
  <c r="BX11" i="17"/>
  <c r="BW10" i="17"/>
  <c r="BX10" i="17"/>
  <c r="BW9" i="17"/>
  <c r="BX9" i="17"/>
  <c r="BW8" i="17"/>
  <c r="BX8" i="17"/>
  <c r="BW7" i="17"/>
  <c r="BX7" i="17"/>
  <c r="BW6" i="17"/>
  <c r="BX6" i="17"/>
  <c r="BW5" i="17"/>
  <c r="BX5" i="17"/>
  <c r="BW4" i="17"/>
  <c r="BX4" i="17"/>
  <c r="BL28" i="17"/>
  <c r="BM28" i="17"/>
  <c r="BL27" i="17"/>
  <c r="BM27" i="17"/>
  <c r="BL26" i="17"/>
  <c r="BM26" i="17"/>
  <c r="BL25" i="17"/>
  <c r="BM25" i="17"/>
  <c r="BL24" i="17"/>
  <c r="BM24" i="17"/>
  <c r="BL23" i="17"/>
  <c r="BM23" i="17"/>
  <c r="BL22" i="17"/>
  <c r="BM22" i="17"/>
  <c r="BL21" i="17"/>
  <c r="BM21" i="17"/>
  <c r="BL20" i="17"/>
  <c r="BM20" i="17"/>
  <c r="BL19" i="17"/>
  <c r="BM19" i="17"/>
  <c r="BL18" i="17"/>
  <c r="BM18" i="17"/>
  <c r="BL17" i="17"/>
  <c r="BM17" i="17"/>
  <c r="BL16" i="17"/>
  <c r="BM16" i="17"/>
  <c r="BL15" i="17"/>
  <c r="BM15" i="17"/>
  <c r="BL14" i="17"/>
  <c r="BM14" i="17"/>
  <c r="BL13" i="17"/>
  <c r="BM13" i="17"/>
  <c r="BL12" i="17"/>
  <c r="BM12" i="17"/>
  <c r="BL11" i="17"/>
  <c r="BM11" i="17"/>
  <c r="BL10" i="17"/>
  <c r="BM10" i="17"/>
  <c r="BL9" i="17"/>
  <c r="BM9" i="17"/>
  <c r="BL8" i="17"/>
  <c r="BM8" i="17"/>
  <c r="BL7" i="17"/>
  <c r="BM7" i="17"/>
  <c r="BL6" i="17"/>
  <c r="BM6" i="17"/>
  <c r="BL5" i="17"/>
  <c r="BM5" i="17"/>
  <c r="BL4" i="17"/>
  <c r="BM4" i="17"/>
  <c r="U10" i="17"/>
  <c r="DC61" i="17"/>
  <c r="DB61" i="17"/>
  <c r="CR61" i="17"/>
  <c r="CQ61" i="17"/>
  <c r="CG61" i="17"/>
  <c r="CF61" i="17"/>
  <c r="BV61" i="17"/>
  <c r="BU61" i="17"/>
  <c r="BK61" i="17"/>
  <c r="BJ61" i="17"/>
  <c r="AZ61" i="17"/>
  <c r="AY61" i="17"/>
  <c r="AO61" i="17"/>
  <c r="AN61" i="17"/>
  <c r="AD61" i="17"/>
  <c r="AC61" i="17"/>
  <c r="S61" i="17"/>
  <c r="Q61" i="17"/>
  <c r="DD60" i="17"/>
  <c r="DE60" i="17"/>
  <c r="CS60" i="17"/>
  <c r="CT60" i="17"/>
  <c r="CH60" i="17"/>
  <c r="CI60" i="17"/>
  <c r="BW60" i="17"/>
  <c r="BX60" i="17"/>
  <c r="BL60" i="17"/>
  <c r="BM60" i="17"/>
  <c r="DD59" i="17"/>
  <c r="DE59" i="17"/>
  <c r="CS59" i="17"/>
  <c r="CT59" i="17"/>
  <c r="CH59" i="17"/>
  <c r="CI59" i="17"/>
  <c r="BW59" i="17"/>
  <c r="BX59" i="17"/>
  <c r="BL59" i="17"/>
  <c r="BM59" i="17"/>
  <c r="DD58" i="17"/>
  <c r="DE58" i="17"/>
  <c r="CS58" i="17"/>
  <c r="CT58" i="17"/>
  <c r="CH58" i="17"/>
  <c r="CI58" i="17"/>
  <c r="BW58" i="17"/>
  <c r="BX58" i="17"/>
  <c r="BL58" i="17"/>
  <c r="BM58" i="17"/>
  <c r="DD57" i="17"/>
  <c r="DE57" i="17"/>
  <c r="CS57" i="17"/>
  <c r="CT57" i="17"/>
  <c r="CH57" i="17"/>
  <c r="CI57" i="17"/>
  <c r="BW57" i="17"/>
  <c r="BX57" i="17"/>
  <c r="BL57" i="17"/>
  <c r="BM57" i="17"/>
  <c r="DD56" i="17"/>
  <c r="DE56" i="17"/>
  <c r="CS56" i="17"/>
  <c r="CT56" i="17"/>
  <c r="CH56" i="17"/>
  <c r="CI56" i="17"/>
  <c r="BW56" i="17"/>
  <c r="BX56" i="17"/>
  <c r="BL56" i="17"/>
  <c r="BM56" i="17"/>
  <c r="DD55" i="17"/>
  <c r="DE55" i="17"/>
  <c r="CS55" i="17"/>
  <c r="CT55" i="17"/>
  <c r="CH55" i="17"/>
  <c r="CI55" i="17"/>
  <c r="BW55" i="17"/>
  <c r="BX55" i="17"/>
  <c r="BL55" i="17"/>
  <c r="BM55" i="17"/>
  <c r="DD54" i="17"/>
  <c r="DE54" i="17"/>
  <c r="CS54" i="17"/>
  <c r="CT54" i="17"/>
  <c r="CH54" i="17"/>
  <c r="CI54" i="17"/>
  <c r="BW54" i="17"/>
  <c r="BX54" i="17"/>
  <c r="BL54" i="17"/>
  <c r="BM54" i="17"/>
  <c r="DD53" i="17"/>
  <c r="DE53" i="17"/>
  <c r="CS53" i="17"/>
  <c r="CT53" i="17"/>
  <c r="CH53" i="17"/>
  <c r="CI53" i="17"/>
  <c r="BW53" i="17"/>
  <c r="BX53" i="17"/>
  <c r="BL53" i="17"/>
  <c r="BM53" i="17"/>
  <c r="DD52" i="17"/>
  <c r="DE52" i="17"/>
  <c r="CS52" i="17"/>
  <c r="CT52" i="17"/>
  <c r="CH52" i="17"/>
  <c r="CI52" i="17"/>
  <c r="BW52" i="17"/>
  <c r="BX52" i="17"/>
  <c r="BL52" i="17"/>
  <c r="BM52" i="17"/>
  <c r="DD51" i="17"/>
  <c r="DE51" i="17"/>
  <c r="CS51" i="17"/>
  <c r="CT51" i="17"/>
  <c r="CH51" i="17"/>
  <c r="CI51" i="17"/>
  <c r="BW51" i="17"/>
  <c r="BX51" i="17"/>
  <c r="BL51" i="17"/>
  <c r="BM51" i="17"/>
  <c r="DD50" i="17"/>
  <c r="DE50" i="17"/>
  <c r="CS50" i="17"/>
  <c r="CT50" i="17"/>
  <c r="CH50" i="17"/>
  <c r="CI50" i="17"/>
  <c r="BW50" i="17"/>
  <c r="BX50" i="17"/>
  <c r="BL50" i="17"/>
  <c r="BM50" i="17"/>
  <c r="DD49" i="17"/>
  <c r="DE49" i="17"/>
  <c r="CS49" i="17"/>
  <c r="CT49" i="17"/>
  <c r="CH49" i="17"/>
  <c r="CI49" i="17"/>
  <c r="BW49" i="17"/>
  <c r="BX49" i="17"/>
  <c r="BL49" i="17"/>
  <c r="BM49" i="17"/>
  <c r="DD48" i="17"/>
  <c r="DE48" i="17"/>
  <c r="CS48" i="17"/>
  <c r="CT48" i="17"/>
  <c r="CH48" i="17"/>
  <c r="CI48" i="17"/>
  <c r="BW48" i="17"/>
  <c r="BX48" i="17"/>
  <c r="BL48" i="17"/>
  <c r="BM48" i="17"/>
  <c r="DD47" i="17"/>
  <c r="DE47" i="17"/>
  <c r="CS47" i="17"/>
  <c r="CT47" i="17"/>
  <c r="CH47" i="17"/>
  <c r="CI47" i="17"/>
  <c r="BW47" i="17"/>
  <c r="BX47" i="17"/>
  <c r="BL47" i="17"/>
  <c r="BM47" i="17"/>
  <c r="DD46" i="17"/>
  <c r="DE46" i="17"/>
  <c r="CS46" i="17"/>
  <c r="CT46" i="17"/>
  <c r="CH46" i="17"/>
  <c r="CI46" i="17"/>
  <c r="BW46" i="17"/>
  <c r="BX46" i="17"/>
  <c r="BL46" i="17"/>
  <c r="BM46" i="17"/>
  <c r="DD45" i="17"/>
  <c r="DE45" i="17"/>
  <c r="CS45" i="17"/>
  <c r="CT45" i="17"/>
  <c r="CH45" i="17"/>
  <c r="CI45" i="17"/>
  <c r="BW45" i="17"/>
  <c r="BX45" i="17"/>
  <c r="BL45" i="17"/>
  <c r="BM45" i="17"/>
  <c r="DD44" i="17"/>
  <c r="DE44" i="17"/>
  <c r="CS44" i="17"/>
  <c r="CT44" i="17"/>
  <c r="CH44" i="17"/>
  <c r="CI44" i="17"/>
  <c r="BW44" i="17"/>
  <c r="BX44" i="17"/>
  <c r="BL44" i="17"/>
  <c r="BM44" i="17"/>
  <c r="DD43" i="17"/>
  <c r="DE43" i="17"/>
  <c r="CS43" i="17"/>
  <c r="CT43" i="17"/>
  <c r="CH43" i="17"/>
  <c r="CI43" i="17"/>
  <c r="BW43" i="17"/>
  <c r="BX43" i="17"/>
  <c r="BL43" i="17"/>
  <c r="BM43" i="17"/>
  <c r="DD42" i="17"/>
  <c r="DE42" i="17"/>
  <c r="CS42" i="17"/>
  <c r="CT42" i="17"/>
  <c r="CH42" i="17"/>
  <c r="CI42" i="17"/>
  <c r="BW42" i="17"/>
  <c r="BX42" i="17"/>
  <c r="BL42" i="17"/>
  <c r="BM42" i="17"/>
  <c r="DD41" i="17"/>
  <c r="DE41" i="17"/>
  <c r="CS41" i="17"/>
  <c r="CT41" i="17"/>
  <c r="CH41" i="17"/>
  <c r="CI41" i="17"/>
  <c r="BW41" i="17"/>
  <c r="BX41" i="17"/>
  <c r="BL41" i="17"/>
  <c r="BM41" i="17"/>
  <c r="DD40" i="17"/>
  <c r="DE40" i="17"/>
  <c r="CS40" i="17"/>
  <c r="CT40" i="17"/>
  <c r="CH40" i="17"/>
  <c r="CI40" i="17"/>
  <c r="BW40" i="17"/>
  <c r="BX40" i="17"/>
  <c r="BL40" i="17"/>
  <c r="BM40" i="17"/>
  <c r="DD39" i="17"/>
  <c r="DE39" i="17"/>
  <c r="CS39" i="17"/>
  <c r="CT39" i="17"/>
  <c r="CH39" i="17"/>
  <c r="CI39" i="17"/>
  <c r="BW39" i="17"/>
  <c r="BX39" i="17"/>
  <c r="BL39" i="17"/>
  <c r="BM39" i="17"/>
  <c r="DD38" i="17"/>
  <c r="DE38" i="17"/>
  <c r="CS38" i="17"/>
  <c r="CT38" i="17"/>
  <c r="CH38" i="17"/>
  <c r="CI38" i="17"/>
  <c r="BW38" i="17"/>
  <c r="BX38" i="17"/>
  <c r="BL38" i="17"/>
  <c r="BM38" i="17"/>
  <c r="DD37" i="17"/>
  <c r="DE37" i="17"/>
  <c r="CS37" i="17"/>
  <c r="CT37" i="17"/>
  <c r="CH37" i="17"/>
  <c r="CI37" i="17"/>
  <c r="BW37" i="17"/>
  <c r="BX37" i="17"/>
  <c r="BL37" i="17"/>
  <c r="BM37" i="17"/>
  <c r="DD36" i="17"/>
  <c r="DE36" i="17"/>
  <c r="DE61" i="17"/>
  <c r="CS36" i="17"/>
  <c r="CH36" i="17"/>
  <c r="CI36" i="17"/>
  <c r="BW36" i="17"/>
  <c r="BL36" i="17"/>
  <c r="BM36" i="17"/>
  <c r="BM61" i="17"/>
  <c r="N35" i="17"/>
  <c r="N34" i="17"/>
  <c r="N33" i="17"/>
  <c r="N32" i="17"/>
  <c r="N31" i="17"/>
  <c r="N30" i="17"/>
  <c r="DC29" i="17"/>
  <c r="DB29" i="17"/>
  <c r="CR29" i="17"/>
  <c r="CQ29" i="17"/>
  <c r="CG29" i="17"/>
  <c r="CF29" i="17"/>
  <c r="BV29" i="17"/>
  <c r="BU29" i="17"/>
  <c r="BK29" i="17"/>
  <c r="BJ29" i="17"/>
  <c r="AZ29" i="17"/>
  <c r="AY29" i="17"/>
  <c r="AO29" i="17"/>
  <c r="AN29" i="17"/>
  <c r="AD29" i="17"/>
  <c r="AC29" i="17"/>
  <c r="S29" i="17"/>
  <c r="Q29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DD29" i="17"/>
  <c r="CH29" i="17"/>
  <c r="BL29" i="17"/>
  <c r="AP29" i="17"/>
  <c r="N4" i="17"/>
  <c r="R4" i="16"/>
  <c r="T4" i="16"/>
  <c r="U4" i="16"/>
  <c r="V4" i="16"/>
  <c r="X4" i="16"/>
  <c r="Y4" i="16"/>
  <c r="AB4" i="16"/>
  <c r="AE4" i="16"/>
  <c r="AF4" i="16"/>
  <c r="AG4" i="16"/>
  <c r="AI4" i="16"/>
  <c r="AJ4" i="16"/>
  <c r="AM4" i="16"/>
  <c r="AP4" i="16"/>
  <c r="AQ4" i="16"/>
  <c r="AR4" i="16"/>
  <c r="AT4" i="16"/>
  <c r="AU4" i="16"/>
  <c r="AX4" i="16"/>
  <c r="BA4" i="16"/>
  <c r="BB4" i="16"/>
  <c r="BC4" i="16"/>
  <c r="BE4" i="16"/>
  <c r="R5" i="16"/>
  <c r="T5" i="16"/>
  <c r="U5" i="16"/>
  <c r="V5" i="16"/>
  <c r="X5" i="16"/>
  <c r="Y5" i="16"/>
  <c r="AB5" i="16"/>
  <c r="AE5" i="16"/>
  <c r="AF5" i="16"/>
  <c r="AG5" i="16"/>
  <c r="AI5" i="16"/>
  <c r="AJ5" i="16"/>
  <c r="AM5" i="16"/>
  <c r="AP5" i="16"/>
  <c r="AQ5" i="16"/>
  <c r="AR5" i="16"/>
  <c r="AT5" i="16"/>
  <c r="AU5" i="16"/>
  <c r="AX5" i="16"/>
  <c r="BA5" i="16"/>
  <c r="BB5" i="16"/>
  <c r="BC5" i="16"/>
  <c r="BE5" i="16"/>
  <c r="R6" i="16"/>
  <c r="T6" i="16"/>
  <c r="U6" i="16"/>
  <c r="V6" i="16"/>
  <c r="X6" i="16"/>
  <c r="Y6" i="16"/>
  <c r="AB6" i="16"/>
  <c r="AE6" i="16"/>
  <c r="AF6" i="16"/>
  <c r="AG6" i="16"/>
  <c r="AI6" i="16"/>
  <c r="AJ6" i="16"/>
  <c r="AM6" i="16"/>
  <c r="AP6" i="16"/>
  <c r="AQ6" i="16"/>
  <c r="AR6" i="16"/>
  <c r="AT6" i="16"/>
  <c r="AU6" i="16"/>
  <c r="AX6" i="16"/>
  <c r="BA6" i="16"/>
  <c r="BB6" i="16"/>
  <c r="BC6" i="16"/>
  <c r="BE6" i="16"/>
  <c r="R7" i="16"/>
  <c r="T7" i="16"/>
  <c r="U7" i="16"/>
  <c r="V7" i="16"/>
  <c r="X7" i="16"/>
  <c r="Y7" i="16"/>
  <c r="AB7" i="16"/>
  <c r="AE7" i="16"/>
  <c r="AF7" i="16"/>
  <c r="AG7" i="16"/>
  <c r="AI7" i="16"/>
  <c r="AJ7" i="16"/>
  <c r="AM7" i="16"/>
  <c r="AP7" i="16"/>
  <c r="AQ7" i="16"/>
  <c r="AR7" i="16"/>
  <c r="AT7" i="16"/>
  <c r="AU7" i="16"/>
  <c r="AX7" i="16"/>
  <c r="BA7" i="16"/>
  <c r="BB7" i="16"/>
  <c r="BC7" i="16"/>
  <c r="BE7" i="16"/>
  <c r="R8" i="16"/>
  <c r="T8" i="16"/>
  <c r="U8" i="16"/>
  <c r="V8" i="16"/>
  <c r="X8" i="16"/>
  <c r="Y8" i="16"/>
  <c r="AB8" i="16"/>
  <c r="AE8" i="16"/>
  <c r="AF8" i="16"/>
  <c r="AG8" i="16"/>
  <c r="AI8" i="16"/>
  <c r="AJ8" i="16"/>
  <c r="AM8" i="16"/>
  <c r="AP8" i="16"/>
  <c r="AQ8" i="16"/>
  <c r="AR8" i="16"/>
  <c r="AT8" i="16"/>
  <c r="AU8" i="16"/>
  <c r="AX8" i="16"/>
  <c r="BA8" i="16"/>
  <c r="BB8" i="16"/>
  <c r="BC8" i="16"/>
  <c r="BE8" i="16"/>
  <c r="R9" i="16"/>
  <c r="T9" i="16"/>
  <c r="U9" i="16"/>
  <c r="V9" i="16"/>
  <c r="X9" i="16"/>
  <c r="Y9" i="16"/>
  <c r="AB9" i="16"/>
  <c r="AE9" i="16"/>
  <c r="AF9" i="16"/>
  <c r="AG9" i="16"/>
  <c r="AI9" i="16"/>
  <c r="AJ9" i="16"/>
  <c r="AM9" i="16"/>
  <c r="AP9" i="16"/>
  <c r="AQ9" i="16"/>
  <c r="AR9" i="16"/>
  <c r="AT9" i="16"/>
  <c r="AU9" i="16"/>
  <c r="AX9" i="16"/>
  <c r="BA9" i="16"/>
  <c r="BB9" i="16"/>
  <c r="BC9" i="16"/>
  <c r="BE9" i="16"/>
  <c r="R10" i="16"/>
  <c r="T10" i="16"/>
  <c r="X10" i="16"/>
  <c r="Y10" i="16"/>
  <c r="AB10" i="16"/>
  <c r="AE10" i="16"/>
  <c r="AF10" i="16"/>
  <c r="AG10" i="16"/>
  <c r="AI10" i="16"/>
  <c r="AJ10" i="16"/>
  <c r="AM10" i="16"/>
  <c r="AP10" i="16"/>
  <c r="AQ10" i="16"/>
  <c r="AR10" i="16"/>
  <c r="AT10" i="16"/>
  <c r="AU10" i="16"/>
  <c r="AX10" i="16"/>
  <c r="BA10" i="16"/>
  <c r="BB10" i="16"/>
  <c r="BC10" i="16"/>
  <c r="BE10" i="16"/>
  <c r="R11" i="16"/>
  <c r="T11" i="16"/>
  <c r="U11" i="16"/>
  <c r="V11" i="16"/>
  <c r="X11" i="16"/>
  <c r="Y11" i="16"/>
  <c r="AB11" i="16"/>
  <c r="AE11" i="16"/>
  <c r="AF11" i="16"/>
  <c r="AG11" i="16"/>
  <c r="AI11" i="16"/>
  <c r="AJ11" i="16"/>
  <c r="AM11" i="16"/>
  <c r="AP11" i="16"/>
  <c r="AQ11" i="16"/>
  <c r="AR11" i="16"/>
  <c r="AT11" i="16"/>
  <c r="AU11" i="16"/>
  <c r="AX11" i="16"/>
  <c r="BA11" i="16"/>
  <c r="BB11" i="16"/>
  <c r="BC11" i="16"/>
  <c r="BE11" i="16"/>
  <c r="R12" i="16"/>
  <c r="T12" i="16"/>
  <c r="U12" i="16"/>
  <c r="V12" i="16"/>
  <c r="X12" i="16"/>
  <c r="Y12" i="16"/>
  <c r="AB12" i="16"/>
  <c r="AE12" i="16"/>
  <c r="AF12" i="16"/>
  <c r="AG12" i="16"/>
  <c r="AI12" i="16"/>
  <c r="AJ12" i="16"/>
  <c r="AM12" i="16"/>
  <c r="AP12" i="16"/>
  <c r="AQ12" i="16"/>
  <c r="AR12" i="16"/>
  <c r="AT12" i="16"/>
  <c r="AU12" i="16"/>
  <c r="AX12" i="16"/>
  <c r="BA12" i="16"/>
  <c r="BB12" i="16"/>
  <c r="BC12" i="16"/>
  <c r="BE12" i="16"/>
  <c r="R13" i="16"/>
  <c r="T13" i="16"/>
  <c r="U13" i="16"/>
  <c r="V13" i="16"/>
  <c r="X13" i="16"/>
  <c r="Y13" i="16"/>
  <c r="AB13" i="16"/>
  <c r="AE13" i="16"/>
  <c r="AF13" i="16"/>
  <c r="AG13" i="16"/>
  <c r="AI13" i="16"/>
  <c r="AJ13" i="16"/>
  <c r="AM13" i="16"/>
  <c r="AP13" i="16"/>
  <c r="AQ13" i="16"/>
  <c r="AR13" i="16"/>
  <c r="AT13" i="16"/>
  <c r="AU13" i="16"/>
  <c r="AX13" i="16"/>
  <c r="BA13" i="16"/>
  <c r="BB13" i="16"/>
  <c r="BC13" i="16"/>
  <c r="BE13" i="16"/>
  <c r="R14" i="16"/>
  <c r="T14" i="16"/>
  <c r="U14" i="16"/>
  <c r="V14" i="16"/>
  <c r="X14" i="16"/>
  <c r="Y14" i="16"/>
  <c r="AB14" i="16"/>
  <c r="AE14" i="16"/>
  <c r="AF14" i="16"/>
  <c r="AG14" i="16"/>
  <c r="AI14" i="16"/>
  <c r="AJ14" i="16"/>
  <c r="AM14" i="16"/>
  <c r="AP14" i="16"/>
  <c r="AQ14" i="16"/>
  <c r="AR14" i="16"/>
  <c r="AT14" i="16"/>
  <c r="AU14" i="16"/>
  <c r="AX14" i="16"/>
  <c r="BA14" i="16"/>
  <c r="BB14" i="16"/>
  <c r="BC14" i="16"/>
  <c r="BE14" i="16"/>
  <c r="R15" i="16"/>
  <c r="T15" i="16"/>
  <c r="U15" i="16"/>
  <c r="V15" i="16"/>
  <c r="X15" i="16"/>
  <c r="Y15" i="16"/>
  <c r="AB15" i="16"/>
  <c r="AE15" i="16"/>
  <c r="AF15" i="16"/>
  <c r="AG15" i="16"/>
  <c r="AI15" i="16"/>
  <c r="AJ15" i="16"/>
  <c r="AM15" i="16"/>
  <c r="AP15" i="16"/>
  <c r="AQ15" i="16"/>
  <c r="AR15" i="16"/>
  <c r="AT15" i="16"/>
  <c r="AU15" i="16"/>
  <c r="AX15" i="16"/>
  <c r="BA15" i="16"/>
  <c r="BB15" i="16"/>
  <c r="BC15" i="16"/>
  <c r="BE15" i="16"/>
  <c r="R16" i="16"/>
  <c r="T16" i="16"/>
  <c r="U16" i="16"/>
  <c r="V16" i="16"/>
  <c r="X16" i="16"/>
  <c r="Y16" i="16"/>
  <c r="AB16" i="16"/>
  <c r="AE16" i="16"/>
  <c r="AF16" i="16"/>
  <c r="AG16" i="16"/>
  <c r="AI16" i="16"/>
  <c r="AJ16" i="16"/>
  <c r="AM16" i="16"/>
  <c r="AP16" i="16"/>
  <c r="AQ16" i="16"/>
  <c r="AR16" i="16"/>
  <c r="AT16" i="16"/>
  <c r="AU16" i="16"/>
  <c r="AX16" i="16"/>
  <c r="BA16" i="16"/>
  <c r="BB16" i="16"/>
  <c r="BC16" i="16"/>
  <c r="BE16" i="16"/>
  <c r="R17" i="16"/>
  <c r="T17" i="16"/>
  <c r="U17" i="16"/>
  <c r="V17" i="16"/>
  <c r="X17" i="16"/>
  <c r="Y17" i="16"/>
  <c r="AB17" i="16"/>
  <c r="AE17" i="16"/>
  <c r="AF17" i="16"/>
  <c r="AG17" i="16"/>
  <c r="AI17" i="16"/>
  <c r="AJ17" i="16"/>
  <c r="AM17" i="16"/>
  <c r="AP17" i="16"/>
  <c r="AQ17" i="16"/>
  <c r="AR17" i="16"/>
  <c r="AT17" i="16"/>
  <c r="AU17" i="16"/>
  <c r="AX17" i="16"/>
  <c r="BA17" i="16"/>
  <c r="BB17" i="16"/>
  <c r="BC17" i="16"/>
  <c r="BE17" i="16"/>
  <c r="R18" i="16"/>
  <c r="T18" i="16"/>
  <c r="U18" i="16"/>
  <c r="V18" i="16"/>
  <c r="X18" i="16"/>
  <c r="Y18" i="16"/>
  <c r="AB18" i="16"/>
  <c r="AE18" i="16"/>
  <c r="AF18" i="16"/>
  <c r="AG18" i="16"/>
  <c r="AI18" i="16"/>
  <c r="AJ18" i="16"/>
  <c r="AM18" i="16"/>
  <c r="AP18" i="16"/>
  <c r="AQ18" i="16"/>
  <c r="AR18" i="16"/>
  <c r="AT18" i="16"/>
  <c r="AU18" i="16"/>
  <c r="AX18" i="16"/>
  <c r="BA18" i="16"/>
  <c r="BB18" i="16"/>
  <c r="BC18" i="16"/>
  <c r="BE18" i="16"/>
  <c r="R19" i="16"/>
  <c r="T19" i="16"/>
  <c r="U19" i="16"/>
  <c r="V19" i="16"/>
  <c r="X19" i="16"/>
  <c r="Y19" i="16"/>
  <c r="AB19" i="16"/>
  <c r="AE19" i="16"/>
  <c r="AF19" i="16"/>
  <c r="AG19" i="16"/>
  <c r="AI19" i="16"/>
  <c r="AJ19" i="16"/>
  <c r="AM19" i="16"/>
  <c r="AP19" i="16"/>
  <c r="AQ19" i="16"/>
  <c r="AR19" i="16"/>
  <c r="AT19" i="16"/>
  <c r="AU19" i="16"/>
  <c r="AX19" i="16"/>
  <c r="BA19" i="16"/>
  <c r="BB19" i="16"/>
  <c r="BC19" i="16"/>
  <c r="BE19" i="16"/>
  <c r="R20" i="16"/>
  <c r="T20" i="16"/>
  <c r="U20" i="16"/>
  <c r="V20" i="16"/>
  <c r="X20" i="16"/>
  <c r="Y20" i="16"/>
  <c r="AB20" i="16"/>
  <c r="AE20" i="16"/>
  <c r="AF20" i="16"/>
  <c r="AG20" i="16"/>
  <c r="AI20" i="16"/>
  <c r="AJ20" i="16"/>
  <c r="AM20" i="16"/>
  <c r="AP20" i="16"/>
  <c r="AQ20" i="16"/>
  <c r="AR20" i="16"/>
  <c r="AT20" i="16"/>
  <c r="AU20" i="16"/>
  <c r="AX20" i="16"/>
  <c r="BA20" i="16"/>
  <c r="BB20" i="16"/>
  <c r="BC20" i="16"/>
  <c r="BE20" i="16"/>
  <c r="R21" i="16"/>
  <c r="T21" i="16"/>
  <c r="U21" i="16"/>
  <c r="V21" i="16"/>
  <c r="X21" i="16"/>
  <c r="Y21" i="16"/>
  <c r="AB21" i="16"/>
  <c r="AE21" i="16"/>
  <c r="AF21" i="16"/>
  <c r="AG21" i="16"/>
  <c r="AI21" i="16"/>
  <c r="AJ21" i="16"/>
  <c r="AM21" i="16"/>
  <c r="AP21" i="16"/>
  <c r="AQ21" i="16"/>
  <c r="AR21" i="16"/>
  <c r="AT21" i="16"/>
  <c r="AU21" i="16"/>
  <c r="AX21" i="16"/>
  <c r="BA21" i="16"/>
  <c r="BB21" i="16"/>
  <c r="BC21" i="16"/>
  <c r="BE21" i="16"/>
  <c r="R22" i="16"/>
  <c r="T22" i="16"/>
  <c r="U22" i="16"/>
  <c r="V22" i="16"/>
  <c r="X22" i="16"/>
  <c r="Y22" i="16"/>
  <c r="AB22" i="16"/>
  <c r="AE22" i="16"/>
  <c r="AF22" i="16"/>
  <c r="AG22" i="16"/>
  <c r="AI22" i="16"/>
  <c r="AJ22" i="16"/>
  <c r="AM22" i="16"/>
  <c r="AP22" i="16"/>
  <c r="AQ22" i="16"/>
  <c r="AR22" i="16"/>
  <c r="AT22" i="16"/>
  <c r="AU22" i="16"/>
  <c r="AX22" i="16"/>
  <c r="BA22" i="16"/>
  <c r="BB22" i="16"/>
  <c r="BC22" i="16"/>
  <c r="BE22" i="16"/>
  <c r="R23" i="16"/>
  <c r="T23" i="16"/>
  <c r="U23" i="16"/>
  <c r="V23" i="16"/>
  <c r="X23" i="16"/>
  <c r="Y23" i="16"/>
  <c r="AB23" i="16"/>
  <c r="AE23" i="16"/>
  <c r="AF23" i="16"/>
  <c r="AG23" i="16"/>
  <c r="AI23" i="16"/>
  <c r="AJ23" i="16"/>
  <c r="AM23" i="16"/>
  <c r="AP23" i="16"/>
  <c r="AQ23" i="16"/>
  <c r="AR23" i="16"/>
  <c r="AT23" i="16"/>
  <c r="AU23" i="16"/>
  <c r="AX23" i="16"/>
  <c r="BA23" i="16"/>
  <c r="BB23" i="16"/>
  <c r="BC23" i="16"/>
  <c r="BE23" i="16"/>
  <c r="R24" i="16"/>
  <c r="T24" i="16"/>
  <c r="U24" i="16"/>
  <c r="V24" i="16"/>
  <c r="X24" i="16"/>
  <c r="Y24" i="16"/>
  <c r="AB24" i="16"/>
  <c r="AE24" i="16"/>
  <c r="AF24" i="16"/>
  <c r="AG24" i="16"/>
  <c r="AI24" i="16"/>
  <c r="AJ24" i="16"/>
  <c r="AM24" i="16"/>
  <c r="AP24" i="16"/>
  <c r="AQ24" i="16"/>
  <c r="AR24" i="16"/>
  <c r="AT24" i="16"/>
  <c r="AU24" i="16"/>
  <c r="AX24" i="16"/>
  <c r="BA24" i="16"/>
  <c r="BB24" i="16"/>
  <c r="BC24" i="16"/>
  <c r="BE24" i="16"/>
  <c r="R25" i="16"/>
  <c r="T25" i="16"/>
  <c r="U25" i="16"/>
  <c r="V25" i="16"/>
  <c r="X25" i="16"/>
  <c r="Y25" i="16"/>
  <c r="AB25" i="16"/>
  <c r="AE25" i="16"/>
  <c r="AF25" i="16"/>
  <c r="AG25" i="16"/>
  <c r="AI25" i="16"/>
  <c r="AJ25" i="16"/>
  <c r="AM25" i="16"/>
  <c r="AP25" i="16"/>
  <c r="AQ25" i="16"/>
  <c r="AR25" i="16"/>
  <c r="AT25" i="16"/>
  <c r="AU25" i="16"/>
  <c r="AX25" i="16"/>
  <c r="BA25" i="16"/>
  <c r="BB25" i="16"/>
  <c r="BC25" i="16"/>
  <c r="BE25" i="16"/>
  <c r="R26" i="16"/>
  <c r="T26" i="16"/>
  <c r="U26" i="16"/>
  <c r="V26" i="16"/>
  <c r="X26" i="16"/>
  <c r="Y26" i="16"/>
  <c r="AB26" i="16"/>
  <c r="AE26" i="16"/>
  <c r="AF26" i="16"/>
  <c r="AG26" i="16"/>
  <c r="AI26" i="16"/>
  <c r="AJ26" i="16"/>
  <c r="AM26" i="16"/>
  <c r="AP26" i="16"/>
  <c r="AQ26" i="16"/>
  <c r="AR26" i="16"/>
  <c r="AT26" i="16"/>
  <c r="AU26" i="16"/>
  <c r="AX26" i="16"/>
  <c r="BA26" i="16"/>
  <c r="BB26" i="16"/>
  <c r="BC26" i="16"/>
  <c r="BE26" i="16"/>
  <c r="R27" i="16"/>
  <c r="T27" i="16"/>
  <c r="U27" i="16"/>
  <c r="V27" i="16"/>
  <c r="X27" i="16"/>
  <c r="Y27" i="16"/>
  <c r="AB27" i="16"/>
  <c r="AE27" i="16"/>
  <c r="AF27" i="16"/>
  <c r="AG27" i="16"/>
  <c r="AI27" i="16"/>
  <c r="AJ27" i="16"/>
  <c r="AM27" i="16"/>
  <c r="AP27" i="16"/>
  <c r="AQ27" i="16"/>
  <c r="AR27" i="16"/>
  <c r="AT27" i="16"/>
  <c r="AU27" i="16"/>
  <c r="AX27" i="16"/>
  <c r="BA27" i="16"/>
  <c r="BB27" i="16"/>
  <c r="BC27" i="16"/>
  <c r="BE27" i="16"/>
  <c r="R28" i="16"/>
  <c r="T28" i="16"/>
  <c r="U28" i="16"/>
  <c r="V28" i="16"/>
  <c r="X28" i="16"/>
  <c r="Y28" i="16"/>
  <c r="AB28" i="16"/>
  <c r="AE28" i="16"/>
  <c r="AF28" i="16"/>
  <c r="AG28" i="16"/>
  <c r="AI28" i="16"/>
  <c r="AJ28" i="16"/>
  <c r="AM28" i="16"/>
  <c r="AP28" i="16"/>
  <c r="AQ28" i="16"/>
  <c r="AR28" i="16"/>
  <c r="AT28" i="16"/>
  <c r="AU28" i="16"/>
  <c r="AX28" i="16"/>
  <c r="BA28" i="16"/>
  <c r="BB28" i="16"/>
  <c r="BC28" i="16"/>
  <c r="BE28" i="16"/>
  <c r="BE29" i="16"/>
  <c r="R36" i="16"/>
  <c r="T36" i="16"/>
  <c r="U36" i="16"/>
  <c r="V36" i="16"/>
  <c r="X36" i="16"/>
  <c r="Y36" i="16"/>
  <c r="AB36" i="16"/>
  <c r="AE36" i="16"/>
  <c r="AF36" i="16"/>
  <c r="AG36" i="16"/>
  <c r="AI36" i="16"/>
  <c r="AJ36" i="16"/>
  <c r="AM36" i="16"/>
  <c r="AP36" i="16"/>
  <c r="AQ36" i="16"/>
  <c r="AR36" i="16"/>
  <c r="AT36" i="16"/>
  <c r="AU36" i="16"/>
  <c r="AX36" i="16"/>
  <c r="BA36" i="16"/>
  <c r="BB36" i="16"/>
  <c r="BC36" i="16"/>
  <c r="BE36" i="16"/>
  <c r="R37" i="16"/>
  <c r="T37" i="16"/>
  <c r="U37" i="16"/>
  <c r="V37" i="16"/>
  <c r="X37" i="16"/>
  <c r="Y37" i="16"/>
  <c r="AB37" i="16"/>
  <c r="AE37" i="16"/>
  <c r="AF37" i="16"/>
  <c r="AG37" i="16"/>
  <c r="AI37" i="16"/>
  <c r="AJ37" i="16"/>
  <c r="AM37" i="16"/>
  <c r="AP37" i="16"/>
  <c r="AQ37" i="16"/>
  <c r="AR37" i="16"/>
  <c r="AT37" i="16"/>
  <c r="AU37" i="16"/>
  <c r="AX37" i="16"/>
  <c r="BA37" i="16"/>
  <c r="BB37" i="16"/>
  <c r="BC37" i="16"/>
  <c r="BE37" i="16"/>
  <c r="R38" i="16"/>
  <c r="T38" i="16"/>
  <c r="U38" i="16"/>
  <c r="V38" i="16"/>
  <c r="X38" i="16"/>
  <c r="Y38" i="16"/>
  <c r="AB38" i="16"/>
  <c r="AE38" i="16"/>
  <c r="AF38" i="16"/>
  <c r="AG38" i="16"/>
  <c r="AI38" i="16"/>
  <c r="AJ38" i="16"/>
  <c r="AM38" i="16"/>
  <c r="AP38" i="16"/>
  <c r="AQ38" i="16"/>
  <c r="AR38" i="16"/>
  <c r="AT38" i="16"/>
  <c r="AU38" i="16"/>
  <c r="AX38" i="16"/>
  <c r="BA38" i="16"/>
  <c r="BB38" i="16"/>
  <c r="BC38" i="16"/>
  <c r="BE38" i="16"/>
  <c r="R39" i="16"/>
  <c r="T39" i="16"/>
  <c r="U39" i="16"/>
  <c r="V39" i="16"/>
  <c r="X39" i="16"/>
  <c r="Y39" i="16"/>
  <c r="AB39" i="16"/>
  <c r="AE39" i="16"/>
  <c r="AF39" i="16"/>
  <c r="AG39" i="16"/>
  <c r="AI39" i="16"/>
  <c r="AJ39" i="16"/>
  <c r="AM39" i="16"/>
  <c r="AP39" i="16"/>
  <c r="AQ39" i="16"/>
  <c r="AR39" i="16"/>
  <c r="AT39" i="16"/>
  <c r="AU39" i="16"/>
  <c r="AX39" i="16"/>
  <c r="BA39" i="16"/>
  <c r="BB39" i="16"/>
  <c r="BC39" i="16"/>
  <c r="BE39" i="16"/>
  <c r="R40" i="16"/>
  <c r="T40" i="16"/>
  <c r="U40" i="16"/>
  <c r="V40" i="16"/>
  <c r="X40" i="16"/>
  <c r="Y40" i="16"/>
  <c r="AB40" i="16"/>
  <c r="AE40" i="16"/>
  <c r="AF40" i="16"/>
  <c r="AG40" i="16"/>
  <c r="AI40" i="16"/>
  <c r="AJ40" i="16"/>
  <c r="AM40" i="16"/>
  <c r="AP40" i="16"/>
  <c r="AQ40" i="16"/>
  <c r="AR40" i="16"/>
  <c r="AT40" i="16"/>
  <c r="AU40" i="16"/>
  <c r="AX40" i="16"/>
  <c r="BA40" i="16"/>
  <c r="BB40" i="16"/>
  <c r="BC40" i="16"/>
  <c r="BE40" i="16"/>
  <c r="R41" i="16"/>
  <c r="T41" i="16"/>
  <c r="U41" i="16"/>
  <c r="V41" i="16"/>
  <c r="X41" i="16"/>
  <c r="Y41" i="16"/>
  <c r="AB41" i="16"/>
  <c r="AE41" i="16"/>
  <c r="AF41" i="16"/>
  <c r="AG41" i="16"/>
  <c r="AI41" i="16"/>
  <c r="AJ41" i="16"/>
  <c r="AM41" i="16"/>
  <c r="AP41" i="16"/>
  <c r="AQ41" i="16"/>
  <c r="AR41" i="16"/>
  <c r="AT41" i="16"/>
  <c r="AU41" i="16"/>
  <c r="AX41" i="16"/>
  <c r="BA41" i="16"/>
  <c r="BB41" i="16"/>
  <c r="BC41" i="16"/>
  <c r="BE41" i="16"/>
  <c r="R42" i="16"/>
  <c r="T42" i="16"/>
  <c r="U42" i="16"/>
  <c r="V42" i="16"/>
  <c r="X42" i="16"/>
  <c r="Y42" i="16"/>
  <c r="AB42" i="16"/>
  <c r="AE42" i="16"/>
  <c r="AF42" i="16"/>
  <c r="AG42" i="16"/>
  <c r="AI42" i="16"/>
  <c r="AJ42" i="16"/>
  <c r="AM42" i="16"/>
  <c r="AP42" i="16"/>
  <c r="AQ42" i="16"/>
  <c r="AR42" i="16"/>
  <c r="AT42" i="16"/>
  <c r="AU42" i="16"/>
  <c r="AX42" i="16"/>
  <c r="BA42" i="16"/>
  <c r="BB42" i="16"/>
  <c r="BC42" i="16"/>
  <c r="BE42" i="16"/>
  <c r="R43" i="16"/>
  <c r="T43" i="16"/>
  <c r="U43" i="16"/>
  <c r="V43" i="16"/>
  <c r="X43" i="16"/>
  <c r="Y43" i="16"/>
  <c r="AB43" i="16"/>
  <c r="AE43" i="16"/>
  <c r="AF43" i="16"/>
  <c r="AG43" i="16"/>
  <c r="AI43" i="16"/>
  <c r="AJ43" i="16"/>
  <c r="AM43" i="16"/>
  <c r="AP43" i="16"/>
  <c r="AQ43" i="16"/>
  <c r="AR43" i="16"/>
  <c r="AT43" i="16"/>
  <c r="AU43" i="16"/>
  <c r="AX43" i="16"/>
  <c r="BA43" i="16"/>
  <c r="BB43" i="16"/>
  <c r="BC43" i="16"/>
  <c r="BE43" i="16"/>
  <c r="R44" i="16"/>
  <c r="T44" i="16"/>
  <c r="U44" i="16"/>
  <c r="V44" i="16"/>
  <c r="X44" i="16"/>
  <c r="Y44" i="16"/>
  <c r="AB44" i="16"/>
  <c r="AE44" i="16"/>
  <c r="AF44" i="16"/>
  <c r="AG44" i="16"/>
  <c r="AI44" i="16"/>
  <c r="AJ44" i="16"/>
  <c r="AM44" i="16"/>
  <c r="AP44" i="16"/>
  <c r="AQ44" i="16"/>
  <c r="AR44" i="16"/>
  <c r="AT44" i="16"/>
  <c r="AU44" i="16"/>
  <c r="AX44" i="16"/>
  <c r="BA44" i="16"/>
  <c r="BB44" i="16"/>
  <c r="BC44" i="16"/>
  <c r="BE44" i="16"/>
  <c r="R45" i="16"/>
  <c r="T45" i="16"/>
  <c r="U45" i="16"/>
  <c r="V45" i="16"/>
  <c r="X45" i="16"/>
  <c r="Y45" i="16"/>
  <c r="AB45" i="16"/>
  <c r="AE45" i="16"/>
  <c r="AF45" i="16"/>
  <c r="AG45" i="16"/>
  <c r="AI45" i="16"/>
  <c r="AJ45" i="16"/>
  <c r="AM45" i="16"/>
  <c r="AP45" i="16"/>
  <c r="AQ45" i="16"/>
  <c r="AR45" i="16"/>
  <c r="AT45" i="16"/>
  <c r="AU45" i="16"/>
  <c r="AX45" i="16"/>
  <c r="BA45" i="16"/>
  <c r="BB45" i="16"/>
  <c r="BC45" i="16"/>
  <c r="BE45" i="16"/>
  <c r="R46" i="16"/>
  <c r="T46" i="16"/>
  <c r="U46" i="16"/>
  <c r="V46" i="16"/>
  <c r="X46" i="16"/>
  <c r="Y46" i="16"/>
  <c r="AB46" i="16"/>
  <c r="AE46" i="16"/>
  <c r="AF46" i="16"/>
  <c r="AG46" i="16"/>
  <c r="AI46" i="16"/>
  <c r="AJ46" i="16"/>
  <c r="AM46" i="16"/>
  <c r="AP46" i="16"/>
  <c r="AQ46" i="16"/>
  <c r="AR46" i="16"/>
  <c r="AT46" i="16"/>
  <c r="AU46" i="16"/>
  <c r="AX46" i="16"/>
  <c r="BA46" i="16"/>
  <c r="BB46" i="16"/>
  <c r="BC46" i="16"/>
  <c r="BE46" i="16"/>
  <c r="R47" i="16"/>
  <c r="T47" i="16"/>
  <c r="U47" i="16"/>
  <c r="V47" i="16"/>
  <c r="X47" i="16"/>
  <c r="Y47" i="16"/>
  <c r="AB47" i="16"/>
  <c r="AE47" i="16"/>
  <c r="AF47" i="16"/>
  <c r="AG47" i="16"/>
  <c r="AI47" i="16"/>
  <c r="AJ47" i="16"/>
  <c r="AM47" i="16"/>
  <c r="AP47" i="16"/>
  <c r="AQ47" i="16"/>
  <c r="AR47" i="16"/>
  <c r="AT47" i="16"/>
  <c r="AU47" i="16"/>
  <c r="AX47" i="16"/>
  <c r="BA47" i="16"/>
  <c r="BB47" i="16"/>
  <c r="BC47" i="16"/>
  <c r="BE47" i="16"/>
  <c r="R48" i="16"/>
  <c r="T48" i="16"/>
  <c r="U48" i="16"/>
  <c r="V48" i="16"/>
  <c r="X48" i="16"/>
  <c r="Y48" i="16"/>
  <c r="AB48" i="16"/>
  <c r="AE48" i="16"/>
  <c r="AF48" i="16"/>
  <c r="AG48" i="16"/>
  <c r="AI48" i="16"/>
  <c r="AJ48" i="16"/>
  <c r="AM48" i="16"/>
  <c r="AP48" i="16"/>
  <c r="AQ48" i="16"/>
  <c r="AR48" i="16"/>
  <c r="AT48" i="16"/>
  <c r="AU48" i="16"/>
  <c r="AX48" i="16"/>
  <c r="BA48" i="16"/>
  <c r="BB48" i="16"/>
  <c r="BC48" i="16"/>
  <c r="BE48" i="16"/>
  <c r="R49" i="16"/>
  <c r="T49" i="16"/>
  <c r="U49" i="16"/>
  <c r="V49" i="16"/>
  <c r="X49" i="16"/>
  <c r="Y49" i="16"/>
  <c r="AB49" i="16"/>
  <c r="AE49" i="16"/>
  <c r="AF49" i="16"/>
  <c r="AG49" i="16"/>
  <c r="AI49" i="16"/>
  <c r="AJ49" i="16"/>
  <c r="AM49" i="16"/>
  <c r="AP49" i="16"/>
  <c r="AQ49" i="16"/>
  <c r="AR49" i="16"/>
  <c r="AT49" i="16"/>
  <c r="AU49" i="16"/>
  <c r="AX49" i="16"/>
  <c r="BA49" i="16"/>
  <c r="BB49" i="16"/>
  <c r="BC49" i="16"/>
  <c r="BE49" i="16"/>
  <c r="R50" i="16"/>
  <c r="T50" i="16"/>
  <c r="U50" i="16"/>
  <c r="V50" i="16"/>
  <c r="X50" i="16"/>
  <c r="Y50" i="16"/>
  <c r="AB50" i="16"/>
  <c r="AE50" i="16"/>
  <c r="AF50" i="16"/>
  <c r="AG50" i="16"/>
  <c r="AI50" i="16"/>
  <c r="AJ50" i="16"/>
  <c r="AM50" i="16"/>
  <c r="AP50" i="16"/>
  <c r="AQ50" i="16"/>
  <c r="AR50" i="16"/>
  <c r="AT50" i="16"/>
  <c r="AU50" i="16"/>
  <c r="AX50" i="16"/>
  <c r="BA50" i="16"/>
  <c r="BB50" i="16"/>
  <c r="BC50" i="16"/>
  <c r="BE50" i="16"/>
  <c r="R51" i="16"/>
  <c r="T51" i="16"/>
  <c r="U51" i="16"/>
  <c r="V51" i="16"/>
  <c r="X51" i="16"/>
  <c r="Y51" i="16"/>
  <c r="AB51" i="16"/>
  <c r="AE51" i="16"/>
  <c r="AF51" i="16"/>
  <c r="AG51" i="16"/>
  <c r="AI51" i="16"/>
  <c r="AJ51" i="16"/>
  <c r="AM51" i="16"/>
  <c r="AP51" i="16"/>
  <c r="AQ51" i="16"/>
  <c r="AR51" i="16"/>
  <c r="AT51" i="16"/>
  <c r="AU51" i="16"/>
  <c r="AX51" i="16"/>
  <c r="BA51" i="16"/>
  <c r="BB51" i="16"/>
  <c r="BC51" i="16"/>
  <c r="BE51" i="16"/>
  <c r="R52" i="16"/>
  <c r="T52" i="16"/>
  <c r="U52" i="16"/>
  <c r="V52" i="16"/>
  <c r="X52" i="16"/>
  <c r="Y52" i="16"/>
  <c r="AB52" i="16"/>
  <c r="AE52" i="16"/>
  <c r="AF52" i="16"/>
  <c r="AG52" i="16"/>
  <c r="AI52" i="16"/>
  <c r="AJ52" i="16"/>
  <c r="AM52" i="16"/>
  <c r="AP52" i="16"/>
  <c r="AQ52" i="16"/>
  <c r="AR52" i="16"/>
  <c r="AT52" i="16"/>
  <c r="AU52" i="16"/>
  <c r="AX52" i="16"/>
  <c r="BA52" i="16"/>
  <c r="BB52" i="16"/>
  <c r="BC52" i="16"/>
  <c r="BE52" i="16"/>
  <c r="R53" i="16"/>
  <c r="T53" i="16"/>
  <c r="U53" i="16"/>
  <c r="V53" i="16"/>
  <c r="X53" i="16"/>
  <c r="Y53" i="16"/>
  <c r="AB53" i="16"/>
  <c r="AE53" i="16"/>
  <c r="AF53" i="16"/>
  <c r="AG53" i="16"/>
  <c r="AI53" i="16"/>
  <c r="AJ53" i="16"/>
  <c r="AM53" i="16"/>
  <c r="AP53" i="16"/>
  <c r="AQ53" i="16"/>
  <c r="AR53" i="16"/>
  <c r="AT53" i="16"/>
  <c r="AU53" i="16"/>
  <c r="AX53" i="16"/>
  <c r="BA53" i="16"/>
  <c r="BB53" i="16"/>
  <c r="BC53" i="16"/>
  <c r="BE53" i="16"/>
  <c r="R54" i="16"/>
  <c r="T54" i="16"/>
  <c r="U54" i="16"/>
  <c r="V54" i="16"/>
  <c r="X54" i="16"/>
  <c r="Y54" i="16"/>
  <c r="AB54" i="16"/>
  <c r="AE54" i="16"/>
  <c r="AF54" i="16"/>
  <c r="AG54" i="16"/>
  <c r="AI54" i="16"/>
  <c r="AJ54" i="16"/>
  <c r="AM54" i="16"/>
  <c r="AP54" i="16"/>
  <c r="AQ54" i="16"/>
  <c r="AR54" i="16"/>
  <c r="AT54" i="16"/>
  <c r="AU54" i="16"/>
  <c r="AX54" i="16"/>
  <c r="BA54" i="16"/>
  <c r="BB54" i="16"/>
  <c r="BC54" i="16"/>
  <c r="BE54" i="16"/>
  <c r="R55" i="16"/>
  <c r="T55" i="16"/>
  <c r="U55" i="16"/>
  <c r="V55" i="16"/>
  <c r="X55" i="16"/>
  <c r="Y55" i="16"/>
  <c r="AB55" i="16"/>
  <c r="AE55" i="16"/>
  <c r="AF55" i="16"/>
  <c r="AG55" i="16"/>
  <c r="AI55" i="16"/>
  <c r="AJ55" i="16"/>
  <c r="AM55" i="16"/>
  <c r="AP55" i="16"/>
  <c r="AQ55" i="16"/>
  <c r="AR55" i="16"/>
  <c r="AT55" i="16"/>
  <c r="AU55" i="16"/>
  <c r="AX55" i="16"/>
  <c r="BA55" i="16"/>
  <c r="BB55" i="16"/>
  <c r="BC55" i="16"/>
  <c r="BE55" i="16"/>
  <c r="R56" i="16"/>
  <c r="T56" i="16"/>
  <c r="U56" i="16"/>
  <c r="V56" i="16"/>
  <c r="X56" i="16"/>
  <c r="Y56" i="16"/>
  <c r="AB56" i="16"/>
  <c r="AE56" i="16"/>
  <c r="AF56" i="16"/>
  <c r="AG56" i="16"/>
  <c r="AI56" i="16"/>
  <c r="AJ56" i="16"/>
  <c r="AM56" i="16"/>
  <c r="AP56" i="16"/>
  <c r="AQ56" i="16"/>
  <c r="AR56" i="16"/>
  <c r="AT56" i="16"/>
  <c r="AU56" i="16"/>
  <c r="AX56" i="16"/>
  <c r="BA56" i="16"/>
  <c r="BB56" i="16"/>
  <c r="BC56" i="16"/>
  <c r="BE56" i="16"/>
  <c r="R57" i="16"/>
  <c r="T57" i="16"/>
  <c r="U57" i="16"/>
  <c r="V57" i="16"/>
  <c r="X57" i="16"/>
  <c r="Y57" i="16"/>
  <c r="AB57" i="16"/>
  <c r="AE57" i="16"/>
  <c r="AF57" i="16"/>
  <c r="AG57" i="16"/>
  <c r="AI57" i="16"/>
  <c r="AJ57" i="16"/>
  <c r="AM57" i="16"/>
  <c r="AP57" i="16"/>
  <c r="AQ57" i="16"/>
  <c r="AR57" i="16"/>
  <c r="AT57" i="16"/>
  <c r="AU57" i="16"/>
  <c r="AX57" i="16"/>
  <c r="BA57" i="16"/>
  <c r="BB57" i="16"/>
  <c r="BC57" i="16"/>
  <c r="BE57" i="16"/>
  <c r="R58" i="16"/>
  <c r="T58" i="16"/>
  <c r="U58" i="16"/>
  <c r="V58" i="16"/>
  <c r="X58" i="16"/>
  <c r="Y58" i="16"/>
  <c r="AB58" i="16"/>
  <c r="AE58" i="16"/>
  <c r="AF58" i="16"/>
  <c r="AG58" i="16"/>
  <c r="AI58" i="16"/>
  <c r="AJ58" i="16"/>
  <c r="AM58" i="16"/>
  <c r="AP58" i="16"/>
  <c r="AQ58" i="16"/>
  <c r="AR58" i="16"/>
  <c r="AT58" i="16"/>
  <c r="AU58" i="16"/>
  <c r="AX58" i="16"/>
  <c r="BA58" i="16"/>
  <c r="BB58" i="16"/>
  <c r="BC58" i="16"/>
  <c r="BE58" i="16"/>
  <c r="R59" i="16"/>
  <c r="T59" i="16"/>
  <c r="U59" i="16"/>
  <c r="V59" i="16"/>
  <c r="X59" i="16"/>
  <c r="Y59" i="16"/>
  <c r="AB59" i="16"/>
  <c r="AE59" i="16"/>
  <c r="AF59" i="16"/>
  <c r="AG59" i="16"/>
  <c r="AI59" i="16"/>
  <c r="AJ59" i="16"/>
  <c r="AM59" i="16"/>
  <c r="AP59" i="16"/>
  <c r="AQ59" i="16"/>
  <c r="AR59" i="16"/>
  <c r="AT59" i="16"/>
  <c r="AU59" i="16"/>
  <c r="AX59" i="16"/>
  <c r="BA59" i="16"/>
  <c r="BB59" i="16"/>
  <c r="BC59" i="16"/>
  <c r="BE59" i="16"/>
  <c r="R60" i="16"/>
  <c r="T60" i="16"/>
  <c r="U60" i="16"/>
  <c r="V60" i="16"/>
  <c r="X60" i="16"/>
  <c r="Y60" i="16"/>
  <c r="AB60" i="16"/>
  <c r="AE60" i="16"/>
  <c r="AF60" i="16"/>
  <c r="AG60" i="16"/>
  <c r="AI60" i="16"/>
  <c r="AJ60" i="16"/>
  <c r="AM60" i="16"/>
  <c r="AP60" i="16"/>
  <c r="AQ60" i="16"/>
  <c r="AR60" i="16"/>
  <c r="AT60" i="16"/>
  <c r="AU60" i="16"/>
  <c r="AX60" i="16"/>
  <c r="BA60" i="16"/>
  <c r="BB60" i="16"/>
  <c r="BC60" i="16"/>
  <c r="BE60" i="16"/>
  <c r="BE61" i="16"/>
  <c r="BE64" i="16"/>
  <c r="S14" i="6"/>
  <c r="AT29" i="16"/>
  <c r="AT61" i="16"/>
  <c r="AT64" i="16"/>
  <c r="R13" i="6"/>
  <c r="S13" i="6"/>
  <c r="AI29" i="16"/>
  <c r="AI61" i="16"/>
  <c r="AI64" i="16"/>
  <c r="Q12" i="6"/>
  <c r="R12" i="6"/>
  <c r="S12" i="6"/>
  <c r="X29" i="16"/>
  <c r="X61" i="16"/>
  <c r="X64" i="16"/>
  <c r="P11" i="6"/>
  <c r="Q11" i="6"/>
  <c r="R11" i="6"/>
  <c r="S11" i="6"/>
  <c r="DD28" i="16"/>
  <c r="DE28" i="16"/>
  <c r="DD27" i="16"/>
  <c r="DE27" i="16"/>
  <c r="DD26" i="16"/>
  <c r="DE26" i="16"/>
  <c r="DD25" i="16"/>
  <c r="DE25" i="16"/>
  <c r="DD24" i="16"/>
  <c r="DE24" i="16"/>
  <c r="DD23" i="16"/>
  <c r="DE23" i="16"/>
  <c r="DD22" i="16"/>
  <c r="DE22" i="16"/>
  <c r="DD21" i="16"/>
  <c r="DE21" i="16"/>
  <c r="DD20" i="16"/>
  <c r="DE20" i="16"/>
  <c r="DD19" i="16"/>
  <c r="DE19" i="16"/>
  <c r="DD18" i="16"/>
  <c r="DE18" i="16"/>
  <c r="DD17" i="16"/>
  <c r="DE17" i="16"/>
  <c r="DD16" i="16"/>
  <c r="DE16" i="16"/>
  <c r="DD15" i="16"/>
  <c r="DE15" i="16"/>
  <c r="DD14" i="16"/>
  <c r="DE14" i="16"/>
  <c r="DD13" i="16"/>
  <c r="DE13" i="16"/>
  <c r="DD12" i="16"/>
  <c r="DE12" i="16"/>
  <c r="DD11" i="16"/>
  <c r="DE11" i="16"/>
  <c r="DD10" i="16"/>
  <c r="DE10" i="16"/>
  <c r="DD9" i="16"/>
  <c r="DE9" i="16"/>
  <c r="DD8" i="16"/>
  <c r="DE8" i="16"/>
  <c r="DD7" i="16"/>
  <c r="DE7" i="16"/>
  <c r="DD6" i="16"/>
  <c r="DE6" i="16"/>
  <c r="DD5" i="16"/>
  <c r="DE5" i="16"/>
  <c r="DD4" i="16"/>
  <c r="DE4" i="16"/>
  <c r="DE29" i="16"/>
  <c r="CS28" i="16"/>
  <c r="CT28" i="16"/>
  <c r="CS27" i="16"/>
  <c r="CT27" i="16"/>
  <c r="CS26" i="16"/>
  <c r="CT26" i="16"/>
  <c r="CS25" i="16"/>
  <c r="CT25" i="16"/>
  <c r="CS24" i="16"/>
  <c r="CT24" i="16"/>
  <c r="CS23" i="16"/>
  <c r="CT23" i="16"/>
  <c r="CS22" i="16"/>
  <c r="CT22" i="16"/>
  <c r="CS21" i="16"/>
  <c r="CT21" i="16"/>
  <c r="CS20" i="16"/>
  <c r="CT20" i="16"/>
  <c r="CS19" i="16"/>
  <c r="CT19" i="16"/>
  <c r="CS18" i="16"/>
  <c r="CT18" i="16"/>
  <c r="CS17" i="16"/>
  <c r="CT17" i="16"/>
  <c r="CS16" i="16"/>
  <c r="CT16" i="16"/>
  <c r="CS15" i="16"/>
  <c r="CT15" i="16"/>
  <c r="CS14" i="16"/>
  <c r="CT14" i="16"/>
  <c r="CS13" i="16"/>
  <c r="CT13" i="16"/>
  <c r="CS12" i="16"/>
  <c r="CT12" i="16"/>
  <c r="CS11" i="16"/>
  <c r="CT11" i="16"/>
  <c r="CS10" i="16"/>
  <c r="CT10" i="16"/>
  <c r="CS9" i="16"/>
  <c r="CT9" i="16"/>
  <c r="CS8" i="16"/>
  <c r="CT8" i="16"/>
  <c r="CS7" i="16"/>
  <c r="CT7" i="16"/>
  <c r="CS6" i="16"/>
  <c r="CT6" i="16"/>
  <c r="CS5" i="16"/>
  <c r="CT5" i="16"/>
  <c r="CS4" i="16"/>
  <c r="CT4" i="16"/>
  <c r="CH28" i="16"/>
  <c r="CI28" i="16"/>
  <c r="CH27" i="16"/>
  <c r="CI27" i="16"/>
  <c r="CH26" i="16"/>
  <c r="CI26" i="16"/>
  <c r="CH25" i="16"/>
  <c r="CI25" i="16"/>
  <c r="CH24" i="16"/>
  <c r="CI24" i="16"/>
  <c r="CH23" i="16"/>
  <c r="CI23" i="16"/>
  <c r="CH22" i="16"/>
  <c r="CI22" i="16"/>
  <c r="CH21" i="16"/>
  <c r="CI21" i="16"/>
  <c r="CH20" i="16"/>
  <c r="CI20" i="16"/>
  <c r="CH19" i="16"/>
  <c r="CI19" i="16"/>
  <c r="CH18" i="16"/>
  <c r="CI18" i="16"/>
  <c r="CH17" i="16"/>
  <c r="CI17" i="16"/>
  <c r="CH16" i="16"/>
  <c r="CI16" i="16"/>
  <c r="CH15" i="16"/>
  <c r="CI15" i="16"/>
  <c r="CH14" i="16"/>
  <c r="CI14" i="16"/>
  <c r="CH13" i="16"/>
  <c r="CI13" i="16"/>
  <c r="CH12" i="16"/>
  <c r="CI12" i="16"/>
  <c r="CH11" i="16"/>
  <c r="CI11" i="16"/>
  <c r="CH10" i="16"/>
  <c r="CI10" i="16"/>
  <c r="CH9" i="16"/>
  <c r="CI9" i="16"/>
  <c r="CH8" i="16"/>
  <c r="CI8" i="16"/>
  <c r="CH7" i="16"/>
  <c r="CI7" i="16"/>
  <c r="CH6" i="16"/>
  <c r="CI6" i="16"/>
  <c r="CH5" i="16"/>
  <c r="CI5" i="16"/>
  <c r="CH4" i="16"/>
  <c r="CI4" i="16"/>
  <c r="CI29" i="16"/>
  <c r="BW28" i="16"/>
  <c r="BX28" i="16"/>
  <c r="BW27" i="16"/>
  <c r="BX27" i="16"/>
  <c r="BW26" i="16"/>
  <c r="BX26" i="16"/>
  <c r="BW25" i="16"/>
  <c r="BX25" i="16"/>
  <c r="BW24" i="16"/>
  <c r="BX24" i="16"/>
  <c r="BW23" i="16"/>
  <c r="BX23" i="16"/>
  <c r="BW22" i="16"/>
  <c r="BX22" i="16"/>
  <c r="BW21" i="16"/>
  <c r="BX21" i="16"/>
  <c r="BW20" i="16"/>
  <c r="BX20" i="16"/>
  <c r="BW19" i="16"/>
  <c r="BX19" i="16"/>
  <c r="BW18" i="16"/>
  <c r="BX18" i="16"/>
  <c r="BW17" i="16"/>
  <c r="BX17" i="16"/>
  <c r="BW16" i="16"/>
  <c r="BX16" i="16"/>
  <c r="BW15" i="16"/>
  <c r="BX15" i="16"/>
  <c r="BW14" i="16"/>
  <c r="BX14" i="16"/>
  <c r="BW13" i="16"/>
  <c r="BX13" i="16"/>
  <c r="BW12" i="16"/>
  <c r="BX12" i="16"/>
  <c r="BW11" i="16"/>
  <c r="BX11" i="16"/>
  <c r="BW10" i="16"/>
  <c r="BX10" i="16"/>
  <c r="BW9" i="16"/>
  <c r="BX9" i="16"/>
  <c r="BW8" i="16"/>
  <c r="BX8" i="16"/>
  <c r="BW7" i="16"/>
  <c r="BX7" i="16"/>
  <c r="BW6" i="16"/>
  <c r="BX6" i="16"/>
  <c r="BW5" i="16"/>
  <c r="BX5" i="16"/>
  <c r="BW4" i="16"/>
  <c r="BX4" i="16"/>
  <c r="BL28" i="16"/>
  <c r="BM28" i="16"/>
  <c r="BL27" i="16"/>
  <c r="BM27" i="16"/>
  <c r="BL26" i="16"/>
  <c r="BM26" i="16"/>
  <c r="BL25" i="16"/>
  <c r="BM25" i="16"/>
  <c r="BL24" i="16"/>
  <c r="BM24" i="16"/>
  <c r="BL23" i="16"/>
  <c r="BM23" i="16"/>
  <c r="BL22" i="16"/>
  <c r="BM22" i="16"/>
  <c r="BL21" i="16"/>
  <c r="BM21" i="16"/>
  <c r="BL20" i="16"/>
  <c r="BM20" i="16"/>
  <c r="BL19" i="16"/>
  <c r="BM19" i="16"/>
  <c r="BL18" i="16"/>
  <c r="BM18" i="16"/>
  <c r="BL17" i="16"/>
  <c r="BM17" i="16"/>
  <c r="BL16" i="16"/>
  <c r="BM16" i="16"/>
  <c r="BL15" i="16"/>
  <c r="BM15" i="16"/>
  <c r="BL14" i="16"/>
  <c r="BM14" i="16"/>
  <c r="BL13" i="16"/>
  <c r="BM13" i="16"/>
  <c r="BL12" i="16"/>
  <c r="BM12" i="16"/>
  <c r="BL11" i="16"/>
  <c r="BM11" i="16"/>
  <c r="BL10" i="16"/>
  <c r="BM10" i="16"/>
  <c r="BL9" i="16"/>
  <c r="BM9" i="16"/>
  <c r="BL8" i="16"/>
  <c r="BM8" i="16"/>
  <c r="BL7" i="16"/>
  <c r="BM7" i="16"/>
  <c r="BL6" i="16"/>
  <c r="BM6" i="16"/>
  <c r="BL5" i="16"/>
  <c r="BM5" i="16"/>
  <c r="BL4" i="16"/>
  <c r="BM4" i="16"/>
  <c r="BM29" i="16"/>
  <c r="AQ29" i="16"/>
  <c r="X72" i="16"/>
  <c r="U10" i="16"/>
  <c r="R4" i="11"/>
  <c r="T4" i="11"/>
  <c r="U4" i="11"/>
  <c r="V4" i="11"/>
  <c r="X4" i="11"/>
  <c r="R5" i="11"/>
  <c r="T5" i="11"/>
  <c r="U5" i="11"/>
  <c r="V5" i="11"/>
  <c r="X5" i="11"/>
  <c r="R6" i="11"/>
  <c r="T6" i="11"/>
  <c r="U6" i="11"/>
  <c r="V6" i="11"/>
  <c r="X6" i="11"/>
  <c r="R7" i="11"/>
  <c r="T7" i="11"/>
  <c r="U7" i="11"/>
  <c r="V7" i="11"/>
  <c r="X7" i="11"/>
  <c r="R8" i="11"/>
  <c r="T8" i="11"/>
  <c r="U8" i="11"/>
  <c r="V8" i="11"/>
  <c r="X8" i="11"/>
  <c r="R9" i="11"/>
  <c r="T9" i="11"/>
  <c r="U9" i="11"/>
  <c r="V9" i="11"/>
  <c r="X9" i="11"/>
  <c r="R10" i="11"/>
  <c r="T10" i="11"/>
  <c r="X10" i="11"/>
  <c r="R11" i="11"/>
  <c r="T11" i="11"/>
  <c r="U11" i="11"/>
  <c r="V11" i="11"/>
  <c r="X11" i="11"/>
  <c r="R12" i="11"/>
  <c r="T12" i="11"/>
  <c r="U12" i="11"/>
  <c r="V12" i="11"/>
  <c r="X12" i="11"/>
  <c r="R13" i="11"/>
  <c r="T13" i="11"/>
  <c r="U13" i="11"/>
  <c r="V13" i="11"/>
  <c r="X13" i="11"/>
  <c r="R14" i="11"/>
  <c r="T14" i="11"/>
  <c r="U14" i="11"/>
  <c r="V14" i="11"/>
  <c r="X14" i="11"/>
  <c r="R15" i="11"/>
  <c r="T15" i="11"/>
  <c r="U15" i="11"/>
  <c r="V15" i="11"/>
  <c r="X15" i="11"/>
  <c r="R16" i="11"/>
  <c r="T16" i="11"/>
  <c r="U16" i="11"/>
  <c r="V16" i="11"/>
  <c r="X16" i="11"/>
  <c r="R17" i="11"/>
  <c r="T17" i="11"/>
  <c r="U17" i="11"/>
  <c r="V17" i="11"/>
  <c r="X17" i="11"/>
  <c r="R18" i="11"/>
  <c r="T18" i="11"/>
  <c r="U18" i="11"/>
  <c r="V18" i="11"/>
  <c r="X18" i="11"/>
  <c r="R19" i="11"/>
  <c r="T19" i="11"/>
  <c r="U19" i="11"/>
  <c r="V19" i="11"/>
  <c r="X19" i="11"/>
  <c r="R20" i="11"/>
  <c r="T20" i="11"/>
  <c r="U20" i="11"/>
  <c r="V20" i="11"/>
  <c r="X20" i="11"/>
  <c r="R21" i="11"/>
  <c r="T21" i="11"/>
  <c r="U21" i="11"/>
  <c r="V21" i="11"/>
  <c r="X21" i="11"/>
  <c r="R22" i="11"/>
  <c r="T22" i="11"/>
  <c r="U22" i="11"/>
  <c r="V22" i="11"/>
  <c r="X22" i="11"/>
  <c r="R23" i="11"/>
  <c r="T23" i="11"/>
  <c r="U23" i="11"/>
  <c r="V23" i="11"/>
  <c r="X23" i="11"/>
  <c r="R24" i="11"/>
  <c r="T24" i="11"/>
  <c r="U24" i="11"/>
  <c r="V24" i="11"/>
  <c r="X24" i="11"/>
  <c r="R25" i="11"/>
  <c r="T25" i="11"/>
  <c r="U25" i="11"/>
  <c r="V25" i="11"/>
  <c r="X25" i="11"/>
  <c r="R26" i="11"/>
  <c r="T26" i="11"/>
  <c r="U26" i="11"/>
  <c r="V26" i="11"/>
  <c r="X26" i="11"/>
  <c r="R27" i="11"/>
  <c r="T27" i="11"/>
  <c r="U27" i="11"/>
  <c r="V27" i="11"/>
  <c r="X27" i="11"/>
  <c r="R28" i="11"/>
  <c r="T28" i="11"/>
  <c r="U28" i="11"/>
  <c r="V28" i="11"/>
  <c r="X28" i="11"/>
  <c r="X29" i="11"/>
  <c r="R36" i="11"/>
  <c r="T36" i="11"/>
  <c r="U36" i="11"/>
  <c r="V36" i="11"/>
  <c r="X36" i="11"/>
  <c r="R37" i="11"/>
  <c r="T37" i="11"/>
  <c r="U37" i="11"/>
  <c r="V37" i="11"/>
  <c r="X37" i="11"/>
  <c r="R38" i="11"/>
  <c r="T38" i="11"/>
  <c r="U38" i="11"/>
  <c r="V38" i="11"/>
  <c r="X38" i="11"/>
  <c r="R39" i="11"/>
  <c r="T39" i="11"/>
  <c r="U39" i="11"/>
  <c r="V39" i="11"/>
  <c r="X39" i="11"/>
  <c r="R40" i="11"/>
  <c r="T40" i="11"/>
  <c r="U40" i="11"/>
  <c r="V40" i="11"/>
  <c r="X40" i="11"/>
  <c r="R41" i="11"/>
  <c r="T41" i="11"/>
  <c r="U41" i="11"/>
  <c r="V41" i="11"/>
  <c r="X41" i="11"/>
  <c r="R42" i="11"/>
  <c r="T42" i="11"/>
  <c r="U42" i="11"/>
  <c r="V42" i="11"/>
  <c r="X42" i="11"/>
  <c r="R43" i="11"/>
  <c r="T43" i="11"/>
  <c r="U43" i="11"/>
  <c r="V43" i="11"/>
  <c r="X43" i="11"/>
  <c r="R44" i="11"/>
  <c r="T44" i="11"/>
  <c r="U44" i="11"/>
  <c r="V44" i="11"/>
  <c r="X44" i="11"/>
  <c r="R45" i="11"/>
  <c r="T45" i="11"/>
  <c r="U45" i="11"/>
  <c r="V45" i="11"/>
  <c r="X45" i="11"/>
  <c r="R46" i="11"/>
  <c r="T46" i="11"/>
  <c r="U46" i="11"/>
  <c r="V46" i="11"/>
  <c r="X46" i="11"/>
  <c r="R47" i="11"/>
  <c r="T47" i="11"/>
  <c r="U47" i="11"/>
  <c r="V47" i="11"/>
  <c r="X47" i="11"/>
  <c r="R48" i="11"/>
  <c r="T48" i="11"/>
  <c r="U48" i="11"/>
  <c r="V48" i="11"/>
  <c r="X48" i="11"/>
  <c r="R49" i="11"/>
  <c r="T49" i="11"/>
  <c r="U49" i="11"/>
  <c r="V49" i="11"/>
  <c r="X49" i="11"/>
  <c r="R50" i="11"/>
  <c r="T50" i="11"/>
  <c r="U50" i="11"/>
  <c r="V50" i="11"/>
  <c r="X50" i="11"/>
  <c r="R51" i="11"/>
  <c r="T51" i="11"/>
  <c r="U51" i="11"/>
  <c r="V51" i="11"/>
  <c r="X51" i="11"/>
  <c r="R52" i="11"/>
  <c r="T52" i="11"/>
  <c r="U52" i="11"/>
  <c r="V52" i="11"/>
  <c r="X52" i="11"/>
  <c r="R53" i="11"/>
  <c r="T53" i="11"/>
  <c r="U53" i="11"/>
  <c r="V53" i="11"/>
  <c r="X53" i="11"/>
  <c r="R54" i="11"/>
  <c r="T54" i="11"/>
  <c r="U54" i="11"/>
  <c r="V54" i="11"/>
  <c r="X54" i="11"/>
  <c r="R55" i="11"/>
  <c r="T55" i="11"/>
  <c r="U55" i="11"/>
  <c r="V55" i="11"/>
  <c r="X55" i="11"/>
  <c r="R56" i="11"/>
  <c r="T56" i="11"/>
  <c r="U56" i="11"/>
  <c r="V56" i="11"/>
  <c r="X56" i="11"/>
  <c r="R57" i="11"/>
  <c r="T57" i="11"/>
  <c r="U57" i="11"/>
  <c r="V57" i="11"/>
  <c r="X57" i="11"/>
  <c r="R58" i="11"/>
  <c r="T58" i="11"/>
  <c r="U58" i="11"/>
  <c r="V58" i="11"/>
  <c r="X58" i="11"/>
  <c r="R59" i="11"/>
  <c r="T59" i="11"/>
  <c r="U59" i="11"/>
  <c r="V59" i="11"/>
  <c r="X59" i="11"/>
  <c r="R60" i="11"/>
  <c r="T60" i="11"/>
  <c r="U60" i="11"/>
  <c r="V60" i="11"/>
  <c r="X60" i="11"/>
  <c r="X61" i="11"/>
  <c r="X64" i="11"/>
  <c r="E11" i="6"/>
  <c r="DC61" i="16"/>
  <c r="DB61" i="16"/>
  <c r="CR61" i="16"/>
  <c r="CQ61" i="16"/>
  <c r="CG61" i="16"/>
  <c r="CF61" i="16"/>
  <c r="BV61" i="16"/>
  <c r="BU61" i="16"/>
  <c r="BK61" i="16"/>
  <c r="BJ61" i="16"/>
  <c r="AZ61" i="16"/>
  <c r="AY61" i="16"/>
  <c r="AO61" i="16"/>
  <c r="AN61" i="16"/>
  <c r="AD61" i="16"/>
  <c r="AC61" i="16"/>
  <c r="S61" i="16"/>
  <c r="Q61" i="16"/>
  <c r="DD60" i="16"/>
  <c r="DE60" i="16"/>
  <c r="CS60" i="16"/>
  <c r="CT60" i="16"/>
  <c r="CH60" i="16"/>
  <c r="CI60" i="16"/>
  <c r="BW60" i="16"/>
  <c r="BX60" i="16"/>
  <c r="BL60" i="16"/>
  <c r="BM60" i="16"/>
  <c r="DD59" i="16"/>
  <c r="DE59" i="16"/>
  <c r="CS59" i="16"/>
  <c r="CT59" i="16"/>
  <c r="CH59" i="16"/>
  <c r="CI59" i="16"/>
  <c r="BW59" i="16"/>
  <c r="BX59" i="16"/>
  <c r="BL59" i="16"/>
  <c r="BM59" i="16"/>
  <c r="DD58" i="16"/>
  <c r="DE58" i="16"/>
  <c r="CS58" i="16"/>
  <c r="CT58" i="16"/>
  <c r="CH58" i="16"/>
  <c r="CI58" i="16"/>
  <c r="BW58" i="16"/>
  <c r="BX58" i="16"/>
  <c r="BL58" i="16"/>
  <c r="BM58" i="16"/>
  <c r="DD57" i="16"/>
  <c r="DE57" i="16"/>
  <c r="CS57" i="16"/>
  <c r="CT57" i="16"/>
  <c r="CH57" i="16"/>
  <c r="CI57" i="16"/>
  <c r="BW57" i="16"/>
  <c r="BX57" i="16"/>
  <c r="BL57" i="16"/>
  <c r="BM57" i="16"/>
  <c r="DD56" i="16"/>
  <c r="DE56" i="16"/>
  <c r="CS56" i="16"/>
  <c r="CT56" i="16"/>
  <c r="CH56" i="16"/>
  <c r="CI56" i="16"/>
  <c r="BW56" i="16"/>
  <c r="BX56" i="16"/>
  <c r="BL56" i="16"/>
  <c r="BM56" i="16"/>
  <c r="DD55" i="16"/>
  <c r="DE55" i="16"/>
  <c r="CS55" i="16"/>
  <c r="CT55" i="16"/>
  <c r="CH55" i="16"/>
  <c r="CI55" i="16"/>
  <c r="BW55" i="16"/>
  <c r="BX55" i="16"/>
  <c r="BL55" i="16"/>
  <c r="BM55" i="16"/>
  <c r="DD54" i="16"/>
  <c r="DE54" i="16"/>
  <c r="CS54" i="16"/>
  <c r="CT54" i="16"/>
  <c r="CH54" i="16"/>
  <c r="CI54" i="16"/>
  <c r="BW54" i="16"/>
  <c r="BX54" i="16"/>
  <c r="BL54" i="16"/>
  <c r="BM54" i="16"/>
  <c r="DD53" i="16"/>
  <c r="DE53" i="16"/>
  <c r="CS53" i="16"/>
  <c r="CT53" i="16"/>
  <c r="CH53" i="16"/>
  <c r="CI53" i="16"/>
  <c r="BW53" i="16"/>
  <c r="BX53" i="16"/>
  <c r="BL53" i="16"/>
  <c r="BM53" i="16"/>
  <c r="DD52" i="16"/>
  <c r="DE52" i="16"/>
  <c r="CS52" i="16"/>
  <c r="CT52" i="16"/>
  <c r="CH52" i="16"/>
  <c r="CI52" i="16"/>
  <c r="BW52" i="16"/>
  <c r="BX52" i="16"/>
  <c r="BL52" i="16"/>
  <c r="BM52" i="16"/>
  <c r="DD51" i="16"/>
  <c r="DE51" i="16"/>
  <c r="CS51" i="16"/>
  <c r="CT51" i="16"/>
  <c r="CH51" i="16"/>
  <c r="CI51" i="16"/>
  <c r="BW51" i="16"/>
  <c r="BX51" i="16"/>
  <c r="BL51" i="16"/>
  <c r="BM51" i="16"/>
  <c r="DD50" i="16"/>
  <c r="DE50" i="16"/>
  <c r="CS50" i="16"/>
  <c r="CT50" i="16"/>
  <c r="CH50" i="16"/>
  <c r="CI50" i="16"/>
  <c r="BW50" i="16"/>
  <c r="BX50" i="16"/>
  <c r="BL50" i="16"/>
  <c r="BM50" i="16"/>
  <c r="DD49" i="16"/>
  <c r="DE49" i="16"/>
  <c r="CS49" i="16"/>
  <c r="CT49" i="16"/>
  <c r="CH49" i="16"/>
  <c r="CI49" i="16"/>
  <c r="BW49" i="16"/>
  <c r="BX49" i="16"/>
  <c r="BL49" i="16"/>
  <c r="BM49" i="16"/>
  <c r="DD48" i="16"/>
  <c r="DE48" i="16"/>
  <c r="CS48" i="16"/>
  <c r="CT48" i="16"/>
  <c r="CH48" i="16"/>
  <c r="CI48" i="16"/>
  <c r="BW48" i="16"/>
  <c r="BX48" i="16"/>
  <c r="BL48" i="16"/>
  <c r="BM48" i="16"/>
  <c r="DD47" i="16"/>
  <c r="DE47" i="16"/>
  <c r="CS47" i="16"/>
  <c r="CT47" i="16"/>
  <c r="CH47" i="16"/>
  <c r="CI47" i="16"/>
  <c r="BW47" i="16"/>
  <c r="BX47" i="16"/>
  <c r="BL47" i="16"/>
  <c r="BM47" i="16"/>
  <c r="DD46" i="16"/>
  <c r="DE46" i="16"/>
  <c r="CS46" i="16"/>
  <c r="CT46" i="16"/>
  <c r="CH46" i="16"/>
  <c r="CI46" i="16"/>
  <c r="BW46" i="16"/>
  <c r="BX46" i="16"/>
  <c r="BL46" i="16"/>
  <c r="BM46" i="16"/>
  <c r="DD45" i="16"/>
  <c r="DE45" i="16"/>
  <c r="CS45" i="16"/>
  <c r="CT45" i="16"/>
  <c r="CH45" i="16"/>
  <c r="CI45" i="16"/>
  <c r="BW45" i="16"/>
  <c r="BX45" i="16"/>
  <c r="BL45" i="16"/>
  <c r="BM45" i="16"/>
  <c r="DD44" i="16"/>
  <c r="DE44" i="16"/>
  <c r="CS44" i="16"/>
  <c r="CT44" i="16"/>
  <c r="CH44" i="16"/>
  <c r="CI44" i="16"/>
  <c r="BW44" i="16"/>
  <c r="BX44" i="16"/>
  <c r="BL44" i="16"/>
  <c r="BM44" i="16"/>
  <c r="DD43" i="16"/>
  <c r="DE43" i="16"/>
  <c r="CS43" i="16"/>
  <c r="CT43" i="16"/>
  <c r="CH43" i="16"/>
  <c r="CI43" i="16"/>
  <c r="BW43" i="16"/>
  <c r="BX43" i="16"/>
  <c r="BL43" i="16"/>
  <c r="BM43" i="16"/>
  <c r="DD42" i="16"/>
  <c r="DE42" i="16"/>
  <c r="CS42" i="16"/>
  <c r="CT42" i="16"/>
  <c r="CH42" i="16"/>
  <c r="CI42" i="16"/>
  <c r="BW42" i="16"/>
  <c r="BX42" i="16"/>
  <c r="BL42" i="16"/>
  <c r="BM42" i="16"/>
  <c r="DD41" i="16"/>
  <c r="DE41" i="16"/>
  <c r="CS41" i="16"/>
  <c r="CT41" i="16"/>
  <c r="CH41" i="16"/>
  <c r="CI41" i="16"/>
  <c r="BW41" i="16"/>
  <c r="BX41" i="16"/>
  <c r="BL41" i="16"/>
  <c r="BM41" i="16"/>
  <c r="DD40" i="16"/>
  <c r="DE40" i="16"/>
  <c r="CS40" i="16"/>
  <c r="CT40" i="16"/>
  <c r="CH40" i="16"/>
  <c r="CI40" i="16"/>
  <c r="BW40" i="16"/>
  <c r="BX40" i="16"/>
  <c r="BL40" i="16"/>
  <c r="BM40" i="16"/>
  <c r="DD39" i="16"/>
  <c r="DE39" i="16"/>
  <c r="CS39" i="16"/>
  <c r="CT39" i="16"/>
  <c r="CH39" i="16"/>
  <c r="CI39" i="16"/>
  <c r="BW39" i="16"/>
  <c r="BX39" i="16"/>
  <c r="BL39" i="16"/>
  <c r="BM39" i="16"/>
  <c r="DD38" i="16"/>
  <c r="DE38" i="16"/>
  <c r="CS38" i="16"/>
  <c r="CT38" i="16"/>
  <c r="CH38" i="16"/>
  <c r="CI38" i="16"/>
  <c r="BW38" i="16"/>
  <c r="BX38" i="16"/>
  <c r="BL38" i="16"/>
  <c r="BM38" i="16"/>
  <c r="DD37" i="16"/>
  <c r="DE37" i="16"/>
  <c r="CS37" i="16"/>
  <c r="CT37" i="16"/>
  <c r="CH37" i="16"/>
  <c r="CI37" i="16"/>
  <c r="BW37" i="16"/>
  <c r="BX37" i="16"/>
  <c r="BL37" i="16"/>
  <c r="BM37" i="16"/>
  <c r="DD36" i="16"/>
  <c r="CS36" i="16"/>
  <c r="CH36" i="16"/>
  <c r="BW36" i="16"/>
  <c r="BL36" i="16"/>
  <c r="BM36" i="16"/>
  <c r="N35" i="16"/>
  <c r="N34" i="16"/>
  <c r="N33" i="16"/>
  <c r="N32" i="16"/>
  <c r="N31" i="16"/>
  <c r="N30" i="16"/>
  <c r="DC29" i="16"/>
  <c r="DB29" i="16"/>
  <c r="CR29" i="16"/>
  <c r="CQ29" i="16"/>
  <c r="CG29" i="16"/>
  <c r="CF29" i="16"/>
  <c r="BV29" i="16"/>
  <c r="BU29" i="16"/>
  <c r="BK29" i="16"/>
  <c r="BJ29" i="16"/>
  <c r="AZ29" i="16"/>
  <c r="AY29" i="16"/>
  <c r="AO29" i="16"/>
  <c r="AN29" i="16"/>
  <c r="AD29" i="16"/>
  <c r="AC29" i="16"/>
  <c r="S29" i="16"/>
  <c r="Q29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X78" i="16"/>
  <c r="N14" i="16"/>
  <c r="N13" i="16"/>
  <c r="N12" i="16"/>
  <c r="N11" i="16"/>
  <c r="N10" i="16"/>
  <c r="N9" i="16"/>
  <c r="N8" i="16"/>
  <c r="N7" i="16"/>
  <c r="N6" i="16"/>
  <c r="N5" i="16"/>
  <c r="CS29" i="16"/>
  <c r="BW29" i="16"/>
  <c r="N4" i="16"/>
  <c r="R4" i="15"/>
  <c r="T4" i="15"/>
  <c r="U4" i="15"/>
  <c r="V4" i="15"/>
  <c r="X4" i="15"/>
  <c r="Y4" i="15"/>
  <c r="AB4" i="15"/>
  <c r="AE4" i="15"/>
  <c r="AF4" i="15"/>
  <c r="AG4" i="15"/>
  <c r="AI4" i="15"/>
  <c r="AJ4" i="15"/>
  <c r="AM4" i="15"/>
  <c r="AP4" i="15"/>
  <c r="AQ4" i="15"/>
  <c r="AR4" i="15"/>
  <c r="AT4" i="15"/>
  <c r="AU4" i="15"/>
  <c r="AX4" i="15"/>
  <c r="BA4" i="15"/>
  <c r="BB4" i="15"/>
  <c r="BC4" i="15"/>
  <c r="BE4" i="15"/>
  <c r="R5" i="15"/>
  <c r="T5" i="15"/>
  <c r="U5" i="15"/>
  <c r="V5" i="15"/>
  <c r="X5" i="15"/>
  <c r="Y5" i="15"/>
  <c r="AB5" i="15"/>
  <c r="AE5" i="15"/>
  <c r="AF5" i="15"/>
  <c r="AG5" i="15"/>
  <c r="AI5" i="15"/>
  <c r="AJ5" i="15"/>
  <c r="AM5" i="15"/>
  <c r="AP5" i="15"/>
  <c r="AQ5" i="15"/>
  <c r="AR5" i="15"/>
  <c r="AT5" i="15"/>
  <c r="AU5" i="15"/>
  <c r="AX5" i="15"/>
  <c r="BA5" i="15"/>
  <c r="BB5" i="15"/>
  <c r="BC5" i="15"/>
  <c r="BE5" i="15"/>
  <c r="R6" i="15"/>
  <c r="T6" i="15"/>
  <c r="U6" i="15"/>
  <c r="V6" i="15"/>
  <c r="X6" i="15"/>
  <c r="Y6" i="15"/>
  <c r="AB6" i="15"/>
  <c r="AE6" i="15"/>
  <c r="AF6" i="15"/>
  <c r="AG6" i="15"/>
  <c r="AI6" i="15"/>
  <c r="AJ6" i="15"/>
  <c r="AM6" i="15"/>
  <c r="AP6" i="15"/>
  <c r="AQ6" i="15"/>
  <c r="AR6" i="15"/>
  <c r="AT6" i="15"/>
  <c r="AU6" i="15"/>
  <c r="AX6" i="15"/>
  <c r="BA6" i="15"/>
  <c r="BB6" i="15"/>
  <c r="BC6" i="15"/>
  <c r="BE6" i="15"/>
  <c r="R7" i="15"/>
  <c r="T7" i="15"/>
  <c r="U7" i="15"/>
  <c r="V7" i="15"/>
  <c r="X7" i="15"/>
  <c r="Y7" i="15"/>
  <c r="AB7" i="15"/>
  <c r="AE7" i="15"/>
  <c r="AF7" i="15"/>
  <c r="AG7" i="15"/>
  <c r="AI7" i="15"/>
  <c r="AJ7" i="15"/>
  <c r="AM7" i="15"/>
  <c r="AP7" i="15"/>
  <c r="AQ7" i="15"/>
  <c r="AR7" i="15"/>
  <c r="AT7" i="15"/>
  <c r="AU7" i="15"/>
  <c r="AX7" i="15"/>
  <c r="BA7" i="15"/>
  <c r="BB7" i="15"/>
  <c r="BC7" i="15"/>
  <c r="BE7" i="15"/>
  <c r="R8" i="15"/>
  <c r="T8" i="15"/>
  <c r="U8" i="15"/>
  <c r="V8" i="15"/>
  <c r="X8" i="15"/>
  <c r="Y8" i="15"/>
  <c r="AB8" i="15"/>
  <c r="AE8" i="15"/>
  <c r="AF8" i="15"/>
  <c r="AG8" i="15"/>
  <c r="AI8" i="15"/>
  <c r="AJ8" i="15"/>
  <c r="AM8" i="15"/>
  <c r="AP8" i="15"/>
  <c r="AQ8" i="15"/>
  <c r="AR8" i="15"/>
  <c r="AT8" i="15"/>
  <c r="AU8" i="15"/>
  <c r="AX8" i="15"/>
  <c r="BA8" i="15"/>
  <c r="BB8" i="15"/>
  <c r="BC8" i="15"/>
  <c r="BE8" i="15"/>
  <c r="R9" i="15"/>
  <c r="T9" i="15"/>
  <c r="U9" i="15"/>
  <c r="V9" i="15"/>
  <c r="X9" i="15"/>
  <c r="Y9" i="15"/>
  <c r="AB9" i="15"/>
  <c r="AE9" i="15"/>
  <c r="AF9" i="15"/>
  <c r="AG9" i="15"/>
  <c r="AI9" i="15"/>
  <c r="AJ9" i="15"/>
  <c r="AM9" i="15"/>
  <c r="AP9" i="15"/>
  <c r="AQ9" i="15"/>
  <c r="AR9" i="15"/>
  <c r="AT9" i="15"/>
  <c r="AU9" i="15"/>
  <c r="AX9" i="15"/>
  <c r="BA9" i="15"/>
  <c r="BB9" i="15"/>
  <c r="BC9" i="15"/>
  <c r="BE9" i="15"/>
  <c r="R10" i="15"/>
  <c r="T10" i="15"/>
  <c r="X10" i="15"/>
  <c r="Y10" i="15"/>
  <c r="AB10" i="15"/>
  <c r="AE10" i="15"/>
  <c r="AF10" i="15"/>
  <c r="AG10" i="15"/>
  <c r="AI10" i="15"/>
  <c r="AJ10" i="15"/>
  <c r="AM10" i="15"/>
  <c r="AP10" i="15"/>
  <c r="AQ10" i="15"/>
  <c r="AR10" i="15"/>
  <c r="AT10" i="15"/>
  <c r="AU10" i="15"/>
  <c r="AX10" i="15"/>
  <c r="BA10" i="15"/>
  <c r="BB10" i="15"/>
  <c r="BC10" i="15"/>
  <c r="BE10" i="15"/>
  <c r="R11" i="15"/>
  <c r="T11" i="15"/>
  <c r="U11" i="15"/>
  <c r="V11" i="15"/>
  <c r="X11" i="15"/>
  <c r="Y11" i="15"/>
  <c r="AB11" i="15"/>
  <c r="AE11" i="15"/>
  <c r="AF11" i="15"/>
  <c r="AG11" i="15"/>
  <c r="AI11" i="15"/>
  <c r="AJ11" i="15"/>
  <c r="AM11" i="15"/>
  <c r="AP11" i="15"/>
  <c r="AQ11" i="15"/>
  <c r="AR11" i="15"/>
  <c r="AT11" i="15"/>
  <c r="AU11" i="15"/>
  <c r="AX11" i="15"/>
  <c r="BA11" i="15"/>
  <c r="BB11" i="15"/>
  <c r="BC11" i="15"/>
  <c r="BE11" i="15"/>
  <c r="R12" i="15"/>
  <c r="T12" i="15"/>
  <c r="U12" i="15"/>
  <c r="V12" i="15"/>
  <c r="X12" i="15"/>
  <c r="Y12" i="15"/>
  <c r="AB12" i="15"/>
  <c r="AE12" i="15"/>
  <c r="AF12" i="15"/>
  <c r="AG12" i="15"/>
  <c r="AI12" i="15"/>
  <c r="AJ12" i="15"/>
  <c r="AM12" i="15"/>
  <c r="AP12" i="15"/>
  <c r="AQ12" i="15"/>
  <c r="AR12" i="15"/>
  <c r="AT12" i="15"/>
  <c r="AU12" i="15"/>
  <c r="AX12" i="15"/>
  <c r="BA12" i="15"/>
  <c r="BB12" i="15"/>
  <c r="BC12" i="15"/>
  <c r="BE12" i="15"/>
  <c r="R13" i="15"/>
  <c r="T13" i="15"/>
  <c r="U13" i="15"/>
  <c r="V13" i="15"/>
  <c r="X13" i="15"/>
  <c r="Y13" i="15"/>
  <c r="AB13" i="15"/>
  <c r="AE13" i="15"/>
  <c r="AF13" i="15"/>
  <c r="AG13" i="15"/>
  <c r="AI13" i="15"/>
  <c r="AJ13" i="15"/>
  <c r="AM13" i="15"/>
  <c r="AP13" i="15"/>
  <c r="AQ13" i="15"/>
  <c r="AR13" i="15"/>
  <c r="AT13" i="15"/>
  <c r="AU13" i="15"/>
  <c r="AX13" i="15"/>
  <c r="BA13" i="15"/>
  <c r="BB13" i="15"/>
  <c r="BC13" i="15"/>
  <c r="BE13" i="15"/>
  <c r="R14" i="15"/>
  <c r="T14" i="15"/>
  <c r="U14" i="15"/>
  <c r="V14" i="15"/>
  <c r="X14" i="15"/>
  <c r="Y14" i="15"/>
  <c r="AB14" i="15"/>
  <c r="AE14" i="15"/>
  <c r="AF14" i="15"/>
  <c r="AG14" i="15"/>
  <c r="AI14" i="15"/>
  <c r="AJ14" i="15"/>
  <c r="AM14" i="15"/>
  <c r="AP14" i="15"/>
  <c r="AQ14" i="15"/>
  <c r="AR14" i="15"/>
  <c r="AT14" i="15"/>
  <c r="AU14" i="15"/>
  <c r="AX14" i="15"/>
  <c r="BA14" i="15"/>
  <c r="BB14" i="15"/>
  <c r="BC14" i="15"/>
  <c r="BE14" i="15"/>
  <c r="R15" i="15"/>
  <c r="T15" i="15"/>
  <c r="U15" i="15"/>
  <c r="V15" i="15"/>
  <c r="X15" i="15"/>
  <c r="Y15" i="15"/>
  <c r="AB15" i="15"/>
  <c r="AE15" i="15"/>
  <c r="AF15" i="15"/>
  <c r="AG15" i="15"/>
  <c r="AI15" i="15"/>
  <c r="AJ15" i="15"/>
  <c r="AM15" i="15"/>
  <c r="AP15" i="15"/>
  <c r="AQ15" i="15"/>
  <c r="AR15" i="15"/>
  <c r="AT15" i="15"/>
  <c r="AU15" i="15"/>
  <c r="AX15" i="15"/>
  <c r="BA15" i="15"/>
  <c r="BB15" i="15"/>
  <c r="BC15" i="15"/>
  <c r="BE15" i="15"/>
  <c r="R16" i="15"/>
  <c r="T16" i="15"/>
  <c r="U16" i="15"/>
  <c r="V16" i="15"/>
  <c r="X16" i="15"/>
  <c r="Y16" i="15"/>
  <c r="AB16" i="15"/>
  <c r="AE16" i="15"/>
  <c r="AF16" i="15"/>
  <c r="AG16" i="15"/>
  <c r="AI16" i="15"/>
  <c r="AJ16" i="15"/>
  <c r="AM16" i="15"/>
  <c r="AP16" i="15"/>
  <c r="AQ16" i="15"/>
  <c r="AR16" i="15"/>
  <c r="AT16" i="15"/>
  <c r="AU16" i="15"/>
  <c r="AX16" i="15"/>
  <c r="BA16" i="15"/>
  <c r="BB16" i="15"/>
  <c r="BC16" i="15"/>
  <c r="BE16" i="15"/>
  <c r="R17" i="15"/>
  <c r="T17" i="15"/>
  <c r="U17" i="15"/>
  <c r="V17" i="15"/>
  <c r="X17" i="15"/>
  <c r="Y17" i="15"/>
  <c r="AB17" i="15"/>
  <c r="AE17" i="15"/>
  <c r="AF17" i="15"/>
  <c r="AG17" i="15"/>
  <c r="AI17" i="15"/>
  <c r="AJ17" i="15"/>
  <c r="AM17" i="15"/>
  <c r="AP17" i="15"/>
  <c r="AQ17" i="15"/>
  <c r="AR17" i="15"/>
  <c r="AT17" i="15"/>
  <c r="AU17" i="15"/>
  <c r="AX17" i="15"/>
  <c r="BA17" i="15"/>
  <c r="BB17" i="15"/>
  <c r="BC17" i="15"/>
  <c r="BE17" i="15"/>
  <c r="R18" i="15"/>
  <c r="T18" i="15"/>
  <c r="U18" i="15"/>
  <c r="V18" i="15"/>
  <c r="X18" i="15"/>
  <c r="Y18" i="15"/>
  <c r="AB18" i="15"/>
  <c r="AE18" i="15"/>
  <c r="AF18" i="15"/>
  <c r="AG18" i="15"/>
  <c r="AI18" i="15"/>
  <c r="AJ18" i="15"/>
  <c r="AM18" i="15"/>
  <c r="AP18" i="15"/>
  <c r="AQ18" i="15"/>
  <c r="AR18" i="15"/>
  <c r="AT18" i="15"/>
  <c r="AU18" i="15"/>
  <c r="AX18" i="15"/>
  <c r="BA18" i="15"/>
  <c r="BB18" i="15"/>
  <c r="BC18" i="15"/>
  <c r="BE18" i="15"/>
  <c r="R19" i="15"/>
  <c r="T19" i="15"/>
  <c r="U19" i="15"/>
  <c r="V19" i="15"/>
  <c r="X19" i="15"/>
  <c r="Y19" i="15"/>
  <c r="AB19" i="15"/>
  <c r="AE19" i="15"/>
  <c r="AF19" i="15"/>
  <c r="AG19" i="15"/>
  <c r="AI19" i="15"/>
  <c r="AJ19" i="15"/>
  <c r="AM19" i="15"/>
  <c r="AP19" i="15"/>
  <c r="AQ19" i="15"/>
  <c r="AR19" i="15"/>
  <c r="AT19" i="15"/>
  <c r="AU19" i="15"/>
  <c r="AX19" i="15"/>
  <c r="BA19" i="15"/>
  <c r="BB19" i="15"/>
  <c r="BC19" i="15"/>
  <c r="BE19" i="15"/>
  <c r="R20" i="15"/>
  <c r="T20" i="15"/>
  <c r="U20" i="15"/>
  <c r="V20" i="15"/>
  <c r="X20" i="15"/>
  <c r="Y20" i="15"/>
  <c r="AB20" i="15"/>
  <c r="AE20" i="15"/>
  <c r="AF20" i="15"/>
  <c r="AG20" i="15"/>
  <c r="AI20" i="15"/>
  <c r="AJ20" i="15"/>
  <c r="AM20" i="15"/>
  <c r="AP20" i="15"/>
  <c r="AQ20" i="15"/>
  <c r="AR20" i="15"/>
  <c r="AT20" i="15"/>
  <c r="AU20" i="15"/>
  <c r="AX20" i="15"/>
  <c r="BA20" i="15"/>
  <c r="BB20" i="15"/>
  <c r="BC20" i="15"/>
  <c r="BE20" i="15"/>
  <c r="R21" i="15"/>
  <c r="T21" i="15"/>
  <c r="U21" i="15"/>
  <c r="V21" i="15"/>
  <c r="X21" i="15"/>
  <c r="Y21" i="15"/>
  <c r="AB21" i="15"/>
  <c r="AE21" i="15"/>
  <c r="AF21" i="15"/>
  <c r="AG21" i="15"/>
  <c r="AI21" i="15"/>
  <c r="AJ21" i="15"/>
  <c r="AM21" i="15"/>
  <c r="AP21" i="15"/>
  <c r="AQ21" i="15"/>
  <c r="AR21" i="15"/>
  <c r="AT21" i="15"/>
  <c r="AU21" i="15"/>
  <c r="AX21" i="15"/>
  <c r="BA21" i="15"/>
  <c r="BB21" i="15"/>
  <c r="BC21" i="15"/>
  <c r="BE21" i="15"/>
  <c r="R22" i="15"/>
  <c r="T22" i="15"/>
  <c r="U22" i="15"/>
  <c r="V22" i="15"/>
  <c r="X22" i="15"/>
  <c r="Y22" i="15"/>
  <c r="AB22" i="15"/>
  <c r="AE22" i="15"/>
  <c r="AF22" i="15"/>
  <c r="AG22" i="15"/>
  <c r="AI22" i="15"/>
  <c r="AJ22" i="15"/>
  <c r="AM22" i="15"/>
  <c r="AP22" i="15"/>
  <c r="AQ22" i="15"/>
  <c r="AR22" i="15"/>
  <c r="AT22" i="15"/>
  <c r="AU22" i="15"/>
  <c r="AX22" i="15"/>
  <c r="BA22" i="15"/>
  <c r="BB22" i="15"/>
  <c r="BC22" i="15"/>
  <c r="BE22" i="15"/>
  <c r="R23" i="15"/>
  <c r="T23" i="15"/>
  <c r="U23" i="15"/>
  <c r="V23" i="15"/>
  <c r="X23" i="15"/>
  <c r="Y23" i="15"/>
  <c r="AB23" i="15"/>
  <c r="AE23" i="15"/>
  <c r="AF23" i="15"/>
  <c r="AG23" i="15"/>
  <c r="AI23" i="15"/>
  <c r="AJ23" i="15"/>
  <c r="AM23" i="15"/>
  <c r="AP23" i="15"/>
  <c r="AQ23" i="15"/>
  <c r="AR23" i="15"/>
  <c r="AT23" i="15"/>
  <c r="AU23" i="15"/>
  <c r="AX23" i="15"/>
  <c r="BA23" i="15"/>
  <c r="BB23" i="15"/>
  <c r="BC23" i="15"/>
  <c r="BE23" i="15"/>
  <c r="R24" i="15"/>
  <c r="T24" i="15"/>
  <c r="U24" i="15"/>
  <c r="V24" i="15"/>
  <c r="X24" i="15"/>
  <c r="Y24" i="15"/>
  <c r="AB24" i="15"/>
  <c r="AE24" i="15"/>
  <c r="AF24" i="15"/>
  <c r="AG24" i="15"/>
  <c r="AI24" i="15"/>
  <c r="AJ24" i="15"/>
  <c r="AM24" i="15"/>
  <c r="AP24" i="15"/>
  <c r="AQ24" i="15"/>
  <c r="AR24" i="15"/>
  <c r="AT24" i="15"/>
  <c r="AU24" i="15"/>
  <c r="AX24" i="15"/>
  <c r="BA24" i="15"/>
  <c r="BB24" i="15"/>
  <c r="BC24" i="15"/>
  <c r="BE24" i="15"/>
  <c r="R25" i="15"/>
  <c r="T25" i="15"/>
  <c r="U25" i="15"/>
  <c r="V25" i="15"/>
  <c r="X25" i="15"/>
  <c r="Y25" i="15"/>
  <c r="AB25" i="15"/>
  <c r="AE25" i="15"/>
  <c r="AF25" i="15"/>
  <c r="AG25" i="15"/>
  <c r="AI25" i="15"/>
  <c r="AJ25" i="15"/>
  <c r="AM25" i="15"/>
  <c r="AP25" i="15"/>
  <c r="AQ25" i="15"/>
  <c r="AR25" i="15"/>
  <c r="AT25" i="15"/>
  <c r="AU25" i="15"/>
  <c r="AX25" i="15"/>
  <c r="BA25" i="15"/>
  <c r="BB25" i="15"/>
  <c r="BC25" i="15"/>
  <c r="BE25" i="15"/>
  <c r="R26" i="15"/>
  <c r="T26" i="15"/>
  <c r="U26" i="15"/>
  <c r="V26" i="15"/>
  <c r="X26" i="15"/>
  <c r="Y26" i="15"/>
  <c r="AB26" i="15"/>
  <c r="AE26" i="15"/>
  <c r="AF26" i="15"/>
  <c r="AG26" i="15"/>
  <c r="AI26" i="15"/>
  <c r="AJ26" i="15"/>
  <c r="AM26" i="15"/>
  <c r="AP26" i="15"/>
  <c r="AQ26" i="15"/>
  <c r="AR26" i="15"/>
  <c r="AT26" i="15"/>
  <c r="AU26" i="15"/>
  <c r="AX26" i="15"/>
  <c r="BA26" i="15"/>
  <c r="BB26" i="15"/>
  <c r="BC26" i="15"/>
  <c r="BE26" i="15"/>
  <c r="R27" i="15"/>
  <c r="T27" i="15"/>
  <c r="U27" i="15"/>
  <c r="V27" i="15"/>
  <c r="X27" i="15"/>
  <c r="Y27" i="15"/>
  <c r="AB27" i="15"/>
  <c r="AE27" i="15"/>
  <c r="AF27" i="15"/>
  <c r="AG27" i="15"/>
  <c r="AI27" i="15"/>
  <c r="AJ27" i="15"/>
  <c r="AM27" i="15"/>
  <c r="AP27" i="15"/>
  <c r="AQ27" i="15"/>
  <c r="AR27" i="15"/>
  <c r="AT27" i="15"/>
  <c r="AU27" i="15"/>
  <c r="AX27" i="15"/>
  <c r="BA27" i="15"/>
  <c r="BB27" i="15"/>
  <c r="BC27" i="15"/>
  <c r="BE27" i="15"/>
  <c r="R28" i="15"/>
  <c r="T28" i="15"/>
  <c r="U28" i="15"/>
  <c r="V28" i="15"/>
  <c r="X28" i="15"/>
  <c r="Y28" i="15"/>
  <c r="AB28" i="15"/>
  <c r="AE28" i="15"/>
  <c r="AF28" i="15"/>
  <c r="AG28" i="15"/>
  <c r="AI28" i="15"/>
  <c r="AJ28" i="15"/>
  <c r="AM28" i="15"/>
  <c r="AP28" i="15"/>
  <c r="AQ28" i="15"/>
  <c r="AR28" i="15"/>
  <c r="AT28" i="15"/>
  <c r="AU28" i="15"/>
  <c r="AX28" i="15"/>
  <c r="BA28" i="15"/>
  <c r="BB28" i="15"/>
  <c r="BC28" i="15"/>
  <c r="BE28" i="15"/>
  <c r="BE29" i="15"/>
  <c r="R36" i="15"/>
  <c r="T36" i="15"/>
  <c r="U36" i="15"/>
  <c r="V36" i="15"/>
  <c r="X36" i="15"/>
  <c r="Y36" i="15"/>
  <c r="AB36" i="15"/>
  <c r="AE36" i="15"/>
  <c r="AF36" i="15"/>
  <c r="AG36" i="15"/>
  <c r="AI36" i="15"/>
  <c r="AJ36" i="15"/>
  <c r="AM36" i="15"/>
  <c r="AP36" i="15"/>
  <c r="AQ36" i="15"/>
  <c r="AR36" i="15"/>
  <c r="AT36" i="15"/>
  <c r="AU36" i="15"/>
  <c r="AX36" i="15"/>
  <c r="BA36" i="15"/>
  <c r="BB36" i="15"/>
  <c r="BC36" i="15"/>
  <c r="BE36" i="15"/>
  <c r="R37" i="15"/>
  <c r="T37" i="15"/>
  <c r="U37" i="15"/>
  <c r="V37" i="15"/>
  <c r="X37" i="15"/>
  <c r="Y37" i="15"/>
  <c r="AB37" i="15"/>
  <c r="AE37" i="15"/>
  <c r="AF37" i="15"/>
  <c r="AG37" i="15"/>
  <c r="AI37" i="15"/>
  <c r="AJ37" i="15"/>
  <c r="AM37" i="15"/>
  <c r="AP37" i="15"/>
  <c r="AQ37" i="15"/>
  <c r="AR37" i="15"/>
  <c r="AT37" i="15"/>
  <c r="AU37" i="15"/>
  <c r="AX37" i="15"/>
  <c r="BA37" i="15"/>
  <c r="BB37" i="15"/>
  <c r="BC37" i="15"/>
  <c r="BE37" i="15"/>
  <c r="R38" i="15"/>
  <c r="T38" i="15"/>
  <c r="U38" i="15"/>
  <c r="V38" i="15"/>
  <c r="X38" i="15"/>
  <c r="Y38" i="15"/>
  <c r="AB38" i="15"/>
  <c r="AE38" i="15"/>
  <c r="AF38" i="15"/>
  <c r="AG38" i="15"/>
  <c r="AI38" i="15"/>
  <c r="AJ38" i="15"/>
  <c r="AM38" i="15"/>
  <c r="AP38" i="15"/>
  <c r="AQ38" i="15"/>
  <c r="AR38" i="15"/>
  <c r="AT38" i="15"/>
  <c r="AU38" i="15"/>
  <c r="AX38" i="15"/>
  <c r="BA38" i="15"/>
  <c r="BB38" i="15"/>
  <c r="BC38" i="15"/>
  <c r="BE38" i="15"/>
  <c r="R39" i="15"/>
  <c r="T39" i="15"/>
  <c r="U39" i="15"/>
  <c r="V39" i="15"/>
  <c r="X39" i="15"/>
  <c r="Y39" i="15"/>
  <c r="AB39" i="15"/>
  <c r="AE39" i="15"/>
  <c r="AF39" i="15"/>
  <c r="AG39" i="15"/>
  <c r="AI39" i="15"/>
  <c r="AJ39" i="15"/>
  <c r="AM39" i="15"/>
  <c r="AP39" i="15"/>
  <c r="AQ39" i="15"/>
  <c r="AR39" i="15"/>
  <c r="AT39" i="15"/>
  <c r="AU39" i="15"/>
  <c r="AX39" i="15"/>
  <c r="BA39" i="15"/>
  <c r="BB39" i="15"/>
  <c r="BC39" i="15"/>
  <c r="BE39" i="15"/>
  <c r="R40" i="15"/>
  <c r="T40" i="15"/>
  <c r="U40" i="15"/>
  <c r="V40" i="15"/>
  <c r="X40" i="15"/>
  <c r="Y40" i="15"/>
  <c r="AB40" i="15"/>
  <c r="AE40" i="15"/>
  <c r="AF40" i="15"/>
  <c r="AG40" i="15"/>
  <c r="AI40" i="15"/>
  <c r="AJ40" i="15"/>
  <c r="AM40" i="15"/>
  <c r="AP40" i="15"/>
  <c r="AQ40" i="15"/>
  <c r="AR40" i="15"/>
  <c r="AT40" i="15"/>
  <c r="AU40" i="15"/>
  <c r="AX40" i="15"/>
  <c r="BA40" i="15"/>
  <c r="BB40" i="15"/>
  <c r="BC40" i="15"/>
  <c r="BE40" i="15"/>
  <c r="R41" i="15"/>
  <c r="T41" i="15"/>
  <c r="U41" i="15"/>
  <c r="V41" i="15"/>
  <c r="X41" i="15"/>
  <c r="Y41" i="15"/>
  <c r="AB41" i="15"/>
  <c r="AE41" i="15"/>
  <c r="AF41" i="15"/>
  <c r="AG41" i="15"/>
  <c r="AI41" i="15"/>
  <c r="AJ41" i="15"/>
  <c r="AM41" i="15"/>
  <c r="AP41" i="15"/>
  <c r="AQ41" i="15"/>
  <c r="AR41" i="15"/>
  <c r="AT41" i="15"/>
  <c r="AU41" i="15"/>
  <c r="AX41" i="15"/>
  <c r="BA41" i="15"/>
  <c r="BB41" i="15"/>
  <c r="BC41" i="15"/>
  <c r="BE41" i="15"/>
  <c r="R42" i="15"/>
  <c r="T42" i="15"/>
  <c r="U42" i="15"/>
  <c r="V42" i="15"/>
  <c r="X42" i="15"/>
  <c r="Y42" i="15"/>
  <c r="AB42" i="15"/>
  <c r="AE42" i="15"/>
  <c r="AF42" i="15"/>
  <c r="AG42" i="15"/>
  <c r="AI42" i="15"/>
  <c r="AJ42" i="15"/>
  <c r="AM42" i="15"/>
  <c r="AP42" i="15"/>
  <c r="AQ42" i="15"/>
  <c r="AR42" i="15"/>
  <c r="AT42" i="15"/>
  <c r="AU42" i="15"/>
  <c r="AX42" i="15"/>
  <c r="BA42" i="15"/>
  <c r="BB42" i="15"/>
  <c r="BC42" i="15"/>
  <c r="BE42" i="15"/>
  <c r="R43" i="15"/>
  <c r="T43" i="15"/>
  <c r="U43" i="15"/>
  <c r="V43" i="15"/>
  <c r="X43" i="15"/>
  <c r="Y43" i="15"/>
  <c r="AB43" i="15"/>
  <c r="AE43" i="15"/>
  <c r="AF43" i="15"/>
  <c r="AG43" i="15"/>
  <c r="AI43" i="15"/>
  <c r="AJ43" i="15"/>
  <c r="AM43" i="15"/>
  <c r="AP43" i="15"/>
  <c r="AQ43" i="15"/>
  <c r="AR43" i="15"/>
  <c r="AT43" i="15"/>
  <c r="AU43" i="15"/>
  <c r="AX43" i="15"/>
  <c r="BA43" i="15"/>
  <c r="BB43" i="15"/>
  <c r="BC43" i="15"/>
  <c r="BE43" i="15"/>
  <c r="R44" i="15"/>
  <c r="T44" i="15"/>
  <c r="U44" i="15"/>
  <c r="V44" i="15"/>
  <c r="X44" i="15"/>
  <c r="Y44" i="15"/>
  <c r="AB44" i="15"/>
  <c r="AE44" i="15"/>
  <c r="AF44" i="15"/>
  <c r="AG44" i="15"/>
  <c r="AI44" i="15"/>
  <c r="AJ44" i="15"/>
  <c r="AM44" i="15"/>
  <c r="AP44" i="15"/>
  <c r="AQ44" i="15"/>
  <c r="AR44" i="15"/>
  <c r="AT44" i="15"/>
  <c r="AU44" i="15"/>
  <c r="AX44" i="15"/>
  <c r="BA44" i="15"/>
  <c r="BB44" i="15"/>
  <c r="BC44" i="15"/>
  <c r="BE44" i="15"/>
  <c r="R45" i="15"/>
  <c r="T45" i="15"/>
  <c r="U45" i="15"/>
  <c r="V45" i="15"/>
  <c r="X45" i="15"/>
  <c r="Y45" i="15"/>
  <c r="AB45" i="15"/>
  <c r="AE45" i="15"/>
  <c r="AF45" i="15"/>
  <c r="AG45" i="15"/>
  <c r="AI45" i="15"/>
  <c r="AJ45" i="15"/>
  <c r="AM45" i="15"/>
  <c r="AP45" i="15"/>
  <c r="AQ45" i="15"/>
  <c r="AR45" i="15"/>
  <c r="AT45" i="15"/>
  <c r="AU45" i="15"/>
  <c r="AX45" i="15"/>
  <c r="BA45" i="15"/>
  <c r="BB45" i="15"/>
  <c r="BC45" i="15"/>
  <c r="BE45" i="15"/>
  <c r="R46" i="15"/>
  <c r="T46" i="15"/>
  <c r="U46" i="15"/>
  <c r="V46" i="15"/>
  <c r="X46" i="15"/>
  <c r="Y46" i="15"/>
  <c r="AB46" i="15"/>
  <c r="AE46" i="15"/>
  <c r="AF46" i="15"/>
  <c r="AG46" i="15"/>
  <c r="AI46" i="15"/>
  <c r="AJ46" i="15"/>
  <c r="AM46" i="15"/>
  <c r="AP46" i="15"/>
  <c r="AQ46" i="15"/>
  <c r="AR46" i="15"/>
  <c r="AT46" i="15"/>
  <c r="AU46" i="15"/>
  <c r="AX46" i="15"/>
  <c r="BA46" i="15"/>
  <c r="BB46" i="15"/>
  <c r="BC46" i="15"/>
  <c r="BE46" i="15"/>
  <c r="R47" i="15"/>
  <c r="T47" i="15"/>
  <c r="U47" i="15"/>
  <c r="V47" i="15"/>
  <c r="X47" i="15"/>
  <c r="Y47" i="15"/>
  <c r="AB47" i="15"/>
  <c r="AE47" i="15"/>
  <c r="AF47" i="15"/>
  <c r="AG47" i="15"/>
  <c r="AI47" i="15"/>
  <c r="AJ47" i="15"/>
  <c r="AM47" i="15"/>
  <c r="AP47" i="15"/>
  <c r="AQ47" i="15"/>
  <c r="AR47" i="15"/>
  <c r="AT47" i="15"/>
  <c r="AU47" i="15"/>
  <c r="AX47" i="15"/>
  <c r="BA47" i="15"/>
  <c r="BB47" i="15"/>
  <c r="BC47" i="15"/>
  <c r="BE47" i="15"/>
  <c r="R48" i="15"/>
  <c r="T48" i="15"/>
  <c r="U48" i="15"/>
  <c r="V48" i="15"/>
  <c r="X48" i="15"/>
  <c r="Y48" i="15"/>
  <c r="AB48" i="15"/>
  <c r="AE48" i="15"/>
  <c r="AF48" i="15"/>
  <c r="AG48" i="15"/>
  <c r="AI48" i="15"/>
  <c r="AJ48" i="15"/>
  <c r="AM48" i="15"/>
  <c r="AP48" i="15"/>
  <c r="AQ48" i="15"/>
  <c r="AR48" i="15"/>
  <c r="AT48" i="15"/>
  <c r="AU48" i="15"/>
  <c r="AX48" i="15"/>
  <c r="BA48" i="15"/>
  <c r="BB48" i="15"/>
  <c r="BC48" i="15"/>
  <c r="BE48" i="15"/>
  <c r="R49" i="15"/>
  <c r="T49" i="15"/>
  <c r="U49" i="15"/>
  <c r="V49" i="15"/>
  <c r="X49" i="15"/>
  <c r="Y49" i="15"/>
  <c r="AB49" i="15"/>
  <c r="AE49" i="15"/>
  <c r="AF49" i="15"/>
  <c r="AG49" i="15"/>
  <c r="AI49" i="15"/>
  <c r="AJ49" i="15"/>
  <c r="AM49" i="15"/>
  <c r="AP49" i="15"/>
  <c r="AQ49" i="15"/>
  <c r="AR49" i="15"/>
  <c r="AT49" i="15"/>
  <c r="AU49" i="15"/>
  <c r="AX49" i="15"/>
  <c r="BA49" i="15"/>
  <c r="BB49" i="15"/>
  <c r="BC49" i="15"/>
  <c r="BE49" i="15"/>
  <c r="R50" i="15"/>
  <c r="T50" i="15"/>
  <c r="U50" i="15"/>
  <c r="V50" i="15"/>
  <c r="X50" i="15"/>
  <c r="Y50" i="15"/>
  <c r="AB50" i="15"/>
  <c r="AE50" i="15"/>
  <c r="AF50" i="15"/>
  <c r="AG50" i="15"/>
  <c r="AI50" i="15"/>
  <c r="AJ50" i="15"/>
  <c r="AM50" i="15"/>
  <c r="AP50" i="15"/>
  <c r="AQ50" i="15"/>
  <c r="AR50" i="15"/>
  <c r="AT50" i="15"/>
  <c r="AU50" i="15"/>
  <c r="AX50" i="15"/>
  <c r="BA50" i="15"/>
  <c r="BB50" i="15"/>
  <c r="BC50" i="15"/>
  <c r="BE50" i="15"/>
  <c r="R51" i="15"/>
  <c r="T51" i="15"/>
  <c r="U51" i="15"/>
  <c r="V51" i="15"/>
  <c r="X51" i="15"/>
  <c r="Y51" i="15"/>
  <c r="AB51" i="15"/>
  <c r="AE51" i="15"/>
  <c r="AF51" i="15"/>
  <c r="AG51" i="15"/>
  <c r="AI51" i="15"/>
  <c r="AJ51" i="15"/>
  <c r="AM51" i="15"/>
  <c r="AP51" i="15"/>
  <c r="AQ51" i="15"/>
  <c r="AR51" i="15"/>
  <c r="AT51" i="15"/>
  <c r="AU51" i="15"/>
  <c r="AX51" i="15"/>
  <c r="BA51" i="15"/>
  <c r="BB51" i="15"/>
  <c r="BC51" i="15"/>
  <c r="BE51" i="15"/>
  <c r="R52" i="15"/>
  <c r="T52" i="15"/>
  <c r="U52" i="15"/>
  <c r="V52" i="15"/>
  <c r="X52" i="15"/>
  <c r="Y52" i="15"/>
  <c r="AB52" i="15"/>
  <c r="AE52" i="15"/>
  <c r="AF52" i="15"/>
  <c r="AG52" i="15"/>
  <c r="AI52" i="15"/>
  <c r="AJ52" i="15"/>
  <c r="AM52" i="15"/>
  <c r="AP52" i="15"/>
  <c r="AQ52" i="15"/>
  <c r="AR52" i="15"/>
  <c r="AT52" i="15"/>
  <c r="AU52" i="15"/>
  <c r="AX52" i="15"/>
  <c r="BA52" i="15"/>
  <c r="BB52" i="15"/>
  <c r="BC52" i="15"/>
  <c r="BE52" i="15"/>
  <c r="R53" i="15"/>
  <c r="T53" i="15"/>
  <c r="U53" i="15"/>
  <c r="V53" i="15"/>
  <c r="X53" i="15"/>
  <c r="Y53" i="15"/>
  <c r="AB53" i="15"/>
  <c r="AE53" i="15"/>
  <c r="AF53" i="15"/>
  <c r="AG53" i="15"/>
  <c r="AI53" i="15"/>
  <c r="AJ53" i="15"/>
  <c r="AM53" i="15"/>
  <c r="AP53" i="15"/>
  <c r="AQ53" i="15"/>
  <c r="AR53" i="15"/>
  <c r="AT53" i="15"/>
  <c r="AU53" i="15"/>
  <c r="AX53" i="15"/>
  <c r="BA53" i="15"/>
  <c r="BB53" i="15"/>
  <c r="BC53" i="15"/>
  <c r="BE53" i="15"/>
  <c r="R54" i="15"/>
  <c r="T54" i="15"/>
  <c r="U54" i="15"/>
  <c r="V54" i="15"/>
  <c r="X54" i="15"/>
  <c r="Y54" i="15"/>
  <c r="AB54" i="15"/>
  <c r="AE54" i="15"/>
  <c r="AF54" i="15"/>
  <c r="AG54" i="15"/>
  <c r="AI54" i="15"/>
  <c r="AJ54" i="15"/>
  <c r="AM54" i="15"/>
  <c r="AP54" i="15"/>
  <c r="AQ54" i="15"/>
  <c r="AR54" i="15"/>
  <c r="AT54" i="15"/>
  <c r="AU54" i="15"/>
  <c r="AX54" i="15"/>
  <c r="BA54" i="15"/>
  <c r="BB54" i="15"/>
  <c r="BC54" i="15"/>
  <c r="BE54" i="15"/>
  <c r="R55" i="15"/>
  <c r="T55" i="15"/>
  <c r="U55" i="15"/>
  <c r="V55" i="15"/>
  <c r="X55" i="15"/>
  <c r="Y55" i="15"/>
  <c r="AB55" i="15"/>
  <c r="AE55" i="15"/>
  <c r="AF55" i="15"/>
  <c r="AG55" i="15"/>
  <c r="AI55" i="15"/>
  <c r="AJ55" i="15"/>
  <c r="AM55" i="15"/>
  <c r="AP55" i="15"/>
  <c r="AQ55" i="15"/>
  <c r="AR55" i="15"/>
  <c r="AT55" i="15"/>
  <c r="AU55" i="15"/>
  <c r="AX55" i="15"/>
  <c r="BA55" i="15"/>
  <c r="BB55" i="15"/>
  <c r="BC55" i="15"/>
  <c r="BE55" i="15"/>
  <c r="R56" i="15"/>
  <c r="T56" i="15"/>
  <c r="U56" i="15"/>
  <c r="V56" i="15"/>
  <c r="X56" i="15"/>
  <c r="Y56" i="15"/>
  <c r="AB56" i="15"/>
  <c r="AE56" i="15"/>
  <c r="AF56" i="15"/>
  <c r="AG56" i="15"/>
  <c r="AI56" i="15"/>
  <c r="AJ56" i="15"/>
  <c r="AM56" i="15"/>
  <c r="AP56" i="15"/>
  <c r="AQ56" i="15"/>
  <c r="AR56" i="15"/>
  <c r="AT56" i="15"/>
  <c r="AU56" i="15"/>
  <c r="AX56" i="15"/>
  <c r="BA56" i="15"/>
  <c r="BB56" i="15"/>
  <c r="BC56" i="15"/>
  <c r="BE56" i="15"/>
  <c r="R57" i="15"/>
  <c r="T57" i="15"/>
  <c r="U57" i="15"/>
  <c r="V57" i="15"/>
  <c r="X57" i="15"/>
  <c r="Y57" i="15"/>
  <c r="AB57" i="15"/>
  <c r="AE57" i="15"/>
  <c r="AF57" i="15"/>
  <c r="AG57" i="15"/>
  <c r="AI57" i="15"/>
  <c r="AJ57" i="15"/>
  <c r="AM57" i="15"/>
  <c r="AP57" i="15"/>
  <c r="AQ57" i="15"/>
  <c r="AR57" i="15"/>
  <c r="AT57" i="15"/>
  <c r="AU57" i="15"/>
  <c r="AX57" i="15"/>
  <c r="BA57" i="15"/>
  <c r="BB57" i="15"/>
  <c r="BC57" i="15"/>
  <c r="BE57" i="15"/>
  <c r="R58" i="15"/>
  <c r="T58" i="15"/>
  <c r="U58" i="15"/>
  <c r="V58" i="15"/>
  <c r="X58" i="15"/>
  <c r="Y58" i="15"/>
  <c r="AB58" i="15"/>
  <c r="AE58" i="15"/>
  <c r="AF58" i="15"/>
  <c r="AG58" i="15"/>
  <c r="AI58" i="15"/>
  <c r="AJ58" i="15"/>
  <c r="AM58" i="15"/>
  <c r="AP58" i="15"/>
  <c r="AQ58" i="15"/>
  <c r="AR58" i="15"/>
  <c r="AT58" i="15"/>
  <c r="AU58" i="15"/>
  <c r="AX58" i="15"/>
  <c r="BA58" i="15"/>
  <c r="BB58" i="15"/>
  <c r="BC58" i="15"/>
  <c r="BE58" i="15"/>
  <c r="R59" i="15"/>
  <c r="T59" i="15"/>
  <c r="U59" i="15"/>
  <c r="V59" i="15"/>
  <c r="X59" i="15"/>
  <c r="Y59" i="15"/>
  <c r="AB59" i="15"/>
  <c r="AE59" i="15"/>
  <c r="AF59" i="15"/>
  <c r="AG59" i="15"/>
  <c r="AI59" i="15"/>
  <c r="AJ59" i="15"/>
  <c r="AM59" i="15"/>
  <c r="AP59" i="15"/>
  <c r="AQ59" i="15"/>
  <c r="AR59" i="15"/>
  <c r="AT59" i="15"/>
  <c r="AU59" i="15"/>
  <c r="AX59" i="15"/>
  <c r="BA59" i="15"/>
  <c r="BB59" i="15"/>
  <c r="BC59" i="15"/>
  <c r="BE59" i="15"/>
  <c r="R60" i="15"/>
  <c r="T60" i="15"/>
  <c r="U60" i="15"/>
  <c r="V60" i="15"/>
  <c r="X60" i="15"/>
  <c r="Y60" i="15"/>
  <c r="AB60" i="15"/>
  <c r="AE60" i="15"/>
  <c r="AF60" i="15"/>
  <c r="AG60" i="15"/>
  <c r="AI60" i="15"/>
  <c r="AJ60" i="15"/>
  <c r="AM60" i="15"/>
  <c r="AP60" i="15"/>
  <c r="AQ60" i="15"/>
  <c r="AR60" i="15"/>
  <c r="AT60" i="15"/>
  <c r="AU60" i="15"/>
  <c r="AX60" i="15"/>
  <c r="BA60" i="15"/>
  <c r="BB60" i="15"/>
  <c r="BC60" i="15"/>
  <c r="BE60" i="15"/>
  <c r="BE61" i="15"/>
  <c r="BE64" i="15"/>
  <c r="S14" i="1"/>
  <c r="AT29" i="15"/>
  <c r="AT61" i="15"/>
  <c r="AT64" i="15"/>
  <c r="R13" i="1"/>
  <c r="S13" i="1"/>
  <c r="AI29" i="15"/>
  <c r="AI61" i="15"/>
  <c r="AI64" i="15"/>
  <c r="Q12" i="1"/>
  <c r="R12" i="1"/>
  <c r="S12" i="1"/>
  <c r="X29" i="15"/>
  <c r="X61" i="15"/>
  <c r="X64" i="15"/>
  <c r="P11" i="1"/>
  <c r="Q11" i="1"/>
  <c r="R11" i="1"/>
  <c r="S11" i="1"/>
  <c r="R4" i="12"/>
  <c r="T4" i="12"/>
  <c r="U4" i="12"/>
  <c r="V4" i="12"/>
  <c r="X4" i="12"/>
  <c r="R5" i="12"/>
  <c r="T5" i="12"/>
  <c r="U5" i="12"/>
  <c r="V5" i="12"/>
  <c r="X5" i="12"/>
  <c r="R6" i="12"/>
  <c r="T6" i="12"/>
  <c r="U6" i="12"/>
  <c r="V6" i="12"/>
  <c r="X6" i="12"/>
  <c r="R7" i="12"/>
  <c r="T7" i="12"/>
  <c r="U7" i="12"/>
  <c r="V7" i="12"/>
  <c r="X7" i="12"/>
  <c r="R8" i="12"/>
  <c r="T8" i="12"/>
  <c r="U8" i="12"/>
  <c r="V8" i="12"/>
  <c r="X8" i="12"/>
  <c r="R9" i="12"/>
  <c r="T9" i="12"/>
  <c r="U9" i="12"/>
  <c r="V9" i="12"/>
  <c r="X9" i="12"/>
  <c r="R10" i="12"/>
  <c r="T10" i="12"/>
  <c r="X10" i="12"/>
  <c r="R11" i="12"/>
  <c r="T11" i="12"/>
  <c r="U11" i="12"/>
  <c r="V11" i="12"/>
  <c r="X11" i="12"/>
  <c r="R12" i="12"/>
  <c r="T12" i="12"/>
  <c r="U12" i="12"/>
  <c r="V12" i="12"/>
  <c r="X12" i="12"/>
  <c r="R13" i="12"/>
  <c r="T13" i="12"/>
  <c r="U13" i="12"/>
  <c r="V13" i="12"/>
  <c r="X13" i="12"/>
  <c r="R14" i="12"/>
  <c r="T14" i="12"/>
  <c r="U14" i="12"/>
  <c r="V14" i="12"/>
  <c r="X14" i="12"/>
  <c r="R15" i="12"/>
  <c r="T15" i="12"/>
  <c r="U15" i="12"/>
  <c r="V15" i="12"/>
  <c r="X15" i="12"/>
  <c r="R16" i="12"/>
  <c r="T16" i="12"/>
  <c r="U16" i="12"/>
  <c r="V16" i="12"/>
  <c r="X16" i="12"/>
  <c r="R17" i="12"/>
  <c r="T17" i="12"/>
  <c r="U17" i="12"/>
  <c r="V17" i="12"/>
  <c r="X17" i="12"/>
  <c r="R18" i="12"/>
  <c r="T18" i="12"/>
  <c r="U18" i="12"/>
  <c r="V18" i="12"/>
  <c r="X18" i="12"/>
  <c r="R19" i="12"/>
  <c r="T19" i="12"/>
  <c r="U19" i="12"/>
  <c r="V19" i="12"/>
  <c r="X19" i="12"/>
  <c r="R20" i="12"/>
  <c r="T20" i="12"/>
  <c r="U20" i="12"/>
  <c r="V20" i="12"/>
  <c r="X20" i="12"/>
  <c r="R21" i="12"/>
  <c r="T21" i="12"/>
  <c r="U21" i="12"/>
  <c r="V21" i="12"/>
  <c r="X21" i="12"/>
  <c r="R22" i="12"/>
  <c r="T22" i="12"/>
  <c r="U22" i="12"/>
  <c r="V22" i="12"/>
  <c r="X22" i="12"/>
  <c r="R23" i="12"/>
  <c r="T23" i="12"/>
  <c r="U23" i="12"/>
  <c r="V23" i="12"/>
  <c r="X23" i="12"/>
  <c r="R24" i="12"/>
  <c r="T24" i="12"/>
  <c r="U24" i="12"/>
  <c r="V24" i="12"/>
  <c r="X24" i="12"/>
  <c r="R25" i="12"/>
  <c r="T25" i="12"/>
  <c r="U25" i="12"/>
  <c r="V25" i="12"/>
  <c r="X25" i="12"/>
  <c r="R26" i="12"/>
  <c r="T26" i="12"/>
  <c r="U26" i="12"/>
  <c r="V26" i="12"/>
  <c r="X26" i="12"/>
  <c r="R27" i="12"/>
  <c r="T27" i="12"/>
  <c r="U27" i="12"/>
  <c r="V27" i="12"/>
  <c r="X27" i="12"/>
  <c r="R28" i="12"/>
  <c r="T28" i="12"/>
  <c r="U28" i="12"/>
  <c r="V28" i="12"/>
  <c r="X28" i="12"/>
  <c r="X29" i="12"/>
  <c r="R36" i="12"/>
  <c r="T36" i="12"/>
  <c r="U36" i="12"/>
  <c r="V36" i="12"/>
  <c r="X36" i="12"/>
  <c r="R37" i="12"/>
  <c r="T37" i="12"/>
  <c r="U37" i="12"/>
  <c r="V37" i="12"/>
  <c r="X37" i="12"/>
  <c r="R38" i="12"/>
  <c r="T38" i="12"/>
  <c r="U38" i="12"/>
  <c r="V38" i="12"/>
  <c r="X38" i="12"/>
  <c r="R39" i="12"/>
  <c r="T39" i="12"/>
  <c r="U39" i="12"/>
  <c r="V39" i="12"/>
  <c r="X39" i="12"/>
  <c r="R40" i="12"/>
  <c r="T40" i="12"/>
  <c r="U40" i="12"/>
  <c r="V40" i="12"/>
  <c r="X40" i="12"/>
  <c r="R41" i="12"/>
  <c r="T41" i="12"/>
  <c r="U41" i="12"/>
  <c r="V41" i="12"/>
  <c r="X41" i="12"/>
  <c r="R42" i="12"/>
  <c r="T42" i="12"/>
  <c r="U42" i="12"/>
  <c r="V42" i="12"/>
  <c r="X42" i="12"/>
  <c r="R43" i="12"/>
  <c r="T43" i="12"/>
  <c r="U43" i="12"/>
  <c r="V43" i="12"/>
  <c r="X43" i="12"/>
  <c r="R44" i="12"/>
  <c r="T44" i="12"/>
  <c r="U44" i="12"/>
  <c r="V44" i="12"/>
  <c r="X44" i="12"/>
  <c r="R45" i="12"/>
  <c r="T45" i="12"/>
  <c r="U45" i="12"/>
  <c r="V45" i="12"/>
  <c r="X45" i="12"/>
  <c r="R46" i="12"/>
  <c r="T46" i="12"/>
  <c r="U46" i="12"/>
  <c r="V46" i="12"/>
  <c r="X46" i="12"/>
  <c r="R47" i="12"/>
  <c r="T47" i="12"/>
  <c r="U47" i="12"/>
  <c r="V47" i="12"/>
  <c r="X47" i="12"/>
  <c r="R48" i="12"/>
  <c r="T48" i="12"/>
  <c r="U48" i="12"/>
  <c r="V48" i="12"/>
  <c r="X48" i="12"/>
  <c r="R49" i="12"/>
  <c r="T49" i="12"/>
  <c r="U49" i="12"/>
  <c r="V49" i="12"/>
  <c r="X49" i="12"/>
  <c r="R50" i="12"/>
  <c r="T50" i="12"/>
  <c r="U50" i="12"/>
  <c r="V50" i="12"/>
  <c r="X50" i="12"/>
  <c r="R51" i="12"/>
  <c r="T51" i="12"/>
  <c r="U51" i="12"/>
  <c r="V51" i="12"/>
  <c r="X51" i="12"/>
  <c r="R52" i="12"/>
  <c r="T52" i="12"/>
  <c r="U52" i="12"/>
  <c r="V52" i="12"/>
  <c r="X52" i="12"/>
  <c r="R53" i="12"/>
  <c r="T53" i="12"/>
  <c r="U53" i="12"/>
  <c r="V53" i="12"/>
  <c r="X53" i="12"/>
  <c r="R54" i="12"/>
  <c r="T54" i="12"/>
  <c r="U54" i="12"/>
  <c r="V54" i="12"/>
  <c r="X54" i="12"/>
  <c r="R55" i="12"/>
  <c r="T55" i="12"/>
  <c r="U55" i="12"/>
  <c r="V55" i="12"/>
  <c r="X55" i="12"/>
  <c r="R56" i="12"/>
  <c r="T56" i="12"/>
  <c r="U56" i="12"/>
  <c r="V56" i="12"/>
  <c r="X56" i="12"/>
  <c r="R57" i="12"/>
  <c r="T57" i="12"/>
  <c r="U57" i="12"/>
  <c r="V57" i="12"/>
  <c r="X57" i="12"/>
  <c r="R58" i="12"/>
  <c r="T58" i="12"/>
  <c r="U58" i="12"/>
  <c r="V58" i="12"/>
  <c r="X58" i="12"/>
  <c r="R59" i="12"/>
  <c r="T59" i="12"/>
  <c r="U59" i="12"/>
  <c r="V59" i="12"/>
  <c r="X59" i="12"/>
  <c r="R60" i="12"/>
  <c r="T60" i="12"/>
  <c r="U60" i="12"/>
  <c r="V60" i="12"/>
  <c r="X60" i="12"/>
  <c r="X61" i="12"/>
  <c r="X64" i="12"/>
  <c r="E11" i="1"/>
  <c r="DD28" i="15"/>
  <c r="DE28" i="15"/>
  <c r="DD27" i="15"/>
  <c r="DE27" i="15"/>
  <c r="DD26" i="15"/>
  <c r="DE26" i="15"/>
  <c r="DD25" i="15"/>
  <c r="DE25" i="15"/>
  <c r="DD24" i="15"/>
  <c r="DE24" i="15"/>
  <c r="DD23" i="15"/>
  <c r="DE23" i="15"/>
  <c r="DD22" i="15"/>
  <c r="DE22" i="15"/>
  <c r="DD21" i="15"/>
  <c r="DE21" i="15"/>
  <c r="DD20" i="15"/>
  <c r="DE20" i="15"/>
  <c r="DD19" i="15"/>
  <c r="DE19" i="15"/>
  <c r="DD18" i="15"/>
  <c r="DE18" i="15"/>
  <c r="DD17" i="15"/>
  <c r="DE17" i="15"/>
  <c r="DD16" i="15"/>
  <c r="DE16" i="15"/>
  <c r="DD15" i="15"/>
  <c r="DE15" i="15"/>
  <c r="DD14" i="15"/>
  <c r="DE14" i="15"/>
  <c r="DD13" i="15"/>
  <c r="DE13" i="15"/>
  <c r="DD12" i="15"/>
  <c r="DE12" i="15"/>
  <c r="DD11" i="15"/>
  <c r="DE11" i="15"/>
  <c r="DD10" i="15"/>
  <c r="DE10" i="15"/>
  <c r="DD9" i="15"/>
  <c r="DE9" i="15"/>
  <c r="DD8" i="15"/>
  <c r="DE8" i="15"/>
  <c r="DD7" i="15"/>
  <c r="DE7" i="15"/>
  <c r="DD6" i="15"/>
  <c r="DE6" i="15"/>
  <c r="DD5" i="15"/>
  <c r="DE5" i="15"/>
  <c r="DD4" i="15"/>
  <c r="DE4" i="15"/>
  <c r="CS28" i="15"/>
  <c r="CT28" i="15"/>
  <c r="CS27" i="15"/>
  <c r="CT27" i="15"/>
  <c r="CS26" i="15"/>
  <c r="CT26" i="15"/>
  <c r="CS25" i="15"/>
  <c r="CT25" i="15"/>
  <c r="CS24" i="15"/>
  <c r="CT24" i="15"/>
  <c r="CS23" i="15"/>
  <c r="CT23" i="15"/>
  <c r="CS22" i="15"/>
  <c r="CT22" i="15"/>
  <c r="CS21" i="15"/>
  <c r="CT21" i="15"/>
  <c r="CS20" i="15"/>
  <c r="CT20" i="15"/>
  <c r="CS19" i="15"/>
  <c r="CT19" i="15"/>
  <c r="CS18" i="15"/>
  <c r="CT18" i="15"/>
  <c r="CS17" i="15"/>
  <c r="CT17" i="15"/>
  <c r="CS16" i="15"/>
  <c r="CT16" i="15"/>
  <c r="CS15" i="15"/>
  <c r="CT15" i="15"/>
  <c r="CS14" i="15"/>
  <c r="CT14" i="15"/>
  <c r="CS13" i="15"/>
  <c r="CT13" i="15"/>
  <c r="CS12" i="15"/>
  <c r="CT12" i="15"/>
  <c r="CS11" i="15"/>
  <c r="CT11" i="15"/>
  <c r="CS10" i="15"/>
  <c r="CT10" i="15"/>
  <c r="CS9" i="15"/>
  <c r="CT9" i="15"/>
  <c r="CS8" i="15"/>
  <c r="CT8" i="15"/>
  <c r="CS7" i="15"/>
  <c r="CT7" i="15"/>
  <c r="CS6" i="15"/>
  <c r="CT6" i="15"/>
  <c r="CS5" i="15"/>
  <c r="CT5" i="15"/>
  <c r="CS4" i="15"/>
  <c r="CT4" i="15"/>
  <c r="CH28" i="15"/>
  <c r="CI28" i="15"/>
  <c r="CH27" i="15"/>
  <c r="CI27" i="15"/>
  <c r="CH26" i="15"/>
  <c r="CI26" i="15"/>
  <c r="CH25" i="15"/>
  <c r="CI25" i="15"/>
  <c r="CH24" i="15"/>
  <c r="CI24" i="15"/>
  <c r="CH23" i="15"/>
  <c r="CI23" i="15"/>
  <c r="CH22" i="15"/>
  <c r="CI22" i="15"/>
  <c r="CH21" i="15"/>
  <c r="CI21" i="15"/>
  <c r="CH20" i="15"/>
  <c r="CI20" i="15"/>
  <c r="CH19" i="15"/>
  <c r="CI19" i="15"/>
  <c r="CH18" i="15"/>
  <c r="CI18" i="15"/>
  <c r="CH17" i="15"/>
  <c r="CI17" i="15"/>
  <c r="CH16" i="15"/>
  <c r="CI16" i="15"/>
  <c r="CH15" i="15"/>
  <c r="CI15" i="15"/>
  <c r="CH14" i="15"/>
  <c r="CI14" i="15"/>
  <c r="CH13" i="15"/>
  <c r="CI13" i="15"/>
  <c r="CH12" i="15"/>
  <c r="CI12" i="15"/>
  <c r="CH11" i="15"/>
  <c r="CI11" i="15"/>
  <c r="CH10" i="15"/>
  <c r="CI10" i="15"/>
  <c r="CH9" i="15"/>
  <c r="CI9" i="15"/>
  <c r="CH8" i="15"/>
  <c r="CI8" i="15"/>
  <c r="CH7" i="15"/>
  <c r="CI7" i="15"/>
  <c r="CH6" i="15"/>
  <c r="CI6" i="15"/>
  <c r="CH5" i="15"/>
  <c r="CI5" i="15"/>
  <c r="CH4" i="15"/>
  <c r="CI4" i="15"/>
  <c r="BW28" i="15"/>
  <c r="BX28" i="15"/>
  <c r="BW27" i="15"/>
  <c r="BX27" i="15"/>
  <c r="BW26" i="15"/>
  <c r="BX26" i="15"/>
  <c r="BW25" i="15"/>
  <c r="BX25" i="15"/>
  <c r="BW24" i="15"/>
  <c r="BX24" i="15"/>
  <c r="BW23" i="15"/>
  <c r="BX23" i="15"/>
  <c r="BW22" i="15"/>
  <c r="BX22" i="15"/>
  <c r="BW21" i="15"/>
  <c r="BX21" i="15"/>
  <c r="BW20" i="15"/>
  <c r="BX20" i="15"/>
  <c r="BW19" i="15"/>
  <c r="BX19" i="15"/>
  <c r="BW18" i="15"/>
  <c r="BX18" i="15"/>
  <c r="BW17" i="15"/>
  <c r="BX17" i="15"/>
  <c r="BW16" i="15"/>
  <c r="BX16" i="15"/>
  <c r="BW15" i="15"/>
  <c r="BX15" i="15"/>
  <c r="BW14" i="15"/>
  <c r="BX14" i="15"/>
  <c r="BW13" i="15"/>
  <c r="BX13" i="15"/>
  <c r="BW12" i="15"/>
  <c r="BX12" i="15"/>
  <c r="BW11" i="15"/>
  <c r="BX11" i="15"/>
  <c r="BW10" i="15"/>
  <c r="BX10" i="15"/>
  <c r="BW9" i="15"/>
  <c r="BX9" i="15"/>
  <c r="BW8" i="15"/>
  <c r="BX8" i="15"/>
  <c r="BW7" i="15"/>
  <c r="BX7" i="15"/>
  <c r="BW6" i="15"/>
  <c r="BX6" i="15"/>
  <c r="BW5" i="15"/>
  <c r="BX5" i="15"/>
  <c r="BW4" i="15"/>
  <c r="BX4" i="15"/>
  <c r="BL28" i="15"/>
  <c r="BM28" i="15"/>
  <c r="BL27" i="15"/>
  <c r="BM27" i="15"/>
  <c r="BL26" i="15"/>
  <c r="BM26" i="15"/>
  <c r="BL25" i="15"/>
  <c r="BM25" i="15"/>
  <c r="BL24" i="15"/>
  <c r="BM24" i="15"/>
  <c r="BL23" i="15"/>
  <c r="BM23" i="15"/>
  <c r="BL22" i="15"/>
  <c r="BM22" i="15"/>
  <c r="BL21" i="15"/>
  <c r="BM21" i="15"/>
  <c r="BL20" i="15"/>
  <c r="BM20" i="15"/>
  <c r="BL19" i="15"/>
  <c r="BM19" i="15"/>
  <c r="BL18" i="15"/>
  <c r="BM18" i="15"/>
  <c r="BL17" i="15"/>
  <c r="BM17" i="15"/>
  <c r="BL16" i="15"/>
  <c r="BM16" i="15"/>
  <c r="BL15" i="15"/>
  <c r="BM15" i="15"/>
  <c r="BL14" i="15"/>
  <c r="BM14" i="15"/>
  <c r="BL13" i="15"/>
  <c r="BM13" i="15"/>
  <c r="BL12" i="15"/>
  <c r="BM12" i="15"/>
  <c r="BL11" i="15"/>
  <c r="BM11" i="15"/>
  <c r="BL10" i="15"/>
  <c r="BM10" i="15"/>
  <c r="BL9" i="15"/>
  <c r="BM9" i="15"/>
  <c r="BL8" i="15"/>
  <c r="BM8" i="15"/>
  <c r="BL7" i="15"/>
  <c r="BM7" i="15"/>
  <c r="BL6" i="15"/>
  <c r="BM6" i="15"/>
  <c r="BL5" i="15"/>
  <c r="BM5" i="15"/>
  <c r="BL4" i="15"/>
  <c r="BM4" i="15"/>
  <c r="AQ29" i="15"/>
  <c r="U10" i="15"/>
  <c r="DC61" i="15"/>
  <c r="DB61" i="15"/>
  <c r="CR61" i="15"/>
  <c r="CQ61" i="15"/>
  <c r="CG61" i="15"/>
  <c r="CF61" i="15"/>
  <c r="BV61" i="15"/>
  <c r="BU61" i="15"/>
  <c r="BK61" i="15"/>
  <c r="BJ61" i="15"/>
  <c r="AZ61" i="15"/>
  <c r="AY61" i="15"/>
  <c r="AO61" i="15"/>
  <c r="AN61" i="15"/>
  <c r="AD61" i="15"/>
  <c r="AC61" i="15"/>
  <c r="S61" i="15"/>
  <c r="Q61" i="15"/>
  <c r="DD60" i="15"/>
  <c r="DE60" i="15"/>
  <c r="CS60" i="15"/>
  <c r="CT60" i="15"/>
  <c r="CH60" i="15"/>
  <c r="CI60" i="15"/>
  <c r="BW60" i="15"/>
  <c r="BX60" i="15"/>
  <c r="BL60" i="15"/>
  <c r="BM60" i="15"/>
  <c r="DD59" i="15"/>
  <c r="DE59" i="15"/>
  <c r="CS59" i="15"/>
  <c r="CT59" i="15"/>
  <c r="CH59" i="15"/>
  <c r="CI59" i="15"/>
  <c r="BW59" i="15"/>
  <c r="BX59" i="15"/>
  <c r="BL59" i="15"/>
  <c r="BM59" i="15"/>
  <c r="DD58" i="15"/>
  <c r="DE58" i="15"/>
  <c r="CS58" i="15"/>
  <c r="CT58" i="15"/>
  <c r="CH58" i="15"/>
  <c r="CI58" i="15"/>
  <c r="BW58" i="15"/>
  <c r="BX58" i="15"/>
  <c r="BL58" i="15"/>
  <c r="BM58" i="15"/>
  <c r="DD57" i="15"/>
  <c r="DE57" i="15"/>
  <c r="CS57" i="15"/>
  <c r="CT57" i="15"/>
  <c r="CH57" i="15"/>
  <c r="CI57" i="15"/>
  <c r="BW57" i="15"/>
  <c r="BX57" i="15"/>
  <c r="BL57" i="15"/>
  <c r="BM57" i="15"/>
  <c r="DD56" i="15"/>
  <c r="DE56" i="15"/>
  <c r="CS56" i="15"/>
  <c r="CT56" i="15"/>
  <c r="CH56" i="15"/>
  <c r="CI56" i="15"/>
  <c r="BW56" i="15"/>
  <c r="BX56" i="15"/>
  <c r="BL56" i="15"/>
  <c r="BM56" i="15"/>
  <c r="DD55" i="15"/>
  <c r="DE55" i="15"/>
  <c r="CS55" i="15"/>
  <c r="CT55" i="15"/>
  <c r="CH55" i="15"/>
  <c r="CI55" i="15"/>
  <c r="BW55" i="15"/>
  <c r="BX55" i="15"/>
  <c r="BL55" i="15"/>
  <c r="BM55" i="15"/>
  <c r="DD54" i="15"/>
  <c r="DE54" i="15"/>
  <c r="CS54" i="15"/>
  <c r="CT54" i="15"/>
  <c r="CH54" i="15"/>
  <c r="CI54" i="15"/>
  <c r="BW54" i="15"/>
  <c r="BX54" i="15"/>
  <c r="BL54" i="15"/>
  <c r="BM54" i="15"/>
  <c r="DD53" i="15"/>
  <c r="DE53" i="15"/>
  <c r="CS53" i="15"/>
  <c r="CT53" i="15"/>
  <c r="CH53" i="15"/>
  <c r="CI53" i="15"/>
  <c r="BW53" i="15"/>
  <c r="BX53" i="15"/>
  <c r="BL53" i="15"/>
  <c r="BM53" i="15"/>
  <c r="DD52" i="15"/>
  <c r="DE52" i="15"/>
  <c r="CS52" i="15"/>
  <c r="CT52" i="15"/>
  <c r="CH52" i="15"/>
  <c r="CI52" i="15"/>
  <c r="BW52" i="15"/>
  <c r="BX52" i="15"/>
  <c r="BL52" i="15"/>
  <c r="BM52" i="15"/>
  <c r="DD51" i="15"/>
  <c r="DE51" i="15"/>
  <c r="CS51" i="15"/>
  <c r="CT51" i="15"/>
  <c r="CH51" i="15"/>
  <c r="CI51" i="15"/>
  <c r="BW51" i="15"/>
  <c r="BX51" i="15"/>
  <c r="BL51" i="15"/>
  <c r="BM51" i="15"/>
  <c r="DD50" i="15"/>
  <c r="DE50" i="15"/>
  <c r="CS50" i="15"/>
  <c r="CT50" i="15"/>
  <c r="CH50" i="15"/>
  <c r="CI50" i="15"/>
  <c r="BW50" i="15"/>
  <c r="BX50" i="15"/>
  <c r="BL50" i="15"/>
  <c r="BM50" i="15"/>
  <c r="DD49" i="15"/>
  <c r="DE49" i="15"/>
  <c r="CS49" i="15"/>
  <c r="CT49" i="15"/>
  <c r="CH49" i="15"/>
  <c r="CI49" i="15"/>
  <c r="BW49" i="15"/>
  <c r="BX49" i="15"/>
  <c r="BL49" i="15"/>
  <c r="BM49" i="15"/>
  <c r="DD48" i="15"/>
  <c r="DE48" i="15"/>
  <c r="CS48" i="15"/>
  <c r="CT48" i="15"/>
  <c r="CH48" i="15"/>
  <c r="CI48" i="15"/>
  <c r="BW48" i="15"/>
  <c r="BX48" i="15"/>
  <c r="BL48" i="15"/>
  <c r="BM48" i="15"/>
  <c r="DD47" i="15"/>
  <c r="DE47" i="15"/>
  <c r="CS47" i="15"/>
  <c r="CT47" i="15"/>
  <c r="CH47" i="15"/>
  <c r="CI47" i="15"/>
  <c r="BW47" i="15"/>
  <c r="BX47" i="15"/>
  <c r="BL47" i="15"/>
  <c r="BM47" i="15"/>
  <c r="DD46" i="15"/>
  <c r="DE46" i="15"/>
  <c r="CS46" i="15"/>
  <c r="CT46" i="15"/>
  <c r="CH46" i="15"/>
  <c r="CI46" i="15"/>
  <c r="BW46" i="15"/>
  <c r="BX46" i="15"/>
  <c r="BL46" i="15"/>
  <c r="BM46" i="15"/>
  <c r="DD45" i="15"/>
  <c r="DE45" i="15"/>
  <c r="CS45" i="15"/>
  <c r="CT45" i="15"/>
  <c r="CH45" i="15"/>
  <c r="CI45" i="15"/>
  <c r="BW45" i="15"/>
  <c r="BX45" i="15"/>
  <c r="BL45" i="15"/>
  <c r="BM45" i="15"/>
  <c r="DD44" i="15"/>
  <c r="DE44" i="15"/>
  <c r="CS44" i="15"/>
  <c r="CT44" i="15"/>
  <c r="CH44" i="15"/>
  <c r="CI44" i="15"/>
  <c r="BW44" i="15"/>
  <c r="BX44" i="15"/>
  <c r="BL44" i="15"/>
  <c r="BM44" i="15"/>
  <c r="DD43" i="15"/>
  <c r="DE43" i="15"/>
  <c r="CS43" i="15"/>
  <c r="CT43" i="15"/>
  <c r="CH43" i="15"/>
  <c r="CI43" i="15"/>
  <c r="BW43" i="15"/>
  <c r="BX43" i="15"/>
  <c r="BL43" i="15"/>
  <c r="BM43" i="15"/>
  <c r="DD42" i="15"/>
  <c r="DE42" i="15"/>
  <c r="CS42" i="15"/>
  <c r="CT42" i="15"/>
  <c r="CH42" i="15"/>
  <c r="CI42" i="15"/>
  <c r="BW42" i="15"/>
  <c r="BX42" i="15"/>
  <c r="BL42" i="15"/>
  <c r="BM42" i="15"/>
  <c r="DD41" i="15"/>
  <c r="DE41" i="15"/>
  <c r="CS41" i="15"/>
  <c r="CT41" i="15"/>
  <c r="CH41" i="15"/>
  <c r="CI41" i="15"/>
  <c r="BW41" i="15"/>
  <c r="BX41" i="15"/>
  <c r="BL41" i="15"/>
  <c r="BM41" i="15"/>
  <c r="DD40" i="15"/>
  <c r="DE40" i="15"/>
  <c r="CS40" i="15"/>
  <c r="CT40" i="15"/>
  <c r="CH40" i="15"/>
  <c r="CI40" i="15"/>
  <c r="BW40" i="15"/>
  <c r="BX40" i="15"/>
  <c r="BL40" i="15"/>
  <c r="BM40" i="15"/>
  <c r="DD39" i="15"/>
  <c r="DE39" i="15"/>
  <c r="CS39" i="15"/>
  <c r="CT39" i="15"/>
  <c r="CH39" i="15"/>
  <c r="CI39" i="15"/>
  <c r="BW39" i="15"/>
  <c r="BX39" i="15"/>
  <c r="BL39" i="15"/>
  <c r="BM39" i="15"/>
  <c r="DD38" i="15"/>
  <c r="DE38" i="15"/>
  <c r="CS38" i="15"/>
  <c r="CT38" i="15"/>
  <c r="CH38" i="15"/>
  <c r="CI38" i="15"/>
  <c r="BW38" i="15"/>
  <c r="BX38" i="15"/>
  <c r="BL38" i="15"/>
  <c r="BM38" i="15"/>
  <c r="DD37" i="15"/>
  <c r="DE37" i="15"/>
  <c r="CS37" i="15"/>
  <c r="CT37" i="15"/>
  <c r="CH37" i="15"/>
  <c r="CI37" i="15"/>
  <c r="BW37" i="15"/>
  <c r="BX37" i="15"/>
  <c r="BL37" i="15"/>
  <c r="BM37" i="15"/>
  <c r="DD36" i="15"/>
  <c r="DE36" i="15"/>
  <c r="CS36" i="15"/>
  <c r="CT36" i="15"/>
  <c r="CT61" i="15"/>
  <c r="CH36" i="15"/>
  <c r="CI36" i="15"/>
  <c r="BW36" i="15"/>
  <c r="BX36" i="15"/>
  <c r="BL36" i="15"/>
  <c r="BM36" i="15"/>
  <c r="BB61" i="15"/>
  <c r="N35" i="15"/>
  <c r="N34" i="15"/>
  <c r="N33" i="15"/>
  <c r="N32" i="15"/>
  <c r="N31" i="15"/>
  <c r="N30" i="15"/>
  <c r="DC29" i="15"/>
  <c r="DB29" i="15"/>
  <c r="CR29" i="15"/>
  <c r="CQ29" i="15"/>
  <c r="CG29" i="15"/>
  <c r="CF29" i="15"/>
  <c r="BV29" i="15"/>
  <c r="BU29" i="15"/>
  <c r="BK29" i="15"/>
  <c r="BJ29" i="15"/>
  <c r="AZ29" i="15"/>
  <c r="AY29" i="15"/>
  <c r="AO29" i="15"/>
  <c r="AN29" i="15"/>
  <c r="AD29" i="15"/>
  <c r="AC29" i="15"/>
  <c r="S29" i="15"/>
  <c r="Q29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4" i="15"/>
  <c r="AO29" i="19"/>
  <c r="V72" i="19"/>
  <c r="V78" i="19"/>
  <c r="CG29" i="19"/>
  <c r="AD29" i="19"/>
  <c r="DB29" i="19"/>
  <c r="DC29" i="19"/>
  <c r="AC29" i="19"/>
  <c r="BJ61" i="19"/>
  <c r="BK36" i="19"/>
  <c r="BK61" i="19"/>
  <c r="V74" i="19"/>
  <c r="AN29" i="19"/>
  <c r="AD61" i="19"/>
  <c r="V70" i="19"/>
  <c r="AY29" i="19"/>
  <c r="BJ29" i="19"/>
  <c r="BK29" i="19"/>
  <c r="BV29" i="19"/>
  <c r="P29" i="19"/>
  <c r="BU29" i="19"/>
  <c r="AZ61" i="19"/>
  <c r="BU61" i="19"/>
  <c r="BV36" i="19"/>
  <c r="BV61" i="19"/>
  <c r="V71" i="19"/>
  <c r="V79" i="19"/>
  <c r="V85" i="19"/>
  <c r="P61" i="19"/>
  <c r="V76" i="19"/>
  <c r="V77" i="19"/>
  <c r="V80" i="19"/>
  <c r="V81" i="19"/>
  <c r="CF29" i="19"/>
  <c r="AN61" i="19"/>
  <c r="AO61" i="19"/>
  <c r="V82" i="19"/>
  <c r="V88" i="19"/>
  <c r="V84" i="19"/>
  <c r="CF61" i="19"/>
  <c r="CG36" i="19"/>
  <c r="CG61" i="19"/>
  <c r="CQ61" i="19"/>
  <c r="AC61" i="19"/>
  <c r="CR61" i="19"/>
  <c r="DB61" i="19"/>
  <c r="DC36" i="19"/>
  <c r="DC61" i="19"/>
  <c r="X76" i="18"/>
  <c r="AQ29" i="18"/>
  <c r="BM29" i="18"/>
  <c r="CI29" i="18"/>
  <c r="DE29" i="18"/>
  <c r="X72" i="18"/>
  <c r="X81" i="18"/>
  <c r="AE61" i="18"/>
  <c r="AF61" i="18"/>
  <c r="X89" i="18"/>
  <c r="AE29" i="18"/>
  <c r="BA29" i="18"/>
  <c r="BW29" i="18"/>
  <c r="CS29" i="18"/>
  <c r="R29" i="18"/>
  <c r="AF29" i="18"/>
  <c r="BB29" i="18"/>
  <c r="BX29" i="18"/>
  <c r="CT29" i="18"/>
  <c r="X86" i="18"/>
  <c r="AQ61" i="18"/>
  <c r="CS61" i="18"/>
  <c r="CT36" i="18"/>
  <c r="CT61" i="18"/>
  <c r="DE61" i="18"/>
  <c r="X78" i="18"/>
  <c r="BW61" i="18"/>
  <c r="BX36" i="18"/>
  <c r="BX61" i="18"/>
  <c r="CI61" i="18"/>
  <c r="X85" i="18"/>
  <c r="BA61" i="18"/>
  <c r="BB61" i="18"/>
  <c r="BM61" i="18"/>
  <c r="AP61" i="18"/>
  <c r="BL61" i="18"/>
  <c r="CH61" i="18"/>
  <c r="DD61" i="18"/>
  <c r="X73" i="17"/>
  <c r="AQ29" i="17"/>
  <c r="BM29" i="17"/>
  <c r="CI29" i="17"/>
  <c r="DE29" i="17"/>
  <c r="X85" i="17"/>
  <c r="AE29" i="17"/>
  <c r="BA29" i="17"/>
  <c r="BW29" i="17"/>
  <c r="CS29" i="17"/>
  <c r="R29" i="17"/>
  <c r="AF29" i="17"/>
  <c r="BB29" i="17"/>
  <c r="BX29" i="17"/>
  <c r="CT29" i="17"/>
  <c r="X84" i="17"/>
  <c r="AQ61" i="17"/>
  <c r="X71" i="17"/>
  <c r="X75" i="17"/>
  <c r="X79" i="17"/>
  <c r="X83" i="17"/>
  <c r="CI61" i="17"/>
  <c r="AE61" i="17"/>
  <c r="BA61" i="17"/>
  <c r="BW61" i="17"/>
  <c r="CS61" i="17"/>
  <c r="AF61" i="17"/>
  <c r="BB61" i="17"/>
  <c r="BX36" i="17"/>
  <c r="BX61" i="17"/>
  <c r="CT36" i="17"/>
  <c r="CT61" i="17"/>
  <c r="X86" i="17"/>
  <c r="AP61" i="17"/>
  <c r="BL61" i="17"/>
  <c r="CH61" i="17"/>
  <c r="DD61" i="17"/>
  <c r="AE29" i="16"/>
  <c r="BA29" i="16"/>
  <c r="V10" i="16"/>
  <c r="R29" i="16"/>
  <c r="AF29" i="16"/>
  <c r="BB29" i="16"/>
  <c r="BX29" i="16"/>
  <c r="CT29" i="16"/>
  <c r="X80" i="16"/>
  <c r="CH61" i="16"/>
  <c r="CI36" i="16"/>
  <c r="CI61" i="16"/>
  <c r="AP29" i="16"/>
  <c r="BL29" i="16"/>
  <c r="CH29" i="16"/>
  <c r="DD29" i="16"/>
  <c r="X70" i="16"/>
  <c r="X76" i="16"/>
  <c r="X82" i="16"/>
  <c r="X71" i="16"/>
  <c r="X75" i="16"/>
  <c r="X79" i="16"/>
  <c r="X83" i="16"/>
  <c r="BM61" i="16"/>
  <c r="BW61" i="16"/>
  <c r="BX36" i="16"/>
  <c r="BX61" i="16"/>
  <c r="X89" i="16"/>
  <c r="CS61" i="16"/>
  <c r="CT36" i="16"/>
  <c r="CT61" i="16"/>
  <c r="DD61" i="16"/>
  <c r="AE61" i="16"/>
  <c r="AF61" i="16"/>
  <c r="AP61" i="16"/>
  <c r="DE36" i="16"/>
  <c r="DE61" i="16"/>
  <c r="X87" i="16"/>
  <c r="AQ61" i="16"/>
  <c r="BA61" i="16"/>
  <c r="BB61" i="16"/>
  <c r="BL61" i="16"/>
  <c r="BA29" i="15"/>
  <c r="BB29" i="15"/>
  <c r="BL29" i="15"/>
  <c r="BM29" i="15"/>
  <c r="R29" i="15"/>
  <c r="BW29" i="15"/>
  <c r="BX29" i="15"/>
  <c r="CH29" i="15"/>
  <c r="AF61" i="15"/>
  <c r="BX61" i="15"/>
  <c r="CI29" i="15"/>
  <c r="DD29" i="15"/>
  <c r="CS29" i="15"/>
  <c r="CT29" i="15"/>
  <c r="AE29" i="15"/>
  <c r="AF29" i="15"/>
  <c r="AP29" i="15"/>
  <c r="DE29" i="15"/>
  <c r="R61" i="15"/>
  <c r="BL61" i="15"/>
  <c r="X89" i="15"/>
  <c r="X76" i="15"/>
  <c r="X88" i="15"/>
  <c r="AE61" i="15"/>
  <c r="BA61" i="15"/>
  <c r="BW61" i="15"/>
  <c r="CS61" i="15"/>
  <c r="AP61" i="15"/>
  <c r="CH61" i="15"/>
  <c r="DD61" i="15"/>
  <c r="AQ61" i="15"/>
  <c r="BM61" i="15"/>
  <c r="CI61" i="15"/>
  <c r="DE61" i="15"/>
  <c r="P4" i="8"/>
  <c r="R4" i="8"/>
  <c r="S4" i="8"/>
  <c r="T4" i="8"/>
  <c r="V4" i="8"/>
  <c r="W4" i="8"/>
  <c r="Z4" i="8"/>
  <c r="AC4" i="8"/>
  <c r="AD4" i="8"/>
  <c r="AE4" i="8"/>
  <c r="AG4" i="8"/>
  <c r="AH4" i="8"/>
  <c r="AK4" i="8"/>
  <c r="AN4" i="8"/>
  <c r="AO4" i="8"/>
  <c r="AP4" i="8"/>
  <c r="AR4" i="8"/>
  <c r="AS4" i="8"/>
  <c r="AV4" i="8"/>
  <c r="AY4" i="8"/>
  <c r="AZ4" i="8"/>
  <c r="BA4" i="8"/>
  <c r="BC4" i="8"/>
  <c r="BD4" i="8"/>
  <c r="BG4" i="8"/>
  <c r="BJ4" i="8"/>
  <c r="BK4" i="8"/>
  <c r="BL4" i="8"/>
  <c r="BN4" i="8"/>
  <c r="BO4" i="8"/>
  <c r="BR4" i="8"/>
  <c r="BU4" i="8"/>
  <c r="BV4" i="8"/>
  <c r="BW4" i="8"/>
  <c r="BY4" i="8"/>
  <c r="BZ4" i="8"/>
  <c r="CC4" i="8"/>
  <c r="CF4" i="8"/>
  <c r="CG4" i="8"/>
  <c r="CH4" i="8"/>
  <c r="CJ4" i="8"/>
  <c r="CK4" i="8"/>
  <c r="CN4" i="8"/>
  <c r="CQ4" i="8"/>
  <c r="CR4" i="8"/>
  <c r="CS4" i="8"/>
  <c r="CU4" i="8"/>
  <c r="CV4" i="8"/>
  <c r="CY4" i="8"/>
  <c r="DB4" i="8"/>
  <c r="DC4" i="8"/>
  <c r="DD4" i="8"/>
  <c r="DF4" i="8"/>
  <c r="P5" i="8"/>
  <c r="R5" i="8"/>
  <c r="S5" i="8"/>
  <c r="T5" i="8"/>
  <c r="V5" i="8"/>
  <c r="W5" i="8"/>
  <c r="Z5" i="8"/>
  <c r="AC5" i="8"/>
  <c r="AD5" i="8"/>
  <c r="AE5" i="8"/>
  <c r="AG5" i="8"/>
  <c r="AH5" i="8"/>
  <c r="AK5" i="8"/>
  <c r="AN5" i="8"/>
  <c r="AO5" i="8"/>
  <c r="AP5" i="8"/>
  <c r="AR5" i="8"/>
  <c r="AS5" i="8"/>
  <c r="AV5" i="8"/>
  <c r="AY5" i="8"/>
  <c r="AZ5" i="8"/>
  <c r="BA5" i="8"/>
  <c r="BC5" i="8"/>
  <c r="BD5" i="8"/>
  <c r="BG5" i="8"/>
  <c r="BJ5" i="8"/>
  <c r="BK5" i="8"/>
  <c r="BL5" i="8"/>
  <c r="BN5" i="8"/>
  <c r="BO5" i="8"/>
  <c r="BR5" i="8"/>
  <c r="BU5" i="8"/>
  <c r="BV5" i="8"/>
  <c r="BW5" i="8"/>
  <c r="BY5" i="8"/>
  <c r="BZ5" i="8"/>
  <c r="CC5" i="8"/>
  <c r="CF5" i="8"/>
  <c r="CG5" i="8"/>
  <c r="CH5" i="8"/>
  <c r="CJ5" i="8"/>
  <c r="CK5" i="8"/>
  <c r="CN5" i="8"/>
  <c r="CQ5" i="8"/>
  <c r="CR5" i="8"/>
  <c r="CS5" i="8"/>
  <c r="CU5" i="8"/>
  <c r="CV5" i="8"/>
  <c r="CY5" i="8"/>
  <c r="DB5" i="8"/>
  <c r="DC5" i="8"/>
  <c r="DD5" i="8"/>
  <c r="DF5" i="8"/>
  <c r="P6" i="8"/>
  <c r="R6" i="8"/>
  <c r="S6" i="8"/>
  <c r="T6" i="8"/>
  <c r="V6" i="8"/>
  <c r="W6" i="8"/>
  <c r="Z6" i="8"/>
  <c r="AC6" i="8"/>
  <c r="AD6" i="8"/>
  <c r="AE6" i="8"/>
  <c r="AG6" i="8"/>
  <c r="AH6" i="8"/>
  <c r="AK6" i="8"/>
  <c r="AN6" i="8"/>
  <c r="AO6" i="8"/>
  <c r="AP6" i="8"/>
  <c r="AR6" i="8"/>
  <c r="AS6" i="8"/>
  <c r="AV6" i="8"/>
  <c r="AY6" i="8"/>
  <c r="AZ6" i="8"/>
  <c r="BA6" i="8"/>
  <c r="BC6" i="8"/>
  <c r="BD6" i="8"/>
  <c r="BG6" i="8"/>
  <c r="BJ6" i="8"/>
  <c r="BK6" i="8"/>
  <c r="BL6" i="8"/>
  <c r="BN6" i="8"/>
  <c r="BO6" i="8"/>
  <c r="BR6" i="8"/>
  <c r="BU6" i="8"/>
  <c r="BV6" i="8"/>
  <c r="BW6" i="8"/>
  <c r="BY6" i="8"/>
  <c r="BZ6" i="8"/>
  <c r="CC6" i="8"/>
  <c r="CF6" i="8"/>
  <c r="CG6" i="8"/>
  <c r="CH6" i="8"/>
  <c r="CJ6" i="8"/>
  <c r="CK6" i="8"/>
  <c r="CN6" i="8"/>
  <c r="CQ6" i="8"/>
  <c r="CR6" i="8"/>
  <c r="CS6" i="8"/>
  <c r="CU6" i="8"/>
  <c r="CV6" i="8"/>
  <c r="CY6" i="8"/>
  <c r="DB6" i="8"/>
  <c r="DC6" i="8"/>
  <c r="DD6" i="8"/>
  <c r="DF6" i="8"/>
  <c r="P7" i="8"/>
  <c r="R7" i="8"/>
  <c r="S7" i="8"/>
  <c r="T7" i="8"/>
  <c r="V7" i="8"/>
  <c r="W7" i="8"/>
  <c r="Z7" i="8"/>
  <c r="AC7" i="8"/>
  <c r="AD7" i="8"/>
  <c r="AE7" i="8"/>
  <c r="AG7" i="8"/>
  <c r="AH7" i="8"/>
  <c r="AK7" i="8"/>
  <c r="AN7" i="8"/>
  <c r="AO7" i="8"/>
  <c r="AP7" i="8"/>
  <c r="AR7" i="8"/>
  <c r="AS7" i="8"/>
  <c r="AV7" i="8"/>
  <c r="AY7" i="8"/>
  <c r="AZ7" i="8"/>
  <c r="BA7" i="8"/>
  <c r="BC7" i="8"/>
  <c r="BD7" i="8"/>
  <c r="BG7" i="8"/>
  <c r="BJ7" i="8"/>
  <c r="BK7" i="8"/>
  <c r="BL7" i="8"/>
  <c r="BN7" i="8"/>
  <c r="BO7" i="8"/>
  <c r="BR7" i="8"/>
  <c r="BU7" i="8"/>
  <c r="BV7" i="8"/>
  <c r="BW7" i="8"/>
  <c r="BY7" i="8"/>
  <c r="BZ7" i="8"/>
  <c r="CC7" i="8"/>
  <c r="CF7" i="8"/>
  <c r="CG7" i="8"/>
  <c r="CH7" i="8"/>
  <c r="CJ7" i="8"/>
  <c r="CK7" i="8"/>
  <c r="CN7" i="8"/>
  <c r="CQ7" i="8"/>
  <c r="CR7" i="8"/>
  <c r="CS7" i="8"/>
  <c r="CU7" i="8"/>
  <c r="CV7" i="8"/>
  <c r="CY7" i="8"/>
  <c r="DB7" i="8"/>
  <c r="DC7" i="8"/>
  <c r="DD7" i="8"/>
  <c r="DF7" i="8"/>
  <c r="P8" i="8"/>
  <c r="R8" i="8"/>
  <c r="S8" i="8"/>
  <c r="T8" i="8"/>
  <c r="V8" i="8"/>
  <c r="W8" i="8"/>
  <c r="Z8" i="8"/>
  <c r="AC8" i="8"/>
  <c r="AD8" i="8"/>
  <c r="AE8" i="8"/>
  <c r="AG8" i="8"/>
  <c r="AH8" i="8"/>
  <c r="AK8" i="8"/>
  <c r="AN8" i="8"/>
  <c r="AO8" i="8"/>
  <c r="AP8" i="8"/>
  <c r="AR8" i="8"/>
  <c r="AS8" i="8"/>
  <c r="AV8" i="8"/>
  <c r="AY8" i="8"/>
  <c r="AZ8" i="8"/>
  <c r="BA8" i="8"/>
  <c r="BC8" i="8"/>
  <c r="BD8" i="8"/>
  <c r="BG8" i="8"/>
  <c r="BJ8" i="8"/>
  <c r="BK8" i="8"/>
  <c r="BL8" i="8"/>
  <c r="BN8" i="8"/>
  <c r="BO8" i="8"/>
  <c r="BR8" i="8"/>
  <c r="BU8" i="8"/>
  <c r="BV8" i="8"/>
  <c r="BW8" i="8"/>
  <c r="BY8" i="8"/>
  <c r="BZ8" i="8"/>
  <c r="CC8" i="8"/>
  <c r="CF8" i="8"/>
  <c r="CG8" i="8"/>
  <c r="CH8" i="8"/>
  <c r="CJ8" i="8"/>
  <c r="CK8" i="8"/>
  <c r="CN8" i="8"/>
  <c r="CQ8" i="8"/>
  <c r="CR8" i="8"/>
  <c r="CS8" i="8"/>
  <c r="CU8" i="8"/>
  <c r="CV8" i="8"/>
  <c r="CY8" i="8"/>
  <c r="DB8" i="8"/>
  <c r="DC8" i="8"/>
  <c r="DD8" i="8"/>
  <c r="DF8" i="8"/>
  <c r="P9" i="8"/>
  <c r="R9" i="8"/>
  <c r="S9" i="8"/>
  <c r="T9" i="8"/>
  <c r="V9" i="8"/>
  <c r="W9" i="8"/>
  <c r="Z9" i="8"/>
  <c r="AC9" i="8"/>
  <c r="AD9" i="8"/>
  <c r="AE9" i="8"/>
  <c r="AG9" i="8"/>
  <c r="AH9" i="8"/>
  <c r="AK9" i="8"/>
  <c r="AN9" i="8"/>
  <c r="AO9" i="8"/>
  <c r="AP9" i="8"/>
  <c r="AR9" i="8"/>
  <c r="AS9" i="8"/>
  <c r="AV9" i="8"/>
  <c r="AY9" i="8"/>
  <c r="AZ9" i="8"/>
  <c r="BA9" i="8"/>
  <c r="BC9" i="8"/>
  <c r="BD9" i="8"/>
  <c r="BG9" i="8"/>
  <c r="BJ9" i="8"/>
  <c r="BK9" i="8"/>
  <c r="BL9" i="8"/>
  <c r="BN9" i="8"/>
  <c r="BO9" i="8"/>
  <c r="BR9" i="8"/>
  <c r="BU9" i="8"/>
  <c r="BV9" i="8"/>
  <c r="BW9" i="8"/>
  <c r="BY9" i="8"/>
  <c r="BZ9" i="8"/>
  <c r="CC9" i="8"/>
  <c r="CF9" i="8"/>
  <c r="CG9" i="8"/>
  <c r="CH9" i="8"/>
  <c r="CJ9" i="8"/>
  <c r="CK9" i="8"/>
  <c r="CN9" i="8"/>
  <c r="CQ9" i="8"/>
  <c r="CR9" i="8"/>
  <c r="CS9" i="8"/>
  <c r="CU9" i="8"/>
  <c r="CV9" i="8"/>
  <c r="CY9" i="8"/>
  <c r="DB9" i="8"/>
  <c r="DC9" i="8"/>
  <c r="DD9" i="8"/>
  <c r="DF9" i="8"/>
  <c r="P10" i="8"/>
  <c r="R10" i="8"/>
  <c r="V10" i="8"/>
  <c r="W10" i="8"/>
  <c r="Z10" i="8"/>
  <c r="AC10" i="8"/>
  <c r="AD10" i="8"/>
  <c r="AE10" i="8"/>
  <c r="AG10" i="8"/>
  <c r="AH10" i="8"/>
  <c r="AK10" i="8"/>
  <c r="AN10" i="8"/>
  <c r="AO10" i="8"/>
  <c r="AP10" i="8"/>
  <c r="AR10" i="8"/>
  <c r="AS10" i="8"/>
  <c r="AV10" i="8"/>
  <c r="AY10" i="8"/>
  <c r="AZ10" i="8"/>
  <c r="BA10" i="8"/>
  <c r="BC10" i="8"/>
  <c r="BD10" i="8"/>
  <c r="BG10" i="8"/>
  <c r="BJ10" i="8"/>
  <c r="BK10" i="8"/>
  <c r="BL10" i="8"/>
  <c r="BN10" i="8"/>
  <c r="BO10" i="8"/>
  <c r="BR10" i="8"/>
  <c r="BU10" i="8"/>
  <c r="BV10" i="8"/>
  <c r="BW10" i="8"/>
  <c r="BY10" i="8"/>
  <c r="BZ10" i="8"/>
  <c r="CC10" i="8"/>
  <c r="CF10" i="8"/>
  <c r="CG10" i="8"/>
  <c r="CH10" i="8"/>
  <c r="CJ10" i="8"/>
  <c r="CK10" i="8"/>
  <c r="CN10" i="8"/>
  <c r="CQ10" i="8"/>
  <c r="CR10" i="8"/>
  <c r="CS10" i="8"/>
  <c r="CU10" i="8"/>
  <c r="CV10" i="8"/>
  <c r="CY10" i="8"/>
  <c r="DB10" i="8"/>
  <c r="DC10" i="8"/>
  <c r="DD10" i="8"/>
  <c r="DF10" i="8"/>
  <c r="P11" i="8"/>
  <c r="R11" i="8"/>
  <c r="S11" i="8"/>
  <c r="T11" i="8"/>
  <c r="V11" i="8"/>
  <c r="W11" i="8"/>
  <c r="Z11" i="8"/>
  <c r="AC11" i="8"/>
  <c r="AD11" i="8"/>
  <c r="AE11" i="8"/>
  <c r="AG11" i="8"/>
  <c r="AH11" i="8"/>
  <c r="AK11" i="8"/>
  <c r="AN11" i="8"/>
  <c r="AO11" i="8"/>
  <c r="AP11" i="8"/>
  <c r="AR11" i="8"/>
  <c r="AS11" i="8"/>
  <c r="AV11" i="8"/>
  <c r="AY11" i="8"/>
  <c r="AZ11" i="8"/>
  <c r="BA11" i="8"/>
  <c r="BC11" i="8"/>
  <c r="BD11" i="8"/>
  <c r="BG11" i="8"/>
  <c r="BJ11" i="8"/>
  <c r="BK11" i="8"/>
  <c r="BL11" i="8"/>
  <c r="BN11" i="8"/>
  <c r="BO11" i="8"/>
  <c r="BR11" i="8"/>
  <c r="BU11" i="8"/>
  <c r="BV11" i="8"/>
  <c r="BW11" i="8"/>
  <c r="BY11" i="8"/>
  <c r="BZ11" i="8"/>
  <c r="CC11" i="8"/>
  <c r="CF11" i="8"/>
  <c r="CG11" i="8"/>
  <c r="CH11" i="8"/>
  <c r="CJ11" i="8"/>
  <c r="CK11" i="8"/>
  <c r="CN11" i="8"/>
  <c r="CQ11" i="8"/>
  <c r="CR11" i="8"/>
  <c r="CS11" i="8"/>
  <c r="CU11" i="8"/>
  <c r="CV11" i="8"/>
  <c r="CY11" i="8"/>
  <c r="DB11" i="8"/>
  <c r="DC11" i="8"/>
  <c r="DD11" i="8"/>
  <c r="DF11" i="8"/>
  <c r="P12" i="8"/>
  <c r="R12" i="8"/>
  <c r="S12" i="8"/>
  <c r="T12" i="8"/>
  <c r="V12" i="8"/>
  <c r="W12" i="8"/>
  <c r="Z12" i="8"/>
  <c r="AC12" i="8"/>
  <c r="AD12" i="8"/>
  <c r="AE12" i="8"/>
  <c r="AG12" i="8"/>
  <c r="AH12" i="8"/>
  <c r="AK12" i="8"/>
  <c r="AN12" i="8"/>
  <c r="AO12" i="8"/>
  <c r="AP12" i="8"/>
  <c r="AR12" i="8"/>
  <c r="AS12" i="8"/>
  <c r="AV12" i="8"/>
  <c r="AY12" i="8"/>
  <c r="AZ12" i="8"/>
  <c r="BA12" i="8"/>
  <c r="BC12" i="8"/>
  <c r="BD12" i="8"/>
  <c r="BG12" i="8"/>
  <c r="BJ12" i="8"/>
  <c r="BK12" i="8"/>
  <c r="BL12" i="8"/>
  <c r="BN12" i="8"/>
  <c r="BO12" i="8"/>
  <c r="BR12" i="8"/>
  <c r="BU12" i="8"/>
  <c r="BV12" i="8"/>
  <c r="BW12" i="8"/>
  <c r="BY12" i="8"/>
  <c r="BZ12" i="8"/>
  <c r="CC12" i="8"/>
  <c r="CF12" i="8"/>
  <c r="CG12" i="8"/>
  <c r="CH12" i="8"/>
  <c r="CJ12" i="8"/>
  <c r="CK12" i="8"/>
  <c r="CN12" i="8"/>
  <c r="CQ12" i="8"/>
  <c r="CR12" i="8"/>
  <c r="CS12" i="8"/>
  <c r="CU12" i="8"/>
  <c r="CV12" i="8"/>
  <c r="CY12" i="8"/>
  <c r="DB12" i="8"/>
  <c r="DC12" i="8"/>
  <c r="DD12" i="8"/>
  <c r="DF12" i="8"/>
  <c r="P13" i="8"/>
  <c r="R13" i="8"/>
  <c r="S13" i="8"/>
  <c r="T13" i="8"/>
  <c r="V13" i="8"/>
  <c r="W13" i="8"/>
  <c r="Z13" i="8"/>
  <c r="AC13" i="8"/>
  <c r="AD13" i="8"/>
  <c r="AE13" i="8"/>
  <c r="AG13" i="8"/>
  <c r="AH13" i="8"/>
  <c r="AK13" i="8"/>
  <c r="AN13" i="8"/>
  <c r="AO13" i="8"/>
  <c r="AP13" i="8"/>
  <c r="AR13" i="8"/>
  <c r="AS13" i="8"/>
  <c r="AV13" i="8"/>
  <c r="AY13" i="8"/>
  <c r="AZ13" i="8"/>
  <c r="BA13" i="8"/>
  <c r="BC13" i="8"/>
  <c r="BD13" i="8"/>
  <c r="BG13" i="8"/>
  <c r="BJ13" i="8"/>
  <c r="BK13" i="8"/>
  <c r="BL13" i="8"/>
  <c r="BN13" i="8"/>
  <c r="BO13" i="8"/>
  <c r="BR13" i="8"/>
  <c r="BU13" i="8"/>
  <c r="BV13" i="8"/>
  <c r="BW13" i="8"/>
  <c r="BY13" i="8"/>
  <c r="BZ13" i="8"/>
  <c r="CC13" i="8"/>
  <c r="CF13" i="8"/>
  <c r="CG13" i="8"/>
  <c r="CH13" i="8"/>
  <c r="CJ13" i="8"/>
  <c r="CK13" i="8"/>
  <c r="CN13" i="8"/>
  <c r="CQ13" i="8"/>
  <c r="CR13" i="8"/>
  <c r="CS13" i="8"/>
  <c r="CU13" i="8"/>
  <c r="CV13" i="8"/>
  <c r="CY13" i="8"/>
  <c r="DB13" i="8"/>
  <c r="DC13" i="8"/>
  <c r="DD13" i="8"/>
  <c r="DF13" i="8"/>
  <c r="P14" i="8"/>
  <c r="R14" i="8"/>
  <c r="S14" i="8"/>
  <c r="T14" i="8"/>
  <c r="V14" i="8"/>
  <c r="W14" i="8"/>
  <c r="Z14" i="8"/>
  <c r="AC14" i="8"/>
  <c r="AD14" i="8"/>
  <c r="AE14" i="8"/>
  <c r="AG14" i="8"/>
  <c r="AH14" i="8"/>
  <c r="AK14" i="8"/>
  <c r="AN14" i="8"/>
  <c r="AO14" i="8"/>
  <c r="AP14" i="8"/>
  <c r="AR14" i="8"/>
  <c r="AS14" i="8"/>
  <c r="AV14" i="8"/>
  <c r="AY14" i="8"/>
  <c r="AZ14" i="8"/>
  <c r="BA14" i="8"/>
  <c r="BC14" i="8"/>
  <c r="BD14" i="8"/>
  <c r="BG14" i="8"/>
  <c r="BJ14" i="8"/>
  <c r="BK14" i="8"/>
  <c r="BL14" i="8"/>
  <c r="BN14" i="8"/>
  <c r="BO14" i="8"/>
  <c r="BR14" i="8"/>
  <c r="BU14" i="8"/>
  <c r="BV14" i="8"/>
  <c r="BW14" i="8"/>
  <c r="BY14" i="8"/>
  <c r="BZ14" i="8"/>
  <c r="CC14" i="8"/>
  <c r="CF14" i="8"/>
  <c r="CG14" i="8"/>
  <c r="CH14" i="8"/>
  <c r="CJ14" i="8"/>
  <c r="CK14" i="8"/>
  <c r="CN14" i="8"/>
  <c r="CQ14" i="8"/>
  <c r="CR14" i="8"/>
  <c r="CS14" i="8"/>
  <c r="CU14" i="8"/>
  <c r="CV14" i="8"/>
  <c r="CY14" i="8"/>
  <c r="DB14" i="8"/>
  <c r="DC14" i="8"/>
  <c r="DD14" i="8"/>
  <c r="DF14" i="8"/>
  <c r="P15" i="8"/>
  <c r="R15" i="8"/>
  <c r="S15" i="8"/>
  <c r="T15" i="8"/>
  <c r="V15" i="8"/>
  <c r="W15" i="8"/>
  <c r="Z15" i="8"/>
  <c r="AC15" i="8"/>
  <c r="AD15" i="8"/>
  <c r="AE15" i="8"/>
  <c r="AG15" i="8"/>
  <c r="AH15" i="8"/>
  <c r="AK15" i="8"/>
  <c r="AN15" i="8"/>
  <c r="AO15" i="8"/>
  <c r="AP15" i="8"/>
  <c r="AR15" i="8"/>
  <c r="AS15" i="8"/>
  <c r="AV15" i="8"/>
  <c r="AY15" i="8"/>
  <c r="AZ15" i="8"/>
  <c r="BA15" i="8"/>
  <c r="BC15" i="8"/>
  <c r="BD15" i="8"/>
  <c r="BG15" i="8"/>
  <c r="BJ15" i="8"/>
  <c r="BK15" i="8"/>
  <c r="BL15" i="8"/>
  <c r="BN15" i="8"/>
  <c r="BO15" i="8"/>
  <c r="BR15" i="8"/>
  <c r="BU15" i="8"/>
  <c r="BV15" i="8"/>
  <c r="BW15" i="8"/>
  <c r="BY15" i="8"/>
  <c r="BZ15" i="8"/>
  <c r="CC15" i="8"/>
  <c r="CF15" i="8"/>
  <c r="CG15" i="8"/>
  <c r="CH15" i="8"/>
  <c r="CJ15" i="8"/>
  <c r="CK15" i="8"/>
  <c r="CN15" i="8"/>
  <c r="CQ15" i="8"/>
  <c r="CR15" i="8"/>
  <c r="CS15" i="8"/>
  <c r="CU15" i="8"/>
  <c r="CV15" i="8"/>
  <c r="CY15" i="8"/>
  <c r="DB15" i="8"/>
  <c r="DC15" i="8"/>
  <c r="DD15" i="8"/>
  <c r="DF15" i="8"/>
  <c r="P16" i="8"/>
  <c r="R16" i="8"/>
  <c r="S16" i="8"/>
  <c r="T16" i="8"/>
  <c r="V16" i="8"/>
  <c r="W16" i="8"/>
  <c r="Z16" i="8"/>
  <c r="AC16" i="8"/>
  <c r="AD16" i="8"/>
  <c r="AE16" i="8"/>
  <c r="AG16" i="8"/>
  <c r="AH16" i="8"/>
  <c r="AK16" i="8"/>
  <c r="AN16" i="8"/>
  <c r="AO16" i="8"/>
  <c r="AP16" i="8"/>
  <c r="AR16" i="8"/>
  <c r="AS16" i="8"/>
  <c r="AV16" i="8"/>
  <c r="AY16" i="8"/>
  <c r="AZ16" i="8"/>
  <c r="BA16" i="8"/>
  <c r="BC16" i="8"/>
  <c r="BD16" i="8"/>
  <c r="BG16" i="8"/>
  <c r="BJ16" i="8"/>
  <c r="BK16" i="8"/>
  <c r="BL16" i="8"/>
  <c r="BN16" i="8"/>
  <c r="BO16" i="8"/>
  <c r="BR16" i="8"/>
  <c r="BU16" i="8"/>
  <c r="BV16" i="8"/>
  <c r="BW16" i="8"/>
  <c r="BY16" i="8"/>
  <c r="BZ16" i="8"/>
  <c r="CC16" i="8"/>
  <c r="CF16" i="8"/>
  <c r="CG16" i="8"/>
  <c r="CH16" i="8"/>
  <c r="CJ16" i="8"/>
  <c r="CK16" i="8"/>
  <c r="CN16" i="8"/>
  <c r="CQ16" i="8"/>
  <c r="CR16" i="8"/>
  <c r="CS16" i="8"/>
  <c r="CU16" i="8"/>
  <c r="CV16" i="8"/>
  <c r="CY16" i="8"/>
  <c r="DB16" i="8"/>
  <c r="DC16" i="8"/>
  <c r="DD16" i="8"/>
  <c r="DF16" i="8"/>
  <c r="P17" i="8"/>
  <c r="R17" i="8"/>
  <c r="S17" i="8"/>
  <c r="T17" i="8"/>
  <c r="V17" i="8"/>
  <c r="W17" i="8"/>
  <c r="Z17" i="8"/>
  <c r="AC17" i="8"/>
  <c r="AD17" i="8"/>
  <c r="AE17" i="8"/>
  <c r="AG17" i="8"/>
  <c r="AH17" i="8"/>
  <c r="AK17" i="8"/>
  <c r="AN17" i="8"/>
  <c r="AO17" i="8"/>
  <c r="AP17" i="8"/>
  <c r="AR17" i="8"/>
  <c r="AS17" i="8"/>
  <c r="AV17" i="8"/>
  <c r="AY17" i="8"/>
  <c r="AZ17" i="8"/>
  <c r="BA17" i="8"/>
  <c r="BC17" i="8"/>
  <c r="BD17" i="8"/>
  <c r="BG17" i="8"/>
  <c r="BJ17" i="8"/>
  <c r="BK17" i="8"/>
  <c r="BL17" i="8"/>
  <c r="BN17" i="8"/>
  <c r="BO17" i="8"/>
  <c r="BR17" i="8"/>
  <c r="BU17" i="8"/>
  <c r="BV17" i="8"/>
  <c r="BW17" i="8"/>
  <c r="BY17" i="8"/>
  <c r="BZ17" i="8"/>
  <c r="CC17" i="8"/>
  <c r="CF17" i="8"/>
  <c r="CG17" i="8"/>
  <c r="CH17" i="8"/>
  <c r="CJ17" i="8"/>
  <c r="CK17" i="8"/>
  <c r="CN17" i="8"/>
  <c r="CQ17" i="8"/>
  <c r="CR17" i="8"/>
  <c r="CS17" i="8"/>
  <c r="CU17" i="8"/>
  <c r="CV17" i="8"/>
  <c r="CY17" i="8"/>
  <c r="DB17" i="8"/>
  <c r="DC17" i="8"/>
  <c r="DD17" i="8"/>
  <c r="DF17" i="8"/>
  <c r="P18" i="8"/>
  <c r="R18" i="8"/>
  <c r="S18" i="8"/>
  <c r="T18" i="8"/>
  <c r="V18" i="8"/>
  <c r="W18" i="8"/>
  <c r="Z18" i="8"/>
  <c r="AC18" i="8"/>
  <c r="AD18" i="8"/>
  <c r="AE18" i="8"/>
  <c r="AG18" i="8"/>
  <c r="AH18" i="8"/>
  <c r="AK18" i="8"/>
  <c r="AN18" i="8"/>
  <c r="AO18" i="8"/>
  <c r="AP18" i="8"/>
  <c r="AR18" i="8"/>
  <c r="AS18" i="8"/>
  <c r="AV18" i="8"/>
  <c r="AY18" i="8"/>
  <c r="AZ18" i="8"/>
  <c r="BA18" i="8"/>
  <c r="BC18" i="8"/>
  <c r="BD18" i="8"/>
  <c r="BG18" i="8"/>
  <c r="BJ18" i="8"/>
  <c r="BK18" i="8"/>
  <c r="BL18" i="8"/>
  <c r="BN18" i="8"/>
  <c r="BO18" i="8"/>
  <c r="BR18" i="8"/>
  <c r="BU18" i="8"/>
  <c r="BV18" i="8"/>
  <c r="BW18" i="8"/>
  <c r="BY18" i="8"/>
  <c r="BZ18" i="8"/>
  <c r="CC18" i="8"/>
  <c r="CF18" i="8"/>
  <c r="CG18" i="8"/>
  <c r="CH18" i="8"/>
  <c r="CJ18" i="8"/>
  <c r="CK18" i="8"/>
  <c r="CN18" i="8"/>
  <c r="CQ18" i="8"/>
  <c r="CR18" i="8"/>
  <c r="CS18" i="8"/>
  <c r="CU18" i="8"/>
  <c r="CV18" i="8"/>
  <c r="CY18" i="8"/>
  <c r="DB18" i="8"/>
  <c r="DC18" i="8"/>
  <c r="DD18" i="8"/>
  <c r="DF18" i="8"/>
  <c r="P19" i="8"/>
  <c r="R19" i="8"/>
  <c r="S19" i="8"/>
  <c r="T19" i="8"/>
  <c r="V19" i="8"/>
  <c r="W19" i="8"/>
  <c r="Z19" i="8"/>
  <c r="AC19" i="8"/>
  <c r="AD19" i="8"/>
  <c r="AE19" i="8"/>
  <c r="AG19" i="8"/>
  <c r="AH19" i="8"/>
  <c r="AK19" i="8"/>
  <c r="AN19" i="8"/>
  <c r="AO19" i="8"/>
  <c r="AP19" i="8"/>
  <c r="AR19" i="8"/>
  <c r="AS19" i="8"/>
  <c r="AV19" i="8"/>
  <c r="AY19" i="8"/>
  <c r="AZ19" i="8"/>
  <c r="BA19" i="8"/>
  <c r="BC19" i="8"/>
  <c r="BD19" i="8"/>
  <c r="BG19" i="8"/>
  <c r="BJ19" i="8"/>
  <c r="BK19" i="8"/>
  <c r="BL19" i="8"/>
  <c r="BN19" i="8"/>
  <c r="BO19" i="8"/>
  <c r="BR19" i="8"/>
  <c r="BU19" i="8"/>
  <c r="BV19" i="8"/>
  <c r="BW19" i="8"/>
  <c r="BY19" i="8"/>
  <c r="BZ19" i="8"/>
  <c r="CC19" i="8"/>
  <c r="CF19" i="8"/>
  <c r="CG19" i="8"/>
  <c r="CH19" i="8"/>
  <c r="CJ19" i="8"/>
  <c r="CK19" i="8"/>
  <c r="CN19" i="8"/>
  <c r="CQ19" i="8"/>
  <c r="CR19" i="8"/>
  <c r="CS19" i="8"/>
  <c r="CU19" i="8"/>
  <c r="CV19" i="8"/>
  <c r="CY19" i="8"/>
  <c r="DB19" i="8"/>
  <c r="DC19" i="8"/>
  <c r="DD19" i="8"/>
  <c r="DF19" i="8"/>
  <c r="P20" i="8"/>
  <c r="R20" i="8"/>
  <c r="S20" i="8"/>
  <c r="T20" i="8"/>
  <c r="V20" i="8"/>
  <c r="W20" i="8"/>
  <c r="Z20" i="8"/>
  <c r="AC20" i="8"/>
  <c r="AD20" i="8"/>
  <c r="AE20" i="8"/>
  <c r="AG20" i="8"/>
  <c r="AH20" i="8"/>
  <c r="AK20" i="8"/>
  <c r="AN20" i="8"/>
  <c r="AO20" i="8"/>
  <c r="AP20" i="8"/>
  <c r="AR20" i="8"/>
  <c r="AS20" i="8"/>
  <c r="AV20" i="8"/>
  <c r="AY20" i="8"/>
  <c r="AZ20" i="8"/>
  <c r="BA20" i="8"/>
  <c r="BC20" i="8"/>
  <c r="BD20" i="8"/>
  <c r="BG20" i="8"/>
  <c r="BJ20" i="8"/>
  <c r="BK20" i="8"/>
  <c r="BL20" i="8"/>
  <c r="BN20" i="8"/>
  <c r="BO20" i="8"/>
  <c r="BR20" i="8"/>
  <c r="BU20" i="8"/>
  <c r="BV20" i="8"/>
  <c r="BW20" i="8"/>
  <c r="BY20" i="8"/>
  <c r="BZ20" i="8"/>
  <c r="CC20" i="8"/>
  <c r="CF20" i="8"/>
  <c r="CG20" i="8"/>
  <c r="CH20" i="8"/>
  <c r="CJ20" i="8"/>
  <c r="CK20" i="8"/>
  <c r="CN20" i="8"/>
  <c r="CQ20" i="8"/>
  <c r="CR20" i="8"/>
  <c r="CS20" i="8"/>
  <c r="CU20" i="8"/>
  <c r="CV20" i="8"/>
  <c r="CY20" i="8"/>
  <c r="DB20" i="8"/>
  <c r="DC20" i="8"/>
  <c r="DD20" i="8"/>
  <c r="DF20" i="8"/>
  <c r="P21" i="8"/>
  <c r="R21" i="8"/>
  <c r="S21" i="8"/>
  <c r="T21" i="8"/>
  <c r="V21" i="8"/>
  <c r="W21" i="8"/>
  <c r="Z21" i="8"/>
  <c r="AC21" i="8"/>
  <c r="AD21" i="8"/>
  <c r="AE21" i="8"/>
  <c r="AG21" i="8"/>
  <c r="AH21" i="8"/>
  <c r="AK21" i="8"/>
  <c r="AN21" i="8"/>
  <c r="AO21" i="8"/>
  <c r="AP21" i="8"/>
  <c r="AR21" i="8"/>
  <c r="AS21" i="8"/>
  <c r="AV21" i="8"/>
  <c r="AY21" i="8"/>
  <c r="AZ21" i="8"/>
  <c r="BA21" i="8"/>
  <c r="BC21" i="8"/>
  <c r="BD21" i="8"/>
  <c r="BG21" i="8"/>
  <c r="BJ21" i="8"/>
  <c r="BK21" i="8"/>
  <c r="BL21" i="8"/>
  <c r="BN21" i="8"/>
  <c r="BO21" i="8"/>
  <c r="BR21" i="8"/>
  <c r="BU21" i="8"/>
  <c r="BV21" i="8"/>
  <c r="BW21" i="8"/>
  <c r="BY21" i="8"/>
  <c r="BZ21" i="8"/>
  <c r="CC21" i="8"/>
  <c r="CF21" i="8"/>
  <c r="CG21" i="8"/>
  <c r="CH21" i="8"/>
  <c r="CJ21" i="8"/>
  <c r="CK21" i="8"/>
  <c r="CN21" i="8"/>
  <c r="CQ21" i="8"/>
  <c r="CR21" i="8"/>
  <c r="CS21" i="8"/>
  <c r="CU21" i="8"/>
  <c r="CV21" i="8"/>
  <c r="CY21" i="8"/>
  <c r="DB21" i="8"/>
  <c r="DC21" i="8"/>
  <c r="DD21" i="8"/>
  <c r="DF21" i="8"/>
  <c r="P22" i="8"/>
  <c r="R22" i="8"/>
  <c r="S22" i="8"/>
  <c r="T22" i="8"/>
  <c r="V22" i="8"/>
  <c r="W22" i="8"/>
  <c r="Z22" i="8"/>
  <c r="AC22" i="8"/>
  <c r="AD22" i="8"/>
  <c r="AE22" i="8"/>
  <c r="AG22" i="8"/>
  <c r="AH22" i="8"/>
  <c r="AK22" i="8"/>
  <c r="AN22" i="8"/>
  <c r="AO22" i="8"/>
  <c r="AP22" i="8"/>
  <c r="AR22" i="8"/>
  <c r="AS22" i="8"/>
  <c r="AV22" i="8"/>
  <c r="AY22" i="8"/>
  <c r="AZ22" i="8"/>
  <c r="BA22" i="8"/>
  <c r="BC22" i="8"/>
  <c r="BD22" i="8"/>
  <c r="BG22" i="8"/>
  <c r="BJ22" i="8"/>
  <c r="BK22" i="8"/>
  <c r="BL22" i="8"/>
  <c r="BN22" i="8"/>
  <c r="BO22" i="8"/>
  <c r="BR22" i="8"/>
  <c r="BU22" i="8"/>
  <c r="BV22" i="8"/>
  <c r="BW22" i="8"/>
  <c r="BY22" i="8"/>
  <c r="BZ22" i="8"/>
  <c r="CC22" i="8"/>
  <c r="CF22" i="8"/>
  <c r="CG22" i="8"/>
  <c r="CH22" i="8"/>
  <c r="CJ22" i="8"/>
  <c r="CK22" i="8"/>
  <c r="CN22" i="8"/>
  <c r="CQ22" i="8"/>
  <c r="CR22" i="8"/>
  <c r="CS22" i="8"/>
  <c r="CU22" i="8"/>
  <c r="CV22" i="8"/>
  <c r="CY22" i="8"/>
  <c r="DB22" i="8"/>
  <c r="DC22" i="8"/>
  <c r="DD22" i="8"/>
  <c r="DF22" i="8"/>
  <c r="P23" i="8"/>
  <c r="R23" i="8"/>
  <c r="S23" i="8"/>
  <c r="T23" i="8"/>
  <c r="V23" i="8"/>
  <c r="W23" i="8"/>
  <c r="Z23" i="8"/>
  <c r="AC23" i="8"/>
  <c r="AD23" i="8"/>
  <c r="AE23" i="8"/>
  <c r="AG23" i="8"/>
  <c r="AH23" i="8"/>
  <c r="AK23" i="8"/>
  <c r="AN23" i="8"/>
  <c r="AO23" i="8"/>
  <c r="AP23" i="8"/>
  <c r="AR23" i="8"/>
  <c r="AS23" i="8"/>
  <c r="AV23" i="8"/>
  <c r="AY23" i="8"/>
  <c r="AZ23" i="8"/>
  <c r="BA23" i="8"/>
  <c r="BC23" i="8"/>
  <c r="BD23" i="8"/>
  <c r="BG23" i="8"/>
  <c r="BJ23" i="8"/>
  <c r="BK23" i="8"/>
  <c r="BL23" i="8"/>
  <c r="BN23" i="8"/>
  <c r="BO23" i="8"/>
  <c r="BR23" i="8"/>
  <c r="BU23" i="8"/>
  <c r="BV23" i="8"/>
  <c r="BW23" i="8"/>
  <c r="BY23" i="8"/>
  <c r="BZ23" i="8"/>
  <c r="CC23" i="8"/>
  <c r="CF23" i="8"/>
  <c r="CG23" i="8"/>
  <c r="CH23" i="8"/>
  <c r="CJ23" i="8"/>
  <c r="CK23" i="8"/>
  <c r="CN23" i="8"/>
  <c r="CQ23" i="8"/>
  <c r="CR23" i="8"/>
  <c r="CS23" i="8"/>
  <c r="CU23" i="8"/>
  <c r="CV23" i="8"/>
  <c r="CY23" i="8"/>
  <c r="DB23" i="8"/>
  <c r="DC23" i="8"/>
  <c r="DD23" i="8"/>
  <c r="DF23" i="8"/>
  <c r="P24" i="8"/>
  <c r="R24" i="8"/>
  <c r="S24" i="8"/>
  <c r="T24" i="8"/>
  <c r="V24" i="8"/>
  <c r="W24" i="8"/>
  <c r="Z24" i="8"/>
  <c r="AC24" i="8"/>
  <c r="AD24" i="8"/>
  <c r="AE24" i="8"/>
  <c r="AG24" i="8"/>
  <c r="AH24" i="8"/>
  <c r="AK24" i="8"/>
  <c r="AN24" i="8"/>
  <c r="AO24" i="8"/>
  <c r="AP24" i="8"/>
  <c r="AR24" i="8"/>
  <c r="AS24" i="8"/>
  <c r="AV24" i="8"/>
  <c r="AY24" i="8"/>
  <c r="AZ24" i="8"/>
  <c r="BA24" i="8"/>
  <c r="BC24" i="8"/>
  <c r="BD24" i="8"/>
  <c r="BG24" i="8"/>
  <c r="BJ24" i="8"/>
  <c r="BK24" i="8"/>
  <c r="BL24" i="8"/>
  <c r="BN24" i="8"/>
  <c r="BO24" i="8"/>
  <c r="BR24" i="8"/>
  <c r="BU24" i="8"/>
  <c r="BV24" i="8"/>
  <c r="BW24" i="8"/>
  <c r="BY24" i="8"/>
  <c r="BZ24" i="8"/>
  <c r="CC24" i="8"/>
  <c r="CF24" i="8"/>
  <c r="CG24" i="8"/>
  <c r="CH24" i="8"/>
  <c r="CJ24" i="8"/>
  <c r="CK24" i="8"/>
  <c r="CN24" i="8"/>
  <c r="CQ24" i="8"/>
  <c r="CR24" i="8"/>
  <c r="CS24" i="8"/>
  <c r="CU24" i="8"/>
  <c r="CV24" i="8"/>
  <c r="CY24" i="8"/>
  <c r="DB24" i="8"/>
  <c r="DC24" i="8"/>
  <c r="DD24" i="8"/>
  <c r="DF24" i="8"/>
  <c r="P25" i="8"/>
  <c r="R25" i="8"/>
  <c r="S25" i="8"/>
  <c r="T25" i="8"/>
  <c r="V25" i="8"/>
  <c r="W25" i="8"/>
  <c r="Z25" i="8"/>
  <c r="AC25" i="8"/>
  <c r="AD25" i="8"/>
  <c r="AE25" i="8"/>
  <c r="AG25" i="8"/>
  <c r="AH25" i="8"/>
  <c r="AK25" i="8"/>
  <c r="AN25" i="8"/>
  <c r="AO25" i="8"/>
  <c r="AP25" i="8"/>
  <c r="AR25" i="8"/>
  <c r="AS25" i="8"/>
  <c r="AV25" i="8"/>
  <c r="AY25" i="8"/>
  <c r="AZ25" i="8"/>
  <c r="BA25" i="8"/>
  <c r="BC25" i="8"/>
  <c r="BD25" i="8"/>
  <c r="BG25" i="8"/>
  <c r="BJ25" i="8"/>
  <c r="BK25" i="8"/>
  <c r="BL25" i="8"/>
  <c r="BN25" i="8"/>
  <c r="BO25" i="8"/>
  <c r="BR25" i="8"/>
  <c r="BU25" i="8"/>
  <c r="BV25" i="8"/>
  <c r="BW25" i="8"/>
  <c r="BY25" i="8"/>
  <c r="BZ25" i="8"/>
  <c r="CC25" i="8"/>
  <c r="CF25" i="8"/>
  <c r="CG25" i="8"/>
  <c r="CH25" i="8"/>
  <c r="CJ25" i="8"/>
  <c r="CK25" i="8"/>
  <c r="CN25" i="8"/>
  <c r="CQ25" i="8"/>
  <c r="CR25" i="8"/>
  <c r="CS25" i="8"/>
  <c r="CU25" i="8"/>
  <c r="CV25" i="8"/>
  <c r="CY25" i="8"/>
  <c r="DB25" i="8"/>
  <c r="DC25" i="8"/>
  <c r="DD25" i="8"/>
  <c r="DF25" i="8"/>
  <c r="P26" i="8"/>
  <c r="R26" i="8"/>
  <c r="S26" i="8"/>
  <c r="T26" i="8"/>
  <c r="V26" i="8"/>
  <c r="W26" i="8"/>
  <c r="Z26" i="8"/>
  <c r="AC26" i="8"/>
  <c r="AD26" i="8"/>
  <c r="AE26" i="8"/>
  <c r="AG26" i="8"/>
  <c r="AH26" i="8"/>
  <c r="AK26" i="8"/>
  <c r="AN26" i="8"/>
  <c r="AO26" i="8"/>
  <c r="AP26" i="8"/>
  <c r="AR26" i="8"/>
  <c r="AS26" i="8"/>
  <c r="AV26" i="8"/>
  <c r="AY26" i="8"/>
  <c r="AZ26" i="8"/>
  <c r="BA26" i="8"/>
  <c r="BC26" i="8"/>
  <c r="BD26" i="8"/>
  <c r="BG26" i="8"/>
  <c r="BJ26" i="8"/>
  <c r="BK26" i="8"/>
  <c r="BL26" i="8"/>
  <c r="BN26" i="8"/>
  <c r="BO26" i="8"/>
  <c r="BR26" i="8"/>
  <c r="BU26" i="8"/>
  <c r="BV26" i="8"/>
  <c r="BW26" i="8"/>
  <c r="BY26" i="8"/>
  <c r="BZ26" i="8"/>
  <c r="CC26" i="8"/>
  <c r="CF26" i="8"/>
  <c r="CG26" i="8"/>
  <c r="CH26" i="8"/>
  <c r="CJ26" i="8"/>
  <c r="CK26" i="8"/>
  <c r="CN26" i="8"/>
  <c r="CQ26" i="8"/>
  <c r="CR26" i="8"/>
  <c r="CS26" i="8"/>
  <c r="CU26" i="8"/>
  <c r="CV26" i="8"/>
  <c r="CY26" i="8"/>
  <c r="DB26" i="8"/>
  <c r="DC26" i="8"/>
  <c r="DD26" i="8"/>
  <c r="DF26" i="8"/>
  <c r="P27" i="8"/>
  <c r="R27" i="8"/>
  <c r="S27" i="8"/>
  <c r="T27" i="8"/>
  <c r="V27" i="8"/>
  <c r="W27" i="8"/>
  <c r="Z27" i="8"/>
  <c r="AC27" i="8"/>
  <c r="AD27" i="8"/>
  <c r="AE27" i="8"/>
  <c r="AG27" i="8"/>
  <c r="AH27" i="8"/>
  <c r="AK27" i="8"/>
  <c r="AN27" i="8"/>
  <c r="AO27" i="8"/>
  <c r="AP27" i="8"/>
  <c r="AR27" i="8"/>
  <c r="AS27" i="8"/>
  <c r="AV27" i="8"/>
  <c r="AY27" i="8"/>
  <c r="AZ27" i="8"/>
  <c r="BA27" i="8"/>
  <c r="BC27" i="8"/>
  <c r="BD27" i="8"/>
  <c r="BG27" i="8"/>
  <c r="BJ27" i="8"/>
  <c r="BK27" i="8"/>
  <c r="BL27" i="8"/>
  <c r="BN27" i="8"/>
  <c r="BO27" i="8"/>
  <c r="BR27" i="8"/>
  <c r="BU27" i="8"/>
  <c r="BV27" i="8"/>
  <c r="BW27" i="8"/>
  <c r="BY27" i="8"/>
  <c r="BZ27" i="8"/>
  <c r="CC27" i="8"/>
  <c r="CF27" i="8"/>
  <c r="CG27" i="8"/>
  <c r="CH27" i="8"/>
  <c r="CJ27" i="8"/>
  <c r="CK27" i="8"/>
  <c r="CN27" i="8"/>
  <c r="CQ27" i="8"/>
  <c r="CR27" i="8"/>
  <c r="CS27" i="8"/>
  <c r="CU27" i="8"/>
  <c r="CV27" i="8"/>
  <c r="CY27" i="8"/>
  <c r="DB27" i="8"/>
  <c r="DC27" i="8"/>
  <c r="DD27" i="8"/>
  <c r="DF27" i="8"/>
  <c r="P28" i="8"/>
  <c r="R28" i="8"/>
  <c r="S28" i="8"/>
  <c r="T28" i="8"/>
  <c r="V28" i="8"/>
  <c r="W28" i="8"/>
  <c r="Z28" i="8"/>
  <c r="AC28" i="8"/>
  <c r="AD28" i="8"/>
  <c r="AE28" i="8"/>
  <c r="AG28" i="8"/>
  <c r="AH28" i="8"/>
  <c r="AK28" i="8"/>
  <c r="AN28" i="8"/>
  <c r="AO28" i="8"/>
  <c r="AP28" i="8"/>
  <c r="AR28" i="8"/>
  <c r="AS28" i="8"/>
  <c r="AV28" i="8"/>
  <c r="AY28" i="8"/>
  <c r="AZ28" i="8"/>
  <c r="BA28" i="8"/>
  <c r="BC28" i="8"/>
  <c r="BD28" i="8"/>
  <c r="BG28" i="8"/>
  <c r="BJ28" i="8"/>
  <c r="BK28" i="8"/>
  <c r="BL28" i="8"/>
  <c r="BN28" i="8"/>
  <c r="BO28" i="8"/>
  <c r="BR28" i="8"/>
  <c r="BU28" i="8"/>
  <c r="BV28" i="8"/>
  <c r="BW28" i="8"/>
  <c r="BY28" i="8"/>
  <c r="BZ28" i="8"/>
  <c r="CC28" i="8"/>
  <c r="CF28" i="8"/>
  <c r="CG28" i="8"/>
  <c r="CH28" i="8"/>
  <c r="CJ28" i="8"/>
  <c r="CK28" i="8"/>
  <c r="CN28" i="8"/>
  <c r="CQ28" i="8"/>
  <c r="CR28" i="8"/>
  <c r="CS28" i="8"/>
  <c r="CU28" i="8"/>
  <c r="CV28" i="8"/>
  <c r="CY28" i="8"/>
  <c r="DB28" i="8"/>
  <c r="DC28" i="8"/>
  <c r="DD28" i="8"/>
  <c r="DF28" i="8"/>
  <c r="DF29" i="8"/>
  <c r="P36" i="8"/>
  <c r="R36" i="8"/>
  <c r="S36" i="8"/>
  <c r="T36" i="8"/>
  <c r="V36" i="8"/>
  <c r="W36" i="8"/>
  <c r="Z36" i="8"/>
  <c r="AC36" i="8"/>
  <c r="AD36" i="8"/>
  <c r="AE36" i="8"/>
  <c r="AG36" i="8"/>
  <c r="AH36" i="8"/>
  <c r="AK36" i="8"/>
  <c r="AN36" i="8"/>
  <c r="AO36" i="8"/>
  <c r="AP36" i="8"/>
  <c r="AR36" i="8"/>
  <c r="AS36" i="8"/>
  <c r="AV36" i="8"/>
  <c r="AY36" i="8"/>
  <c r="AZ36" i="8"/>
  <c r="BA36" i="8"/>
  <c r="BC36" i="8"/>
  <c r="BD36" i="8"/>
  <c r="BG36" i="8"/>
  <c r="BJ36" i="8"/>
  <c r="BK36" i="8"/>
  <c r="BL36" i="8"/>
  <c r="BN36" i="8"/>
  <c r="BO36" i="8"/>
  <c r="BR36" i="8"/>
  <c r="BU36" i="8"/>
  <c r="BV36" i="8"/>
  <c r="BW36" i="8"/>
  <c r="BY36" i="8"/>
  <c r="BZ36" i="8"/>
  <c r="CC36" i="8"/>
  <c r="CF36" i="8"/>
  <c r="CG36" i="8"/>
  <c r="CH36" i="8"/>
  <c r="CJ36" i="8"/>
  <c r="CK36" i="8"/>
  <c r="CN36" i="8"/>
  <c r="CQ36" i="8"/>
  <c r="CR36" i="8"/>
  <c r="CS36" i="8"/>
  <c r="CU36" i="8"/>
  <c r="CV36" i="8"/>
  <c r="CY36" i="8"/>
  <c r="DB36" i="8"/>
  <c r="DC36" i="8"/>
  <c r="DD36" i="8"/>
  <c r="DF36" i="8"/>
  <c r="P37" i="8"/>
  <c r="R37" i="8"/>
  <c r="S37" i="8"/>
  <c r="T37" i="8"/>
  <c r="V37" i="8"/>
  <c r="W37" i="8"/>
  <c r="Z37" i="8"/>
  <c r="AC37" i="8"/>
  <c r="AD37" i="8"/>
  <c r="AE37" i="8"/>
  <c r="AG37" i="8"/>
  <c r="AH37" i="8"/>
  <c r="AK37" i="8"/>
  <c r="AN37" i="8"/>
  <c r="AO37" i="8"/>
  <c r="AP37" i="8"/>
  <c r="AR37" i="8"/>
  <c r="AS37" i="8"/>
  <c r="AV37" i="8"/>
  <c r="AY37" i="8"/>
  <c r="AZ37" i="8"/>
  <c r="BA37" i="8"/>
  <c r="BC37" i="8"/>
  <c r="BD37" i="8"/>
  <c r="BG37" i="8"/>
  <c r="BJ37" i="8"/>
  <c r="BK37" i="8"/>
  <c r="BL37" i="8"/>
  <c r="BN37" i="8"/>
  <c r="BO37" i="8"/>
  <c r="BR37" i="8"/>
  <c r="BU37" i="8"/>
  <c r="BV37" i="8"/>
  <c r="BW37" i="8"/>
  <c r="BY37" i="8"/>
  <c r="BZ37" i="8"/>
  <c r="CC37" i="8"/>
  <c r="CF37" i="8"/>
  <c r="CG37" i="8"/>
  <c r="CH37" i="8"/>
  <c r="CJ37" i="8"/>
  <c r="CK37" i="8"/>
  <c r="CN37" i="8"/>
  <c r="CQ37" i="8"/>
  <c r="CR37" i="8"/>
  <c r="CS37" i="8"/>
  <c r="CU37" i="8"/>
  <c r="CV37" i="8"/>
  <c r="CY37" i="8"/>
  <c r="DB37" i="8"/>
  <c r="DC37" i="8"/>
  <c r="DD37" i="8"/>
  <c r="DF37" i="8"/>
  <c r="P38" i="8"/>
  <c r="R38" i="8"/>
  <c r="S38" i="8"/>
  <c r="T38" i="8"/>
  <c r="V38" i="8"/>
  <c r="W38" i="8"/>
  <c r="Z38" i="8"/>
  <c r="AC38" i="8"/>
  <c r="AD38" i="8"/>
  <c r="AE38" i="8"/>
  <c r="AG38" i="8"/>
  <c r="AH38" i="8"/>
  <c r="AK38" i="8"/>
  <c r="AN38" i="8"/>
  <c r="AO38" i="8"/>
  <c r="AP38" i="8"/>
  <c r="AR38" i="8"/>
  <c r="AS38" i="8"/>
  <c r="AV38" i="8"/>
  <c r="AY38" i="8"/>
  <c r="AZ38" i="8"/>
  <c r="BA38" i="8"/>
  <c r="BC38" i="8"/>
  <c r="BD38" i="8"/>
  <c r="BG38" i="8"/>
  <c r="BJ38" i="8"/>
  <c r="BK38" i="8"/>
  <c r="BL38" i="8"/>
  <c r="BN38" i="8"/>
  <c r="BO38" i="8"/>
  <c r="BR38" i="8"/>
  <c r="BU38" i="8"/>
  <c r="BV38" i="8"/>
  <c r="BW38" i="8"/>
  <c r="BY38" i="8"/>
  <c r="BZ38" i="8"/>
  <c r="CC38" i="8"/>
  <c r="CF38" i="8"/>
  <c r="CG38" i="8"/>
  <c r="CH38" i="8"/>
  <c r="CJ38" i="8"/>
  <c r="CK38" i="8"/>
  <c r="CN38" i="8"/>
  <c r="CQ38" i="8"/>
  <c r="CR38" i="8"/>
  <c r="CS38" i="8"/>
  <c r="CU38" i="8"/>
  <c r="CV38" i="8"/>
  <c r="CY38" i="8"/>
  <c r="DB38" i="8"/>
  <c r="DC38" i="8"/>
  <c r="DD38" i="8"/>
  <c r="DF38" i="8"/>
  <c r="P39" i="8"/>
  <c r="R39" i="8"/>
  <c r="S39" i="8"/>
  <c r="T39" i="8"/>
  <c r="V39" i="8"/>
  <c r="W39" i="8"/>
  <c r="Z39" i="8"/>
  <c r="AC39" i="8"/>
  <c r="AD39" i="8"/>
  <c r="AE39" i="8"/>
  <c r="AG39" i="8"/>
  <c r="AH39" i="8"/>
  <c r="AK39" i="8"/>
  <c r="AN39" i="8"/>
  <c r="AO39" i="8"/>
  <c r="AP39" i="8"/>
  <c r="AR39" i="8"/>
  <c r="AS39" i="8"/>
  <c r="AV39" i="8"/>
  <c r="AY39" i="8"/>
  <c r="AZ39" i="8"/>
  <c r="BA39" i="8"/>
  <c r="BC39" i="8"/>
  <c r="BD39" i="8"/>
  <c r="BG39" i="8"/>
  <c r="BJ39" i="8"/>
  <c r="BK39" i="8"/>
  <c r="BL39" i="8"/>
  <c r="BN39" i="8"/>
  <c r="BO39" i="8"/>
  <c r="BR39" i="8"/>
  <c r="BU39" i="8"/>
  <c r="BV39" i="8"/>
  <c r="BW39" i="8"/>
  <c r="BY39" i="8"/>
  <c r="BZ39" i="8"/>
  <c r="CC39" i="8"/>
  <c r="CF39" i="8"/>
  <c r="CG39" i="8"/>
  <c r="CH39" i="8"/>
  <c r="CJ39" i="8"/>
  <c r="CK39" i="8"/>
  <c r="CN39" i="8"/>
  <c r="CQ39" i="8"/>
  <c r="CR39" i="8"/>
  <c r="CS39" i="8"/>
  <c r="CU39" i="8"/>
  <c r="CV39" i="8"/>
  <c r="CY39" i="8"/>
  <c r="DB39" i="8"/>
  <c r="DC39" i="8"/>
  <c r="DD39" i="8"/>
  <c r="DF39" i="8"/>
  <c r="P40" i="8"/>
  <c r="R40" i="8"/>
  <c r="S40" i="8"/>
  <c r="T40" i="8"/>
  <c r="V40" i="8"/>
  <c r="W40" i="8"/>
  <c r="Z40" i="8"/>
  <c r="AC40" i="8"/>
  <c r="AD40" i="8"/>
  <c r="AE40" i="8"/>
  <c r="AG40" i="8"/>
  <c r="AH40" i="8"/>
  <c r="AK40" i="8"/>
  <c r="AN40" i="8"/>
  <c r="AO40" i="8"/>
  <c r="AP40" i="8"/>
  <c r="AR40" i="8"/>
  <c r="AS40" i="8"/>
  <c r="AV40" i="8"/>
  <c r="AY40" i="8"/>
  <c r="AZ40" i="8"/>
  <c r="BA40" i="8"/>
  <c r="BC40" i="8"/>
  <c r="BD40" i="8"/>
  <c r="BG40" i="8"/>
  <c r="BJ40" i="8"/>
  <c r="BK40" i="8"/>
  <c r="BL40" i="8"/>
  <c r="BN40" i="8"/>
  <c r="BO40" i="8"/>
  <c r="BR40" i="8"/>
  <c r="BU40" i="8"/>
  <c r="BV40" i="8"/>
  <c r="BW40" i="8"/>
  <c r="BY40" i="8"/>
  <c r="BZ40" i="8"/>
  <c r="CC40" i="8"/>
  <c r="CF40" i="8"/>
  <c r="CG40" i="8"/>
  <c r="CH40" i="8"/>
  <c r="CJ40" i="8"/>
  <c r="CK40" i="8"/>
  <c r="CN40" i="8"/>
  <c r="CQ40" i="8"/>
  <c r="CR40" i="8"/>
  <c r="CS40" i="8"/>
  <c r="CU40" i="8"/>
  <c r="CV40" i="8"/>
  <c r="CY40" i="8"/>
  <c r="DB40" i="8"/>
  <c r="DC40" i="8"/>
  <c r="DD40" i="8"/>
  <c r="DF40" i="8"/>
  <c r="P41" i="8"/>
  <c r="R41" i="8"/>
  <c r="S41" i="8"/>
  <c r="T41" i="8"/>
  <c r="V41" i="8"/>
  <c r="W41" i="8"/>
  <c r="Z41" i="8"/>
  <c r="AC41" i="8"/>
  <c r="AD41" i="8"/>
  <c r="AE41" i="8"/>
  <c r="AG41" i="8"/>
  <c r="AH41" i="8"/>
  <c r="AK41" i="8"/>
  <c r="AN41" i="8"/>
  <c r="AO41" i="8"/>
  <c r="AP41" i="8"/>
  <c r="AR41" i="8"/>
  <c r="AS41" i="8"/>
  <c r="AV41" i="8"/>
  <c r="AY41" i="8"/>
  <c r="AZ41" i="8"/>
  <c r="BA41" i="8"/>
  <c r="BC41" i="8"/>
  <c r="BD41" i="8"/>
  <c r="BG41" i="8"/>
  <c r="BJ41" i="8"/>
  <c r="BK41" i="8"/>
  <c r="BL41" i="8"/>
  <c r="BN41" i="8"/>
  <c r="BO41" i="8"/>
  <c r="BR41" i="8"/>
  <c r="BU41" i="8"/>
  <c r="BV41" i="8"/>
  <c r="BW41" i="8"/>
  <c r="BY41" i="8"/>
  <c r="BZ41" i="8"/>
  <c r="CC41" i="8"/>
  <c r="CF41" i="8"/>
  <c r="CG41" i="8"/>
  <c r="CH41" i="8"/>
  <c r="CJ41" i="8"/>
  <c r="CK41" i="8"/>
  <c r="CN41" i="8"/>
  <c r="CQ41" i="8"/>
  <c r="CR41" i="8"/>
  <c r="CS41" i="8"/>
  <c r="CU41" i="8"/>
  <c r="CV41" i="8"/>
  <c r="CY41" i="8"/>
  <c r="DB41" i="8"/>
  <c r="DC41" i="8"/>
  <c r="DD41" i="8"/>
  <c r="DF41" i="8"/>
  <c r="P42" i="8"/>
  <c r="R42" i="8"/>
  <c r="S42" i="8"/>
  <c r="T42" i="8"/>
  <c r="V42" i="8"/>
  <c r="W42" i="8"/>
  <c r="Z42" i="8"/>
  <c r="AC42" i="8"/>
  <c r="AD42" i="8"/>
  <c r="AE42" i="8"/>
  <c r="AG42" i="8"/>
  <c r="AH42" i="8"/>
  <c r="AK42" i="8"/>
  <c r="AN42" i="8"/>
  <c r="AO42" i="8"/>
  <c r="AP42" i="8"/>
  <c r="AR42" i="8"/>
  <c r="AS42" i="8"/>
  <c r="AV42" i="8"/>
  <c r="AY42" i="8"/>
  <c r="AZ42" i="8"/>
  <c r="BA42" i="8"/>
  <c r="BC42" i="8"/>
  <c r="BD42" i="8"/>
  <c r="BG42" i="8"/>
  <c r="BJ42" i="8"/>
  <c r="BK42" i="8"/>
  <c r="BL42" i="8"/>
  <c r="BN42" i="8"/>
  <c r="BO42" i="8"/>
  <c r="BR42" i="8"/>
  <c r="BU42" i="8"/>
  <c r="BV42" i="8"/>
  <c r="BW42" i="8"/>
  <c r="BY42" i="8"/>
  <c r="BZ42" i="8"/>
  <c r="CC42" i="8"/>
  <c r="CF42" i="8"/>
  <c r="CG42" i="8"/>
  <c r="CH42" i="8"/>
  <c r="CJ42" i="8"/>
  <c r="CK42" i="8"/>
  <c r="CN42" i="8"/>
  <c r="CQ42" i="8"/>
  <c r="CR42" i="8"/>
  <c r="CS42" i="8"/>
  <c r="CU42" i="8"/>
  <c r="CV42" i="8"/>
  <c r="CY42" i="8"/>
  <c r="DB42" i="8"/>
  <c r="DC42" i="8"/>
  <c r="DD42" i="8"/>
  <c r="DF42" i="8"/>
  <c r="P43" i="8"/>
  <c r="R43" i="8"/>
  <c r="S43" i="8"/>
  <c r="T43" i="8"/>
  <c r="V43" i="8"/>
  <c r="W43" i="8"/>
  <c r="Z43" i="8"/>
  <c r="AC43" i="8"/>
  <c r="AD43" i="8"/>
  <c r="AE43" i="8"/>
  <c r="AG43" i="8"/>
  <c r="AH43" i="8"/>
  <c r="AK43" i="8"/>
  <c r="AN43" i="8"/>
  <c r="AO43" i="8"/>
  <c r="AP43" i="8"/>
  <c r="AR43" i="8"/>
  <c r="AS43" i="8"/>
  <c r="AV43" i="8"/>
  <c r="AY43" i="8"/>
  <c r="AZ43" i="8"/>
  <c r="BA43" i="8"/>
  <c r="BC43" i="8"/>
  <c r="BD43" i="8"/>
  <c r="BG43" i="8"/>
  <c r="BJ43" i="8"/>
  <c r="BK43" i="8"/>
  <c r="BL43" i="8"/>
  <c r="BN43" i="8"/>
  <c r="BO43" i="8"/>
  <c r="BR43" i="8"/>
  <c r="BU43" i="8"/>
  <c r="BV43" i="8"/>
  <c r="BW43" i="8"/>
  <c r="BY43" i="8"/>
  <c r="BZ43" i="8"/>
  <c r="CC43" i="8"/>
  <c r="CF43" i="8"/>
  <c r="CG43" i="8"/>
  <c r="CH43" i="8"/>
  <c r="CJ43" i="8"/>
  <c r="CK43" i="8"/>
  <c r="CN43" i="8"/>
  <c r="CQ43" i="8"/>
  <c r="CR43" i="8"/>
  <c r="CS43" i="8"/>
  <c r="CU43" i="8"/>
  <c r="CV43" i="8"/>
  <c r="CY43" i="8"/>
  <c r="DB43" i="8"/>
  <c r="DC43" i="8"/>
  <c r="DD43" i="8"/>
  <c r="DF43" i="8"/>
  <c r="P44" i="8"/>
  <c r="R44" i="8"/>
  <c r="S44" i="8"/>
  <c r="T44" i="8"/>
  <c r="V44" i="8"/>
  <c r="W44" i="8"/>
  <c r="Z44" i="8"/>
  <c r="AC44" i="8"/>
  <c r="AD44" i="8"/>
  <c r="AE44" i="8"/>
  <c r="AG44" i="8"/>
  <c r="AH44" i="8"/>
  <c r="AK44" i="8"/>
  <c r="AN44" i="8"/>
  <c r="AO44" i="8"/>
  <c r="AP44" i="8"/>
  <c r="AR44" i="8"/>
  <c r="AS44" i="8"/>
  <c r="AV44" i="8"/>
  <c r="AY44" i="8"/>
  <c r="AZ44" i="8"/>
  <c r="BA44" i="8"/>
  <c r="BC44" i="8"/>
  <c r="BD44" i="8"/>
  <c r="BG44" i="8"/>
  <c r="BJ44" i="8"/>
  <c r="BK44" i="8"/>
  <c r="BL44" i="8"/>
  <c r="BN44" i="8"/>
  <c r="BO44" i="8"/>
  <c r="BR44" i="8"/>
  <c r="BU44" i="8"/>
  <c r="BV44" i="8"/>
  <c r="BW44" i="8"/>
  <c r="BY44" i="8"/>
  <c r="BZ44" i="8"/>
  <c r="CC44" i="8"/>
  <c r="CF44" i="8"/>
  <c r="CG44" i="8"/>
  <c r="CH44" i="8"/>
  <c r="CJ44" i="8"/>
  <c r="CK44" i="8"/>
  <c r="CN44" i="8"/>
  <c r="CQ44" i="8"/>
  <c r="CR44" i="8"/>
  <c r="CS44" i="8"/>
  <c r="CU44" i="8"/>
  <c r="CV44" i="8"/>
  <c r="CY44" i="8"/>
  <c r="DB44" i="8"/>
  <c r="DC44" i="8"/>
  <c r="DD44" i="8"/>
  <c r="DF44" i="8"/>
  <c r="P45" i="8"/>
  <c r="R45" i="8"/>
  <c r="S45" i="8"/>
  <c r="T45" i="8"/>
  <c r="V45" i="8"/>
  <c r="W45" i="8"/>
  <c r="Z45" i="8"/>
  <c r="AC45" i="8"/>
  <c r="AD45" i="8"/>
  <c r="AE45" i="8"/>
  <c r="AG45" i="8"/>
  <c r="AH45" i="8"/>
  <c r="AK45" i="8"/>
  <c r="AN45" i="8"/>
  <c r="AO45" i="8"/>
  <c r="AP45" i="8"/>
  <c r="AR45" i="8"/>
  <c r="AS45" i="8"/>
  <c r="AV45" i="8"/>
  <c r="AY45" i="8"/>
  <c r="AZ45" i="8"/>
  <c r="BA45" i="8"/>
  <c r="BC45" i="8"/>
  <c r="BD45" i="8"/>
  <c r="BG45" i="8"/>
  <c r="BJ45" i="8"/>
  <c r="BK45" i="8"/>
  <c r="BL45" i="8"/>
  <c r="BN45" i="8"/>
  <c r="BO45" i="8"/>
  <c r="BR45" i="8"/>
  <c r="BU45" i="8"/>
  <c r="BV45" i="8"/>
  <c r="BW45" i="8"/>
  <c r="BY45" i="8"/>
  <c r="BZ45" i="8"/>
  <c r="CC45" i="8"/>
  <c r="CF45" i="8"/>
  <c r="CG45" i="8"/>
  <c r="CH45" i="8"/>
  <c r="CJ45" i="8"/>
  <c r="CK45" i="8"/>
  <c r="CN45" i="8"/>
  <c r="CQ45" i="8"/>
  <c r="CR45" i="8"/>
  <c r="CS45" i="8"/>
  <c r="CU45" i="8"/>
  <c r="CV45" i="8"/>
  <c r="CY45" i="8"/>
  <c r="DB45" i="8"/>
  <c r="DC45" i="8"/>
  <c r="DD45" i="8"/>
  <c r="DF45" i="8"/>
  <c r="P46" i="8"/>
  <c r="R46" i="8"/>
  <c r="S46" i="8"/>
  <c r="T46" i="8"/>
  <c r="V46" i="8"/>
  <c r="W46" i="8"/>
  <c r="Z46" i="8"/>
  <c r="AC46" i="8"/>
  <c r="AD46" i="8"/>
  <c r="AE46" i="8"/>
  <c r="AG46" i="8"/>
  <c r="AH46" i="8"/>
  <c r="AK46" i="8"/>
  <c r="AN46" i="8"/>
  <c r="AO46" i="8"/>
  <c r="AP46" i="8"/>
  <c r="AR46" i="8"/>
  <c r="AS46" i="8"/>
  <c r="AV46" i="8"/>
  <c r="AY46" i="8"/>
  <c r="AZ46" i="8"/>
  <c r="BA46" i="8"/>
  <c r="BC46" i="8"/>
  <c r="BD46" i="8"/>
  <c r="BG46" i="8"/>
  <c r="BJ46" i="8"/>
  <c r="BK46" i="8"/>
  <c r="BL46" i="8"/>
  <c r="BN46" i="8"/>
  <c r="BO46" i="8"/>
  <c r="BR46" i="8"/>
  <c r="BU46" i="8"/>
  <c r="BV46" i="8"/>
  <c r="BW46" i="8"/>
  <c r="BY46" i="8"/>
  <c r="BZ46" i="8"/>
  <c r="CC46" i="8"/>
  <c r="CF46" i="8"/>
  <c r="CG46" i="8"/>
  <c r="CH46" i="8"/>
  <c r="CJ46" i="8"/>
  <c r="CK46" i="8"/>
  <c r="CN46" i="8"/>
  <c r="CQ46" i="8"/>
  <c r="CR46" i="8"/>
  <c r="CS46" i="8"/>
  <c r="CU46" i="8"/>
  <c r="CV46" i="8"/>
  <c r="CY46" i="8"/>
  <c r="DB46" i="8"/>
  <c r="DC46" i="8"/>
  <c r="DD46" i="8"/>
  <c r="DF46" i="8"/>
  <c r="P47" i="8"/>
  <c r="R47" i="8"/>
  <c r="S47" i="8"/>
  <c r="T47" i="8"/>
  <c r="V47" i="8"/>
  <c r="W47" i="8"/>
  <c r="Z47" i="8"/>
  <c r="AC47" i="8"/>
  <c r="AD47" i="8"/>
  <c r="AE47" i="8"/>
  <c r="AG47" i="8"/>
  <c r="AH47" i="8"/>
  <c r="AK47" i="8"/>
  <c r="AN47" i="8"/>
  <c r="AO47" i="8"/>
  <c r="AP47" i="8"/>
  <c r="AR47" i="8"/>
  <c r="AS47" i="8"/>
  <c r="AV47" i="8"/>
  <c r="AY47" i="8"/>
  <c r="AZ47" i="8"/>
  <c r="BA47" i="8"/>
  <c r="BC47" i="8"/>
  <c r="BD47" i="8"/>
  <c r="BG47" i="8"/>
  <c r="BJ47" i="8"/>
  <c r="BK47" i="8"/>
  <c r="BL47" i="8"/>
  <c r="BN47" i="8"/>
  <c r="BO47" i="8"/>
  <c r="BR47" i="8"/>
  <c r="BU47" i="8"/>
  <c r="BV47" i="8"/>
  <c r="BW47" i="8"/>
  <c r="BY47" i="8"/>
  <c r="BZ47" i="8"/>
  <c r="CC47" i="8"/>
  <c r="CF47" i="8"/>
  <c r="CG47" i="8"/>
  <c r="CH47" i="8"/>
  <c r="CJ47" i="8"/>
  <c r="CK47" i="8"/>
  <c r="CN47" i="8"/>
  <c r="CQ47" i="8"/>
  <c r="CR47" i="8"/>
  <c r="CS47" i="8"/>
  <c r="CU47" i="8"/>
  <c r="CV47" i="8"/>
  <c r="CY47" i="8"/>
  <c r="DB47" i="8"/>
  <c r="DC47" i="8"/>
  <c r="DD47" i="8"/>
  <c r="DF47" i="8"/>
  <c r="P48" i="8"/>
  <c r="R48" i="8"/>
  <c r="S48" i="8"/>
  <c r="T48" i="8"/>
  <c r="V48" i="8"/>
  <c r="W48" i="8"/>
  <c r="Z48" i="8"/>
  <c r="AC48" i="8"/>
  <c r="AD48" i="8"/>
  <c r="AE48" i="8"/>
  <c r="AG48" i="8"/>
  <c r="AH48" i="8"/>
  <c r="AK48" i="8"/>
  <c r="AN48" i="8"/>
  <c r="AO48" i="8"/>
  <c r="AP48" i="8"/>
  <c r="AR48" i="8"/>
  <c r="AS48" i="8"/>
  <c r="AV48" i="8"/>
  <c r="AY48" i="8"/>
  <c r="AZ48" i="8"/>
  <c r="BA48" i="8"/>
  <c r="BC48" i="8"/>
  <c r="BD48" i="8"/>
  <c r="BG48" i="8"/>
  <c r="BJ48" i="8"/>
  <c r="BK48" i="8"/>
  <c r="BL48" i="8"/>
  <c r="BN48" i="8"/>
  <c r="BO48" i="8"/>
  <c r="BR48" i="8"/>
  <c r="BU48" i="8"/>
  <c r="BV48" i="8"/>
  <c r="BW48" i="8"/>
  <c r="BY48" i="8"/>
  <c r="BZ48" i="8"/>
  <c r="CC48" i="8"/>
  <c r="CF48" i="8"/>
  <c r="CG48" i="8"/>
  <c r="CH48" i="8"/>
  <c r="CJ48" i="8"/>
  <c r="CK48" i="8"/>
  <c r="CN48" i="8"/>
  <c r="CQ48" i="8"/>
  <c r="CR48" i="8"/>
  <c r="CS48" i="8"/>
  <c r="CU48" i="8"/>
  <c r="CV48" i="8"/>
  <c r="CY48" i="8"/>
  <c r="DB48" i="8"/>
  <c r="DC48" i="8"/>
  <c r="DD48" i="8"/>
  <c r="DF48" i="8"/>
  <c r="P49" i="8"/>
  <c r="R49" i="8"/>
  <c r="S49" i="8"/>
  <c r="T49" i="8"/>
  <c r="V49" i="8"/>
  <c r="W49" i="8"/>
  <c r="Z49" i="8"/>
  <c r="AC49" i="8"/>
  <c r="AD49" i="8"/>
  <c r="AE49" i="8"/>
  <c r="AG49" i="8"/>
  <c r="AH49" i="8"/>
  <c r="AK49" i="8"/>
  <c r="AN49" i="8"/>
  <c r="AO49" i="8"/>
  <c r="AP49" i="8"/>
  <c r="AR49" i="8"/>
  <c r="AS49" i="8"/>
  <c r="AV49" i="8"/>
  <c r="AY49" i="8"/>
  <c r="AZ49" i="8"/>
  <c r="BA49" i="8"/>
  <c r="BC49" i="8"/>
  <c r="BD49" i="8"/>
  <c r="BG49" i="8"/>
  <c r="BJ49" i="8"/>
  <c r="BK49" i="8"/>
  <c r="BL49" i="8"/>
  <c r="BN49" i="8"/>
  <c r="BO49" i="8"/>
  <c r="BR49" i="8"/>
  <c r="BU49" i="8"/>
  <c r="BV49" i="8"/>
  <c r="BW49" i="8"/>
  <c r="BY49" i="8"/>
  <c r="BZ49" i="8"/>
  <c r="CC49" i="8"/>
  <c r="CF49" i="8"/>
  <c r="CG49" i="8"/>
  <c r="CH49" i="8"/>
  <c r="CJ49" i="8"/>
  <c r="CK49" i="8"/>
  <c r="CN49" i="8"/>
  <c r="CQ49" i="8"/>
  <c r="CR49" i="8"/>
  <c r="CS49" i="8"/>
  <c r="CU49" i="8"/>
  <c r="CV49" i="8"/>
  <c r="CY49" i="8"/>
  <c r="DB49" i="8"/>
  <c r="DC49" i="8"/>
  <c r="DD49" i="8"/>
  <c r="DF49" i="8"/>
  <c r="P50" i="8"/>
  <c r="R50" i="8"/>
  <c r="S50" i="8"/>
  <c r="T50" i="8"/>
  <c r="V50" i="8"/>
  <c r="W50" i="8"/>
  <c r="Z50" i="8"/>
  <c r="AC50" i="8"/>
  <c r="AD50" i="8"/>
  <c r="AE50" i="8"/>
  <c r="AG50" i="8"/>
  <c r="AH50" i="8"/>
  <c r="AK50" i="8"/>
  <c r="AN50" i="8"/>
  <c r="AO50" i="8"/>
  <c r="AP50" i="8"/>
  <c r="AR50" i="8"/>
  <c r="AS50" i="8"/>
  <c r="AV50" i="8"/>
  <c r="AY50" i="8"/>
  <c r="AZ50" i="8"/>
  <c r="BA50" i="8"/>
  <c r="BC50" i="8"/>
  <c r="BD50" i="8"/>
  <c r="BG50" i="8"/>
  <c r="BJ50" i="8"/>
  <c r="BK50" i="8"/>
  <c r="BL50" i="8"/>
  <c r="BN50" i="8"/>
  <c r="BO50" i="8"/>
  <c r="BR50" i="8"/>
  <c r="BU50" i="8"/>
  <c r="BV50" i="8"/>
  <c r="BW50" i="8"/>
  <c r="BY50" i="8"/>
  <c r="BZ50" i="8"/>
  <c r="CC50" i="8"/>
  <c r="CF50" i="8"/>
  <c r="CG50" i="8"/>
  <c r="CH50" i="8"/>
  <c r="CJ50" i="8"/>
  <c r="CK50" i="8"/>
  <c r="CN50" i="8"/>
  <c r="CQ50" i="8"/>
  <c r="CR50" i="8"/>
  <c r="CS50" i="8"/>
  <c r="CU50" i="8"/>
  <c r="CV50" i="8"/>
  <c r="CY50" i="8"/>
  <c r="DB50" i="8"/>
  <c r="DC50" i="8"/>
  <c r="DD50" i="8"/>
  <c r="DF50" i="8"/>
  <c r="P51" i="8"/>
  <c r="R51" i="8"/>
  <c r="S51" i="8"/>
  <c r="T51" i="8"/>
  <c r="V51" i="8"/>
  <c r="W51" i="8"/>
  <c r="Z51" i="8"/>
  <c r="AC51" i="8"/>
  <c r="AD51" i="8"/>
  <c r="AE51" i="8"/>
  <c r="AG51" i="8"/>
  <c r="AH51" i="8"/>
  <c r="AK51" i="8"/>
  <c r="AN51" i="8"/>
  <c r="AO51" i="8"/>
  <c r="AP51" i="8"/>
  <c r="AR51" i="8"/>
  <c r="AS51" i="8"/>
  <c r="AV51" i="8"/>
  <c r="AY51" i="8"/>
  <c r="AZ51" i="8"/>
  <c r="BA51" i="8"/>
  <c r="BC51" i="8"/>
  <c r="BD51" i="8"/>
  <c r="BG51" i="8"/>
  <c r="BJ51" i="8"/>
  <c r="BK51" i="8"/>
  <c r="BL51" i="8"/>
  <c r="BN51" i="8"/>
  <c r="BO51" i="8"/>
  <c r="BR51" i="8"/>
  <c r="BU51" i="8"/>
  <c r="BV51" i="8"/>
  <c r="BW51" i="8"/>
  <c r="BY51" i="8"/>
  <c r="BZ51" i="8"/>
  <c r="CC51" i="8"/>
  <c r="CF51" i="8"/>
  <c r="CG51" i="8"/>
  <c r="CH51" i="8"/>
  <c r="CJ51" i="8"/>
  <c r="CK51" i="8"/>
  <c r="CN51" i="8"/>
  <c r="CQ51" i="8"/>
  <c r="CR51" i="8"/>
  <c r="CS51" i="8"/>
  <c r="CU51" i="8"/>
  <c r="CV51" i="8"/>
  <c r="CY51" i="8"/>
  <c r="DB51" i="8"/>
  <c r="DC51" i="8"/>
  <c r="DD51" i="8"/>
  <c r="DF51" i="8"/>
  <c r="P52" i="8"/>
  <c r="R52" i="8"/>
  <c r="S52" i="8"/>
  <c r="T52" i="8"/>
  <c r="V52" i="8"/>
  <c r="W52" i="8"/>
  <c r="Z52" i="8"/>
  <c r="AC52" i="8"/>
  <c r="AD52" i="8"/>
  <c r="AE52" i="8"/>
  <c r="AG52" i="8"/>
  <c r="AH52" i="8"/>
  <c r="AK52" i="8"/>
  <c r="AN52" i="8"/>
  <c r="AO52" i="8"/>
  <c r="AP52" i="8"/>
  <c r="AR52" i="8"/>
  <c r="AS52" i="8"/>
  <c r="AV52" i="8"/>
  <c r="AY52" i="8"/>
  <c r="AZ52" i="8"/>
  <c r="BA52" i="8"/>
  <c r="BC52" i="8"/>
  <c r="BD52" i="8"/>
  <c r="BG52" i="8"/>
  <c r="BJ52" i="8"/>
  <c r="BK52" i="8"/>
  <c r="BL52" i="8"/>
  <c r="BN52" i="8"/>
  <c r="BO52" i="8"/>
  <c r="BR52" i="8"/>
  <c r="BU52" i="8"/>
  <c r="BV52" i="8"/>
  <c r="BW52" i="8"/>
  <c r="BY52" i="8"/>
  <c r="BZ52" i="8"/>
  <c r="CC52" i="8"/>
  <c r="CF52" i="8"/>
  <c r="CG52" i="8"/>
  <c r="CH52" i="8"/>
  <c r="CJ52" i="8"/>
  <c r="CK52" i="8"/>
  <c r="CN52" i="8"/>
  <c r="CQ52" i="8"/>
  <c r="CR52" i="8"/>
  <c r="CS52" i="8"/>
  <c r="CU52" i="8"/>
  <c r="CV52" i="8"/>
  <c r="CY52" i="8"/>
  <c r="DB52" i="8"/>
  <c r="DC52" i="8"/>
  <c r="DD52" i="8"/>
  <c r="DF52" i="8"/>
  <c r="P53" i="8"/>
  <c r="R53" i="8"/>
  <c r="S53" i="8"/>
  <c r="T53" i="8"/>
  <c r="V53" i="8"/>
  <c r="W53" i="8"/>
  <c r="Z53" i="8"/>
  <c r="AC53" i="8"/>
  <c r="AD53" i="8"/>
  <c r="AE53" i="8"/>
  <c r="AG53" i="8"/>
  <c r="AH53" i="8"/>
  <c r="AK53" i="8"/>
  <c r="AN53" i="8"/>
  <c r="AO53" i="8"/>
  <c r="AP53" i="8"/>
  <c r="AR53" i="8"/>
  <c r="AS53" i="8"/>
  <c r="AV53" i="8"/>
  <c r="AY53" i="8"/>
  <c r="AZ53" i="8"/>
  <c r="BA53" i="8"/>
  <c r="BC53" i="8"/>
  <c r="BD53" i="8"/>
  <c r="BG53" i="8"/>
  <c r="BJ53" i="8"/>
  <c r="BK53" i="8"/>
  <c r="BL53" i="8"/>
  <c r="BN53" i="8"/>
  <c r="BO53" i="8"/>
  <c r="BR53" i="8"/>
  <c r="BU53" i="8"/>
  <c r="BV53" i="8"/>
  <c r="BW53" i="8"/>
  <c r="BY53" i="8"/>
  <c r="BZ53" i="8"/>
  <c r="CC53" i="8"/>
  <c r="CF53" i="8"/>
  <c r="CG53" i="8"/>
  <c r="CH53" i="8"/>
  <c r="CJ53" i="8"/>
  <c r="CK53" i="8"/>
  <c r="CN53" i="8"/>
  <c r="CQ53" i="8"/>
  <c r="CR53" i="8"/>
  <c r="CS53" i="8"/>
  <c r="CU53" i="8"/>
  <c r="CV53" i="8"/>
  <c r="CY53" i="8"/>
  <c r="DB53" i="8"/>
  <c r="DC53" i="8"/>
  <c r="DD53" i="8"/>
  <c r="DF53" i="8"/>
  <c r="P54" i="8"/>
  <c r="R54" i="8"/>
  <c r="S54" i="8"/>
  <c r="T54" i="8"/>
  <c r="V54" i="8"/>
  <c r="W54" i="8"/>
  <c r="Z54" i="8"/>
  <c r="AC54" i="8"/>
  <c r="AD54" i="8"/>
  <c r="AE54" i="8"/>
  <c r="AG54" i="8"/>
  <c r="AH54" i="8"/>
  <c r="AK54" i="8"/>
  <c r="AN54" i="8"/>
  <c r="AO54" i="8"/>
  <c r="AP54" i="8"/>
  <c r="AR54" i="8"/>
  <c r="AS54" i="8"/>
  <c r="AV54" i="8"/>
  <c r="AY54" i="8"/>
  <c r="AZ54" i="8"/>
  <c r="BA54" i="8"/>
  <c r="BC54" i="8"/>
  <c r="BD54" i="8"/>
  <c r="BG54" i="8"/>
  <c r="BJ54" i="8"/>
  <c r="BK54" i="8"/>
  <c r="BL54" i="8"/>
  <c r="BN54" i="8"/>
  <c r="BO54" i="8"/>
  <c r="BR54" i="8"/>
  <c r="BU54" i="8"/>
  <c r="BV54" i="8"/>
  <c r="BW54" i="8"/>
  <c r="BY54" i="8"/>
  <c r="BZ54" i="8"/>
  <c r="CC54" i="8"/>
  <c r="CF54" i="8"/>
  <c r="CG54" i="8"/>
  <c r="CH54" i="8"/>
  <c r="CJ54" i="8"/>
  <c r="CK54" i="8"/>
  <c r="CN54" i="8"/>
  <c r="CQ54" i="8"/>
  <c r="CR54" i="8"/>
  <c r="CS54" i="8"/>
  <c r="CU54" i="8"/>
  <c r="CV54" i="8"/>
  <c r="CY54" i="8"/>
  <c r="DB54" i="8"/>
  <c r="DC54" i="8"/>
  <c r="DD54" i="8"/>
  <c r="DF54" i="8"/>
  <c r="P55" i="8"/>
  <c r="R55" i="8"/>
  <c r="S55" i="8"/>
  <c r="T55" i="8"/>
  <c r="V55" i="8"/>
  <c r="W55" i="8"/>
  <c r="Z55" i="8"/>
  <c r="AC55" i="8"/>
  <c r="AD55" i="8"/>
  <c r="AE55" i="8"/>
  <c r="AG55" i="8"/>
  <c r="AH55" i="8"/>
  <c r="AK55" i="8"/>
  <c r="AN55" i="8"/>
  <c r="AO55" i="8"/>
  <c r="AP55" i="8"/>
  <c r="AR55" i="8"/>
  <c r="AS55" i="8"/>
  <c r="AV55" i="8"/>
  <c r="AY55" i="8"/>
  <c r="AZ55" i="8"/>
  <c r="BA55" i="8"/>
  <c r="BC55" i="8"/>
  <c r="BD55" i="8"/>
  <c r="BG55" i="8"/>
  <c r="BJ55" i="8"/>
  <c r="BK55" i="8"/>
  <c r="BL55" i="8"/>
  <c r="BN55" i="8"/>
  <c r="BO55" i="8"/>
  <c r="BR55" i="8"/>
  <c r="BU55" i="8"/>
  <c r="BV55" i="8"/>
  <c r="BW55" i="8"/>
  <c r="BY55" i="8"/>
  <c r="BZ55" i="8"/>
  <c r="CC55" i="8"/>
  <c r="CF55" i="8"/>
  <c r="CG55" i="8"/>
  <c r="CH55" i="8"/>
  <c r="CJ55" i="8"/>
  <c r="CK55" i="8"/>
  <c r="CN55" i="8"/>
  <c r="CQ55" i="8"/>
  <c r="CR55" i="8"/>
  <c r="CS55" i="8"/>
  <c r="CU55" i="8"/>
  <c r="CV55" i="8"/>
  <c r="CY55" i="8"/>
  <c r="DB55" i="8"/>
  <c r="DC55" i="8"/>
  <c r="DD55" i="8"/>
  <c r="DF55" i="8"/>
  <c r="P56" i="8"/>
  <c r="R56" i="8"/>
  <c r="S56" i="8"/>
  <c r="T56" i="8"/>
  <c r="V56" i="8"/>
  <c r="W56" i="8"/>
  <c r="Z56" i="8"/>
  <c r="AC56" i="8"/>
  <c r="AD56" i="8"/>
  <c r="AE56" i="8"/>
  <c r="AG56" i="8"/>
  <c r="AH56" i="8"/>
  <c r="AK56" i="8"/>
  <c r="AN56" i="8"/>
  <c r="AO56" i="8"/>
  <c r="AP56" i="8"/>
  <c r="AR56" i="8"/>
  <c r="AS56" i="8"/>
  <c r="AV56" i="8"/>
  <c r="AY56" i="8"/>
  <c r="AZ56" i="8"/>
  <c r="BA56" i="8"/>
  <c r="BC56" i="8"/>
  <c r="BD56" i="8"/>
  <c r="BG56" i="8"/>
  <c r="BJ56" i="8"/>
  <c r="BK56" i="8"/>
  <c r="BL56" i="8"/>
  <c r="BN56" i="8"/>
  <c r="BO56" i="8"/>
  <c r="BR56" i="8"/>
  <c r="BU56" i="8"/>
  <c r="BV56" i="8"/>
  <c r="BW56" i="8"/>
  <c r="BY56" i="8"/>
  <c r="BZ56" i="8"/>
  <c r="CC56" i="8"/>
  <c r="CF56" i="8"/>
  <c r="CG56" i="8"/>
  <c r="CH56" i="8"/>
  <c r="CJ56" i="8"/>
  <c r="CK56" i="8"/>
  <c r="CN56" i="8"/>
  <c r="CQ56" i="8"/>
  <c r="CR56" i="8"/>
  <c r="CS56" i="8"/>
  <c r="CU56" i="8"/>
  <c r="CV56" i="8"/>
  <c r="CY56" i="8"/>
  <c r="DB56" i="8"/>
  <c r="DC56" i="8"/>
  <c r="DD56" i="8"/>
  <c r="DF56" i="8"/>
  <c r="P57" i="8"/>
  <c r="R57" i="8"/>
  <c r="S57" i="8"/>
  <c r="T57" i="8"/>
  <c r="V57" i="8"/>
  <c r="W57" i="8"/>
  <c r="Z57" i="8"/>
  <c r="AC57" i="8"/>
  <c r="AD57" i="8"/>
  <c r="AE57" i="8"/>
  <c r="AG57" i="8"/>
  <c r="AH57" i="8"/>
  <c r="AK57" i="8"/>
  <c r="AN57" i="8"/>
  <c r="AO57" i="8"/>
  <c r="AP57" i="8"/>
  <c r="AR57" i="8"/>
  <c r="AS57" i="8"/>
  <c r="AV57" i="8"/>
  <c r="AY57" i="8"/>
  <c r="AZ57" i="8"/>
  <c r="BA57" i="8"/>
  <c r="BC57" i="8"/>
  <c r="BD57" i="8"/>
  <c r="BG57" i="8"/>
  <c r="BJ57" i="8"/>
  <c r="BK57" i="8"/>
  <c r="BL57" i="8"/>
  <c r="BN57" i="8"/>
  <c r="BO57" i="8"/>
  <c r="BR57" i="8"/>
  <c r="BU57" i="8"/>
  <c r="BV57" i="8"/>
  <c r="BW57" i="8"/>
  <c r="BY57" i="8"/>
  <c r="BZ57" i="8"/>
  <c r="CC57" i="8"/>
  <c r="CF57" i="8"/>
  <c r="CG57" i="8"/>
  <c r="CH57" i="8"/>
  <c r="CJ57" i="8"/>
  <c r="CK57" i="8"/>
  <c r="CN57" i="8"/>
  <c r="CQ57" i="8"/>
  <c r="CR57" i="8"/>
  <c r="CS57" i="8"/>
  <c r="CU57" i="8"/>
  <c r="CV57" i="8"/>
  <c r="CY57" i="8"/>
  <c r="DB57" i="8"/>
  <c r="DC57" i="8"/>
  <c r="DD57" i="8"/>
  <c r="DF57" i="8"/>
  <c r="P58" i="8"/>
  <c r="R58" i="8"/>
  <c r="S58" i="8"/>
  <c r="T58" i="8"/>
  <c r="V58" i="8"/>
  <c r="W58" i="8"/>
  <c r="Z58" i="8"/>
  <c r="AC58" i="8"/>
  <c r="AD58" i="8"/>
  <c r="AE58" i="8"/>
  <c r="AG58" i="8"/>
  <c r="AH58" i="8"/>
  <c r="AK58" i="8"/>
  <c r="AN58" i="8"/>
  <c r="AO58" i="8"/>
  <c r="AP58" i="8"/>
  <c r="AR58" i="8"/>
  <c r="AS58" i="8"/>
  <c r="AV58" i="8"/>
  <c r="AY58" i="8"/>
  <c r="AZ58" i="8"/>
  <c r="BA58" i="8"/>
  <c r="BC58" i="8"/>
  <c r="BD58" i="8"/>
  <c r="BG58" i="8"/>
  <c r="BJ58" i="8"/>
  <c r="BK58" i="8"/>
  <c r="BL58" i="8"/>
  <c r="BN58" i="8"/>
  <c r="BO58" i="8"/>
  <c r="BR58" i="8"/>
  <c r="BU58" i="8"/>
  <c r="BV58" i="8"/>
  <c r="BW58" i="8"/>
  <c r="BY58" i="8"/>
  <c r="BZ58" i="8"/>
  <c r="CC58" i="8"/>
  <c r="CF58" i="8"/>
  <c r="CG58" i="8"/>
  <c r="CH58" i="8"/>
  <c r="CJ58" i="8"/>
  <c r="CK58" i="8"/>
  <c r="CN58" i="8"/>
  <c r="CQ58" i="8"/>
  <c r="CR58" i="8"/>
  <c r="CS58" i="8"/>
  <c r="CU58" i="8"/>
  <c r="CV58" i="8"/>
  <c r="CY58" i="8"/>
  <c r="DB58" i="8"/>
  <c r="DC58" i="8"/>
  <c r="DD58" i="8"/>
  <c r="DF58" i="8"/>
  <c r="P59" i="8"/>
  <c r="R59" i="8"/>
  <c r="S59" i="8"/>
  <c r="T59" i="8"/>
  <c r="V59" i="8"/>
  <c r="W59" i="8"/>
  <c r="Z59" i="8"/>
  <c r="AC59" i="8"/>
  <c r="AD59" i="8"/>
  <c r="AE59" i="8"/>
  <c r="AG59" i="8"/>
  <c r="AH59" i="8"/>
  <c r="AK59" i="8"/>
  <c r="AN59" i="8"/>
  <c r="AO59" i="8"/>
  <c r="AP59" i="8"/>
  <c r="AR59" i="8"/>
  <c r="AS59" i="8"/>
  <c r="AV59" i="8"/>
  <c r="AY59" i="8"/>
  <c r="AZ59" i="8"/>
  <c r="BA59" i="8"/>
  <c r="BC59" i="8"/>
  <c r="BD59" i="8"/>
  <c r="BG59" i="8"/>
  <c r="BJ59" i="8"/>
  <c r="BK59" i="8"/>
  <c r="BL59" i="8"/>
  <c r="BN59" i="8"/>
  <c r="BO59" i="8"/>
  <c r="BR59" i="8"/>
  <c r="BU59" i="8"/>
  <c r="BV59" i="8"/>
  <c r="BW59" i="8"/>
  <c r="BY59" i="8"/>
  <c r="BZ59" i="8"/>
  <c r="CC59" i="8"/>
  <c r="CF59" i="8"/>
  <c r="CG59" i="8"/>
  <c r="CH59" i="8"/>
  <c r="CJ59" i="8"/>
  <c r="CK59" i="8"/>
  <c r="CN59" i="8"/>
  <c r="CQ59" i="8"/>
  <c r="CR59" i="8"/>
  <c r="CS59" i="8"/>
  <c r="CU59" i="8"/>
  <c r="CV59" i="8"/>
  <c r="CY59" i="8"/>
  <c r="DB59" i="8"/>
  <c r="DC59" i="8"/>
  <c r="DD59" i="8"/>
  <c r="DF59" i="8"/>
  <c r="P60" i="8"/>
  <c r="R60" i="8"/>
  <c r="S60" i="8"/>
  <c r="T60" i="8"/>
  <c r="V60" i="8"/>
  <c r="W60" i="8"/>
  <c r="Z60" i="8"/>
  <c r="AC60" i="8"/>
  <c r="AD60" i="8"/>
  <c r="AE60" i="8"/>
  <c r="AG60" i="8"/>
  <c r="AH60" i="8"/>
  <c r="AK60" i="8"/>
  <c r="AN60" i="8"/>
  <c r="AO60" i="8"/>
  <c r="AP60" i="8"/>
  <c r="AR60" i="8"/>
  <c r="AS60" i="8"/>
  <c r="AV60" i="8"/>
  <c r="AY60" i="8"/>
  <c r="AZ60" i="8"/>
  <c r="BA60" i="8"/>
  <c r="BC60" i="8"/>
  <c r="BD60" i="8"/>
  <c r="BG60" i="8"/>
  <c r="BJ60" i="8"/>
  <c r="BK60" i="8"/>
  <c r="BL60" i="8"/>
  <c r="BN60" i="8"/>
  <c r="BO60" i="8"/>
  <c r="BR60" i="8"/>
  <c r="BU60" i="8"/>
  <c r="BV60" i="8"/>
  <c r="BW60" i="8"/>
  <c r="BY60" i="8"/>
  <c r="BZ60" i="8"/>
  <c r="CC60" i="8"/>
  <c r="CF60" i="8"/>
  <c r="CG60" i="8"/>
  <c r="CH60" i="8"/>
  <c r="CJ60" i="8"/>
  <c r="CK60" i="8"/>
  <c r="CN60" i="8"/>
  <c r="CQ60" i="8"/>
  <c r="CR60" i="8"/>
  <c r="CS60" i="8"/>
  <c r="CU60" i="8"/>
  <c r="CV60" i="8"/>
  <c r="CY60" i="8"/>
  <c r="DB60" i="8"/>
  <c r="DC60" i="8"/>
  <c r="DD60" i="8"/>
  <c r="DF60" i="8"/>
  <c r="DF61" i="8"/>
  <c r="DF64" i="8"/>
  <c r="S19" i="3"/>
  <c r="CU29" i="8"/>
  <c r="CU61" i="8"/>
  <c r="CU64" i="8"/>
  <c r="R18" i="3"/>
  <c r="S18" i="3"/>
  <c r="CJ29" i="8"/>
  <c r="CJ61" i="8"/>
  <c r="CJ64" i="8"/>
  <c r="Q17" i="3"/>
  <c r="R17" i="3"/>
  <c r="S17" i="3"/>
  <c r="DA61" i="8"/>
  <c r="CZ61" i="8"/>
  <c r="DG60" i="8"/>
  <c r="DG44" i="8"/>
  <c r="DG42" i="8"/>
  <c r="DG40" i="8"/>
  <c r="DG38" i="8"/>
  <c r="CY61" i="8"/>
  <c r="DA29" i="8"/>
  <c r="CZ29" i="8"/>
  <c r="DF86" i="8"/>
  <c r="DF82" i="8"/>
  <c r="DG16" i="8"/>
  <c r="DF76" i="8"/>
  <c r="DG11" i="8"/>
  <c r="DF74" i="8"/>
  <c r="DG8" i="8"/>
  <c r="CP61" i="8"/>
  <c r="CO61" i="8"/>
  <c r="CQ61" i="8"/>
  <c r="CN61" i="8"/>
  <c r="CP29" i="8"/>
  <c r="CO29" i="8"/>
  <c r="CU87" i="8"/>
  <c r="CU86" i="8"/>
  <c r="CU85" i="8"/>
  <c r="CU74" i="8"/>
  <c r="CU70" i="8"/>
  <c r="CE61" i="8"/>
  <c r="CD61" i="8"/>
  <c r="CG61" i="8"/>
  <c r="CF61" i="8"/>
  <c r="CE29" i="8"/>
  <c r="CD29" i="8"/>
  <c r="CJ89" i="8"/>
  <c r="CJ87" i="8"/>
  <c r="CJ85" i="8"/>
  <c r="CJ84" i="8"/>
  <c r="CJ82" i="8"/>
  <c r="CJ81" i="8"/>
  <c r="CJ79" i="8"/>
  <c r="CJ77" i="8"/>
  <c r="CJ76" i="8"/>
  <c r="CJ73" i="8"/>
  <c r="CJ72" i="8"/>
  <c r="CJ69" i="8"/>
  <c r="CF29" i="8"/>
  <c r="R4" i="9"/>
  <c r="T4" i="9"/>
  <c r="U4" i="9"/>
  <c r="V4" i="9"/>
  <c r="X4" i="9"/>
  <c r="Y4" i="9"/>
  <c r="AB4" i="9"/>
  <c r="AE4" i="9"/>
  <c r="AF4" i="9"/>
  <c r="AG4" i="9"/>
  <c r="AI4" i="9"/>
  <c r="AJ4" i="9"/>
  <c r="AM4" i="9"/>
  <c r="AP4" i="9"/>
  <c r="AQ4" i="9"/>
  <c r="AR4" i="9"/>
  <c r="AT4" i="9"/>
  <c r="AU4" i="9"/>
  <c r="AX4" i="9"/>
  <c r="BA4" i="9"/>
  <c r="BB4" i="9"/>
  <c r="BC4" i="9"/>
  <c r="BE4" i="9"/>
  <c r="BF4" i="9"/>
  <c r="BI4" i="9"/>
  <c r="BL4" i="9"/>
  <c r="BM4" i="9"/>
  <c r="BN4" i="9"/>
  <c r="BP4" i="9"/>
  <c r="BQ4" i="9"/>
  <c r="BT4" i="9"/>
  <c r="BW4" i="9"/>
  <c r="BX4" i="9"/>
  <c r="BY4" i="9"/>
  <c r="CA4" i="9"/>
  <c r="CB4" i="9"/>
  <c r="CE4" i="9"/>
  <c r="CH4" i="9"/>
  <c r="CI4" i="9"/>
  <c r="CJ4" i="9"/>
  <c r="CL4" i="9"/>
  <c r="CM4" i="9"/>
  <c r="CP4" i="9"/>
  <c r="CS4" i="9"/>
  <c r="CT4" i="9"/>
  <c r="CU4" i="9"/>
  <c r="CW4" i="9"/>
  <c r="CX4" i="9"/>
  <c r="DA4" i="9"/>
  <c r="DD4" i="9"/>
  <c r="DE4" i="9"/>
  <c r="DF4" i="9"/>
  <c r="DH4" i="9"/>
  <c r="R5" i="9"/>
  <c r="T5" i="9"/>
  <c r="U5" i="9"/>
  <c r="V5" i="9"/>
  <c r="X5" i="9"/>
  <c r="Y5" i="9"/>
  <c r="AB5" i="9"/>
  <c r="AE5" i="9"/>
  <c r="AF5" i="9"/>
  <c r="AG5" i="9"/>
  <c r="AI5" i="9"/>
  <c r="AJ5" i="9"/>
  <c r="AM5" i="9"/>
  <c r="AP5" i="9"/>
  <c r="AQ5" i="9"/>
  <c r="AR5" i="9"/>
  <c r="AT5" i="9"/>
  <c r="AU5" i="9"/>
  <c r="AX5" i="9"/>
  <c r="BA5" i="9"/>
  <c r="BB5" i="9"/>
  <c r="BC5" i="9"/>
  <c r="BE5" i="9"/>
  <c r="BF5" i="9"/>
  <c r="BI5" i="9"/>
  <c r="BL5" i="9"/>
  <c r="BM5" i="9"/>
  <c r="BN5" i="9"/>
  <c r="BP5" i="9"/>
  <c r="BQ5" i="9"/>
  <c r="BT5" i="9"/>
  <c r="BW5" i="9"/>
  <c r="BX5" i="9"/>
  <c r="BY5" i="9"/>
  <c r="CA5" i="9"/>
  <c r="CB5" i="9"/>
  <c r="CE5" i="9"/>
  <c r="CH5" i="9"/>
  <c r="CI5" i="9"/>
  <c r="CJ5" i="9"/>
  <c r="CL5" i="9"/>
  <c r="CM5" i="9"/>
  <c r="CP5" i="9"/>
  <c r="CS5" i="9"/>
  <c r="CT5" i="9"/>
  <c r="CU5" i="9"/>
  <c r="CW5" i="9"/>
  <c r="CX5" i="9"/>
  <c r="DA5" i="9"/>
  <c r="DD5" i="9"/>
  <c r="DE5" i="9"/>
  <c r="DF5" i="9"/>
  <c r="DH5" i="9"/>
  <c r="R6" i="9"/>
  <c r="T6" i="9"/>
  <c r="U6" i="9"/>
  <c r="V6" i="9"/>
  <c r="X6" i="9"/>
  <c r="Y6" i="9"/>
  <c r="AB6" i="9"/>
  <c r="AE6" i="9"/>
  <c r="AF6" i="9"/>
  <c r="AG6" i="9"/>
  <c r="AI6" i="9"/>
  <c r="AJ6" i="9"/>
  <c r="AM6" i="9"/>
  <c r="AP6" i="9"/>
  <c r="AQ6" i="9"/>
  <c r="AR6" i="9"/>
  <c r="AT6" i="9"/>
  <c r="AU6" i="9"/>
  <c r="AX6" i="9"/>
  <c r="BA6" i="9"/>
  <c r="BB6" i="9"/>
  <c r="BC6" i="9"/>
  <c r="BE6" i="9"/>
  <c r="BF6" i="9"/>
  <c r="BI6" i="9"/>
  <c r="BL6" i="9"/>
  <c r="BM6" i="9"/>
  <c r="BN6" i="9"/>
  <c r="BP6" i="9"/>
  <c r="BQ6" i="9"/>
  <c r="BT6" i="9"/>
  <c r="BW6" i="9"/>
  <c r="BX6" i="9"/>
  <c r="BY6" i="9"/>
  <c r="CA6" i="9"/>
  <c r="CB6" i="9"/>
  <c r="CE6" i="9"/>
  <c r="CH6" i="9"/>
  <c r="CI6" i="9"/>
  <c r="CJ6" i="9"/>
  <c r="CL6" i="9"/>
  <c r="CM6" i="9"/>
  <c r="CP6" i="9"/>
  <c r="CS6" i="9"/>
  <c r="CT6" i="9"/>
  <c r="CU6" i="9"/>
  <c r="CW6" i="9"/>
  <c r="CX6" i="9"/>
  <c r="DA6" i="9"/>
  <c r="DD6" i="9"/>
  <c r="DE6" i="9"/>
  <c r="DF6" i="9"/>
  <c r="DH6" i="9"/>
  <c r="R7" i="9"/>
  <c r="T7" i="9"/>
  <c r="U7" i="9"/>
  <c r="V7" i="9"/>
  <c r="X7" i="9"/>
  <c r="Y7" i="9"/>
  <c r="AB7" i="9"/>
  <c r="AE7" i="9"/>
  <c r="AF7" i="9"/>
  <c r="AG7" i="9"/>
  <c r="AI7" i="9"/>
  <c r="AJ7" i="9"/>
  <c r="AM7" i="9"/>
  <c r="AP7" i="9"/>
  <c r="AQ7" i="9"/>
  <c r="AR7" i="9"/>
  <c r="AT7" i="9"/>
  <c r="AU7" i="9"/>
  <c r="AX7" i="9"/>
  <c r="BA7" i="9"/>
  <c r="BB7" i="9"/>
  <c r="BC7" i="9"/>
  <c r="BE7" i="9"/>
  <c r="BF7" i="9"/>
  <c r="BI7" i="9"/>
  <c r="BL7" i="9"/>
  <c r="BM7" i="9"/>
  <c r="BN7" i="9"/>
  <c r="BP7" i="9"/>
  <c r="BQ7" i="9"/>
  <c r="BT7" i="9"/>
  <c r="BW7" i="9"/>
  <c r="BX7" i="9"/>
  <c r="BY7" i="9"/>
  <c r="CA7" i="9"/>
  <c r="CB7" i="9"/>
  <c r="CE7" i="9"/>
  <c r="CH7" i="9"/>
  <c r="CI7" i="9"/>
  <c r="CJ7" i="9"/>
  <c r="CL7" i="9"/>
  <c r="CM7" i="9"/>
  <c r="CP7" i="9"/>
  <c r="CS7" i="9"/>
  <c r="CT7" i="9"/>
  <c r="CU7" i="9"/>
  <c r="CW7" i="9"/>
  <c r="CX7" i="9"/>
  <c r="DA7" i="9"/>
  <c r="DD7" i="9"/>
  <c r="DE7" i="9"/>
  <c r="DF7" i="9"/>
  <c r="DH7" i="9"/>
  <c r="R8" i="9"/>
  <c r="T8" i="9"/>
  <c r="U8" i="9"/>
  <c r="V8" i="9"/>
  <c r="X8" i="9"/>
  <c r="Y8" i="9"/>
  <c r="AB8" i="9"/>
  <c r="AE8" i="9"/>
  <c r="AF8" i="9"/>
  <c r="AG8" i="9"/>
  <c r="AI8" i="9"/>
  <c r="AJ8" i="9"/>
  <c r="AM8" i="9"/>
  <c r="AP8" i="9"/>
  <c r="AQ8" i="9"/>
  <c r="AR8" i="9"/>
  <c r="AT8" i="9"/>
  <c r="AU8" i="9"/>
  <c r="AX8" i="9"/>
  <c r="BA8" i="9"/>
  <c r="BB8" i="9"/>
  <c r="BC8" i="9"/>
  <c r="BE8" i="9"/>
  <c r="BF8" i="9"/>
  <c r="BI8" i="9"/>
  <c r="BL8" i="9"/>
  <c r="BM8" i="9"/>
  <c r="BN8" i="9"/>
  <c r="BP8" i="9"/>
  <c r="BQ8" i="9"/>
  <c r="BT8" i="9"/>
  <c r="BW8" i="9"/>
  <c r="BX8" i="9"/>
  <c r="BY8" i="9"/>
  <c r="CA8" i="9"/>
  <c r="CB8" i="9"/>
  <c r="CE8" i="9"/>
  <c r="CH8" i="9"/>
  <c r="CI8" i="9"/>
  <c r="CJ8" i="9"/>
  <c r="CL8" i="9"/>
  <c r="CM8" i="9"/>
  <c r="CP8" i="9"/>
  <c r="CS8" i="9"/>
  <c r="CT8" i="9"/>
  <c r="CU8" i="9"/>
  <c r="CW8" i="9"/>
  <c r="CX8" i="9"/>
  <c r="DA8" i="9"/>
  <c r="DD8" i="9"/>
  <c r="DE8" i="9"/>
  <c r="DF8" i="9"/>
  <c r="DH8" i="9"/>
  <c r="R9" i="9"/>
  <c r="T9" i="9"/>
  <c r="U9" i="9"/>
  <c r="V9" i="9"/>
  <c r="X9" i="9"/>
  <c r="Y9" i="9"/>
  <c r="AB9" i="9"/>
  <c r="AE9" i="9"/>
  <c r="AF9" i="9"/>
  <c r="AG9" i="9"/>
  <c r="AI9" i="9"/>
  <c r="AJ9" i="9"/>
  <c r="AM9" i="9"/>
  <c r="AP9" i="9"/>
  <c r="AQ9" i="9"/>
  <c r="AR9" i="9"/>
  <c r="AT9" i="9"/>
  <c r="AU9" i="9"/>
  <c r="AX9" i="9"/>
  <c r="BA9" i="9"/>
  <c r="BB9" i="9"/>
  <c r="BC9" i="9"/>
  <c r="BE9" i="9"/>
  <c r="BF9" i="9"/>
  <c r="BI9" i="9"/>
  <c r="BL9" i="9"/>
  <c r="BM9" i="9"/>
  <c r="BN9" i="9"/>
  <c r="BP9" i="9"/>
  <c r="BQ9" i="9"/>
  <c r="BT9" i="9"/>
  <c r="BW9" i="9"/>
  <c r="BX9" i="9"/>
  <c r="BY9" i="9"/>
  <c r="CA9" i="9"/>
  <c r="CB9" i="9"/>
  <c r="CE9" i="9"/>
  <c r="CH9" i="9"/>
  <c r="CI9" i="9"/>
  <c r="CJ9" i="9"/>
  <c r="CL9" i="9"/>
  <c r="CM9" i="9"/>
  <c r="CP9" i="9"/>
  <c r="CS9" i="9"/>
  <c r="CT9" i="9"/>
  <c r="CU9" i="9"/>
  <c r="CW9" i="9"/>
  <c r="CX9" i="9"/>
  <c r="DA9" i="9"/>
  <c r="DD9" i="9"/>
  <c r="DE9" i="9"/>
  <c r="DF9" i="9"/>
  <c r="DH9" i="9"/>
  <c r="R10" i="9"/>
  <c r="T10" i="9"/>
  <c r="X10" i="9"/>
  <c r="Y10" i="9"/>
  <c r="AB10" i="9"/>
  <c r="AE10" i="9"/>
  <c r="AF10" i="9"/>
  <c r="AG10" i="9"/>
  <c r="AI10" i="9"/>
  <c r="AJ10" i="9"/>
  <c r="AM10" i="9"/>
  <c r="AP10" i="9"/>
  <c r="AQ10" i="9"/>
  <c r="AR10" i="9"/>
  <c r="AT10" i="9"/>
  <c r="AU10" i="9"/>
  <c r="AX10" i="9"/>
  <c r="BA10" i="9"/>
  <c r="BB10" i="9"/>
  <c r="BC10" i="9"/>
  <c r="BE10" i="9"/>
  <c r="BF10" i="9"/>
  <c r="BI10" i="9"/>
  <c r="BL10" i="9"/>
  <c r="BM10" i="9"/>
  <c r="BN10" i="9"/>
  <c r="BP10" i="9"/>
  <c r="BQ10" i="9"/>
  <c r="BT10" i="9"/>
  <c r="BW10" i="9"/>
  <c r="BX10" i="9"/>
  <c r="BY10" i="9"/>
  <c r="CA10" i="9"/>
  <c r="CB10" i="9"/>
  <c r="CE10" i="9"/>
  <c r="CH10" i="9"/>
  <c r="CI10" i="9"/>
  <c r="CJ10" i="9"/>
  <c r="CL10" i="9"/>
  <c r="CM10" i="9"/>
  <c r="CP10" i="9"/>
  <c r="CS10" i="9"/>
  <c r="CT10" i="9"/>
  <c r="CU10" i="9"/>
  <c r="CW10" i="9"/>
  <c r="CX10" i="9"/>
  <c r="DA10" i="9"/>
  <c r="DD10" i="9"/>
  <c r="DE10" i="9"/>
  <c r="DF10" i="9"/>
  <c r="DH10" i="9"/>
  <c r="R11" i="9"/>
  <c r="T11" i="9"/>
  <c r="U11" i="9"/>
  <c r="V11" i="9"/>
  <c r="X11" i="9"/>
  <c r="Y11" i="9"/>
  <c r="AB11" i="9"/>
  <c r="AE11" i="9"/>
  <c r="AF11" i="9"/>
  <c r="AG11" i="9"/>
  <c r="AI11" i="9"/>
  <c r="AJ11" i="9"/>
  <c r="AM11" i="9"/>
  <c r="AP11" i="9"/>
  <c r="AQ11" i="9"/>
  <c r="AR11" i="9"/>
  <c r="AT11" i="9"/>
  <c r="AU11" i="9"/>
  <c r="AX11" i="9"/>
  <c r="BA11" i="9"/>
  <c r="BB11" i="9"/>
  <c r="BC11" i="9"/>
  <c r="BE11" i="9"/>
  <c r="BF11" i="9"/>
  <c r="BI11" i="9"/>
  <c r="BL11" i="9"/>
  <c r="BM11" i="9"/>
  <c r="BN11" i="9"/>
  <c r="BP11" i="9"/>
  <c r="BQ11" i="9"/>
  <c r="BT11" i="9"/>
  <c r="BW11" i="9"/>
  <c r="BX11" i="9"/>
  <c r="BY11" i="9"/>
  <c r="CA11" i="9"/>
  <c r="CB11" i="9"/>
  <c r="CE11" i="9"/>
  <c r="CH11" i="9"/>
  <c r="CI11" i="9"/>
  <c r="CJ11" i="9"/>
  <c r="CL11" i="9"/>
  <c r="CM11" i="9"/>
  <c r="CP11" i="9"/>
  <c r="CS11" i="9"/>
  <c r="CT11" i="9"/>
  <c r="CU11" i="9"/>
  <c r="CW11" i="9"/>
  <c r="CX11" i="9"/>
  <c r="DA11" i="9"/>
  <c r="DD11" i="9"/>
  <c r="DE11" i="9"/>
  <c r="DF11" i="9"/>
  <c r="DH11" i="9"/>
  <c r="R12" i="9"/>
  <c r="T12" i="9"/>
  <c r="U12" i="9"/>
  <c r="V12" i="9"/>
  <c r="X12" i="9"/>
  <c r="Y12" i="9"/>
  <c r="AB12" i="9"/>
  <c r="AE12" i="9"/>
  <c r="AF12" i="9"/>
  <c r="AG12" i="9"/>
  <c r="AI12" i="9"/>
  <c r="AJ12" i="9"/>
  <c r="AM12" i="9"/>
  <c r="AP12" i="9"/>
  <c r="AQ12" i="9"/>
  <c r="AR12" i="9"/>
  <c r="AT12" i="9"/>
  <c r="AU12" i="9"/>
  <c r="AX12" i="9"/>
  <c r="BA12" i="9"/>
  <c r="BB12" i="9"/>
  <c r="BC12" i="9"/>
  <c r="BE12" i="9"/>
  <c r="BF12" i="9"/>
  <c r="BI12" i="9"/>
  <c r="BL12" i="9"/>
  <c r="BM12" i="9"/>
  <c r="BN12" i="9"/>
  <c r="BP12" i="9"/>
  <c r="BQ12" i="9"/>
  <c r="BT12" i="9"/>
  <c r="BW12" i="9"/>
  <c r="BX12" i="9"/>
  <c r="BY12" i="9"/>
  <c r="CA12" i="9"/>
  <c r="CB12" i="9"/>
  <c r="CE12" i="9"/>
  <c r="CH12" i="9"/>
  <c r="CI12" i="9"/>
  <c r="CJ12" i="9"/>
  <c r="CL12" i="9"/>
  <c r="CM12" i="9"/>
  <c r="CP12" i="9"/>
  <c r="CS12" i="9"/>
  <c r="CT12" i="9"/>
  <c r="CU12" i="9"/>
  <c r="CW12" i="9"/>
  <c r="CX12" i="9"/>
  <c r="DA12" i="9"/>
  <c r="DD12" i="9"/>
  <c r="DE12" i="9"/>
  <c r="DF12" i="9"/>
  <c r="DH12" i="9"/>
  <c r="R13" i="9"/>
  <c r="T13" i="9"/>
  <c r="U13" i="9"/>
  <c r="V13" i="9"/>
  <c r="X13" i="9"/>
  <c r="Y13" i="9"/>
  <c r="AB13" i="9"/>
  <c r="AE13" i="9"/>
  <c r="AF13" i="9"/>
  <c r="AG13" i="9"/>
  <c r="AI13" i="9"/>
  <c r="AJ13" i="9"/>
  <c r="AM13" i="9"/>
  <c r="AP13" i="9"/>
  <c r="AQ13" i="9"/>
  <c r="AR13" i="9"/>
  <c r="AT13" i="9"/>
  <c r="AU13" i="9"/>
  <c r="AX13" i="9"/>
  <c r="BA13" i="9"/>
  <c r="BB13" i="9"/>
  <c r="BC13" i="9"/>
  <c r="BE13" i="9"/>
  <c r="BF13" i="9"/>
  <c r="BI13" i="9"/>
  <c r="BL13" i="9"/>
  <c r="BM13" i="9"/>
  <c r="BN13" i="9"/>
  <c r="BP13" i="9"/>
  <c r="BQ13" i="9"/>
  <c r="BT13" i="9"/>
  <c r="BW13" i="9"/>
  <c r="BX13" i="9"/>
  <c r="BY13" i="9"/>
  <c r="CA13" i="9"/>
  <c r="CB13" i="9"/>
  <c r="CE13" i="9"/>
  <c r="CH13" i="9"/>
  <c r="CI13" i="9"/>
  <c r="CJ13" i="9"/>
  <c r="CL13" i="9"/>
  <c r="CM13" i="9"/>
  <c r="CP13" i="9"/>
  <c r="CS13" i="9"/>
  <c r="CT13" i="9"/>
  <c r="CU13" i="9"/>
  <c r="CW13" i="9"/>
  <c r="CX13" i="9"/>
  <c r="DA13" i="9"/>
  <c r="DD13" i="9"/>
  <c r="DE13" i="9"/>
  <c r="DF13" i="9"/>
  <c r="DH13" i="9"/>
  <c r="R14" i="9"/>
  <c r="T14" i="9"/>
  <c r="U14" i="9"/>
  <c r="V14" i="9"/>
  <c r="X14" i="9"/>
  <c r="Y14" i="9"/>
  <c r="AB14" i="9"/>
  <c r="AE14" i="9"/>
  <c r="AF14" i="9"/>
  <c r="AG14" i="9"/>
  <c r="AI14" i="9"/>
  <c r="AJ14" i="9"/>
  <c r="AM14" i="9"/>
  <c r="AP14" i="9"/>
  <c r="AQ14" i="9"/>
  <c r="AR14" i="9"/>
  <c r="AT14" i="9"/>
  <c r="AU14" i="9"/>
  <c r="AX14" i="9"/>
  <c r="BA14" i="9"/>
  <c r="BB14" i="9"/>
  <c r="BC14" i="9"/>
  <c r="BE14" i="9"/>
  <c r="BF14" i="9"/>
  <c r="BI14" i="9"/>
  <c r="BL14" i="9"/>
  <c r="BM14" i="9"/>
  <c r="BN14" i="9"/>
  <c r="BP14" i="9"/>
  <c r="BQ14" i="9"/>
  <c r="BT14" i="9"/>
  <c r="BW14" i="9"/>
  <c r="BX14" i="9"/>
  <c r="BY14" i="9"/>
  <c r="CA14" i="9"/>
  <c r="CB14" i="9"/>
  <c r="CE14" i="9"/>
  <c r="CH14" i="9"/>
  <c r="CI14" i="9"/>
  <c r="CJ14" i="9"/>
  <c r="CL14" i="9"/>
  <c r="CM14" i="9"/>
  <c r="CP14" i="9"/>
  <c r="CS14" i="9"/>
  <c r="CT14" i="9"/>
  <c r="CU14" i="9"/>
  <c r="CW14" i="9"/>
  <c r="CX14" i="9"/>
  <c r="DA14" i="9"/>
  <c r="DD14" i="9"/>
  <c r="DE14" i="9"/>
  <c r="DF14" i="9"/>
  <c r="DH14" i="9"/>
  <c r="R15" i="9"/>
  <c r="T15" i="9"/>
  <c r="U15" i="9"/>
  <c r="V15" i="9"/>
  <c r="X15" i="9"/>
  <c r="Y15" i="9"/>
  <c r="AB15" i="9"/>
  <c r="AE15" i="9"/>
  <c r="AF15" i="9"/>
  <c r="AG15" i="9"/>
  <c r="AI15" i="9"/>
  <c r="AJ15" i="9"/>
  <c r="AM15" i="9"/>
  <c r="AP15" i="9"/>
  <c r="AQ15" i="9"/>
  <c r="AR15" i="9"/>
  <c r="AT15" i="9"/>
  <c r="AU15" i="9"/>
  <c r="AX15" i="9"/>
  <c r="BA15" i="9"/>
  <c r="BB15" i="9"/>
  <c r="BC15" i="9"/>
  <c r="BE15" i="9"/>
  <c r="BF15" i="9"/>
  <c r="BI15" i="9"/>
  <c r="BL15" i="9"/>
  <c r="BM15" i="9"/>
  <c r="BN15" i="9"/>
  <c r="BP15" i="9"/>
  <c r="BQ15" i="9"/>
  <c r="BT15" i="9"/>
  <c r="BW15" i="9"/>
  <c r="BX15" i="9"/>
  <c r="BY15" i="9"/>
  <c r="CA15" i="9"/>
  <c r="CB15" i="9"/>
  <c r="CE15" i="9"/>
  <c r="CH15" i="9"/>
  <c r="CI15" i="9"/>
  <c r="CJ15" i="9"/>
  <c r="CL15" i="9"/>
  <c r="CM15" i="9"/>
  <c r="CP15" i="9"/>
  <c r="CS15" i="9"/>
  <c r="CT15" i="9"/>
  <c r="CU15" i="9"/>
  <c r="CW15" i="9"/>
  <c r="CX15" i="9"/>
  <c r="DA15" i="9"/>
  <c r="DD15" i="9"/>
  <c r="DE15" i="9"/>
  <c r="DF15" i="9"/>
  <c r="DH15" i="9"/>
  <c r="R16" i="9"/>
  <c r="T16" i="9"/>
  <c r="U16" i="9"/>
  <c r="V16" i="9"/>
  <c r="X16" i="9"/>
  <c r="Y16" i="9"/>
  <c r="AB16" i="9"/>
  <c r="AE16" i="9"/>
  <c r="AF16" i="9"/>
  <c r="AG16" i="9"/>
  <c r="AI16" i="9"/>
  <c r="AJ16" i="9"/>
  <c r="AM16" i="9"/>
  <c r="AP16" i="9"/>
  <c r="AQ16" i="9"/>
  <c r="AR16" i="9"/>
  <c r="AT16" i="9"/>
  <c r="AU16" i="9"/>
  <c r="AX16" i="9"/>
  <c r="BA16" i="9"/>
  <c r="BB16" i="9"/>
  <c r="BC16" i="9"/>
  <c r="BE16" i="9"/>
  <c r="BF16" i="9"/>
  <c r="BI16" i="9"/>
  <c r="BL16" i="9"/>
  <c r="BM16" i="9"/>
  <c r="BN16" i="9"/>
  <c r="BP16" i="9"/>
  <c r="BQ16" i="9"/>
  <c r="BT16" i="9"/>
  <c r="BW16" i="9"/>
  <c r="BX16" i="9"/>
  <c r="BY16" i="9"/>
  <c r="CA16" i="9"/>
  <c r="CB16" i="9"/>
  <c r="CE16" i="9"/>
  <c r="CH16" i="9"/>
  <c r="CI16" i="9"/>
  <c r="CJ16" i="9"/>
  <c r="CL16" i="9"/>
  <c r="CM16" i="9"/>
  <c r="CP16" i="9"/>
  <c r="CS16" i="9"/>
  <c r="CT16" i="9"/>
  <c r="CU16" i="9"/>
  <c r="CW16" i="9"/>
  <c r="CX16" i="9"/>
  <c r="DA16" i="9"/>
  <c r="DD16" i="9"/>
  <c r="DE16" i="9"/>
  <c r="DF16" i="9"/>
  <c r="DH16" i="9"/>
  <c r="R17" i="9"/>
  <c r="T17" i="9"/>
  <c r="U17" i="9"/>
  <c r="V17" i="9"/>
  <c r="X17" i="9"/>
  <c r="Y17" i="9"/>
  <c r="AB17" i="9"/>
  <c r="AE17" i="9"/>
  <c r="AF17" i="9"/>
  <c r="AG17" i="9"/>
  <c r="AI17" i="9"/>
  <c r="AJ17" i="9"/>
  <c r="AM17" i="9"/>
  <c r="AP17" i="9"/>
  <c r="AQ17" i="9"/>
  <c r="AR17" i="9"/>
  <c r="AT17" i="9"/>
  <c r="AU17" i="9"/>
  <c r="AX17" i="9"/>
  <c r="BA17" i="9"/>
  <c r="BB17" i="9"/>
  <c r="BC17" i="9"/>
  <c r="BE17" i="9"/>
  <c r="BF17" i="9"/>
  <c r="BI17" i="9"/>
  <c r="BL17" i="9"/>
  <c r="BM17" i="9"/>
  <c r="BN17" i="9"/>
  <c r="BP17" i="9"/>
  <c r="BQ17" i="9"/>
  <c r="BT17" i="9"/>
  <c r="BW17" i="9"/>
  <c r="BX17" i="9"/>
  <c r="BY17" i="9"/>
  <c r="CA17" i="9"/>
  <c r="CB17" i="9"/>
  <c r="CE17" i="9"/>
  <c r="CH17" i="9"/>
  <c r="CI17" i="9"/>
  <c r="CJ17" i="9"/>
  <c r="CL17" i="9"/>
  <c r="CM17" i="9"/>
  <c r="CP17" i="9"/>
  <c r="CS17" i="9"/>
  <c r="CT17" i="9"/>
  <c r="CU17" i="9"/>
  <c r="CW17" i="9"/>
  <c r="CX17" i="9"/>
  <c r="DA17" i="9"/>
  <c r="DD17" i="9"/>
  <c r="DE17" i="9"/>
  <c r="DF17" i="9"/>
  <c r="DH17" i="9"/>
  <c r="R18" i="9"/>
  <c r="T18" i="9"/>
  <c r="U18" i="9"/>
  <c r="V18" i="9"/>
  <c r="X18" i="9"/>
  <c r="Y18" i="9"/>
  <c r="AB18" i="9"/>
  <c r="AE18" i="9"/>
  <c r="AF18" i="9"/>
  <c r="AG18" i="9"/>
  <c r="AI18" i="9"/>
  <c r="AJ18" i="9"/>
  <c r="AM18" i="9"/>
  <c r="AP18" i="9"/>
  <c r="AQ18" i="9"/>
  <c r="AR18" i="9"/>
  <c r="AT18" i="9"/>
  <c r="AU18" i="9"/>
  <c r="AX18" i="9"/>
  <c r="BA18" i="9"/>
  <c r="BB18" i="9"/>
  <c r="BC18" i="9"/>
  <c r="BE18" i="9"/>
  <c r="BF18" i="9"/>
  <c r="BI18" i="9"/>
  <c r="BL18" i="9"/>
  <c r="BM18" i="9"/>
  <c r="BN18" i="9"/>
  <c r="BP18" i="9"/>
  <c r="BQ18" i="9"/>
  <c r="BT18" i="9"/>
  <c r="BW18" i="9"/>
  <c r="BX18" i="9"/>
  <c r="BY18" i="9"/>
  <c r="CA18" i="9"/>
  <c r="CB18" i="9"/>
  <c r="CE18" i="9"/>
  <c r="CH18" i="9"/>
  <c r="CI18" i="9"/>
  <c r="CJ18" i="9"/>
  <c r="CL18" i="9"/>
  <c r="CM18" i="9"/>
  <c r="CP18" i="9"/>
  <c r="CS18" i="9"/>
  <c r="CT18" i="9"/>
  <c r="CU18" i="9"/>
  <c r="CW18" i="9"/>
  <c r="CX18" i="9"/>
  <c r="DA18" i="9"/>
  <c r="DD18" i="9"/>
  <c r="DE18" i="9"/>
  <c r="DF18" i="9"/>
  <c r="DH18" i="9"/>
  <c r="R19" i="9"/>
  <c r="T19" i="9"/>
  <c r="U19" i="9"/>
  <c r="V19" i="9"/>
  <c r="X19" i="9"/>
  <c r="Y19" i="9"/>
  <c r="AB19" i="9"/>
  <c r="AE19" i="9"/>
  <c r="AF19" i="9"/>
  <c r="AG19" i="9"/>
  <c r="AI19" i="9"/>
  <c r="AJ19" i="9"/>
  <c r="AM19" i="9"/>
  <c r="AP19" i="9"/>
  <c r="AQ19" i="9"/>
  <c r="AR19" i="9"/>
  <c r="AT19" i="9"/>
  <c r="AU19" i="9"/>
  <c r="AX19" i="9"/>
  <c r="BA19" i="9"/>
  <c r="BB19" i="9"/>
  <c r="BC19" i="9"/>
  <c r="BE19" i="9"/>
  <c r="BF19" i="9"/>
  <c r="BI19" i="9"/>
  <c r="BL19" i="9"/>
  <c r="BM19" i="9"/>
  <c r="BN19" i="9"/>
  <c r="BP19" i="9"/>
  <c r="BQ19" i="9"/>
  <c r="BT19" i="9"/>
  <c r="BW19" i="9"/>
  <c r="BX19" i="9"/>
  <c r="BY19" i="9"/>
  <c r="CA19" i="9"/>
  <c r="CB19" i="9"/>
  <c r="CE19" i="9"/>
  <c r="CH19" i="9"/>
  <c r="CI19" i="9"/>
  <c r="CJ19" i="9"/>
  <c r="CL19" i="9"/>
  <c r="CM19" i="9"/>
  <c r="CP19" i="9"/>
  <c r="CS19" i="9"/>
  <c r="CT19" i="9"/>
  <c r="CU19" i="9"/>
  <c r="CW19" i="9"/>
  <c r="CX19" i="9"/>
  <c r="DA19" i="9"/>
  <c r="DD19" i="9"/>
  <c r="DE19" i="9"/>
  <c r="DF19" i="9"/>
  <c r="DH19" i="9"/>
  <c r="R20" i="9"/>
  <c r="T20" i="9"/>
  <c r="U20" i="9"/>
  <c r="V20" i="9"/>
  <c r="X20" i="9"/>
  <c r="Y20" i="9"/>
  <c r="AB20" i="9"/>
  <c r="AE20" i="9"/>
  <c r="AF20" i="9"/>
  <c r="AG20" i="9"/>
  <c r="AI20" i="9"/>
  <c r="AJ20" i="9"/>
  <c r="AM20" i="9"/>
  <c r="AP20" i="9"/>
  <c r="AQ20" i="9"/>
  <c r="AR20" i="9"/>
  <c r="AT20" i="9"/>
  <c r="AU20" i="9"/>
  <c r="AX20" i="9"/>
  <c r="BA20" i="9"/>
  <c r="BB20" i="9"/>
  <c r="BC20" i="9"/>
  <c r="BE20" i="9"/>
  <c r="BF20" i="9"/>
  <c r="BI20" i="9"/>
  <c r="BL20" i="9"/>
  <c r="BM20" i="9"/>
  <c r="BN20" i="9"/>
  <c r="BP20" i="9"/>
  <c r="BQ20" i="9"/>
  <c r="BT20" i="9"/>
  <c r="BW20" i="9"/>
  <c r="BX20" i="9"/>
  <c r="BY20" i="9"/>
  <c r="CA20" i="9"/>
  <c r="CB20" i="9"/>
  <c r="CE20" i="9"/>
  <c r="CH20" i="9"/>
  <c r="CI20" i="9"/>
  <c r="CJ20" i="9"/>
  <c r="CL20" i="9"/>
  <c r="CM20" i="9"/>
  <c r="CP20" i="9"/>
  <c r="CS20" i="9"/>
  <c r="CT20" i="9"/>
  <c r="CU20" i="9"/>
  <c r="CW20" i="9"/>
  <c r="CX20" i="9"/>
  <c r="DA20" i="9"/>
  <c r="DD20" i="9"/>
  <c r="DE20" i="9"/>
  <c r="DF20" i="9"/>
  <c r="DH20" i="9"/>
  <c r="R21" i="9"/>
  <c r="T21" i="9"/>
  <c r="U21" i="9"/>
  <c r="V21" i="9"/>
  <c r="X21" i="9"/>
  <c r="Y21" i="9"/>
  <c r="AB21" i="9"/>
  <c r="AE21" i="9"/>
  <c r="AF21" i="9"/>
  <c r="AG21" i="9"/>
  <c r="AI21" i="9"/>
  <c r="AJ21" i="9"/>
  <c r="AM21" i="9"/>
  <c r="AP21" i="9"/>
  <c r="AQ21" i="9"/>
  <c r="AR21" i="9"/>
  <c r="AT21" i="9"/>
  <c r="AU21" i="9"/>
  <c r="AX21" i="9"/>
  <c r="BA21" i="9"/>
  <c r="BB21" i="9"/>
  <c r="BC21" i="9"/>
  <c r="BE21" i="9"/>
  <c r="BF21" i="9"/>
  <c r="BI21" i="9"/>
  <c r="BL21" i="9"/>
  <c r="BM21" i="9"/>
  <c r="BN21" i="9"/>
  <c r="BP21" i="9"/>
  <c r="BQ21" i="9"/>
  <c r="BT21" i="9"/>
  <c r="BW21" i="9"/>
  <c r="BX21" i="9"/>
  <c r="BY21" i="9"/>
  <c r="CA21" i="9"/>
  <c r="CB21" i="9"/>
  <c r="CE21" i="9"/>
  <c r="CH21" i="9"/>
  <c r="CI21" i="9"/>
  <c r="CJ21" i="9"/>
  <c r="CL21" i="9"/>
  <c r="CM21" i="9"/>
  <c r="CP21" i="9"/>
  <c r="CS21" i="9"/>
  <c r="CT21" i="9"/>
  <c r="CU21" i="9"/>
  <c r="CW21" i="9"/>
  <c r="CX21" i="9"/>
  <c r="DA21" i="9"/>
  <c r="DD21" i="9"/>
  <c r="DE21" i="9"/>
  <c r="DF21" i="9"/>
  <c r="DH21" i="9"/>
  <c r="R22" i="9"/>
  <c r="T22" i="9"/>
  <c r="U22" i="9"/>
  <c r="V22" i="9"/>
  <c r="X22" i="9"/>
  <c r="Y22" i="9"/>
  <c r="AB22" i="9"/>
  <c r="AE22" i="9"/>
  <c r="AF22" i="9"/>
  <c r="AG22" i="9"/>
  <c r="AI22" i="9"/>
  <c r="AJ22" i="9"/>
  <c r="AM22" i="9"/>
  <c r="AP22" i="9"/>
  <c r="AQ22" i="9"/>
  <c r="AR22" i="9"/>
  <c r="AT22" i="9"/>
  <c r="AU22" i="9"/>
  <c r="AX22" i="9"/>
  <c r="BA22" i="9"/>
  <c r="BB22" i="9"/>
  <c r="BC22" i="9"/>
  <c r="BE22" i="9"/>
  <c r="BF22" i="9"/>
  <c r="BI22" i="9"/>
  <c r="BL22" i="9"/>
  <c r="BM22" i="9"/>
  <c r="BN22" i="9"/>
  <c r="BP22" i="9"/>
  <c r="BQ22" i="9"/>
  <c r="BT22" i="9"/>
  <c r="BW22" i="9"/>
  <c r="BX22" i="9"/>
  <c r="BY22" i="9"/>
  <c r="CA22" i="9"/>
  <c r="CB22" i="9"/>
  <c r="CE22" i="9"/>
  <c r="CH22" i="9"/>
  <c r="CI22" i="9"/>
  <c r="CJ22" i="9"/>
  <c r="CL22" i="9"/>
  <c r="CM22" i="9"/>
  <c r="CP22" i="9"/>
  <c r="CS22" i="9"/>
  <c r="CT22" i="9"/>
  <c r="CU22" i="9"/>
  <c r="CW22" i="9"/>
  <c r="CX22" i="9"/>
  <c r="DA22" i="9"/>
  <c r="DD22" i="9"/>
  <c r="DE22" i="9"/>
  <c r="DF22" i="9"/>
  <c r="DH22" i="9"/>
  <c r="R23" i="9"/>
  <c r="T23" i="9"/>
  <c r="U23" i="9"/>
  <c r="V23" i="9"/>
  <c r="X23" i="9"/>
  <c r="Y23" i="9"/>
  <c r="AB23" i="9"/>
  <c r="AE23" i="9"/>
  <c r="AF23" i="9"/>
  <c r="AG23" i="9"/>
  <c r="AI23" i="9"/>
  <c r="AJ23" i="9"/>
  <c r="AM23" i="9"/>
  <c r="AP23" i="9"/>
  <c r="AQ23" i="9"/>
  <c r="AR23" i="9"/>
  <c r="AT23" i="9"/>
  <c r="AU23" i="9"/>
  <c r="AX23" i="9"/>
  <c r="BA23" i="9"/>
  <c r="BB23" i="9"/>
  <c r="BC23" i="9"/>
  <c r="BE23" i="9"/>
  <c r="BF23" i="9"/>
  <c r="BI23" i="9"/>
  <c r="BL23" i="9"/>
  <c r="BM23" i="9"/>
  <c r="BN23" i="9"/>
  <c r="BP23" i="9"/>
  <c r="BQ23" i="9"/>
  <c r="BT23" i="9"/>
  <c r="BW23" i="9"/>
  <c r="BX23" i="9"/>
  <c r="BY23" i="9"/>
  <c r="CA23" i="9"/>
  <c r="CB23" i="9"/>
  <c r="CE23" i="9"/>
  <c r="CH23" i="9"/>
  <c r="CI23" i="9"/>
  <c r="CJ23" i="9"/>
  <c r="CL23" i="9"/>
  <c r="CM23" i="9"/>
  <c r="CP23" i="9"/>
  <c r="CS23" i="9"/>
  <c r="CT23" i="9"/>
  <c r="CU23" i="9"/>
  <c r="CW23" i="9"/>
  <c r="CX23" i="9"/>
  <c r="DA23" i="9"/>
  <c r="DD23" i="9"/>
  <c r="DE23" i="9"/>
  <c r="DF23" i="9"/>
  <c r="DH23" i="9"/>
  <c r="R24" i="9"/>
  <c r="T24" i="9"/>
  <c r="U24" i="9"/>
  <c r="V24" i="9"/>
  <c r="X24" i="9"/>
  <c r="Y24" i="9"/>
  <c r="AB24" i="9"/>
  <c r="AE24" i="9"/>
  <c r="AF24" i="9"/>
  <c r="AG24" i="9"/>
  <c r="AI24" i="9"/>
  <c r="AJ24" i="9"/>
  <c r="AM24" i="9"/>
  <c r="AP24" i="9"/>
  <c r="AQ24" i="9"/>
  <c r="AR24" i="9"/>
  <c r="AT24" i="9"/>
  <c r="AU24" i="9"/>
  <c r="AX24" i="9"/>
  <c r="BA24" i="9"/>
  <c r="BB24" i="9"/>
  <c r="BC24" i="9"/>
  <c r="BE24" i="9"/>
  <c r="BF24" i="9"/>
  <c r="BI24" i="9"/>
  <c r="BL24" i="9"/>
  <c r="BM24" i="9"/>
  <c r="BN24" i="9"/>
  <c r="BP24" i="9"/>
  <c r="BQ24" i="9"/>
  <c r="BT24" i="9"/>
  <c r="BW24" i="9"/>
  <c r="BX24" i="9"/>
  <c r="BY24" i="9"/>
  <c r="CA24" i="9"/>
  <c r="CB24" i="9"/>
  <c r="CE24" i="9"/>
  <c r="CH24" i="9"/>
  <c r="CI24" i="9"/>
  <c r="CJ24" i="9"/>
  <c r="CL24" i="9"/>
  <c r="CM24" i="9"/>
  <c r="CP24" i="9"/>
  <c r="CS24" i="9"/>
  <c r="CT24" i="9"/>
  <c r="CU24" i="9"/>
  <c r="CW24" i="9"/>
  <c r="CX24" i="9"/>
  <c r="DA24" i="9"/>
  <c r="DD24" i="9"/>
  <c r="DE24" i="9"/>
  <c r="DF24" i="9"/>
  <c r="DH24" i="9"/>
  <c r="R25" i="9"/>
  <c r="T25" i="9"/>
  <c r="U25" i="9"/>
  <c r="V25" i="9"/>
  <c r="X25" i="9"/>
  <c r="Y25" i="9"/>
  <c r="AB25" i="9"/>
  <c r="AE25" i="9"/>
  <c r="AF25" i="9"/>
  <c r="AG25" i="9"/>
  <c r="AI25" i="9"/>
  <c r="AJ25" i="9"/>
  <c r="AM25" i="9"/>
  <c r="AP25" i="9"/>
  <c r="AQ25" i="9"/>
  <c r="AR25" i="9"/>
  <c r="AT25" i="9"/>
  <c r="AU25" i="9"/>
  <c r="AX25" i="9"/>
  <c r="BA25" i="9"/>
  <c r="BB25" i="9"/>
  <c r="BC25" i="9"/>
  <c r="BE25" i="9"/>
  <c r="BF25" i="9"/>
  <c r="BI25" i="9"/>
  <c r="BL25" i="9"/>
  <c r="BM25" i="9"/>
  <c r="BN25" i="9"/>
  <c r="BP25" i="9"/>
  <c r="BQ25" i="9"/>
  <c r="BT25" i="9"/>
  <c r="BW25" i="9"/>
  <c r="BX25" i="9"/>
  <c r="BY25" i="9"/>
  <c r="CA25" i="9"/>
  <c r="CB25" i="9"/>
  <c r="CE25" i="9"/>
  <c r="CH25" i="9"/>
  <c r="CI25" i="9"/>
  <c r="CJ25" i="9"/>
  <c r="CL25" i="9"/>
  <c r="CM25" i="9"/>
  <c r="CP25" i="9"/>
  <c r="CS25" i="9"/>
  <c r="CT25" i="9"/>
  <c r="CU25" i="9"/>
  <c r="CW25" i="9"/>
  <c r="CX25" i="9"/>
  <c r="DA25" i="9"/>
  <c r="DD25" i="9"/>
  <c r="DE25" i="9"/>
  <c r="DF25" i="9"/>
  <c r="DH25" i="9"/>
  <c r="R26" i="9"/>
  <c r="T26" i="9"/>
  <c r="U26" i="9"/>
  <c r="V26" i="9"/>
  <c r="X26" i="9"/>
  <c r="Y26" i="9"/>
  <c r="AB26" i="9"/>
  <c r="AE26" i="9"/>
  <c r="AF26" i="9"/>
  <c r="AG26" i="9"/>
  <c r="AI26" i="9"/>
  <c r="AJ26" i="9"/>
  <c r="AM26" i="9"/>
  <c r="AP26" i="9"/>
  <c r="AQ26" i="9"/>
  <c r="AR26" i="9"/>
  <c r="AT26" i="9"/>
  <c r="AU26" i="9"/>
  <c r="AX26" i="9"/>
  <c r="BA26" i="9"/>
  <c r="BB26" i="9"/>
  <c r="BC26" i="9"/>
  <c r="BE26" i="9"/>
  <c r="BF26" i="9"/>
  <c r="BI26" i="9"/>
  <c r="BL26" i="9"/>
  <c r="BM26" i="9"/>
  <c r="BN26" i="9"/>
  <c r="BP26" i="9"/>
  <c r="BQ26" i="9"/>
  <c r="BT26" i="9"/>
  <c r="BW26" i="9"/>
  <c r="BX26" i="9"/>
  <c r="BY26" i="9"/>
  <c r="CA26" i="9"/>
  <c r="CB26" i="9"/>
  <c r="CE26" i="9"/>
  <c r="CH26" i="9"/>
  <c r="CI26" i="9"/>
  <c r="CJ26" i="9"/>
  <c r="CL26" i="9"/>
  <c r="CM26" i="9"/>
  <c r="CP26" i="9"/>
  <c r="CS26" i="9"/>
  <c r="CT26" i="9"/>
  <c r="CU26" i="9"/>
  <c r="CW26" i="9"/>
  <c r="CX26" i="9"/>
  <c r="DA26" i="9"/>
  <c r="DD26" i="9"/>
  <c r="DE26" i="9"/>
  <c r="DF26" i="9"/>
  <c r="DH26" i="9"/>
  <c r="R27" i="9"/>
  <c r="T27" i="9"/>
  <c r="U27" i="9"/>
  <c r="V27" i="9"/>
  <c r="X27" i="9"/>
  <c r="Y27" i="9"/>
  <c r="AB27" i="9"/>
  <c r="AE27" i="9"/>
  <c r="AF27" i="9"/>
  <c r="AG27" i="9"/>
  <c r="AI27" i="9"/>
  <c r="AJ27" i="9"/>
  <c r="AM27" i="9"/>
  <c r="AP27" i="9"/>
  <c r="AQ27" i="9"/>
  <c r="AR27" i="9"/>
  <c r="AT27" i="9"/>
  <c r="AU27" i="9"/>
  <c r="AX27" i="9"/>
  <c r="BA27" i="9"/>
  <c r="BB27" i="9"/>
  <c r="BC27" i="9"/>
  <c r="BE27" i="9"/>
  <c r="BF27" i="9"/>
  <c r="BI27" i="9"/>
  <c r="BL27" i="9"/>
  <c r="BM27" i="9"/>
  <c r="BN27" i="9"/>
  <c r="BP27" i="9"/>
  <c r="BQ27" i="9"/>
  <c r="BT27" i="9"/>
  <c r="BW27" i="9"/>
  <c r="BX27" i="9"/>
  <c r="BY27" i="9"/>
  <c r="CA27" i="9"/>
  <c r="CB27" i="9"/>
  <c r="CE27" i="9"/>
  <c r="CH27" i="9"/>
  <c r="CI27" i="9"/>
  <c r="CJ27" i="9"/>
  <c r="CL27" i="9"/>
  <c r="CM27" i="9"/>
  <c r="CP27" i="9"/>
  <c r="CS27" i="9"/>
  <c r="CT27" i="9"/>
  <c r="CU27" i="9"/>
  <c r="CW27" i="9"/>
  <c r="CX27" i="9"/>
  <c r="DA27" i="9"/>
  <c r="DD27" i="9"/>
  <c r="DE27" i="9"/>
  <c r="DF27" i="9"/>
  <c r="DH27" i="9"/>
  <c r="R28" i="9"/>
  <c r="T28" i="9"/>
  <c r="U28" i="9"/>
  <c r="V28" i="9"/>
  <c r="X28" i="9"/>
  <c r="Y28" i="9"/>
  <c r="AB28" i="9"/>
  <c r="AE28" i="9"/>
  <c r="AF28" i="9"/>
  <c r="AG28" i="9"/>
  <c r="AI28" i="9"/>
  <c r="AJ28" i="9"/>
  <c r="AM28" i="9"/>
  <c r="AP28" i="9"/>
  <c r="AQ28" i="9"/>
  <c r="AR28" i="9"/>
  <c r="AT28" i="9"/>
  <c r="AU28" i="9"/>
  <c r="AX28" i="9"/>
  <c r="BA28" i="9"/>
  <c r="BB28" i="9"/>
  <c r="BC28" i="9"/>
  <c r="BE28" i="9"/>
  <c r="BF28" i="9"/>
  <c r="BI28" i="9"/>
  <c r="BL28" i="9"/>
  <c r="BM28" i="9"/>
  <c r="BN28" i="9"/>
  <c r="BP28" i="9"/>
  <c r="BQ28" i="9"/>
  <c r="BT28" i="9"/>
  <c r="BW28" i="9"/>
  <c r="BX28" i="9"/>
  <c r="BY28" i="9"/>
  <c r="CA28" i="9"/>
  <c r="CB28" i="9"/>
  <c r="CE28" i="9"/>
  <c r="CH28" i="9"/>
  <c r="CI28" i="9"/>
  <c r="CJ28" i="9"/>
  <c r="CL28" i="9"/>
  <c r="CM28" i="9"/>
  <c r="CP28" i="9"/>
  <c r="CS28" i="9"/>
  <c r="CT28" i="9"/>
  <c r="CU28" i="9"/>
  <c r="CW28" i="9"/>
  <c r="CX28" i="9"/>
  <c r="DA28" i="9"/>
  <c r="DD28" i="9"/>
  <c r="DE28" i="9"/>
  <c r="DF28" i="9"/>
  <c r="DH28" i="9"/>
  <c r="DH29" i="9"/>
  <c r="R36" i="9"/>
  <c r="T36" i="9"/>
  <c r="U36" i="9"/>
  <c r="V36" i="9"/>
  <c r="X36" i="9"/>
  <c r="Y36" i="9"/>
  <c r="AB36" i="9"/>
  <c r="AE36" i="9"/>
  <c r="AF36" i="9"/>
  <c r="AG36" i="9"/>
  <c r="AI36" i="9"/>
  <c r="AJ36" i="9"/>
  <c r="AM36" i="9"/>
  <c r="AP36" i="9"/>
  <c r="AQ36" i="9"/>
  <c r="AR36" i="9"/>
  <c r="AT36" i="9"/>
  <c r="AU36" i="9"/>
  <c r="AX36" i="9"/>
  <c r="BA36" i="9"/>
  <c r="BB36" i="9"/>
  <c r="BC36" i="9"/>
  <c r="BE36" i="9"/>
  <c r="BF36" i="9"/>
  <c r="BI36" i="9"/>
  <c r="BL36" i="9"/>
  <c r="BM36" i="9"/>
  <c r="BN36" i="9"/>
  <c r="BP36" i="9"/>
  <c r="BQ36" i="9"/>
  <c r="BT36" i="9"/>
  <c r="BW36" i="9"/>
  <c r="BX36" i="9"/>
  <c r="BY36" i="9"/>
  <c r="CA36" i="9"/>
  <c r="CB36" i="9"/>
  <c r="CE36" i="9"/>
  <c r="CH36" i="9"/>
  <c r="CI36" i="9"/>
  <c r="CJ36" i="9"/>
  <c r="CL36" i="9"/>
  <c r="CM36" i="9"/>
  <c r="CP36" i="9"/>
  <c r="CS36" i="9"/>
  <c r="CT36" i="9"/>
  <c r="CU36" i="9"/>
  <c r="CW36" i="9"/>
  <c r="CX36" i="9"/>
  <c r="DA36" i="9"/>
  <c r="DD36" i="9"/>
  <c r="DE36" i="9"/>
  <c r="DF36" i="9"/>
  <c r="DH36" i="9"/>
  <c r="R37" i="9"/>
  <c r="T37" i="9"/>
  <c r="U37" i="9"/>
  <c r="V37" i="9"/>
  <c r="X37" i="9"/>
  <c r="Y37" i="9"/>
  <c r="AB37" i="9"/>
  <c r="AE37" i="9"/>
  <c r="AF37" i="9"/>
  <c r="AG37" i="9"/>
  <c r="AI37" i="9"/>
  <c r="AJ37" i="9"/>
  <c r="AM37" i="9"/>
  <c r="AP37" i="9"/>
  <c r="AQ37" i="9"/>
  <c r="AR37" i="9"/>
  <c r="AT37" i="9"/>
  <c r="AU37" i="9"/>
  <c r="AX37" i="9"/>
  <c r="BA37" i="9"/>
  <c r="BB37" i="9"/>
  <c r="BC37" i="9"/>
  <c r="BE37" i="9"/>
  <c r="BF37" i="9"/>
  <c r="BI37" i="9"/>
  <c r="BL37" i="9"/>
  <c r="BM37" i="9"/>
  <c r="BN37" i="9"/>
  <c r="BP37" i="9"/>
  <c r="BQ37" i="9"/>
  <c r="BT37" i="9"/>
  <c r="BW37" i="9"/>
  <c r="BX37" i="9"/>
  <c r="BY37" i="9"/>
  <c r="CA37" i="9"/>
  <c r="CB37" i="9"/>
  <c r="CE37" i="9"/>
  <c r="CH37" i="9"/>
  <c r="CI37" i="9"/>
  <c r="CJ37" i="9"/>
  <c r="CL37" i="9"/>
  <c r="CM37" i="9"/>
  <c r="CP37" i="9"/>
  <c r="CS37" i="9"/>
  <c r="CT37" i="9"/>
  <c r="CU37" i="9"/>
  <c r="CW37" i="9"/>
  <c r="CX37" i="9"/>
  <c r="DA37" i="9"/>
  <c r="DD37" i="9"/>
  <c r="DE37" i="9"/>
  <c r="DF37" i="9"/>
  <c r="DH37" i="9"/>
  <c r="R38" i="9"/>
  <c r="T38" i="9"/>
  <c r="U38" i="9"/>
  <c r="V38" i="9"/>
  <c r="X38" i="9"/>
  <c r="Y38" i="9"/>
  <c r="AB38" i="9"/>
  <c r="AE38" i="9"/>
  <c r="AF38" i="9"/>
  <c r="AG38" i="9"/>
  <c r="AI38" i="9"/>
  <c r="AJ38" i="9"/>
  <c r="AM38" i="9"/>
  <c r="AP38" i="9"/>
  <c r="AQ38" i="9"/>
  <c r="AR38" i="9"/>
  <c r="AT38" i="9"/>
  <c r="AU38" i="9"/>
  <c r="AX38" i="9"/>
  <c r="BA38" i="9"/>
  <c r="BB38" i="9"/>
  <c r="BC38" i="9"/>
  <c r="BE38" i="9"/>
  <c r="BF38" i="9"/>
  <c r="BI38" i="9"/>
  <c r="BL38" i="9"/>
  <c r="BM38" i="9"/>
  <c r="BN38" i="9"/>
  <c r="BP38" i="9"/>
  <c r="BQ38" i="9"/>
  <c r="BT38" i="9"/>
  <c r="BW38" i="9"/>
  <c r="BX38" i="9"/>
  <c r="BY38" i="9"/>
  <c r="CA38" i="9"/>
  <c r="CB38" i="9"/>
  <c r="CE38" i="9"/>
  <c r="CH38" i="9"/>
  <c r="CI38" i="9"/>
  <c r="CJ38" i="9"/>
  <c r="CL38" i="9"/>
  <c r="CM38" i="9"/>
  <c r="CP38" i="9"/>
  <c r="CS38" i="9"/>
  <c r="CT38" i="9"/>
  <c r="CU38" i="9"/>
  <c r="CW38" i="9"/>
  <c r="CX38" i="9"/>
  <c r="DA38" i="9"/>
  <c r="DD38" i="9"/>
  <c r="DE38" i="9"/>
  <c r="DF38" i="9"/>
  <c r="DH38" i="9"/>
  <c r="R39" i="9"/>
  <c r="T39" i="9"/>
  <c r="U39" i="9"/>
  <c r="V39" i="9"/>
  <c r="X39" i="9"/>
  <c r="Y39" i="9"/>
  <c r="AB39" i="9"/>
  <c r="AE39" i="9"/>
  <c r="AF39" i="9"/>
  <c r="AG39" i="9"/>
  <c r="AI39" i="9"/>
  <c r="AJ39" i="9"/>
  <c r="AM39" i="9"/>
  <c r="AP39" i="9"/>
  <c r="AQ39" i="9"/>
  <c r="AR39" i="9"/>
  <c r="AT39" i="9"/>
  <c r="AU39" i="9"/>
  <c r="AX39" i="9"/>
  <c r="BA39" i="9"/>
  <c r="BB39" i="9"/>
  <c r="BC39" i="9"/>
  <c r="BE39" i="9"/>
  <c r="BF39" i="9"/>
  <c r="BI39" i="9"/>
  <c r="BL39" i="9"/>
  <c r="BM39" i="9"/>
  <c r="BN39" i="9"/>
  <c r="BP39" i="9"/>
  <c r="BQ39" i="9"/>
  <c r="BT39" i="9"/>
  <c r="BW39" i="9"/>
  <c r="BX39" i="9"/>
  <c r="BY39" i="9"/>
  <c r="CA39" i="9"/>
  <c r="CB39" i="9"/>
  <c r="CE39" i="9"/>
  <c r="CH39" i="9"/>
  <c r="CI39" i="9"/>
  <c r="CJ39" i="9"/>
  <c r="CL39" i="9"/>
  <c r="CM39" i="9"/>
  <c r="CP39" i="9"/>
  <c r="CS39" i="9"/>
  <c r="CT39" i="9"/>
  <c r="CU39" i="9"/>
  <c r="CW39" i="9"/>
  <c r="CX39" i="9"/>
  <c r="DA39" i="9"/>
  <c r="DD39" i="9"/>
  <c r="DE39" i="9"/>
  <c r="DF39" i="9"/>
  <c r="DH39" i="9"/>
  <c r="R40" i="9"/>
  <c r="T40" i="9"/>
  <c r="U40" i="9"/>
  <c r="V40" i="9"/>
  <c r="X40" i="9"/>
  <c r="Y40" i="9"/>
  <c r="AB40" i="9"/>
  <c r="AE40" i="9"/>
  <c r="AF40" i="9"/>
  <c r="AG40" i="9"/>
  <c r="AI40" i="9"/>
  <c r="AJ40" i="9"/>
  <c r="AM40" i="9"/>
  <c r="AP40" i="9"/>
  <c r="AQ40" i="9"/>
  <c r="AR40" i="9"/>
  <c r="AT40" i="9"/>
  <c r="AU40" i="9"/>
  <c r="AX40" i="9"/>
  <c r="BA40" i="9"/>
  <c r="BB40" i="9"/>
  <c r="BC40" i="9"/>
  <c r="BE40" i="9"/>
  <c r="BF40" i="9"/>
  <c r="BI40" i="9"/>
  <c r="BL40" i="9"/>
  <c r="BM40" i="9"/>
  <c r="BN40" i="9"/>
  <c r="BP40" i="9"/>
  <c r="BQ40" i="9"/>
  <c r="BT40" i="9"/>
  <c r="BW40" i="9"/>
  <c r="BX40" i="9"/>
  <c r="BY40" i="9"/>
  <c r="CA40" i="9"/>
  <c r="CB40" i="9"/>
  <c r="CE40" i="9"/>
  <c r="CH40" i="9"/>
  <c r="CI40" i="9"/>
  <c r="CJ40" i="9"/>
  <c r="CL40" i="9"/>
  <c r="CM40" i="9"/>
  <c r="CP40" i="9"/>
  <c r="CS40" i="9"/>
  <c r="CT40" i="9"/>
  <c r="CU40" i="9"/>
  <c r="CW40" i="9"/>
  <c r="CX40" i="9"/>
  <c r="DA40" i="9"/>
  <c r="DD40" i="9"/>
  <c r="DE40" i="9"/>
  <c r="DF40" i="9"/>
  <c r="DH40" i="9"/>
  <c r="R41" i="9"/>
  <c r="T41" i="9"/>
  <c r="U41" i="9"/>
  <c r="V41" i="9"/>
  <c r="X41" i="9"/>
  <c r="Y41" i="9"/>
  <c r="AB41" i="9"/>
  <c r="AE41" i="9"/>
  <c r="AF41" i="9"/>
  <c r="AG41" i="9"/>
  <c r="AI41" i="9"/>
  <c r="AJ41" i="9"/>
  <c r="AM41" i="9"/>
  <c r="AP41" i="9"/>
  <c r="AQ41" i="9"/>
  <c r="AR41" i="9"/>
  <c r="AT41" i="9"/>
  <c r="AU41" i="9"/>
  <c r="AX41" i="9"/>
  <c r="BA41" i="9"/>
  <c r="BB41" i="9"/>
  <c r="BC41" i="9"/>
  <c r="BE41" i="9"/>
  <c r="BF41" i="9"/>
  <c r="BI41" i="9"/>
  <c r="BL41" i="9"/>
  <c r="BM41" i="9"/>
  <c r="BN41" i="9"/>
  <c r="BP41" i="9"/>
  <c r="BQ41" i="9"/>
  <c r="BT41" i="9"/>
  <c r="BW41" i="9"/>
  <c r="BX41" i="9"/>
  <c r="BY41" i="9"/>
  <c r="CA41" i="9"/>
  <c r="CB41" i="9"/>
  <c r="CE41" i="9"/>
  <c r="CH41" i="9"/>
  <c r="CI41" i="9"/>
  <c r="CJ41" i="9"/>
  <c r="CL41" i="9"/>
  <c r="CM41" i="9"/>
  <c r="CP41" i="9"/>
  <c r="CS41" i="9"/>
  <c r="CT41" i="9"/>
  <c r="CU41" i="9"/>
  <c r="CW41" i="9"/>
  <c r="CX41" i="9"/>
  <c r="DA41" i="9"/>
  <c r="DD41" i="9"/>
  <c r="DE41" i="9"/>
  <c r="DF41" i="9"/>
  <c r="DH41" i="9"/>
  <c r="R42" i="9"/>
  <c r="T42" i="9"/>
  <c r="U42" i="9"/>
  <c r="V42" i="9"/>
  <c r="X42" i="9"/>
  <c r="Y42" i="9"/>
  <c r="AB42" i="9"/>
  <c r="AE42" i="9"/>
  <c r="AF42" i="9"/>
  <c r="AG42" i="9"/>
  <c r="AI42" i="9"/>
  <c r="AJ42" i="9"/>
  <c r="AM42" i="9"/>
  <c r="AP42" i="9"/>
  <c r="AQ42" i="9"/>
  <c r="AR42" i="9"/>
  <c r="AT42" i="9"/>
  <c r="AU42" i="9"/>
  <c r="AX42" i="9"/>
  <c r="BA42" i="9"/>
  <c r="BB42" i="9"/>
  <c r="BC42" i="9"/>
  <c r="BE42" i="9"/>
  <c r="BF42" i="9"/>
  <c r="BI42" i="9"/>
  <c r="BL42" i="9"/>
  <c r="BM42" i="9"/>
  <c r="BN42" i="9"/>
  <c r="BP42" i="9"/>
  <c r="BQ42" i="9"/>
  <c r="BT42" i="9"/>
  <c r="BW42" i="9"/>
  <c r="BX42" i="9"/>
  <c r="BY42" i="9"/>
  <c r="CA42" i="9"/>
  <c r="CB42" i="9"/>
  <c r="CE42" i="9"/>
  <c r="CH42" i="9"/>
  <c r="CI42" i="9"/>
  <c r="CJ42" i="9"/>
  <c r="CL42" i="9"/>
  <c r="CM42" i="9"/>
  <c r="CP42" i="9"/>
  <c r="CS42" i="9"/>
  <c r="CT42" i="9"/>
  <c r="CU42" i="9"/>
  <c r="CW42" i="9"/>
  <c r="CX42" i="9"/>
  <c r="DA42" i="9"/>
  <c r="DD42" i="9"/>
  <c r="DE42" i="9"/>
  <c r="DF42" i="9"/>
  <c r="DH42" i="9"/>
  <c r="R43" i="9"/>
  <c r="T43" i="9"/>
  <c r="U43" i="9"/>
  <c r="V43" i="9"/>
  <c r="X43" i="9"/>
  <c r="Y43" i="9"/>
  <c r="AB43" i="9"/>
  <c r="AE43" i="9"/>
  <c r="AF43" i="9"/>
  <c r="AG43" i="9"/>
  <c r="AI43" i="9"/>
  <c r="AJ43" i="9"/>
  <c r="AM43" i="9"/>
  <c r="AP43" i="9"/>
  <c r="AQ43" i="9"/>
  <c r="AR43" i="9"/>
  <c r="AT43" i="9"/>
  <c r="AU43" i="9"/>
  <c r="AX43" i="9"/>
  <c r="BA43" i="9"/>
  <c r="BB43" i="9"/>
  <c r="BC43" i="9"/>
  <c r="BE43" i="9"/>
  <c r="BF43" i="9"/>
  <c r="BI43" i="9"/>
  <c r="BL43" i="9"/>
  <c r="BM43" i="9"/>
  <c r="BN43" i="9"/>
  <c r="BP43" i="9"/>
  <c r="BQ43" i="9"/>
  <c r="BT43" i="9"/>
  <c r="BW43" i="9"/>
  <c r="BX43" i="9"/>
  <c r="BY43" i="9"/>
  <c r="CA43" i="9"/>
  <c r="CB43" i="9"/>
  <c r="CE43" i="9"/>
  <c r="CH43" i="9"/>
  <c r="CI43" i="9"/>
  <c r="CJ43" i="9"/>
  <c r="CL43" i="9"/>
  <c r="CM43" i="9"/>
  <c r="CP43" i="9"/>
  <c r="CS43" i="9"/>
  <c r="CT43" i="9"/>
  <c r="CU43" i="9"/>
  <c r="CW43" i="9"/>
  <c r="CX43" i="9"/>
  <c r="DA43" i="9"/>
  <c r="DD43" i="9"/>
  <c r="DE43" i="9"/>
  <c r="DF43" i="9"/>
  <c r="DH43" i="9"/>
  <c r="R44" i="9"/>
  <c r="T44" i="9"/>
  <c r="U44" i="9"/>
  <c r="V44" i="9"/>
  <c r="X44" i="9"/>
  <c r="Y44" i="9"/>
  <c r="AB44" i="9"/>
  <c r="AE44" i="9"/>
  <c r="AF44" i="9"/>
  <c r="AG44" i="9"/>
  <c r="AI44" i="9"/>
  <c r="AJ44" i="9"/>
  <c r="AM44" i="9"/>
  <c r="AP44" i="9"/>
  <c r="AQ44" i="9"/>
  <c r="AR44" i="9"/>
  <c r="AT44" i="9"/>
  <c r="AU44" i="9"/>
  <c r="AX44" i="9"/>
  <c r="BA44" i="9"/>
  <c r="BB44" i="9"/>
  <c r="BC44" i="9"/>
  <c r="BE44" i="9"/>
  <c r="BF44" i="9"/>
  <c r="BI44" i="9"/>
  <c r="BL44" i="9"/>
  <c r="BM44" i="9"/>
  <c r="BN44" i="9"/>
  <c r="BP44" i="9"/>
  <c r="BQ44" i="9"/>
  <c r="BT44" i="9"/>
  <c r="BW44" i="9"/>
  <c r="BX44" i="9"/>
  <c r="BY44" i="9"/>
  <c r="CA44" i="9"/>
  <c r="CB44" i="9"/>
  <c r="CE44" i="9"/>
  <c r="CH44" i="9"/>
  <c r="CI44" i="9"/>
  <c r="CJ44" i="9"/>
  <c r="CL44" i="9"/>
  <c r="CM44" i="9"/>
  <c r="CP44" i="9"/>
  <c r="CS44" i="9"/>
  <c r="CT44" i="9"/>
  <c r="CU44" i="9"/>
  <c r="CW44" i="9"/>
  <c r="CX44" i="9"/>
  <c r="DA44" i="9"/>
  <c r="DD44" i="9"/>
  <c r="DE44" i="9"/>
  <c r="DF44" i="9"/>
  <c r="DH44" i="9"/>
  <c r="R45" i="9"/>
  <c r="T45" i="9"/>
  <c r="U45" i="9"/>
  <c r="V45" i="9"/>
  <c r="X45" i="9"/>
  <c r="Y45" i="9"/>
  <c r="AB45" i="9"/>
  <c r="AE45" i="9"/>
  <c r="AF45" i="9"/>
  <c r="AG45" i="9"/>
  <c r="AI45" i="9"/>
  <c r="AJ45" i="9"/>
  <c r="AM45" i="9"/>
  <c r="AP45" i="9"/>
  <c r="AQ45" i="9"/>
  <c r="AR45" i="9"/>
  <c r="AT45" i="9"/>
  <c r="AU45" i="9"/>
  <c r="AX45" i="9"/>
  <c r="BA45" i="9"/>
  <c r="BB45" i="9"/>
  <c r="BC45" i="9"/>
  <c r="BE45" i="9"/>
  <c r="BF45" i="9"/>
  <c r="BI45" i="9"/>
  <c r="BL45" i="9"/>
  <c r="BM45" i="9"/>
  <c r="BN45" i="9"/>
  <c r="BP45" i="9"/>
  <c r="BQ45" i="9"/>
  <c r="BT45" i="9"/>
  <c r="BW45" i="9"/>
  <c r="BX45" i="9"/>
  <c r="BY45" i="9"/>
  <c r="CA45" i="9"/>
  <c r="CB45" i="9"/>
  <c r="CE45" i="9"/>
  <c r="CH45" i="9"/>
  <c r="CI45" i="9"/>
  <c r="CJ45" i="9"/>
  <c r="CL45" i="9"/>
  <c r="CM45" i="9"/>
  <c r="CP45" i="9"/>
  <c r="CS45" i="9"/>
  <c r="CT45" i="9"/>
  <c r="CU45" i="9"/>
  <c r="CW45" i="9"/>
  <c r="CX45" i="9"/>
  <c r="DA45" i="9"/>
  <c r="DD45" i="9"/>
  <c r="DE45" i="9"/>
  <c r="DF45" i="9"/>
  <c r="DH45" i="9"/>
  <c r="R46" i="9"/>
  <c r="T46" i="9"/>
  <c r="U46" i="9"/>
  <c r="V46" i="9"/>
  <c r="X46" i="9"/>
  <c r="Y46" i="9"/>
  <c r="AB46" i="9"/>
  <c r="AE46" i="9"/>
  <c r="AF46" i="9"/>
  <c r="AG46" i="9"/>
  <c r="AI46" i="9"/>
  <c r="AJ46" i="9"/>
  <c r="AM46" i="9"/>
  <c r="AP46" i="9"/>
  <c r="AQ46" i="9"/>
  <c r="AR46" i="9"/>
  <c r="AT46" i="9"/>
  <c r="AU46" i="9"/>
  <c r="AX46" i="9"/>
  <c r="BA46" i="9"/>
  <c r="BB46" i="9"/>
  <c r="BC46" i="9"/>
  <c r="BE46" i="9"/>
  <c r="BF46" i="9"/>
  <c r="BI46" i="9"/>
  <c r="BL46" i="9"/>
  <c r="BM46" i="9"/>
  <c r="BN46" i="9"/>
  <c r="BP46" i="9"/>
  <c r="BQ46" i="9"/>
  <c r="BT46" i="9"/>
  <c r="BW46" i="9"/>
  <c r="BX46" i="9"/>
  <c r="BY46" i="9"/>
  <c r="CA46" i="9"/>
  <c r="CB46" i="9"/>
  <c r="CE46" i="9"/>
  <c r="CH46" i="9"/>
  <c r="CI46" i="9"/>
  <c r="CJ46" i="9"/>
  <c r="CL46" i="9"/>
  <c r="CM46" i="9"/>
  <c r="CP46" i="9"/>
  <c r="CS46" i="9"/>
  <c r="CT46" i="9"/>
  <c r="CU46" i="9"/>
  <c r="CW46" i="9"/>
  <c r="CX46" i="9"/>
  <c r="DA46" i="9"/>
  <c r="DD46" i="9"/>
  <c r="DE46" i="9"/>
  <c r="DF46" i="9"/>
  <c r="DH46" i="9"/>
  <c r="R47" i="9"/>
  <c r="T47" i="9"/>
  <c r="U47" i="9"/>
  <c r="V47" i="9"/>
  <c r="X47" i="9"/>
  <c r="Y47" i="9"/>
  <c r="AB47" i="9"/>
  <c r="AE47" i="9"/>
  <c r="AF47" i="9"/>
  <c r="AG47" i="9"/>
  <c r="AI47" i="9"/>
  <c r="AJ47" i="9"/>
  <c r="AM47" i="9"/>
  <c r="AP47" i="9"/>
  <c r="AQ47" i="9"/>
  <c r="AR47" i="9"/>
  <c r="AT47" i="9"/>
  <c r="AU47" i="9"/>
  <c r="AX47" i="9"/>
  <c r="BA47" i="9"/>
  <c r="BB47" i="9"/>
  <c r="BC47" i="9"/>
  <c r="BE47" i="9"/>
  <c r="BF47" i="9"/>
  <c r="BI47" i="9"/>
  <c r="BL47" i="9"/>
  <c r="BM47" i="9"/>
  <c r="BN47" i="9"/>
  <c r="BP47" i="9"/>
  <c r="BQ47" i="9"/>
  <c r="BT47" i="9"/>
  <c r="BW47" i="9"/>
  <c r="BX47" i="9"/>
  <c r="BY47" i="9"/>
  <c r="CA47" i="9"/>
  <c r="CB47" i="9"/>
  <c r="CE47" i="9"/>
  <c r="CH47" i="9"/>
  <c r="CI47" i="9"/>
  <c r="CJ47" i="9"/>
  <c r="CL47" i="9"/>
  <c r="CM47" i="9"/>
  <c r="CP47" i="9"/>
  <c r="CS47" i="9"/>
  <c r="CT47" i="9"/>
  <c r="CU47" i="9"/>
  <c r="CW47" i="9"/>
  <c r="CX47" i="9"/>
  <c r="DA47" i="9"/>
  <c r="DD47" i="9"/>
  <c r="DE47" i="9"/>
  <c r="DF47" i="9"/>
  <c r="DH47" i="9"/>
  <c r="R48" i="9"/>
  <c r="T48" i="9"/>
  <c r="U48" i="9"/>
  <c r="V48" i="9"/>
  <c r="X48" i="9"/>
  <c r="Y48" i="9"/>
  <c r="AB48" i="9"/>
  <c r="AE48" i="9"/>
  <c r="AF48" i="9"/>
  <c r="AG48" i="9"/>
  <c r="AI48" i="9"/>
  <c r="AJ48" i="9"/>
  <c r="AM48" i="9"/>
  <c r="AP48" i="9"/>
  <c r="AQ48" i="9"/>
  <c r="AR48" i="9"/>
  <c r="AT48" i="9"/>
  <c r="AU48" i="9"/>
  <c r="AX48" i="9"/>
  <c r="BA48" i="9"/>
  <c r="BB48" i="9"/>
  <c r="BC48" i="9"/>
  <c r="BE48" i="9"/>
  <c r="BF48" i="9"/>
  <c r="BI48" i="9"/>
  <c r="BL48" i="9"/>
  <c r="BM48" i="9"/>
  <c r="BN48" i="9"/>
  <c r="BP48" i="9"/>
  <c r="BQ48" i="9"/>
  <c r="BT48" i="9"/>
  <c r="BW48" i="9"/>
  <c r="BX48" i="9"/>
  <c r="BY48" i="9"/>
  <c r="CA48" i="9"/>
  <c r="CB48" i="9"/>
  <c r="CE48" i="9"/>
  <c r="CH48" i="9"/>
  <c r="CI48" i="9"/>
  <c r="CJ48" i="9"/>
  <c r="CL48" i="9"/>
  <c r="CM48" i="9"/>
  <c r="CP48" i="9"/>
  <c r="CS48" i="9"/>
  <c r="CT48" i="9"/>
  <c r="CU48" i="9"/>
  <c r="CW48" i="9"/>
  <c r="CX48" i="9"/>
  <c r="DA48" i="9"/>
  <c r="DD48" i="9"/>
  <c r="DE48" i="9"/>
  <c r="DF48" i="9"/>
  <c r="DH48" i="9"/>
  <c r="R49" i="9"/>
  <c r="T49" i="9"/>
  <c r="U49" i="9"/>
  <c r="V49" i="9"/>
  <c r="X49" i="9"/>
  <c r="Y49" i="9"/>
  <c r="AB49" i="9"/>
  <c r="AE49" i="9"/>
  <c r="AF49" i="9"/>
  <c r="AG49" i="9"/>
  <c r="AI49" i="9"/>
  <c r="AJ49" i="9"/>
  <c r="AM49" i="9"/>
  <c r="AP49" i="9"/>
  <c r="AQ49" i="9"/>
  <c r="AR49" i="9"/>
  <c r="AT49" i="9"/>
  <c r="AU49" i="9"/>
  <c r="AX49" i="9"/>
  <c r="BA49" i="9"/>
  <c r="BB49" i="9"/>
  <c r="BC49" i="9"/>
  <c r="BE49" i="9"/>
  <c r="BF49" i="9"/>
  <c r="BI49" i="9"/>
  <c r="BL49" i="9"/>
  <c r="BM49" i="9"/>
  <c r="BN49" i="9"/>
  <c r="BP49" i="9"/>
  <c r="BQ49" i="9"/>
  <c r="BT49" i="9"/>
  <c r="BW49" i="9"/>
  <c r="BX49" i="9"/>
  <c r="BY49" i="9"/>
  <c r="CA49" i="9"/>
  <c r="CB49" i="9"/>
  <c r="CE49" i="9"/>
  <c r="CH49" i="9"/>
  <c r="CI49" i="9"/>
  <c r="CJ49" i="9"/>
  <c r="CL49" i="9"/>
  <c r="CM49" i="9"/>
  <c r="CP49" i="9"/>
  <c r="CS49" i="9"/>
  <c r="CT49" i="9"/>
  <c r="CU49" i="9"/>
  <c r="CW49" i="9"/>
  <c r="CX49" i="9"/>
  <c r="DA49" i="9"/>
  <c r="DD49" i="9"/>
  <c r="DE49" i="9"/>
  <c r="DF49" i="9"/>
  <c r="DH49" i="9"/>
  <c r="R50" i="9"/>
  <c r="T50" i="9"/>
  <c r="U50" i="9"/>
  <c r="V50" i="9"/>
  <c r="X50" i="9"/>
  <c r="Y50" i="9"/>
  <c r="AB50" i="9"/>
  <c r="AE50" i="9"/>
  <c r="AF50" i="9"/>
  <c r="AG50" i="9"/>
  <c r="AI50" i="9"/>
  <c r="AJ50" i="9"/>
  <c r="AM50" i="9"/>
  <c r="AP50" i="9"/>
  <c r="AQ50" i="9"/>
  <c r="AR50" i="9"/>
  <c r="AT50" i="9"/>
  <c r="AU50" i="9"/>
  <c r="AX50" i="9"/>
  <c r="BA50" i="9"/>
  <c r="BB50" i="9"/>
  <c r="BC50" i="9"/>
  <c r="BE50" i="9"/>
  <c r="BF50" i="9"/>
  <c r="BI50" i="9"/>
  <c r="BL50" i="9"/>
  <c r="BM50" i="9"/>
  <c r="BN50" i="9"/>
  <c r="BP50" i="9"/>
  <c r="BQ50" i="9"/>
  <c r="BT50" i="9"/>
  <c r="BW50" i="9"/>
  <c r="BX50" i="9"/>
  <c r="BY50" i="9"/>
  <c r="CA50" i="9"/>
  <c r="CB50" i="9"/>
  <c r="CE50" i="9"/>
  <c r="CH50" i="9"/>
  <c r="CI50" i="9"/>
  <c r="CJ50" i="9"/>
  <c r="CL50" i="9"/>
  <c r="CM50" i="9"/>
  <c r="CP50" i="9"/>
  <c r="CS50" i="9"/>
  <c r="CT50" i="9"/>
  <c r="CU50" i="9"/>
  <c r="CW50" i="9"/>
  <c r="CX50" i="9"/>
  <c r="DA50" i="9"/>
  <c r="DD50" i="9"/>
  <c r="DE50" i="9"/>
  <c r="DF50" i="9"/>
  <c r="DH50" i="9"/>
  <c r="R51" i="9"/>
  <c r="T51" i="9"/>
  <c r="U51" i="9"/>
  <c r="V51" i="9"/>
  <c r="X51" i="9"/>
  <c r="Y51" i="9"/>
  <c r="AB51" i="9"/>
  <c r="AE51" i="9"/>
  <c r="AF51" i="9"/>
  <c r="AG51" i="9"/>
  <c r="AI51" i="9"/>
  <c r="AJ51" i="9"/>
  <c r="AM51" i="9"/>
  <c r="AP51" i="9"/>
  <c r="AQ51" i="9"/>
  <c r="AR51" i="9"/>
  <c r="AT51" i="9"/>
  <c r="AU51" i="9"/>
  <c r="AX51" i="9"/>
  <c r="BA51" i="9"/>
  <c r="BB51" i="9"/>
  <c r="BC51" i="9"/>
  <c r="BE51" i="9"/>
  <c r="BF51" i="9"/>
  <c r="BI51" i="9"/>
  <c r="BL51" i="9"/>
  <c r="BM51" i="9"/>
  <c r="BN51" i="9"/>
  <c r="BP51" i="9"/>
  <c r="BQ51" i="9"/>
  <c r="BT51" i="9"/>
  <c r="BW51" i="9"/>
  <c r="BX51" i="9"/>
  <c r="BY51" i="9"/>
  <c r="CA51" i="9"/>
  <c r="CB51" i="9"/>
  <c r="CE51" i="9"/>
  <c r="CH51" i="9"/>
  <c r="CI51" i="9"/>
  <c r="CJ51" i="9"/>
  <c r="CL51" i="9"/>
  <c r="CM51" i="9"/>
  <c r="CP51" i="9"/>
  <c r="CS51" i="9"/>
  <c r="CT51" i="9"/>
  <c r="CU51" i="9"/>
  <c r="CW51" i="9"/>
  <c r="CX51" i="9"/>
  <c r="DA51" i="9"/>
  <c r="DD51" i="9"/>
  <c r="DE51" i="9"/>
  <c r="DF51" i="9"/>
  <c r="DH51" i="9"/>
  <c r="R52" i="9"/>
  <c r="T52" i="9"/>
  <c r="U52" i="9"/>
  <c r="V52" i="9"/>
  <c r="X52" i="9"/>
  <c r="Y52" i="9"/>
  <c r="AB52" i="9"/>
  <c r="AE52" i="9"/>
  <c r="AF52" i="9"/>
  <c r="AG52" i="9"/>
  <c r="AI52" i="9"/>
  <c r="AJ52" i="9"/>
  <c r="AM52" i="9"/>
  <c r="AP52" i="9"/>
  <c r="AQ52" i="9"/>
  <c r="AR52" i="9"/>
  <c r="AT52" i="9"/>
  <c r="AU52" i="9"/>
  <c r="AX52" i="9"/>
  <c r="BA52" i="9"/>
  <c r="BB52" i="9"/>
  <c r="BC52" i="9"/>
  <c r="BE52" i="9"/>
  <c r="BF52" i="9"/>
  <c r="BI52" i="9"/>
  <c r="BL52" i="9"/>
  <c r="BM52" i="9"/>
  <c r="BN52" i="9"/>
  <c r="BP52" i="9"/>
  <c r="BQ52" i="9"/>
  <c r="BT52" i="9"/>
  <c r="BW52" i="9"/>
  <c r="BX52" i="9"/>
  <c r="BY52" i="9"/>
  <c r="CA52" i="9"/>
  <c r="CB52" i="9"/>
  <c r="CE52" i="9"/>
  <c r="CH52" i="9"/>
  <c r="CI52" i="9"/>
  <c r="CJ52" i="9"/>
  <c r="CL52" i="9"/>
  <c r="CM52" i="9"/>
  <c r="CP52" i="9"/>
  <c r="CS52" i="9"/>
  <c r="CT52" i="9"/>
  <c r="CU52" i="9"/>
  <c r="CW52" i="9"/>
  <c r="CX52" i="9"/>
  <c r="DA52" i="9"/>
  <c r="DD52" i="9"/>
  <c r="DE52" i="9"/>
  <c r="DF52" i="9"/>
  <c r="DH52" i="9"/>
  <c r="R53" i="9"/>
  <c r="T53" i="9"/>
  <c r="U53" i="9"/>
  <c r="V53" i="9"/>
  <c r="X53" i="9"/>
  <c r="Y53" i="9"/>
  <c r="AB53" i="9"/>
  <c r="AE53" i="9"/>
  <c r="AF53" i="9"/>
  <c r="AG53" i="9"/>
  <c r="AI53" i="9"/>
  <c r="AJ53" i="9"/>
  <c r="AM53" i="9"/>
  <c r="AP53" i="9"/>
  <c r="AQ53" i="9"/>
  <c r="AR53" i="9"/>
  <c r="AT53" i="9"/>
  <c r="AU53" i="9"/>
  <c r="AX53" i="9"/>
  <c r="BA53" i="9"/>
  <c r="BB53" i="9"/>
  <c r="BC53" i="9"/>
  <c r="BE53" i="9"/>
  <c r="BF53" i="9"/>
  <c r="BI53" i="9"/>
  <c r="BL53" i="9"/>
  <c r="BM53" i="9"/>
  <c r="BN53" i="9"/>
  <c r="BP53" i="9"/>
  <c r="BQ53" i="9"/>
  <c r="BT53" i="9"/>
  <c r="BW53" i="9"/>
  <c r="BX53" i="9"/>
  <c r="BY53" i="9"/>
  <c r="CA53" i="9"/>
  <c r="CB53" i="9"/>
  <c r="CE53" i="9"/>
  <c r="CH53" i="9"/>
  <c r="CI53" i="9"/>
  <c r="CJ53" i="9"/>
  <c r="CL53" i="9"/>
  <c r="CM53" i="9"/>
  <c r="CP53" i="9"/>
  <c r="CS53" i="9"/>
  <c r="CT53" i="9"/>
  <c r="CU53" i="9"/>
  <c r="CW53" i="9"/>
  <c r="CX53" i="9"/>
  <c r="DA53" i="9"/>
  <c r="DD53" i="9"/>
  <c r="DE53" i="9"/>
  <c r="DF53" i="9"/>
  <c r="DH53" i="9"/>
  <c r="R54" i="9"/>
  <c r="T54" i="9"/>
  <c r="U54" i="9"/>
  <c r="V54" i="9"/>
  <c r="X54" i="9"/>
  <c r="Y54" i="9"/>
  <c r="AB54" i="9"/>
  <c r="AE54" i="9"/>
  <c r="AF54" i="9"/>
  <c r="AG54" i="9"/>
  <c r="AI54" i="9"/>
  <c r="AJ54" i="9"/>
  <c r="AM54" i="9"/>
  <c r="AP54" i="9"/>
  <c r="AQ54" i="9"/>
  <c r="AR54" i="9"/>
  <c r="AT54" i="9"/>
  <c r="AU54" i="9"/>
  <c r="AX54" i="9"/>
  <c r="BA54" i="9"/>
  <c r="BB54" i="9"/>
  <c r="BC54" i="9"/>
  <c r="BE54" i="9"/>
  <c r="BF54" i="9"/>
  <c r="BI54" i="9"/>
  <c r="BL54" i="9"/>
  <c r="BM54" i="9"/>
  <c r="BN54" i="9"/>
  <c r="BP54" i="9"/>
  <c r="BQ54" i="9"/>
  <c r="BT54" i="9"/>
  <c r="BW54" i="9"/>
  <c r="BX54" i="9"/>
  <c r="BY54" i="9"/>
  <c r="CA54" i="9"/>
  <c r="CB54" i="9"/>
  <c r="CE54" i="9"/>
  <c r="CH54" i="9"/>
  <c r="CI54" i="9"/>
  <c r="CJ54" i="9"/>
  <c r="CL54" i="9"/>
  <c r="CM54" i="9"/>
  <c r="CP54" i="9"/>
  <c r="CS54" i="9"/>
  <c r="CT54" i="9"/>
  <c r="CU54" i="9"/>
  <c r="CW54" i="9"/>
  <c r="CX54" i="9"/>
  <c r="DA54" i="9"/>
  <c r="DD54" i="9"/>
  <c r="DE54" i="9"/>
  <c r="DF54" i="9"/>
  <c r="DH54" i="9"/>
  <c r="R55" i="9"/>
  <c r="T55" i="9"/>
  <c r="U55" i="9"/>
  <c r="V55" i="9"/>
  <c r="X55" i="9"/>
  <c r="Y55" i="9"/>
  <c r="AB55" i="9"/>
  <c r="AE55" i="9"/>
  <c r="AF55" i="9"/>
  <c r="AG55" i="9"/>
  <c r="AI55" i="9"/>
  <c r="AJ55" i="9"/>
  <c r="AM55" i="9"/>
  <c r="AP55" i="9"/>
  <c r="AQ55" i="9"/>
  <c r="AR55" i="9"/>
  <c r="AT55" i="9"/>
  <c r="AU55" i="9"/>
  <c r="AX55" i="9"/>
  <c r="BA55" i="9"/>
  <c r="BB55" i="9"/>
  <c r="BC55" i="9"/>
  <c r="BE55" i="9"/>
  <c r="BF55" i="9"/>
  <c r="BI55" i="9"/>
  <c r="BL55" i="9"/>
  <c r="BM55" i="9"/>
  <c r="BN55" i="9"/>
  <c r="BP55" i="9"/>
  <c r="BQ55" i="9"/>
  <c r="BT55" i="9"/>
  <c r="BW55" i="9"/>
  <c r="BX55" i="9"/>
  <c r="BY55" i="9"/>
  <c r="CA55" i="9"/>
  <c r="CB55" i="9"/>
  <c r="CE55" i="9"/>
  <c r="CH55" i="9"/>
  <c r="CI55" i="9"/>
  <c r="CJ55" i="9"/>
  <c r="CL55" i="9"/>
  <c r="CM55" i="9"/>
  <c r="CP55" i="9"/>
  <c r="CS55" i="9"/>
  <c r="CT55" i="9"/>
  <c r="CU55" i="9"/>
  <c r="CW55" i="9"/>
  <c r="CX55" i="9"/>
  <c r="DA55" i="9"/>
  <c r="DD55" i="9"/>
  <c r="DE55" i="9"/>
  <c r="DF55" i="9"/>
  <c r="DH55" i="9"/>
  <c r="R56" i="9"/>
  <c r="T56" i="9"/>
  <c r="U56" i="9"/>
  <c r="V56" i="9"/>
  <c r="X56" i="9"/>
  <c r="Y56" i="9"/>
  <c r="AB56" i="9"/>
  <c r="AE56" i="9"/>
  <c r="AF56" i="9"/>
  <c r="AG56" i="9"/>
  <c r="AI56" i="9"/>
  <c r="AJ56" i="9"/>
  <c r="AM56" i="9"/>
  <c r="AP56" i="9"/>
  <c r="AQ56" i="9"/>
  <c r="AR56" i="9"/>
  <c r="AT56" i="9"/>
  <c r="AU56" i="9"/>
  <c r="AX56" i="9"/>
  <c r="BA56" i="9"/>
  <c r="BB56" i="9"/>
  <c r="BC56" i="9"/>
  <c r="BE56" i="9"/>
  <c r="BF56" i="9"/>
  <c r="BI56" i="9"/>
  <c r="BL56" i="9"/>
  <c r="BM56" i="9"/>
  <c r="BN56" i="9"/>
  <c r="BP56" i="9"/>
  <c r="BQ56" i="9"/>
  <c r="BT56" i="9"/>
  <c r="BW56" i="9"/>
  <c r="BX56" i="9"/>
  <c r="BY56" i="9"/>
  <c r="CA56" i="9"/>
  <c r="CB56" i="9"/>
  <c r="CE56" i="9"/>
  <c r="CH56" i="9"/>
  <c r="CI56" i="9"/>
  <c r="CJ56" i="9"/>
  <c r="CL56" i="9"/>
  <c r="CM56" i="9"/>
  <c r="CP56" i="9"/>
  <c r="CS56" i="9"/>
  <c r="CT56" i="9"/>
  <c r="CU56" i="9"/>
  <c r="CW56" i="9"/>
  <c r="CX56" i="9"/>
  <c r="DA56" i="9"/>
  <c r="DD56" i="9"/>
  <c r="DE56" i="9"/>
  <c r="DF56" i="9"/>
  <c r="DH56" i="9"/>
  <c r="R57" i="9"/>
  <c r="T57" i="9"/>
  <c r="U57" i="9"/>
  <c r="V57" i="9"/>
  <c r="X57" i="9"/>
  <c r="Y57" i="9"/>
  <c r="AB57" i="9"/>
  <c r="AE57" i="9"/>
  <c r="AF57" i="9"/>
  <c r="AG57" i="9"/>
  <c r="AI57" i="9"/>
  <c r="AJ57" i="9"/>
  <c r="AM57" i="9"/>
  <c r="AP57" i="9"/>
  <c r="AQ57" i="9"/>
  <c r="AR57" i="9"/>
  <c r="AT57" i="9"/>
  <c r="AU57" i="9"/>
  <c r="AX57" i="9"/>
  <c r="BA57" i="9"/>
  <c r="BB57" i="9"/>
  <c r="BC57" i="9"/>
  <c r="BE57" i="9"/>
  <c r="BF57" i="9"/>
  <c r="BI57" i="9"/>
  <c r="BL57" i="9"/>
  <c r="BM57" i="9"/>
  <c r="BN57" i="9"/>
  <c r="BP57" i="9"/>
  <c r="BQ57" i="9"/>
  <c r="BT57" i="9"/>
  <c r="BW57" i="9"/>
  <c r="BX57" i="9"/>
  <c r="BY57" i="9"/>
  <c r="CA57" i="9"/>
  <c r="CB57" i="9"/>
  <c r="CE57" i="9"/>
  <c r="CH57" i="9"/>
  <c r="CI57" i="9"/>
  <c r="CJ57" i="9"/>
  <c r="CL57" i="9"/>
  <c r="CM57" i="9"/>
  <c r="CP57" i="9"/>
  <c r="CS57" i="9"/>
  <c r="CT57" i="9"/>
  <c r="CU57" i="9"/>
  <c r="CW57" i="9"/>
  <c r="CX57" i="9"/>
  <c r="DA57" i="9"/>
  <c r="DD57" i="9"/>
  <c r="DE57" i="9"/>
  <c r="DF57" i="9"/>
  <c r="DH57" i="9"/>
  <c r="R58" i="9"/>
  <c r="T58" i="9"/>
  <c r="U58" i="9"/>
  <c r="V58" i="9"/>
  <c r="X58" i="9"/>
  <c r="Y58" i="9"/>
  <c r="AB58" i="9"/>
  <c r="AE58" i="9"/>
  <c r="AF58" i="9"/>
  <c r="AG58" i="9"/>
  <c r="AI58" i="9"/>
  <c r="AJ58" i="9"/>
  <c r="AM58" i="9"/>
  <c r="AP58" i="9"/>
  <c r="AQ58" i="9"/>
  <c r="AR58" i="9"/>
  <c r="AT58" i="9"/>
  <c r="AU58" i="9"/>
  <c r="AX58" i="9"/>
  <c r="BA58" i="9"/>
  <c r="BB58" i="9"/>
  <c r="BC58" i="9"/>
  <c r="BE58" i="9"/>
  <c r="BF58" i="9"/>
  <c r="BI58" i="9"/>
  <c r="BL58" i="9"/>
  <c r="BM58" i="9"/>
  <c r="BN58" i="9"/>
  <c r="BP58" i="9"/>
  <c r="BQ58" i="9"/>
  <c r="BT58" i="9"/>
  <c r="BW58" i="9"/>
  <c r="BX58" i="9"/>
  <c r="BY58" i="9"/>
  <c r="CA58" i="9"/>
  <c r="CB58" i="9"/>
  <c r="CE58" i="9"/>
  <c r="CH58" i="9"/>
  <c r="CI58" i="9"/>
  <c r="CJ58" i="9"/>
  <c r="CL58" i="9"/>
  <c r="CM58" i="9"/>
  <c r="CP58" i="9"/>
  <c r="CS58" i="9"/>
  <c r="CT58" i="9"/>
  <c r="CU58" i="9"/>
  <c r="CW58" i="9"/>
  <c r="CX58" i="9"/>
  <c r="DA58" i="9"/>
  <c r="DD58" i="9"/>
  <c r="DE58" i="9"/>
  <c r="DF58" i="9"/>
  <c r="DH58" i="9"/>
  <c r="R59" i="9"/>
  <c r="T59" i="9"/>
  <c r="U59" i="9"/>
  <c r="V59" i="9"/>
  <c r="X59" i="9"/>
  <c r="Y59" i="9"/>
  <c r="AB59" i="9"/>
  <c r="AE59" i="9"/>
  <c r="AF59" i="9"/>
  <c r="AG59" i="9"/>
  <c r="AI59" i="9"/>
  <c r="AJ59" i="9"/>
  <c r="AM59" i="9"/>
  <c r="AP59" i="9"/>
  <c r="AQ59" i="9"/>
  <c r="AR59" i="9"/>
  <c r="AT59" i="9"/>
  <c r="AU59" i="9"/>
  <c r="AX59" i="9"/>
  <c r="BA59" i="9"/>
  <c r="BB59" i="9"/>
  <c r="BC59" i="9"/>
  <c r="BE59" i="9"/>
  <c r="BF59" i="9"/>
  <c r="BI59" i="9"/>
  <c r="BL59" i="9"/>
  <c r="BM59" i="9"/>
  <c r="BN59" i="9"/>
  <c r="BP59" i="9"/>
  <c r="BQ59" i="9"/>
  <c r="BT59" i="9"/>
  <c r="BW59" i="9"/>
  <c r="BX59" i="9"/>
  <c r="BY59" i="9"/>
  <c r="CA59" i="9"/>
  <c r="CB59" i="9"/>
  <c r="CE59" i="9"/>
  <c r="CH59" i="9"/>
  <c r="CI59" i="9"/>
  <c r="CJ59" i="9"/>
  <c r="CL59" i="9"/>
  <c r="CM59" i="9"/>
  <c r="CP59" i="9"/>
  <c r="CS59" i="9"/>
  <c r="CT59" i="9"/>
  <c r="CU59" i="9"/>
  <c r="CW59" i="9"/>
  <c r="CX59" i="9"/>
  <c r="DA59" i="9"/>
  <c r="DD59" i="9"/>
  <c r="DE59" i="9"/>
  <c r="DF59" i="9"/>
  <c r="DH59" i="9"/>
  <c r="R60" i="9"/>
  <c r="T60" i="9"/>
  <c r="U60" i="9"/>
  <c r="V60" i="9"/>
  <c r="X60" i="9"/>
  <c r="Y60" i="9"/>
  <c r="AB60" i="9"/>
  <c r="AE60" i="9"/>
  <c r="AF60" i="9"/>
  <c r="AG60" i="9"/>
  <c r="AI60" i="9"/>
  <c r="AJ60" i="9"/>
  <c r="AM60" i="9"/>
  <c r="AP60" i="9"/>
  <c r="AQ60" i="9"/>
  <c r="AR60" i="9"/>
  <c r="AT60" i="9"/>
  <c r="AU60" i="9"/>
  <c r="AX60" i="9"/>
  <c r="BA60" i="9"/>
  <c r="BB60" i="9"/>
  <c r="BC60" i="9"/>
  <c r="BE60" i="9"/>
  <c r="BF60" i="9"/>
  <c r="BI60" i="9"/>
  <c r="BL60" i="9"/>
  <c r="BM60" i="9"/>
  <c r="BN60" i="9"/>
  <c r="BP60" i="9"/>
  <c r="BQ60" i="9"/>
  <c r="BT60" i="9"/>
  <c r="BW60" i="9"/>
  <c r="BX60" i="9"/>
  <c r="BY60" i="9"/>
  <c r="CA60" i="9"/>
  <c r="CB60" i="9"/>
  <c r="CE60" i="9"/>
  <c r="CH60" i="9"/>
  <c r="CI60" i="9"/>
  <c r="CJ60" i="9"/>
  <c r="CL60" i="9"/>
  <c r="CM60" i="9"/>
  <c r="CP60" i="9"/>
  <c r="CS60" i="9"/>
  <c r="CT60" i="9"/>
  <c r="CU60" i="9"/>
  <c r="CW60" i="9"/>
  <c r="CX60" i="9"/>
  <c r="DA60" i="9"/>
  <c r="DD60" i="9"/>
  <c r="DE60" i="9"/>
  <c r="DF60" i="9"/>
  <c r="DH60" i="9"/>
  <c r="DH61" i="9"/>
  <c r="DH64" i="9"/>
  <c r="S19" i="4"/>
  <c r="CW29" i="9"/>
  <c r="CW61" i="9"/>
  <c r="CW64" i="9"/>
  <c r="R18" i="4"/>
  <c r="S18" i="4"/>
  <c r="CL29" i="9"/>
  <c r="CL61" i="9"/>
  <c r="CL64" i="9"/>
  <c r="Q17" i="4"/>
  <c r="R17" i="4"/>
  <c r="S17" i="4"/>
  <c r="DC61" i="9"/>
  <c r="DB61" i="9"/>
  <c r="DI60" i="9"/>
  <c r="DI48" i="9"/>
  <c r="DI44" i="9"/>
  <c r="DI42" i="9"/>
  <c r="DI38" i="9"/>
  <c r="DA61" i="9"/>
  <c r="DC29" i="9"/>
  <c r="DB29" i="9"/>
  <c r="DI27" i="9"/>
  <c r="DI25" i="9"/>
  <c r="DI21" i="9"/>
  <c r="DH81" i="9"/>
  <c r="DI17" i="9"/>
  <c r="DH79" i="9"/>
  <c r="DH77" i="9"/>
  <c r="DI13" i="9"/>
  <c r="DH75" i="9"/>
  <c r="DH73" i="9"/>
  <c r="DI9" i="9"/>
  <c r="DH71" i="9"/>
  <c r="DH69" i="9"/>
  <c r="DI5" i="9"/>
  <c r="CR61" i="9"/>
  <c r="CQ61" i="9"/>
  <c r="CP61" i="9"/>
  <c r="CR29" i="9"/>
  <c r="CQ29" i="9"/>
  <c r="CW84" i="9"/>
  <c r="CW82" i="9"/>
  <c r="CW81" i="9"/>
  <c r="CW80" i="9"/>
  <c r="CW79" i="9"/>
  <c r="CW77" i="9"/>
  <c r="CW71" i="9"/>
  <c r="CW70" i="9"/>
  <c r="CW69" i="9"/>
  <c r="CP29" i="9"/>
  <c r="CG61" i="9"/>
  <c r="CF61" i="9"/>
  <c r="CE61" i="9"/>
  <c r="CG29" i="9"/>
  <c r="CF29" i="9"/>
  <c r="CL89" i="9"/>
  <c r="CL83" i="9"/>
  <c r="CL82" i="9"/>
  <c r="CL80" i="9"/>
  <c r="CL76" i="9"/>
  <c r="CL75" i="9"/>
  <c r="CL73" i="9"/>
  <c r="CE29" i="9"/>
  <c r="R4" i="10"/>
  <c r="T4" i="10"/>
  <c r="U4" i="10"/>
  <c r="V4" i="10"/>
  <c r="X4" i="10"/>
  <c r="Y4" i="10"/>
  <c r="AB4" i="10"/>
  <c r="AE4" i="10"/>
  <c r="AF4" i="10"/>
  <c r="AG4" i="10"/>
  <c r="AI4" i="10"/>
  <c r="AJ4" i="10"/>
  <c r="AM4" i="10"/>
  <c r="AP4" i="10"/>
  <c r="AQ4" i="10"/>
  <c r="AR4" i="10"/>
  <c r="AT4" i="10"/>
  <c r="AU4" i="10"/>
  <c r="AX4" i="10"/>
  <c r="BA4" i="10"/>
  <c r="BB4" i="10"/>
  <c r="BC4" i="10"/>
  <c r="BE4" i="10"/>
  <c r="BF4" i="10"/>
  <c r="BI4" i="10"/>
  <c r="BL4" i="10"/>
  <c r="BM4" i="10"/>
  <c r="BN4" i="10"/>
  <c r="BP4" i="10"/>
  <c r="BQ4" i="10"/>
  <c r="BT4" i="10"/>
  <c r="BW4" i="10"/>
  <c r="BX4" i="10"/>
  <c r="BY4" i="10"/>
  <c r="CA4" i="10"/>
  <c r="CB4" i="10"/>
  <c r="CE4" i="10"/>
  <c r="CH4" i="10"/>
  <c r="CI4" i="10"/>
  <c r="CJ4" i="10"/>
  <c r="CL4" i="10"/>
  <c r="CM4" i="10"/>
  <c r="CP4" i="10"/>
  <c r="CS4" i="10"/>
  <c r="CT4" i="10"/>
  <c r="CU4" i="10"/>
  <c r="CW4" i="10"/>
  <c r="CX4" i="10"/>
  <c r="DA4" i="10"/>
  <c r="DD4" i="10"/>
  <c r="DE4" i="10"/>
  <c r="DF4" i="10"/>
  <c r="DH4" i="10"/>
  <c r="R5" i="10"/>
  <c r="T5" i="10"/>
  <c r="U5" i="10"/>
  <c r="V5" i="10"/>
  <c r="X5" i="10"/>
  <c r="Y5" i="10"/>
  <c r="AB5" i="10"/>
  <c r="AE5" i="10"/>
  <c r="AF5" i="10"/>
  <c r="AG5" i="10"/>
  <c r="AI5" i="10"/>
  <c r="AJ5" i="10"/>
  <c r="AM5" i="10"/>
  <c r="AP5" i="10"/>
  <c r="AQ5" i="10"/>
  <c r="AR5" i="10"/>
  <c r="AT5" i="10"/>
  <c r="AU5" i="10"/>
  <c r="AX5" i="10"/>
  <c r="BA5" i="10"/>
  <c r="BB5" i="10"/>
  <c r="BC5" i="10"/>
  <c r="BE5" i="10"/>
  <c r="BF5" i="10"/>
  <c r="BI5" i="10"/>
  <c r="BL5" i="10"/>
  <c r="BM5" i="10"/>
  <c r="BN5" i="10"/>
  <c r="BP5" i="10"/>
  <c r="BQ5" i="10"/>
  <c r="BT5" i="10"/>
  <c r="BW5" i="10"/>
  <c r="BX5" i="10"/>
  <c r="BY5" i="10"/>
  <c r="CA5" i="10"/>
  <c r="CB5" i="10"/>
  <c r="CE5" i="10"/>
  <c r="CH5" i="10"/>
  <c r="CI5" i="10"/>
  <c r="CJ5" i="10"/>
  <c r="CL5" i="10"/>
  <c r="CM5" i="10"/>
  <c r="CP5" i="10"/>
  <c r="CS5" i="10"/>
  <c r="CT5" i="10"/>
  <c r="CU5" i="10"/>
  <c r="CW5" i="10"/>
  <c r="CX5" i="10"/>
  <c r="DA5" i="10"/>
  <c r="DD5" i="10"/>
  <c r="DE5" i="10"/>
  <c r="DF5" i="10"/>
  <c r="DH5" i="10"/>
  <c r="R6" i="10"/>
  <c r="T6" i="10"/>
  <c r="U6" i="10"/>
  <c r="V6" i="10"/>
  <c r="X6" i="10"/>
  <c r="Y6" i="10"/>
  <c r="AB6" i="10"/>
  <c r="AE6" i="10"/>
  <c r="AF6" i="10"/>
  <c r="AG6" i="10"/>
  <c r="AI6" i="10"/>
  <c r="AJ6" i="10"/>
  <c r="AM6" i="10"/>
  <c r="AP6" i="10"/>
  <c r="AQ6" i="10"/>
  <c r="AR6" i="10"/>
  <c r="AT6" i="10"/>
  <c r="AU6" i="10"/>
  <c r="AX6" i="10"/>
  <c r="BA6" i="10"/>
  <c r="BB6" i="10"/>
  <c r="BC6" i="10"/>
  <c r="BE6" i="10"/>
  <c r="BF6" i="10"/>
  <c r="BI6" i="10"/>
  <c r="BL6" i="10"/>
  <c r="BM6" i="10"/>
  <c r="BN6" i="10"/>
  <c r="BP6" i="10"/>
  <c r="BQ6" i="10"/>
  <c r="BT6" i="10"/>
  <c r="BW6" i="10"/>
  <c r="BX6" i="10"/>
  <c r="BY6" i="10"/>
  <c r="CA6" i="10"/>
  <c r="CB6" i="10"/>
  <c r="CE6" i="10"/>
  <c r="CH6" i="10"/>
  <c r="CI6" i="10"/>
  <c r="CJ6" i="10"/>
  <c r="CL6" i="10"/>
  <c r="CM6" i="10"/>
  <c r="CP6" i="10"/>
  <c r="CS6" i="10"/>
  <c r="CT6" i="10"/>
  <c r="CU6" i="10"/>
  <c r="CW6" i="10"/>
  <c r="CX6" i="10"/>
  <c r="DA6" i="10"/>
  <c r="DD6" i="10"/>
  <c r="DE6" i="10"/>
  <c r="DF6" i="10"/>
  <c r="DH6" i="10"/>
  <c r="R7" i="10"/>
  <c r="T7" i="10"/>
  <c r="U7" i="10"/>
  <c r="V7" i="10"/>
  <c r="X7" i="10"/>
  <c r="Y7" i="10"/>
  <c r="AB7" i="10"/>
  <c r="AE7" i="10"/>
  <c r="AF7" i="10"/>
  <c r="AG7" i="10"/>
  <c r="AI7" i="10"/>
  <c r="AJ7" i="10"/>
  <c r="AM7" i="10"/>
  <c r="AP7" i="10"/>
  <c r="AQ7" i="10"/>
  <c r="AR7" i="10"/>
  <c r="AT7" i="10"/>
  <c r="AU7" i="10"/>
  <c r="AX7" i="10"/>
  <c r="BA7" i="10"/>
  <c r="BB7" i="10"/>
  <c r="BC7" i="10"/>
  <c r="BE7" i="10"/>
  <c r="BF7" i="10"/>
  <c r="BI7" i="10"/>
  <c r="BL7" i="10"/>
  <c r="BM7" i="10"/>
  <c r="BN7" i="10"/>
  <c r="BP7" i="10"/>
  <c r="BQ7" i="10"/>
  <c r="BT7" i="10"/>
  <c r="BW7" i="10"/>
  <c r="BX7" i="10"/>
  <c r="BY7" i="10"/>
  <c r="CA7" i="10"/>
  <c r="CB7" i="10"/>
  <c r="CE7" i="10"/>
  <c r="CH7" i="10"/>
  <c r="CI7" i="10"/>
  <c r="CJ7" i="10"/>
  <c r="CL7" i="10"/>
  <c r="CM7" i="10"/>
  <c r="CP7" i="10"/>
  <c r="CS7" i="10"/>
  <c r="CT7" i="10"/>
  <c r="CU7" i="10"/>
  <c r="CW7" i="10"/>
  <c r="CX7" i="10"/>
  <c r="DA7" i="10"/>
  <c r="DD7" i="10"/>
  <c r="DE7" i="10"/>
  <c r="DF7" i="10"/>
  <c r="DH7" i="10"/>
  <c r="R8" i="10"/>
  <c r="T8" i="10"/>
  <c r="U8" i="10"/>
  <c r="V8" i="10"/>
  <c r="X8" i="10"/>
  <c r="Y8" i="10"/>
  <c r="AB8" i="10"/>
  <c r="AE8" i="10"/>
  <c r="AF8" i="10"/>
  <c r="AG8" i="10"/>
  <c r="AI8" i="10"/>
  <c r="AJ8" i="10"/>
  <c r="AM8" i="10"/>
  <c r="AP8" i="10"/>
  <c r="AQ8" i="10"/>
  <c r="AR8" i="10"/>
  <c r="AT8" i="10"/>
  <c r="AU8" i="10"/>
  <c r="AX8" i="10"/>
  <c r="BA8" i="10"/>
  <c r="BB8" i="10"/>
  <c r="BC8" i="10"/>
  <c r="BE8" i="10"/>
  <c r="BF8" i="10"/>
  <c r="BI8" i="10"/>
  <c r="BL8" i="10"/>
  <c r="BM8" i="10"/>
  <c r="BN8" i="10"/>
  <c r="BP8" i="10"/>
  <c r="BQ8" i="10"/>
  <c r="BT8" i="10"/>
  <c r="BW8" i="10"/>
  <c r="BX8" i="10"/>
  <c r="BY8" i="10"/>
  <c r="CA8" i="10"/>
  <c r="CB8" i="10"/>
  <c r="CE8" i="10"/>
  <c r="CH8" i="10"/>
  <c r="CI8" i="10"/>
  <c r="CJ8" i="10"/>
  <c r="CL8" i="10"/>
  <c r="CM8" i="10"/>
  <c r="CP8" i="10"/>
  <c r="CS8" i="10"/>
  <c r="CT8" i="10"/>
  <c r="CU8" i="10"/>
  <c r="CW8" i="10"/>
  <c r="CX8" i="10"/>
  <c r="DA8" i="10"/>
  <c r="DD8" i="10"/>
  <c r="DE8" i="10"/>
  <c r="DF8" i="10"/>
  <c r="DH8" i="10"/>
  <c r="R9" i="10"/>
  <c r="T9" i="10"/>
  <c r="U9" i="10"/>
  <c r="V9" i="10"/>
  <c r="X9" i="10"/>
  <c r="Y9" i="10"/>
  <c r="AB9" i="10"/>
  <c r="AE9" i="10"/>
  <c r="AF9" i="10"/>
  <c r="AG9" i="10"/>
  <c r="AI9" i="10"/>
  <c r="AJ9" i="10"/>
  <c r="AM9" i="10"/>
  <c r="AP9" i="10"/>
  <c r="AQ9" i="10"/>
  <c r="AR9" i="10"/>
  <c r="AT9" i="10"/>
  <c r="AU9" i="10"/>
  <c r="AX9" i="10"/>
  <c r="BA9" i="10"/>
  <c r="BB9" i="10"/>
  <c r="BC9" i="10"/>
  <c r="BE9" i="10"/>
  <c r="BF9" i="10"/>
  <c r="BI9" i="10"/>
  <c r="BL9" i="10"/>
  <c r="BM9" i="10"/>
  <c r="BN9" i="10"/>
  <c r="BP9" i="10"/>
  <c r="BQ9" i="10"/>
  <c r="BT9" i="10"/>
  <c r="BW9" i="10"/>
  <c r="BX9" i="10"/>
  <c r="BY9" i="10"/>
  <c r="CA9" i="10"/>
  <c r="CB9" i="10"/>
  <c r="CE9" i="10"/>
  <c r="CH9" i="10"/>
  <c r="CI9" i="10"/>
  <c r="CJ9" i="10"/>
  <c r="CL9" i="10"/>
  <c r="CM9" i="10"/>
  <c r="CP9" i="10"/>
  <c r="CS9" i="10"/>
  <c r="CT9" i="10"/>
  <c r="CU9" i="10"/>
  <c r="CW9" i="10"/>
  <c r="CX9" i="10"/>
  <c r="DA9" i="10"/>
  <c r="DD9" i="10"/>
  <c r="DE9" i="10"/>
  <c r="DF9" i="10"/>
  <c r="DH9" i="10"/>
  <c r="R10" i="10"/>
  <c r="T10" i="10"/>
  <c r="X10" i="10"/>
  <c r="Y10" i="10"/>
  <c r="AB10" i="10"/>
  <c r="AE10" i="10"/>
  <c r="AF10" i="10"/>
  <c r="AG10" i="10"/>
  <c r="AI10" i="10"/>
  <c r="AJ10" i="10"/>
  <c r="AM10" i="10"/>
  <c r="AP10" i="10"/>
  <c r="AQ10" i="10"/>
  <c r="AR10" i="10"/>
  <c r="AT10" i="10"/>
  <c r="AU10" i="10"/>
  <c r="AX10" i="10"/>
  <c r="BA10" i="10"/>
  <c r="BB10" i="10"/>
  <c r="BC10" i="10"/>
  <c r="BE10" i="10"/>
  <c r="BF10" i="10"/>
  <c r="BI10" i="10"/>
  <c r="BL10" i="10"/>
  <c r="BM10" i="10"/>
  <c r="BN10" i="10"/>
  <c r="BP10" i="10"/>
  <c r="BQ10" i="10"/>
  <c r="BT10" i="10"/>
  <c r="BW10" i="10"/>
  <c r="BX10" i="10"/>
  <c r="BY10" i="10"/>
  <c r="CA10" i="10"/>
  <c r="CB10" i="10"/>
  <c r="CE10" i="10"/>
  <c r="CH10" i="10"/>
  <c r="CI10" i="10"/>
  <c r="CJ10" i="10"/>
  <c r="CL10" i="10"/>
  <c r="CM10" i="10"/>
  <c r="CP10" i="10"/>
  <c r="CS10" i="10"/>
  <c r="CT10" i="10"/>
  <c r="CU10" i="10"/>
  <c r="CW10" i="10"/>
  <c r="CX10" i="10"/>
  <c r="DA10" i="10"/>
  <c r="DD10" i="10"/>
  <c r="DE10" i="10"/>
  <c r="DF10" i="10"/>
  <c r="DH10" i="10"/>
  <c r="R11" i="10"/>
  <c r="T11" i="10"/>
  <c r="U11" i="10"/>
  <c r="V11" i="10"/>
  <c r="X11" i="10"/>
  <c r="Y11" i="10"/>
  <c r="AB11" i="10"/>
  <c r="AE11" i="10"/>
  <c r="AF11" i="10"/>
  <c r="AG11" i="10"/>
  <c r="AI11" i="10"/>
  <c r="AJ11" i="10"/>
  <c r="AM11" i="10"/>
  <c r="AP11" i="10"/>
  <c r="AQ11" i="10"/>
  <c r="AR11" i="10"/>
  <c r="AT11" i="10"/>
  <c r="AU11" i="10"/>
  <c r="AX11" i="10"/>
  <c r="BA11" i="10"/>
  <c r="BB11" i="10"/>
  <c r="BC11" i="10"/>
  <c r="BE11" i="10"/>
  <c r="BF11" i="10"/>
  <c r="BI11" i="10"/>
  <c r="BL11" i="10"/>
  <c r="BM11" i="10"/>
  <c r="BN11" i="10"/>
  <c r="BP11" i="10"/>
  <c r="BQ11" i="10"/>
  <c r="BT11" i="10"/>
  <c r="BW11" i="10"/>
  <c r="BX11" i="10"/>
  <c r="BY11" i="10"/>
  <c r="CA11" i="10"/>
  <c r="CB11" i="10"/>
  <c r="CE11" i="10"/>
  <c r="CH11" i="10"/>
  <c r="CI11" i="10"/>
  <c r="CJ11" i="10"/>
  <c r="CL11" i="10"/>
  <c r="CM11" i="10"/>
  <c r="CP11" i="10"/>
  <c r="CS11" i="10"/>
  <c r="CT11" i="10"/>
  <c r="CU11" i="10"/>
  <c r="CW11" i="10"/>
  <c r="CX11" i="10"/>
  <c r="DA11" i="10"/>
  <c r="DD11" i="10"/>
  <c r="DE11" i="10"/>
  <c r="DF11" i="10"/>
  <c r="DH11" i="10"/>
  <c r="R12" i="10"/>
  <c r="T12" i="10"/>
  <c r="U12" i="10"/>
  <c r="V12" i="10"/>
  <c r="X12" i="10"/>
  <c r="Y12" i="10"/>
  <c r="AB12" i="10"/>
  <c r="AE12" i="10"/>
  <c r="AF12" i="10"/>
  <c r="AG12" i="10"/>
  <c r="AI12" i="10"/>
  <c r="AJ12" i="10"/>
  <c r="AM12" i="10"/>
  <c r="AP12" i="10"/>
  <c r="AQ12" i="10"/>
  <c r="AR12" i="10"/>
  <c r="AT12" i="10"/>
  <c r="AU12" i="10"/>
  <c r="AX12" i="10"/>
  <c r="BA12" i="10"/>
  <c r="BB12" i="10"/>
  <c r="BC12" i="10"/>
  <c r="BE12" i="10"/>
  <c r="BF12" i="10"/>
  <c r="BI12" i="10"/>
  <c r="BL12" i="10"/>
  <c r="BM12" i="10"/>
  <c r="BN12" i="10"/>
  <c r="BP12" i="10"/>
  <c r="BQ12" i="10"/>
  <c r="BT12" i="10"/>
  <c r="BW12" i="10"/>
  <c r="BX12" i="10"/>
  <c r="BY12" i="10"/>
  <c r="CA12" i="10"/>
  <c r="CB12" i="10"/>
  <c r="CE12" i="10"/>
  <c r="CH12" i="10"/>
  <c r="CI12" i="10"/>
  <c r="CJ12" i="10"/>
  <c r="CL12" i="10"/>
  <c r="CM12" i="10"/>
  <c r="CP12" i="10"/>
  <c r="CS12" i="10"/>
  <c r="CT12" i="10"/>
  <c r="CU12" i="10"/>
  <c r="CW12" i="10"/>
  <c r="CX12" i="10"/>
  <c r="DA12" i="10"/>
  <c r="DD12" i="10"/>
  <c r="DE12" i="10"/>
  <c r="DF12" i="10"/>
  <c r="DH12" i="10"/>
  <c r="R13" i="10"/>
  <c r="T13" i="10"/>
  <c r="U13" i="10"/>
  <c r="V13" i="10"/>
  <c r="X13" i="10"/>
  <c r="Y13" i="10"/>
  <c r="AB13" i="10"/>
  <c r="AE13" i="10"/>
  <c r="AF13" i="10"/>
  <c r="AG13" i="10"/>
  <c r="AI13" i="10"/>
  <c r="AJ13" i="10"/>
  <c r="AM13" i="10"/>
  <c r="AP13" i="10"/>
  <c r="AQ13" i="10"/>
  <c r="AR13" i="10"/>
  <c r="AT13" i="10"/>
  <c r="AU13" i="10"/>
  <c r="AX13" i="10"/>
  <c r="BA13" i="10"/>
  <c r="BB13" i="10"/>
  <c r="BC13" i="10"/>
  <c r="BE13" i="10"/>
  <c r="BF13" i="10"/>
  <c r="BI13" i="10"/>
  <c r="BL13" i="10"/>
  <c r="BM13" i="10"/>
  <c r="BN13" i="10"/>
  <c r="BP13" i="10"/>
  <c r="BQ13" i="10"/>
  <c r="BT13" i="10"/>
  <c r="BW13" i="10"/>
  <c r="BX13" i="10"/>
  <c r="BY13" i="10"/>
  <c r="CA13" i="10"/>
  <c r="CB13" i="10"/>
  <c r="CE13" i="10"/>
  <c r="CH13" i="10"/>
  <c r="CI13" i="10"/>
  <c r="CJ13" i="10"/>
  <c r="CL13" i="10"/>
  <c r="CM13" i="10"/>
  <c r="CP13" i="10"/>
  <c r="CS13" i="10"/>
  <c r="CT13" i="10"/>
  <c r="CU13" i="10"/>
  <c r="CW13" i="10"/>
  <c r="CX13" i="10"/>
  <c r="DA13" i="10"/>
  <c r="DD13" i="10"/>
  <c r="DE13" i="10"/>
  <c r="DF13" i="10"/>
  <c r="DH13" i="10"/>
  <c r="R14" i="10"/>
  <c r="T14" i="10"/>
  <c r="U14" i="10"/>
  <c r="V14" i="10"/>
  <c r="X14" i="10"/>
  <c r="Y14" i="10"/>
  <c r="AB14" i="10"/>
  <c r="AE14" i="10"/>
  <c r="AF14" i="10"/>
  <c r="AG14" i="10"/>
  <c r="AI14" i="10"/>
  <c r="AJ14" i="10"/>
  <c r="AM14" i="10"/>
  <c r="AP14" i="10"/>
  <c r="AQ14" i="10"/>
  <c r="AR14" i="10"/>
  <c r="AT14" i="10"/>
  <c r="AU14" i="10"/>
  <c r="AX14" i="10"/>
  <c r="BA14" i="10"/>
  <c r="BB14" i="10"/>
  <c r="BC14" i="10"/>
  <c r="BE14" i="10"/>
  <c r="BF14" i="10"/>
  <c r="BI14" i="10"/>
  <c r="BL14" i="10"/>
  <c r="BM14" i="10"/>
  <c r="BN14" i="10"/>
  <c r="BP14" i="10"/>
  <c r="BQ14" i="10"/>
  <c r="BT14" i="10"/>
  <c r="BW14" i="10"/>
  <c r="BX14" i="10"/>
  <c r="BY14" i="10"/>
  <c r="CA14" i="10"/>
  <c r="CB14" i="10"/>
  <c r="CE14" i="10"/>
  <c r="CH14" i="10"/>
  <c r="CI14" i="10"/>
  <c r="CJ14" i="10"/>
  <c r="CL14" i="10"/>
  <c r="CM14" i="10"/>
  <c r="CP14" i="10"/>
  <c r="CS14" i="10"/>
  <c r="CT14" i="10"/>
  <c r="CU14" i="10"/>
  <c r="CW14" i="10"/>
  <c r="CX14" i="10"/>
  <c r="DA14" i="10"/>
  <c r="DD14" i="10"/>
  <c r="DE14" i="10"/>
  <c r="DF14" i="10"/>
  <c r="DH14" i="10"/>
  <c r="R15" i="10"/>
  <c r="T15" i="10"/>
  <c r="U15" i="10"/>
  <c r="V15" i="10"/>
  <c r="X15" i="10"/>
  <c r="Y15" i="10"/>
  <c r="AB15" i="10"/>
  <c r="AE15" i="10"/>
  <c r="AF15" i="10"/>
  <c r="AG15" i="10"/>
  <c r="AI15" i="10"/>
  <c r="AJ15" i="10"/>
  <c r="AM15" i="10"/>
  <c r="AP15" i="10"/>
  <c r="AQ15" i="10"/>
  <c r="AR15" i="10"/>
  <c r="AT15" i="10"/>
  <c r="AU15" i="10"/>
  <c r="AX15" i="10"/>
  <c r="BA15" i="10"/>
  <c r="BB15" i="10"/>
  <c r="BC15" i="10"/>
  <c r="BE15" i="10"/>
  <c r="BF15" i="10"/>
  <c r="BI15" i="10"/>
  <c r="BL15" i="10"/>
  <c r="BM15" i="10"/>
  <c r="BN15" i="10"/>
  <c r="BP15" i="10"/>
  <c r="BQ15" i="10"/>
  <c r="BT15" i="10"/>
  <c r="BW15" i="10"/>
  <c r="BX15" i="10"/>
  <c r="BY15" i="10"/>
  <c r="CA15" i="10"/>
  <c r="CB15" i="10"/>
  <c r="CE15" i="10"/>
  <c r="CH15" i="10"/>
  <c r="CI15" i="10"/>
  <c r="CJ15" i="10"/>
  <c r="CL15" i="10"/>
  <c r="CM15" i="10"/>
  <c r="CP15" i="10"/>
  <c r="CS15" i="10"/>
  <c r="CT15" i="10"/>
  <c r="CU15" i="10"/>
  <c r="CW15" i="10"/>
  <c r="CX15" i="10"/>
  <c r="DA15" i="10"/>
  <c r="DD15" i="10"/>
  <c r="DE15" i="10"/>
  <c r="DF15" i="10"/>
  <c r="DH15" i="10"/>
  <c r="R16" i="10"/>
  <c r="T16" i="10"/>
  <c r="U16" i="10"/>
  <c r="V16" i="10"/>
  <c r="X16" i="10"/>
  <c r="Y16" i="10"/>
  <c r="AB16" i="10"/>
  <c r="AE16" i="10"/>
  <c r="AF16" i="10"/>
  <c r="AG16" i="10"/>
  <c r="AI16" i="10"/>
  <c r="AJ16" i="10"/>
  <c r="AM16" i="10"/>
  <c r="AP16" i="10"/>
  <c r="AQ16" i="10"/>
  <c r="AR16" i="10"/>
  <c r="AT16" i="10"/>
  <c r="AU16" i="10"/>
  <c r="AX16" i="10"/>
  <c r="BA16" i="10"/>
  <c r="BB16" i="10"/>
  <c r="BC16" i="10"/>
  <c r="BE16" i="10"/>
  <c r="BF16" i="10"/>
  <c r="BI16" i="10"/>
  <c r="BL16" i="10"/>
  <c r="BM16" i="10"/>
  <c r="BN16" i="10"/>
  <c r="BP16" i="10"/>
  <c r="BQ16" i="10"/>
  <c r="BT16" i="10"/>
  <c r="BW16" i="10"/>
  <c r="BX16" i="10"/>
  <c r="BY16" i="10"/>
  <c r="CA16" i="10"/>
  <c r="CB16" i="10"/>
  <c r="CE16" i="10"/>
  <c r="CH16" i="10"/>
  <c r="CI16" i="10"/>
  <c r="CJ16" i="10"/>
  <c r="CL16" i="10"/>
  <c r="CM16" i="10"/>
  <c r="CP16" i="10"/>
  <c r="CS16" i="10"/>
  <c r="CT16" i="10"/>
  <c r="CU16" i="10"/>
  <c r="CW16" i="10"/>
  <c r="CX16" i="10"/>
  <c r="DA16" i="10"/>
  <c r="DD16" i="10"/>
  <c r="DE16" i="10"/>
  <c r="DF16" i="10"/>
  <c r="DH16" i="10"/>
  <c r="R17" i="10"/>
  <c r="T17" i="10"/>
  <c r="U17" i="10"/>
  <c r="V17" i="10"/>
  <c r="X17" i="10"/>
  <c r="Y17" i="10"/>
  <c r="AB17" i="10"/>
  <c r="AE17" i="10"/>
  <c r="AF17" i="10"/>
  <c r="AG17" i="10"/>
  <c r="AI17" i="10"/>
  <c r="AJ17" i="10"/>
  <c r="AM17" i="10"/>
  <c r="AP17" i="10"/>
  <c r="AQ17" i="10"/>
  <c r="AR17" i="10"/>
  <c r="AT17" i="10"/>
  <c r="AU17" i="10"/>
  <c r="AX17" i="10"/>
  <c r="BA17" i="10"/>
  <c r="BB17" i="10"/>
  <c r="BC17" i="10"/>
  <c r="BE17" i="10"/>
  <c r="BF17" i="10"/>
  <c r="BI17" i="10"/>
  <c r="BL17" i="10"/>
  <c r="BM17" i="10"/>
  <c r="BN17" i="10"/>
  <c r="BP17" i="10"/>
  <c r="BQ17" i="10"/>
  <c r="BT17" i="10"/>
  <c r="BW17" i="10"/>
  <c r="BX17" i="10"/>
  <c r="BY17" i="10"/>
  <c r="CA17" i="10"/>
  <c r="CB17" i="10"/>
  <c r="CE17" i="10"/>
  <c r="CH17" i="10"/>
  <c r="CI17" i="10"/>
  <c r="CJ17" i="10"/>
  <c r="CL17" i="10"/>
  <c r="CM17" i="10"/>
  <c r="CP17" i="10"/>
  <c r="CS17" i="10"/>
  <c r="CT17" i="10"/>
  <c r="CU17" i="10"/>
  <c r="CW17" i="10"/>
  <c r="CX17" i="10"/>
  <c r="DA17" i="10"/>
  <c r="DD17" i="10"/>
  <c r="DE17" i="10"/>
  <c r="DF17" i="10"/>
  <c r="DH17" i="10"/>
  <c r="R18" i="10"/>
  <c r="T18" i="10"/>
  <c r="U18" i="10"/>
  <c r="V18" i="10"/>
  <c r="X18" i="10"/>
  <c r="Y18" i="10"/>
  <c r="AB18" i="10"/>
  <c r="AE18" i="10"/>
  <c r="AF18" i="10"/>
  <c r="AG18" i="10"/>
  <c r="AI18" i="10"/>
  <c r="AJ18" i="10"/>
  <c r="AM18" i="10"/>
  <c r="AP18" i="10"/>
  <c r="AQ18" i="10"/>
  <c r="AR18" i="10"/>
  <c r="AT18" i="10"/>
  <c r="AU18" i="10"/>
  <c r="AX18" i="10"/>
  <c r="BA18" i="10"/>
  <c r="BB18" i="10"/>
  <c r="BC18" i="10"/>
  <c r="BE18" i="10"/>
  <c r="BF18" i="10"/>
  <c r="BI18" i="10"/>
  <c r="BL18" i="10"/>
  <c r="BM18" i="10"/>
  <c r="BN18" i="10"/>
  <c r="BP18" i="10"/>
  <c r="BQ18" i="10"/>
  <c r="BT18" i="10"/>
  <c r="BW18" i="10"/>
  <c r="BX18" i="10"/>
  <c r="BY18" i="10"/>
  <c r="CA18" i="10"/>
  <c r="CB18" i="10"/>
  <c r="CE18" i="10"/>
  <c r="CH18" i="10"/>
  <c r="CI18" i="10"/>
  <c r="CJ18" i="10"/>
  <c r="CL18" i="10"/>
  <c r="CM18" i="10"/>
  <c r="CP18" i="10"/>
  <c r="CS18" i="10"/>
  <c r="CT18" i="10"/>
  <c r="CU18" i="10"/>
  <c r="CW18" i="10"/>
  <c r="CX18" i="10"/>
  <c r="DA18" i="10"/>
  <c r="DD18" i="10"/>
  <c r="DE18" i="10"/>
  <c r="DF18" i="10"/>
  <c r="DH18" i="10"/>
  <c r="R19" i="10"/>
  <c r="T19" i="10"/>
  <c r="U19" i="10"/>
  <c r="V19" i="10"/>
  <c r="X19" i="10"/>
  <c r="Y19" i="10"/>
  <c r="AB19" i="10"/>
  <c r="AE19" i="10"/>
  <c r="AF19" i="10"/>
  <c r="AG19" i="10"/>
  <c r="AI19" i="10"/>
  <c r="AJ19" i="10"/>
  <c r="AM19" i="10"/>
  <c r="AP19" i="10"/>
  <c r="AQ19" i="10"/>
  <c r="AR19" i="10"/>
  <c r="AT19" i="10"/>
  <c r="AU19" i="10"/>
  <c r="AX19" i="10"/>
  <c r="BA19" i="10"/>
  <c r="BB19" i="10"/>
  <c r="BC19" i="10"/>
  <c r="BE19" i="10"/>
  <c r="BF19" i="10"/>
  <c r="BI19" i="10"/>
  <c r="BL19" i="10"/>
  <c r="BM19" i="10"/>
  <c r="BN19" i="10"/>
  <c r="BP19" i="10"/>
  <c r="BQ19" i="10"/>
  <c r="BT19" i="10"/>
  <c r="BW19" i="10"/>
  <c r="BX19" i="10"/>
  <c r="BY19" i="10"/>
  <c r="CA19" i="10"/>
  <c r="CB19" i="10"/>
  <c r="CE19" i="10"/>
  <c r="CH19" i="10"/>
  <c r="CI19" i="10"/>
  <c r="CJ19" i="10"/>
  <c r="CL19" i="10"/>
  <c r="CM19" i="10"/>
  <c r="CP19" i="10"/>
  <c r="CS19" i="10"/>
  <c r="CT19" i="10"/>
  <c r="CU19" i="10"/>
  <c r="CW19" i="10"/>
  <c r="CX19" i="10"/>
  <c r="DA19" i="10"/>
  <c r="DD19" i="10"/>
  <c r="DE19" i="10"/>
  <c r="DF19" i="10"/>
  <c r="DH19" i="10"/>
  <c r="R20" i="10"/>
  <c r="T20" i="10"/>
  <c r="U20" i="10"/>
  <c r="V20" i="10"/>
  <c r="X20" i="10"/>
  <c r="Y20" i="10"/>
  <c r="AB20" i="10"/>
  <c r="AE20" i="10"/>
  <c r="AF20" i="10"/>
  <c r="AG20" i="10"/>
  <c r="AI20" i="10"/>
  <c r="AJ20" i="10"/>
  <c r="AM20" i="10"/>
  <c r="AP20" i="10"/>
  <c r="AQ20" i="10"/>
  <c r="AR20" i="10"/>
  <c r="AT20" i="10"/>
  <c r="AU20" i="10"/>
  <c r="AX20" i="10"/>
  <c r="BA20" i="10"/>
  <c r="BB20" i="10"/>
  <c r="BC20" i="10"/>
  <c r="BE20" i="10"/>
  <c r="BF20" i="10"/>
  <c r="BI20" i="10"/>
  <c r="BL20" i="10"/>
  <c r="BM20" i="10"/>
  <c r="BN20" i="10"/>
  <c r="BP20" i="10"/>
  <c r="BQ20" i="10"/>
  <c r="BT20" i="10"/>
  <c r="BW20" i="10"/>
  <c r="BX20" i="10"/>
  <c r="BY20" i="10"/>
  <c r="CA20" i="10"/>
  <c r="CB20" i="10"/>
  <c r="CE20" i="10"/>
  <c r="CH20" i="10"/>
  <c r="CI20" i="10"/>
  <c r="CJ20" i="10"/>
  <c r="CL20" i="10"/>
  <c r="CM20" i="10"/>
  <c r="CP20" i="10"/>
  <c r="CS20" i="10"/>
  <c r="CT20" i="10"/>
  <c r="CU20" i="10"/>
  <c r="CW20" i="10"/>
  <c r="CX20" i="10"/>
  <c r="DA20" i="10"/>
  <c r="DD20" i="10"/>
  <c r="DE20" i="10"/>
  <c r="DF20" i="10"/>
  <c r="DH20" i="10"/>
  <c r="R21" i="10"/>
  <c r="T21" i="10"/>
  <c r="U21" i="10"/>
  <c r="V21" i="10"/>
  <c r="X21" i="10"/>
  <c r="Y21" i="10"/>
  <c r="AB21" i="10"/>
  <c r="AE21" i="10"/>
  <c r="AF21" i="10"/>
  <c r="AG21" i="10"/>
  <c r="AI21" i="10"/>
  <c r="AJ21" i="10"/>
  <c r="AM21" i="10"/>
  <c r="AP21" i="10"/>
  <c r="AQ21" i="10"/>
  <c r="AR21" i="10"/>
  <c r="AT21" i="10"/>
  <c r="AU21" i="10"/>
  <c r="AX21" i="10"/>
  <c r="BA21" i="10"/>
  <c r="BB21" i="10"/>
  <c r="BC21" i="10"/>
  <c r="BE21" i="10"/>
  <c r="BF21" i="10"/>
  <c r="BI21" i="10"/>
  <c r="BL21" i="10"/>
  <c r="BM21" i="10"/>
  <c r="BN21" i="10"/>
  <c r="BP21" i="10"/>
  <c r="BQ21" i="10"/>
  <c r="BT21" i="10"/>
  <c r="BW21" i="10"/>
  <c r="BX21" i="10"/>
  <c r="BY21" i="10"/>
  <c r="CA21" i="10"/>
  <c r="CB21" i="10"/>
  <c r="CE21" i="10"/>
  <c r="CH21" i="10"/>
  <c r="CI21" i="10"/>
  <c r="CJ21" i="10"/>
  <c r="CL21" i="10"/>
  <c r="CM21" i="10"/>
  <c r="CP21" i="10"/>
  <c r="CS21" i="10"/>
  <c r="CT21" i="10"/>
  <c r="CU21" i="10"/>
  <c r="CW21" i="10"/>
  <c r="CX21" i="10"/>
  <c r="DA21" i="10"/>
  <c r="DD21" i="10"/>
  <c r="DE21" i="10"/>
  <c r="DF21" i="10"/>
  <c r="DH21" i="10"/>
  <c r="R22" i="10"/>
  <c r="T22" i="10"/>
  <c r="U22" i="10"/>
  <c r="V22" i="10"/>
  <c r="X22" i="10"/>
  <c r="Y22" i="10"/>
  <c r="AB22" i="10"/>
  <c r="AE22" i="10"/>
  <c r="AF22" i="10"/>
  <c r="AG22" i="10"/>
  <c r="AI22" i="10"/>
  <c r="AJ22" i="10"/>
  <c r="AM22" i="10"/>
  <c r="AP22" i="10"/>
  <c r="AQ22" i="10"/>
  <c r="AR22" i="10"/>
  <c r="AT22" i="10"/>
  <c r="AU22" i="10"/>
  <c r="AX22" i="10"/>
  <c r="BA22" i="10"/>
  <c r="BB22" i="10"/>
  <c r="BC22" i="10"/>
  <c r="BE22" i="10"/>
  <c r="BF22" i="10"/>
  <c r="BI22" i="10"/>
  <c r="BL22" i="10"/>
  <c r="BM22" i="10"/>
  <c r="BN22" i="10"/>
  <c r="BP22" i="10"/>
  <c r="BQ22" i="10"/>
  <c r="BT22" i="10"/>
  <c r="BW22" i="10"/>
  <c r="BX22" i="10"/>
  <c r="BY22" i="10"/>
  <c r="CA22" i="10"/>
  <c r="CB22" i="10"/>
  <c r="CE22" i="10"/>
  <c r="CH22" i="10"/>
  <c r="CI22" i="10"/>
  <c r="CJ22" i="10"/>
  <c r="CL22" i="10"/>
  <c r="CM22" i="10"/>
  <c r="CP22" i="10"/>
  <c r="CS22" i="10"/>
  <c r="CT22" i="10"/>
  <c r="CU22" i="10"/>
  <c r="CW22" i="10"/>
  <c r="CX22" i="10"/>
  <c r="DA22" i="10"/>
  <c r="DD22" i="10"/>
  <c r="DE22" i="10"/>
  <c r="DF22" i="10"/>
  <c r="DH22" i="10"/>
  <c r="R23" i="10"/>
  <c r="T23" i="10"/>
  <c r="U23" i="10"/>
  <c r="V23" i="10"/>
  <c r="X23" i="10"/>
  <c r="Y23" i="10"/>
  <c r="AB23" i="10"/>
  <c r="AE23" i="10"/>
  <c r="AF23" i="10"/>
  <c r="AG23" i="10"/>
  <c r="AI23" i="10"/>
  <c r="AJ23" i="10"/>
  <c r="AM23" i="10"/>
  <c r="AP23" i="10"/>
  <c r="AQ23" i="10"/>
  <c r="AR23" i="10"/>
  <c r="AT23" i="10"/>
  <c r="AU23" i="10"/>
  <c r="AX23" i="10"/>
  <c r="BA23" i="10"/>
  <c r="BB23" i="10"/>
  <c r="BC23" i="10"/>
  <c r="BE23" i="10"/>
  <c r="BF23" i="10"/>
  <c r="BI23" i="10"/>
  <c r="BL23" i="10"/>
  <c r="BM23" i="10"/>
  <c r="BN23" i="10"/>
  <c r="BP23" i="10"/>
  <c r="BQ23" i="10"/>
  <c r="BT23" i="10"/>
  <c r="BW23" i="10"/>
  <c r="BX23" i="10"/>
  <c r="BY23" i="10"/>
  <c r="CA23" i="10"/>
  <c r="CB23" i="10"/>
  <c r="CE23" i="10"/>
  <c r="CH23" i="10"/>
  <c r="CI23" i="10"/>
  <c r="CJ23" i="10"/>
  <c r="CL23" i="10"/>
  <c r="CM23" i="10"/>
  <c r="CP23" i="10"/>
  <c r="CS23" i="10"/>
  <c r="CT23" i="10"/>
  <c r="CU23" i="10"/>
  <c r="CW23" i="10"/>
  <c r="CX23" i="10"/>
  <c r="DA23" i="10"/>
  <c r="DD23" i="10"/>
  <c r="DE23" i="10"/>
  <c r="DF23" i="10"/>
  <c r="DH23" i="10"/>
  <c r="R24" i="10"/>
  <c r="T24" i="10"/>
  <c r="U24" i="10"/>
  <c r="V24" i="10"/>
  <c r="X24" i="10"/>
  <c r="Y24" i="10"/>
  <c r="AB24" i="10"/>
  <c r="AE24" i="10"/>
  <c r="AF24" i="10"/>
  <c r="AG24" i="10"/>
  <c r="AI24" i="10"/>
  <c r="AJ24" i="10"/>
  <c r="AM24" i="10"/>
  <c r="AP24" i="10"/>
  <c r="AQ24" i="10"/>
  <c r="AR24" i="10"/>
  <c r="AT24" i="10"/>
  <c r="AU24" i="10"/>
  <c r="AX24" i="10"/>
  <c r="BA24" i="10"/>
  <c r="BB24" i="10"/>
  <c r="BC24" i="10"/>
  <c r="BE24" i="10"/>
  <c r="BF24" i="10"/>
  <c r="BI24" i="10"/>
  <c r="BL24" i="10"/>
  <c r="BM24" i="10"/>
  <c r="BN24" i="10"/>
  <c r="BP24" i="10"/>
  <c r="BQ24" i="10"/>
  <c r="BT24" i="10"/>
  <c r="BW24" i="10"/>
  <c r="BX24" i="10"/>
  <c r="BY24" i="10"/>
  <c r="CA24" i="10"/>
  <c r="CB24" i="10"/>
  <c r="CE24" i="10"/>
  <c r="CH24" i="10"/>
  <c r="CI24" i="10"/>
  <c r="CJ24" i="10"/>
  <c r="CL24" i="10"/>
  <c r="CM24" i="10"/>
  <c r="CP24" i="10"/>
  <c r="CS24" i="10"/>
  <c r="CT24" i="10"/>
  <c r="CU24" i="10"/>
  <c r="CW24" i="10"/>
  <c r="CX24" i="10"/>
  <c r="DA24" i="10"/>
  <c r="DD24" i="10"/>
  <c r="DE24" i="10"/>
  <c r="DF24" i="10"/>
  <c r="DH24" i="10"/>
  <c r="R25" i="10"/>
  <c r="T25" i="10"/>
  <c r="U25" i="10"/>
  <c r="V25" i="10"/>
  <c r="X25" i="10"/>
  <c r="Y25" i="10"/>
  <c r="AB25" i="10"/>
  <c r="AE25" i="10"/>
  <c r="AF25" i="10"/>
  <c r="AG25" i="10"/>
  <c r="AI25" i="10"/>
  <c r="AJ25" i="10"/>
  <c r="AM25" i="10"/>
  <c r="AP25" i="10"/>
  <c r="AQ25" i="10"/>
  <c r="AR25" i="10"/>
  <c r="AT25" i="10"/>
  <c r="AU25" i="10"/>
  <c r="AX25" i="10"/>
  <c r="BA25" i="10"/>
  <c r="BB25" i="10"/>
  <c r="BC25" i="10"/>
  <c r="BE25" i="10"/>
  <c r="BF25" i="10"/>
  <c r="BI25" i="10"/>
  <c r="BL25" i="10"/>
  <c r="BM25" i="10"/>
  <c r="BN25" i="10"/>
  <c r="BP25" i="10"/>
  <c r="BQ25" i="10"/>
  <c r="BT25" i="10"/>
  <c r="BW25" i="10"/>
  <c r="BX25" i="10"/>
  <c r="BY25" i="10"/>
  <c r="CA25" i="10"/>
  <c r="CB25" i="10"/>
  <c r="CE25" i="10"/>
  <c r="CH25" i="10"/>
  <c r="CI25" i="10"/>
  <c r="CJ25" i="10"/>
  <c r="CL25" i="10"/>
  <c r="CM25" i="10"/>
  <c r="CP25" i="10"/>
  <c r="CS25" i="10"/>
  <c r="CT25" i="10"/>
  <c r="CU25" i="10"/>
  <c r="CW25" i="10"/>
  <c r="CX25" i="10"/>
  <c r="DA25" i="10"/>
  <c r="DD25" i="10"/>
  <c r="DE25" i="10"/>
  <c r="DF25" i="10"/>
  <c r="DH25" i="10"/>
  <c r="R26" i="10"/>
  <c r="T26" i="10"/>
  <c r="U26" i="10"/>
  <c r="V26" i="10"/>
  <c r="X26" i="10"/>
  <c r="Y26" i="10"/>
  <c r="AB26" i="10"/>
  <c r="AE26" i="10"/>
  <c r="AF26" i="10"/>
  <c r="AG26" i="10"/>
  <c r="AI26" i="10"/>
  <c r="AJ26" i="10"/>
  <c r="AM26" i="10"/>
  <c r="AP26" i="10"/>
  <c r="AQ26" i="10"/>
  <c r="AR26" i="10"/>
  <c r="AT26" i="10"/>
  <c r="AU26" i="10"/>
  <c r="AX26" i="10"/>
  <c r="BA26" i="10"/>
  <c r="BB26" i="10"/>
  <c r="BC26" i="10"/>
  <c r="BE26" i="10"/>
  <c r="BF26" i="10"/>
  <c r="BI26" i="10"/>
  <c r="BL26" i="10"/>
  <c r="BM26" i="10"/>
  <c r="BN26" i="10"/>
  <c r="BP26" i="10"/>
  <c r="BQ26" i="10"/>
  <c r="BT26" i="10"/>
  <c r="BW26" i="10"/>
  <c r="BX26" i="10"/>
  <c r="BY26" i="10"/>
  <c r="CA26" i="10"/>
  <c r="CB26" i="10"/>
  <c r="CE26" i="10"/>
  <c r="CH26" i="10"/>
  <c r="CI26" i="10"/>
  <c r="CJ26" i="10"/>
  <c r="CL26" i="10"/>
  <c r="CM26" i="10"/>
  <c r="CP26" i="10"/>
  <c r="CS26" i="10"/>
  <c r="CT26" i="10"/>
  <c r="CU26" i="10"/>
  <c r="CW26" i="10"/>
  <c r="CX26" i="10"/>
  <c r="DA26" i="10"/>
  <c r="DD26" i="10"/>
  <c r="DE26" i="10"/>
  <c r="DF26" i="10"/>
  <c r="DH26" i="10"/>
  <c r="R27" i="10"/>
  <c r="T27" i="10"/>
  <c r="U27" i="10"/>
  <c r="V27" i="10"/>
  <c r="X27" i="10"/>
  <c r="Y27" i="10"/>
  <c r="AB27" i="10"/>
  <c r="AE27" i="10"/>
  <c r="AF27" i="10"/>
  <c r="AG27" i="10"/>
  <c r="AI27" i="10"/>
  <c r="AJ27" i="10"/>
  <c r="AM27" i="10"/>
  <c r="AP27" i="10"/>
  <c r="AQ27" i="10"/>
  <c r="AR27" i="10"/>
  <c r="AT27" i="10"/>
  <c r="AU27" i="10"/>
  <c r="AX27" i="10"/>
  <c r="BA27" i="10"/>
  <c r="BB27" i="10"/>
  <c r="BC27" i="10"/>
  <c r="BE27" i="10"/>
  <c r="BF27" i="10"/>
  <c r="BI27" i="10"/>
  <c r="BL27" i="10"/>
  <c r="BM27" i="10"/>
  <c r="BN27" i="10"/>
  <c r="BP27" i="10"/>
  <c r="BQ27" i="10"/>
  <c r="BT27" i="10"/>
  <c r="BW27" i="10"/>
  <c r="BX27" i="10"/>
  <c r="BY27" i="10"/>
  <c r="CA27" i="10"/>
  <c r="CB27" i="10"/>
  <c r="CE27" i="10"/>
  <c r="CH27" i="10"/>
  <c r="CI27" i="10"/>
  <c r="CJ27" i="10"/>
  <c r="CL27" i="10"/>
  <c r="CM27" i="10"/>
  <c r="CP27" i="10"/>
  <c r="CS27" i="10"/>
  <c r="CT27" i="10"/>
  <c r="CU27" i="10"/>
  <c r="CW27" i="10"/>
  <c r="CX27" i="10"/>
  <c r="DA27" i="10"/>
  <c r="DD27" i="10"/>
  <c r="DE27" i="10"/>
  <c r="DF27" i="10"/>
  <c r="DH27" i="10"/>
  <c r="R28" i="10"/>
  <c r="T28" i="10"/>
  <c r="U28" i="10"/>
  <c r="V28" i="10"/>
  <c r="X28" i="10"/>
  <c r="Y28" i="10"/>
  <c r="AB28" i="10"/>
  <c r="AE28" i="10"/>
  <c r="AF28" i="10"/>
  <c r="AG28" i="10"/>
  <c r="AI28" i="10"/>
  <c r="AJ28" i="10"/>
  <c r="AM28" i="10"/>
  <c r="AP28" i="10"/>
  <c r="AQ28" i="10"/>
  <c r="AR28" i="10"/>
  <c r="AT28" i="10"/>
  <c r="AU28" i="10"/>
  <c r="AX28" i="10"/>
  <c r="BA28" i="10"/>
  <c r="BB28" i="10"/>
  <c r="BC28" i="10"/>
  <c r="BE28" i="10"/>
  <c r="BF28" i="10"/>
  <c r="BI28" i="10"/>
  <c r="BL28" i="10"/>
  <c r="BM28" i="10"/>
  <c r="BN28" i="10"/>
  <c r="BP28" i="10"/>
  <c r="BQ28" i="10"/>
  <c r="BT28" i="10"/>
  <c r="BW28" i="10"/>
  <c r="BX28" i="10"/>
  <c r="BY28" i="10"/>
  <c r="CA28" i="10"/>
  <c r="CB28" i="10"/>
  <c r="CE28" i="10"/>
  <c r="CH28" i="10"/>
  <c r="CI28" i="10"/>
  <c r="CJ28" i="10"/>
  <c r="CL28" i="10"/>
  <c r="CM28" i="10"/>
  <c r="CP28" i="10"/>
  <c r="CS28" i="10"/>
  <c r="CT28" i="10"/>
  <c r="CU28" i="10"/>
  <c r="CW28" i="10"/>
  <c r="CX28" i="10"/>
  <c r="DA28" i="10"/>
  <c r="DD28" i="10"/>
  <c r="DE28" i="10"/>
  <c r="DF28" i="10"/>
  <c r="DH28" i="10"/>
  <c r="DH29" i="10"/>
  <c r="R36" i="10"/>
  <c r="T36" i="10"/>
  <c r="U36" i="10"/>
  <c r="V36" i="10"/>
  <c r="X36" i="10"/>
  <c r="Y36" i="10"/>
  <c r="AB36" i="10"/>
  <c r="AE36" i="10"/>
  <c r="AF36" i="10"/>
  <c r="AG36" i="10"/>
  <c r="AI36" i="10"/>
  <c r="AJ36" i="10"/>
  <c r="AM36" i="10"/>
  <c r="AP36" i="10"/>
  <c r="AQ36" i="10"/>
  <c r="AR36" i="10"/>
  <c r="AT36" i="10"/>
  <c r="AU36" i="10"/>
  <c r="AX36" i="10"/>
  <c r="BA36" i="10"/>
  <c r="BB36" i="10"/>
  <c r="BC36" i="10"/>
  <c r="BE36" i="10"/>
  <c r="BF36" i="10"/>
  <c r="BI36" i="10"/>
  <c r="BL36" i="10"/>
  <c r="BM36" i="10"/>
  <c r="BN36" i="10"/>
  <c r="BP36" i="10"/>
  <c r="BQ36" i="10"/>
  <c r="BT36" i="10"/>
  <c r="BW36" i="10"/>
  <c r="BX36" i="10"/>
  <c r="BY36" i="10"/>
  <c r="CA36" i="10"/>
  <c r="CB36" i="10"/>
  <c r="CE36" i="10"/>
  <c r="CH36" i="10"/>
  <c r="CI36" i="10"/>
  <c r="CJ36" i="10"/>
  <c r="CL36" i="10"/>
  <c r="CM36" i="10"/>
  <c r="CP36" i="10"/>
  <c r="CS36" i="10"/>
  <c r="CT36" i="10"/>
  <c r="CU36" i="10"/>
  <c r="CW36" i="10"/>
  <c r="CX36" i="10"/>
  <c r="DA36" i="10"/>
  <c r="DD36" i="10"/>
  <c r="DE36" i="10"/>
  <c r="DF36" i="10"/>
  <c r="DH36" i="10"/>
  <c r="R37" i="10"/>
  <c r="T37" i="10"/>
  <c r="U37" i="10"/>
  <c r="V37" i="10"/>
  <c r="X37" i="10"/>
  <c r="Y37" i="10"/>
  <c r="AB37" i="10"/>
  <c r="AE37" i="10"/>
  <c r="AF37" i="10"/>
  <c r="AG37" i="10"/>
  <c r="AI37" i="10"/>
  <c r="AJ37" i="10"/>
  <c r="AM37" i="10"/>
  <c r="AP37" i="10"/>
  <c r="AQ37" i="10"/>
  <c r="AR37" i="10"/>
  <c r="AT37" i="10"/>
  <c r="AU37" i="10"/>
  <c r="AX37" i="10"/>
  <c r="BA37" i="10"/>
  <c r="BB37" i="10"/>
  <c r="BC37" i="10"/>
  <c r="BE37" i="10"/>
  <c r="BF37" i="10"/>
  <c r="BI37" i="10"/>
  <c r="BL37" i="10"/>
  <c r="BM37" i="10"/>
  <c r="BN37" i="10"/>
  <c r="BP37" i="10"/>
  <c r="BQ37" i="10"/>
  <c r="BT37" i="10"/>
  <c r="BW37" i="10"/>
  <c r="BX37" i="10"/>
  <c r="BY37" i="10"/>
  <c r="CA37" i="10"/>
  <c r="CB37" i="10"/>
  <c r="CE37" i="10"/>
  <c r="CH37" i="10"/>
  <c r="CI37" i="10"/>
  <c r="CJ37" i="10"/>
  <c r="CL37" i="10"/>
  <c r="CM37" i="10"/>
  <c r="CP37" i="10"/>
  <c r="CS37" i="10"/>
  <c r="CT37" i="10"/>
  <c r="CU37" i="10"/>
  <c r="CW37" i="10"/>
  <c r="CX37" i="10"/>
  <c r="DA37" i="10"/>
  <c r="DD37" i="10"/>
  <c r="DE37" i="10"/>
  <c r="DF37" i="10"/>
  <c r="DH37" i="10"/>
  <c r="R38" i="10"/>
  <c r="T38" i="10"/>
  <c r="U38" i="10"/>
  <c r="V38" i="10"/>
  <c r="X38" i="10"/>
  <c r="Y38" i="10"/>
  <c r="AB38" i="10"/>
  <c r="AE38" i="10"/>
  <c r="AF38" i="10"/>
  <c r="AG38" i="10"/>
  <c r="AI38" i="10"/>
  <c r="AJ38" i="10"/>
  <c r="AM38" i="10"/>
  <c r="AP38" i="10"/>
  <c r="AQ38" i="10"/>
  <c r="AR38" i="10"/>
  <c r="AT38" i="10"/>
  <c r="AU38" i="10"/>
  <c r="AX38" i="10"/>
  <c r="BA38" i="10"/>
  <c r="BB38" i="10"/>
  <c r="BC38" i="10"/>
  <c r="BE38" i="10"/>
  <c r="BF38" i="10"/>
  <c r="BI38" i="10"/>
  <c r="BL38" i="10"/>
  <c r="BM38" i="10"/>
  <c r="BN38" i="10"/>
  <c r="BP38" i="10"/>
  <c r="BQ38" i="10"/>
  <c r="BT38" i="10"/>
  <c r="BW38" i="10"/>
  <c r="BX38" i="10"/>
  <c r="BY38" i="10"/>
  <c r="CA38" i="10"/>
  <c r="CB38" i="10"/>
  <c r="CE38" i="10"/>
  <c r="CH38" i="10"/>
  <c r="CI38" i="10"/>
  <c r="CJ38" i="10"/>
  <c r="CL38" i="10"/>
  <c r="CM38" i="10"/>
  <c r="CP38" i="10"/>
  <c r="CS38" i="10"/>
  <c r="CT38" i="10"/>
  <c r="CU38" i="10"/>
  <c r="CW38" i="10"/>
  <c r="CX38" i="10"/>
  <c r="DA38" i="10"/>
  <c r="DD38" i="10"/>
  <c r="DE38" i="10"/>
  <c r="DF38" i="10"/>
  <c r="DH38" i="10"/>
  <c r="R39" i="10"/>
  <c r="T39" i="10"/>
  <c r="U39" i="10"/>
  <c r="V39" i="10"/>
  <c r="X39" i="10"/>
  <c r="Y39" i="10"/>
  <c r="AB39" i="10"/>
  <c r="AE39" i="10"/>
  <c r="AF39" i="10"/>
  <c r="AG39" i="10"/>
  <c r="AI39" i="10"/>
  <c r="AJ39" i="10"/>
  <c r="AM39" i="10"/>
  <c r="AP39" i="10"/>
  <c r="AQ39" i="10"/>
  <c r="AR39" i="10"/>
  <c r="AT39" i="10"/>
  <c r="AU39" i="10"/>
  <c r="AX39" i="10"/>
  <c r="BA39" i="10"/>
  <c r="BB39" i="10"/>
  <c r="BC39" i="10"/>
  <c r="BE39" i="10"/>
  <c r="BF39" i="10"/>
  <c r="BI39" i="10"/>
  <c r="BL39" i="10"/>
  <c r="BM39" i="10"/>
  <c r="BN39" i="10"/>
  <c r="BP39" i="10"/>
  <c r="BQ39" i="10"/>
  <c r="BT39" i="10"/>
  <c r="BW39" i="10"/>
  <c r="BX39" i="10"/>
  <c r="BY39" i="10"/>
  <c r="CA39" i="10"/>
  <c r="CB39" i="10"/>
  <c r="CE39" i="10"/>
  <c r="CH39" i="10"/>
  <c r="CI39" i="10"/>
  <c r="CJ39" i="10"/>
  <c r="CL39" i="10"/>
  <c r="CM39" i="10"/>
  <c r="CP39" i="10"/>
  <c r="CS39" i="10"/>
  <c r="CT39" i="10"/>
  <c r="CU39" i="10"/>
  <c r="CW39" i="10"/>
  <c r="CX39" i="10"/>
  <c r="DA39" i="10"/>
  <c r="DD39" i="10"/>
  <c r="DE39" i="10"/>
  <c r="DF39" i="10"/>
  <c r="DH39" i="10"/>
  <c r="R40" i="10"/>
  <c r="T40" i="10"/>
  <c r="U40" i="10"/>
  <c r="V40" i="10"/>
  <c r="X40" i="10"/>
  <c r="Y40" i="10"/>
  <c r="AB40" i="10"/>
  <c r="AE40" i="10"/>
  <c r="AF40" i="10"/>
  <c r="AG40" i="10"/>
  <c r="AI40" i="10"/>
  <c r="AJ40" i="10"/>
  <c r="AM40" i="10"/>
  <c r="AP40" i="10"/>
  <c r="AQ40" i="10"/>
  <c r="AR40" i="10"/>
  <c r="AT40" i="10"/>
  <c r="AU40" i="10"/>
  <c r="AX40" i="10"/>
  <c r="BA40" i="10"/>
  <c r="BB40" i="10"/>
  <c r="BC40" i="10"/>
  <c r="BE40" i="10"/>
  <c r="BF40" i="10"/>
  <c r="BI40" i="10"/>
  <c r="BL40" i="10"/>
  <c r="BM40" i="10"/>
  <c r="BN40" i="10"/>
  <c r="BP40" i="10"/>
  <c r="BQ40" i="10"/>
  <c r="BT40" i="10"/>
  <c r="BW40" i="10"/>
  <c r="BX40" i="10"/>
  <c r="BY40" i="10"/>
  <c r="CA40" i="10"/>
  <c r="CB40" i="10"/>
  <c r="CE40" i="10"/>
  <c r="CH40" i="10"/>
  <c r="CI40" i="10"/>
  <c r="CJ40" i="10"/>
  <c r="CL40" i="10"/>
  <c r="CM40" i="10"/>
  <c r="CP40" i="10"/>
  <c r="CS40" i="10"/>
  <c r="CT40" i="10"/>
  <c r="CU40" i="10"/>
  <c r="CW40" i="10"/>
  <c r="CX40" i="10"/>
  <c r="DA40" i="10"/>
  <c r="DD40" i="10"/>
  <c r="DE40" i="10"/>
  <c r="DF40" i="10"/>
  <c r="DH40" i="10"/>
  <c r="R41" i="10"/>
  <c r="T41" i="10"/>
  <c r="U41" i="10"/>
  <c r="V41" i="10"/>
  <c r="X41" i="10"/>
  <c r="Y41" i="10"/>
  <c r="AB41" i="10"/>
  <c r="AE41" i="10"/>
  <c r="AF41" i="10"/>
  <c r="AG41" i="10"/>
  <c r="AI41" i="10"/>
  <c r="AJ41" i="10"/>
  <c r="AM41" i="10"/>
  <c r="AP41" i="10"/>
  <c r="AQ41" i="10"/>
  <c r="AR41" i="10"/>
  <c r="AT41" i="10"/>
  <c r="AU41" i="10"/>
  <c r="AX41" i="10"/>
  <c r="BA41" i="10"/>
  <c r="BB41" i="10"/>
  <c r="BC41" i="10"/>
  <c r="BE41" i="10"/>
  <c r="BF41" i="10"/>
  <c r="BI41" i="10"/>
  <c r="BL41" i="10"/>
  <c r="BM41" i="10"/>
  <c r="BN41" i="10"/>
  <c r="BP41" i="10"/>
  <c r="BQ41" i="10"/>
  <c r="BT41" i="10"/>
  <c r="BW41" i="10"/>
  <c r="BX41" i="10"/>
  <c r="BY41" i="10"/>
  <c r="CA41" i="10"/>
  <c r="CB41" i="10"/>
  <c r="CE41" i="10"/>
  <c r="CH41" i="10"/>
  <c r="CI41" i="10"/>
  <c r="CJ41" i="10"/>
  <c r="CL41" i="10"/>
  <c r="CM41" i="10"/>
  <c r="CP41" i="10"/>
  <c r="CS41" i="10"/>
  <c r="CT41" i="10"/>
  <c r="CU41" i="10"/>
  <c r="CW41" i="10"/>
  <c r="CX41" i="10"/>
  <c r="DA41" i="10"/>
  <c r="DD41" i="10"/>
  <c r="DE41" i="10"/>
  <c r="DF41" i="10"/>
  <c r="DH41" i="10"/>
  <c r="R42" i="10"/>
  <c r="T42" i="10"/>
  <c r="U42" i="10"/>
  <c r="V42" i="10"/>
  <c r="X42" i="10"/>
  <c r="Y42" i="10"/>
  <c r="AB42" i="10"/>
  <c r="AE42" i="10"/>
  <c r="AF42" i="10"/>
  <c r="AG42" i="10"/>
  <c r="AI42" i="10"/>
  <c r="AJ42" i="10"/>
  <c r="AM42" i="10"/>
  <c r="AP42" i="10"/>
  <c r="AQ42" i="10"/>
  <c r="AR42" i="10"/>
  <c r="AT42" i="10"/>
  <c r="AU42" i="10"/>
  <c r="AX42" i="10"/>
  <c r="BA42" i="10"/>
  <c r="BB42" i="10"/>
  <c r="BC42" i="10"/>
  <c r="BE42" i="10"/>
  <c r="BF42" i="10"/>
  <c r="BI42" i="10"/>
  <c r="BL42" i="10"/>
  <c r="BM42" i="10"/>
  <c r="BN42" i="10"/>
  <c r="BP42" i="10"/>
  <c r="BQ42" i="10"/>
  <c r="BT42" i="10"/>
  <c r="BW42" i="10"/>
  <c r="BX42" i="10"/>
  <c r="BY42" i="10"/>
  <c r="CA42" i="10"/>
  <c r="CB42" i="10"/>
  <c r="CE42" i="10"/>
  <c r="CH42" i="10"/>
  <c r="CI42" i="10"/>
  <c r="CJ42" i="10"/>
  <c r="CL42" i="10"/>
  <c r="CM42" i="10"/>
  <c r="CP42" i="10"/>
  <c r="CS42" i="10"/>
  <c r="CT42" i="10"/>
  <c r="CU42" i="10"/>
  <c r="CW42" i="10"/>
  <c r="CX42" i="10"/>
  <c r="DA42" i="10"/>
  <c r="DD42" i="10"/>
  <c r="DE42" i="10"/>
  <c r="DF42" i="10"/>
  <c r="DH42" i="10"/>
  <c r="R43" i="10"/>
  <c r="T43" i="10"/>
  <c r="U43" i="10"/>
  <c r="V43" i="10"/>
  <c r="X43" i="10"/>
  <c r="Y43" i="10"/>
  <c r="AB43" i="10"/>
  <c r="AE43" i="10"/>
  <c r="AF43" i="10"/>
  <c r="AG43" i="10"/>
  <c r="AI43" i="10"/>
  <c r="AJ43" i="10"/>
  <c r="AM43" i="10"/>
  <c r="AP43" i="10"/>
  <c r="AQ43" i="10"/>
  <c r="AR43" i="10"/>
  <c r="AT43" i="10"/>
  <c r="AU43" i="10"/>
  <c r="AX43" i="10"/>
  <c r="BA43" i="10"/>
  <c r="BB43" i="10"/>
  <c r="BC43" i="10"/>
  <c r="BE43" i="10"/>
  <c r="BF43" i="10"/>
  <c r="BI43" i="10"/>
  <c r="BL43" i="10"/>
  <c r="BM43" i="10"/>
  <c r="BN43" i="10"/>
  <c r="BP43" i="10"/>
  <c r="BQ43" i="10"/>
  <c r="BT43" i="10"/>
  <c r="BW43" i="10"/>
  <c r="BX43" i="10"/>
  <c r="BY43" i="10"/>
  <c r="CA43" i="10"/>
  <c r="CB43" i="10"/>
  <c r="CE43" i="10"/>
  <c r="CH43" i="10"/>
  <c r="CI43" i="10"/>
  <c r="CJ43" i="10"/>
  <c r="CL43" i="10"/>
  <c r="CM43" i="10"/>
  <c r="CP43" i="10"/>
  <c r="CS43" i="10"/>
  <c r="CT43" i="10"/>
  <c r="CU43" i="10"/>
  <c r="CW43" i="10"/>
  <c r="CX43" i="10"/>
  <c r="DA43" i="10"/>
  <c r="DD43" i="10"/>
  <c r="DE43" i="10"/>
  <c r="DF43" i="10"/>
  <c r="DH43" i="10"/>
  <c r="R44" i="10"/>
  <c r="T44" i="10"/>
  <c r="U44" i="10"/>
  <c r="V44" i="10"/>
  <c r="X44" i="10"/>
  <c r="Y44" i="10"/>
  <c r="AB44" i="10"/>
  <c r="AE44" i="10"/>
  <c r="AF44" i="10"/>
  <c r="AG44" i="10"/>
  <c r="AI44" i="10"/>
  <c r="AJ44" i="10"/>
  <c r="AM44" i="10"/>
  <c r="AP44" i="10"/>
  <c r="AQ44" i="10"/>
  <c r="AR44" i="10"/>
  <c r="AT44" i="10"/>
  <c r="AU44" i="10"/>
  <c r="AX44" i="10"/>
  <c r="BA44" i="10"/>
  <c r="BB44" i="10"/>
  <c r="BC44" i="10"/>
  <c r="BE44" i="10"/>
  <c r="BF44" i="10"/>
  <c r="BI44" i="10"/>
  <c r="BL44" i="10"/>
  <c r="BM44" i="10"/>
  <c r="BN44" i="10"/>
  <c r="BP44" i="10"/>
  <c r="BQ44" i="10"/>
  <c r="BT44" i="10"/>
  <c r="BW44" i="10"/>
  <c r="BX44" i="10"/>
  <c r="BY44" i="10"/>
  <c r="CA44" i="10"/>
  <c r="CB44" i="10"/>
  <c r="CE44" i="10"/>
  <c r="CH44" i="10"/>
  <c r="CI44" i="10"/>
  <c r="CJ44" i="10"/>
  <c r="CL44" i="10"/>
  <c r="CM44" i="10"/>
  <c r="CP44" i="10"/>
  <c r="CS44" i="10"/>
  <c r="CT44" i="10"/>
  <c r="CU44" i="10"/>
  <c r="CW44" i="10"/>
  <c r="CX44" i="10"/>
  <c r="DA44" i="10"/>
  <c r="DD44" i="10"/>
  <c r="DE44" i="10"/>
  <c r="DF44" i="10"/>
  <c r="DH44" i="10"/>
  <c r="R45" i="10"/>
  <c r="T45" i="10"/>
  <c r="U45" i="10"/>
  <c r="V45" i="10"/>
  <c r="X45" i="10"/>
  <c r="Y45" i="10"/>
  <c r="AB45" i="10"/>
  <c r="AE45" i="10"/>
  <c r="AF45" i="10"/>
  <c r="AG45" i="10"/>
  <c r="AI45" i="10"/>
  <c r="AJ45" i="10"/>
  <c r="AM45" i="10"/>
  <c r="AP45" i="10"/>
  <c r="AQ45" i="10"/>
  <c r="AR45" i="10"/>
  <c r="AT45" i="10"/>
  <c r="AU45" i="10"/>
  <c r="AX45" i="10"/>
  <c r="BA45" i="10"/>
  <c r="BB45" i="10"/>
  <c r="BC45" i="10"/>
  <c r="BE45" i="10"/>
  <c r="BF45" i="10"/>
  <c r="BI45" i="10"/>
  <c r="BL45" i="10"/>
  <c r="BM45" i="10"/>
  <c r="BN45" i="10"/>
  <c r="BP45" i="10"/>
  <c r="BQ45" i="10"/>
  <c r="BT45" i="10"/>
  <c r="BW45" i="10"/>
  <c r="BX45" i="10"/>
  <c r="BY45" i="10"/>
  <c r="CA45" i="10"/>
  <c r="CB45" i="10"/>
  <c r="CE45" i="10"/>
  <c r="CH45" i="10"/>
  <c r="CI45" i="10"/>
  <c r="CJ45" i="10"/>
  <c r="CL45" i="10"/>
  <c r="CM45" i="10"/>
  <c r="CP45" i="10"/>
  <c r="CS45" i="10"/>
  <c r="CT45" i="10"/>
  <c r="CU45" i="10"/>
  <c r="CW45" i="10"/>
  <c r="CX45" i="10"/>
  <c r="DA45" i="10"/>
  <c r="DD45" i="10"/>
  <c r="DE45" i="10"/>
  <c r="DF45" i="10"/>
  <c r="DH45" i="10"/>
  <c r="R46" i="10"/>
  <c r="T46" i="10"/>
  <c r="U46" i="10"/>
  <c r="V46" i="10"/>
  <c r="X46" i="10"/>
  <c r="Y46" i="10"/>
  <c r="AB46" i="10"/>
  <c r="AE46" i="10"/>
  <c r="AF46" i="10"/>
  <c r="AG46" i="10"/>
  <c r="AI46" i="10"/>
  <c r="AJ46" i="10"/>
  <c r="AM46" i="10"/>
  <c r="AP46" i="10"/>
  <c r="AQ46" i="10"/>
  <c r="AR46" i="10"/>
  <c r="AT46" i="10"/>
  <c r="AU46" i="10"/>
  <c r="AX46" i="10"/>
  <c r="BA46" i="10"/>
  <c r="BB46" i="10"/>
  <c r="BC46" i="10"/>
  <c r="BE46" i="10"/>
  <c r="BF46" i="10"/>
  <c r="BI46" i="10"/>
  <c r="BL46" i="10"/>
  <c r="BM46" i="10"/>
  <c r="BN46" i="10"/>
  <c r="BP46" i="10"/>
  <c r="BQ46" i="10"/>
  <c r="BT46" i="10"/>
  <c r="BW46" i="10"/>
  <c r="BX46" i="10"/>
  <c r="BY46" i="10"/>
  <c r="CA46" i="10"/>
  <c r="CB46" i="10"/>
  <c r="CE46" i="10"/>
  <c r="CH46" i="10"/>
  <c r="CI46" i="10"/>
  <c r="CJ46" i="10"/>
  <c r="CL46" i="10"/>
  <c r="CM46" i="10"/>
  <c r="CP46" i="10"/>
  <c r="CS46" i="10"/>
  <c r="CT46" i="10"/>
  <c r="CU46" i="10"/>
  <c r="CW46" i="10"/>
  <c r="CX46" i="10"/>
  <c r="DA46" i="10"/>
  <c r="DD46" i="10"/>
  <c r="DE46" i="10"/>
  <c r="DF46" i="10"/>
  <c r="DH46" i="10"/>
  <c r="R47" i="10"/>
  <c r="T47" i="10"/>
  <c r="U47" i="10"/>
  <c r="V47" i="10"/>
  <c r="X47" i="10"/>
  <c r="Y47" i="10"/>
  <c r="AB47" i="10"/>
  <c r="AE47" i="10"/>
  <c r="AF47" i="10"/>
  <c r="AG47" i="10"/>
  <c r="AI47" i="10"/>
  <c r="AJ47" i="10"/>
  <c r="AM47" i="10"/>
  <c r="AP47" i="10"/>
  <c r="AQ47" i="10"/>
  <c r="AR47" i="10"/>
  <c r="AT47" i="10"/>
  <c r="AU47" i="10"/>
  <c r="AX47" i="10"/>
  <c r="BA47" i="10"/>
  <c r="BB47" i="10"/>
  <c r="BC47" i="10"/>
  <c r="BE47" i="10"/>
  <c r="BF47" i="10"/>
  <c r="BI47" i="10"/>
  <c r="BL47" i="10"/>
  <c r="BM47" i="10"/>
  <c r="BN47" i="10"/>
  <c r="BP47" i="10"/>
  <c r="BQ47" i="10"/>
  <c r="BT47" i="10"/>
  <c r="BW47" i="10"/>
  <c r="BX47" i="10"/>
  <c r="BY47" i="10"/>
  <c r="CA47" i="10"/>
  <c r="CB47" i="10"/>
  <c r="CE47" i="10"/>
  <c r="CH47" i="10"/>
  <c r="CI47" i="10"/>
  <c r="CJ47" i="10"/>
  <c r="CL47" i="10"/>
  <c r="CM47" i="10"/>
  <c r="CP47" i="10"/>
  <c r="CS47" i="10"/>
  <c r="CT47" i="10"/>
  <c r="CU47" i="10"/>
  <c r="CW47" i="10"/>
  <c r="CX47" i="10"/>
  <c r="DA47" i="10"/>
  <c r="DD47" i="10"/>
  <c r="DE47" i="10"/>
  <c r="DF47" i="10"/>
  <c r="DH47" i="10"/>
  <c r="R48" i="10"/>
  <c r="T48" i="10"/>
  <c r="U48" i="10"/>
  <c r="V48" i="10"/>
  <c r="X48" i="10"/>
  <c r="Y48" i="10"/>
  <c r="AB48" i="10"/>
  <c r="AE48" i="10"/>
  <c r="AF48" i="10"/>
  <c r="AG48" i="10"/>
  <c r="AI48" i="10"/>
  <c r="AJ48" i="10"/>
  <c r="AM48" i="10"/>
  <c r="AP48" i="10"/>
  <c r="AQ48" i="10"/>
  <c r="AR48" i="10"/>
  <c r="AT48" i="10"/>
  <c r="AU48" i="10"/>
  <c r="AX48" i="10"/>
  <c r="BA48" i="10"/>
  <c r="BB48" i="10"/>
  <c r="BC48" i="10"/>
  <c r="BE48" i="10"/>
  <c r="BF48" i="10"/>
  <c r="BI48" i="10"/>
  <c r="BL48" i="10"/>
  <c r="BM48" i="10"/>
  <c r="BN48" i="10"/>
  <c r="BP48" i="10"/>
  <c r="BQ48" i="10"/>
  <c r="BT48" i="10"/>
  <c r="BW48" i="10"/>
  <c r="BX48" i="10"/>
  <c r="BY48" i="10"/>
  <c r="CA48" i="10"/>
  <c r="CB48" i="10"/>
  <c r="CE48" i="10"/>
  <c r="CH48" i="10"/>
  <c r="CI48" i="10"/>
  <c r="CJ48" i="10"/>
  <c r="CL48" i="10"/>
  <c r="CM48" i="10"/>
  <c r="CP48" i="10"/>
  <c r="CS48" i="10"/>
  <c r="CT48" i="10"/>
  <c r="CU48" i="10"/>
  <c r="CW48" i="10"/>
  <c r="CX48" i="10"/>
  <c r="DA48" i="10"/>
  <c r="DD48" i="10"/>
  <c r="DE48" i="10"/>
  <c r="DF48" i="10"/>
  <c r="DH48" i="10"/>
  <c r="R49" i="10"/>
  <c r="T49" i="10"/>
  <c r="U49" i="10"/>
  <c r="V49" i="10"/>
  <c r="X49" i="10"/>
  <c r="Y49" i="10"/>
  <c r="AB49" i="10"/>
  <c r="AE49" i="10"/>
  <c r="AF49" i="10"/>
  <c r="AG49" i="10"/>
  <c r="AI49" i="10"/>
  <c r="AJ49" i="10"/>
  <c r="AM49" i="10"/>
  <c r="AP49" i="10"/>
  <c r="AQ49" i="10"/>
  <c r="AR49" i="10"/>
  <c r="AT49" i="10"/>
  <c r="AU49" i="10"/>
  <c r="AX49" i="10"/>
  <c r="BA49" i="10"/>
  <c r="BB49" i="10"/>
  <c r="BC49" i="10"/>
  <c r="BE49" i="10"/>
  <c r="BF49" i="10"/>
  <c r="BI49" i="10"/>
  <c r="BL49" i="10"/>
  <c r="BM49" i="10"/>
  <c r="BN49" i="10"/>
  <c r="BP49" i="10"/>
  <c r="BQ49" i="10"/>
  <c r="BT49" i="10"/>
  <c r="BW49" i="10"/>
  <c r="BX49" i="10"/>
  <c r="BY49" i="10"/>
  <c r="CA49" i="10"/>
  <c r="CB49" i="10"/>
  <c r="CE49" i="10"/>
  <c r="CH49" i="10"/>
  <c r="CI49" i="10"/>
  <c r="CJ49" i="10"/>
  <c r="CL49" i="10"/>
  <c r="CM49" i="10"/>
  <c r="CP49" i="10"/>
  <c r="CS49" i="10"/>
  <c r="CT49" i="10"/>
  <c r="CU49" i="10"/>
  <c r="CW49" i="10"/>
  <c r="CX49" i="10"/>
  <c r="DA49" i="10"/>
  <c r="DD49" i="10"/>
  <c r="DE49" i="10"/>
  <c r="DF49" i="10"/>
  <c r="DH49" i="10"/>
  <c r="R50" i="10"/>
  <c r="T50" i="10"/>
  <c r="U50" i="10"/>
  <c r="V50" i="10"/>
  <c r="X50" i="10"/>
  <c r="Y50" i="10"/>
  <c r="AB50" i="10"/>
  <c r="AE50" i="10"/>
  <c r="AF50" i="10"/>
  <c r="AG50" i="10"/>
  <c r="AI50" i="10"/>
  <c r="AJ50" i="10"/>
  <c r="AM50" i="10"/>
  <c r="AP50" i="10"/>
  <c r="AQ50" i="10"/>
  <c r="AR50" i="10"/>
  <c r="AT50" i="10"/>
  <c r="AU50" i="10"/>
  <c r="AX50" i="10"/>
  <c r="BA50" i="10"/>
  <c r="BB50" i="10"/>
  <c r="BC50" i="10"/>
  <c r="BE50" i="10"/>
  <c r="BF50" i="10"/>
  <c r="BI50" i="10"/>
  <c r="BL50" i="10"/>
  <c r="BM50" i="10"/>
  <c r="BN50" i="10"/>
  <c r="BP50" i="10"/>
  <c r="BQ50" i="10"/>
  <c r="BT50" i="10"/>
  <c r="BW50" i="10"/>
  <c r="BX50" i="10"/>
  <c r="BY50" i="10"/>
  <c r="CA50" i="10"/>
  <c r="CB50" i="10"/>
  <c r="CE50" i="10"/>
  <c r="CH50" i="10"/>
  <c r="CI50" i="10"/>
  <c r="CJ50" i="10"/>
  <c r="CL50" i="10"/>
  <c r="CM50" i="10"/>
  <c r="CP50" i="10"/>
  <c r="CS50" i="10"/>
  <c r="CT50" i="10"/>
  <c r="CU50" i="10"/>
  <c r="CW50" i="10"/>
  <c r="CX50" i="10"/>
  <c r="DA50" i="10"/>
  <c r="DD50" i="10"/>
  <c r="DE50" i="10"/>
  <c r="DF50" i="10"/>
  <c r="DH50" i="10"/>
  <c r="R51" i="10"/>
  <c r="T51" i="10"/>
  <c r="U51" i="10"/>
  <c r="V51" i="10"/>
  <c r="X51" i="10"/>
  <c r="Y51" i="10"/>
  <c r="AB51" i="10"/>
  <c r="AE51" i="10"/>
  <c r="AF51" i="10"/>
  <c r="AG51" i="10"/>
  <c r="AI51" i="10"/>
  <c r="AJ51" i="10"/>
  <c r="AM51" i="10"/>
  <c r="AP51" i="10"/>
  <c r="AQ51" i="10"/>
  <c r="AR51" i="10"/>
  <c r="AT51" i="10"/>
  <c r="AU51" i="10"/>
  <c r="AX51" i="10"/>
  <c r="BA51" i="10"/>
  <c r="BB51" i="10"/>
  <c r="BC51" i="10"/>
  <c r="BE51" i="10"/>
  <c r="BF51" i="10"/>
  <c r="BI51" i="10"/>
  <c r="BL51" i="10"/>
  <c r="BM51" i="10"/>
  <c r="BN51" i="10"/>
  <c r="BP51" i="10"/>
  <c r="BQ51" i="10"/>
  <c r="BT51" i="10"/>
  <c r="BW51" i="10"/>
  <c r="BX51" i="10"/>
  <c r="BY51" i="10"/>
  <c r="CA51" i="10"/>
  <c r="CB51" i="10"/>
  <c r="CE51" i="10"/>
  <c r="CH51" i="10"/>
  <c r="CI51" i="10"/>
  <c r="CJ51" i="10"/>
  <c r="CL51" i="10"/>
  <c r="CM51" i="10"/>
  <c r="CP51" i="10"/>
  <c r="CS51" i="10"/>
  <c r="CT51" i="10"/>
  <c r="CU51" i="10"/>
  <c r="CW51" i="10"/>
  <c r="CX51" i="10"/>
  <c r="DA51" i="10"/>
  <c r="DD51" i="10"/>
  <c r="DE51" i="10"/>
  <c r="DF51" i="10"/>
  <c r="DH51" i="10"/>
  <c r="R52" i="10"/>
  <c r="T52" i="10"/>
  <c r="U52" i="10"/>
  <c r="V52" i="10"/>
  <c r="X52" i="10"/>
  <c r="Y52" i="10"/>
  <c r="AB52" i="10"/>
  <c r="AE52" i="10"/>
  <c r="AF52" i="10"/>
  <c r="AG52" i="10"/>
  <c r="AI52" i="10"/>
  <c r="AJ52" i="10"/>
  <c r="AM52" i="10"/>
  <c r="AP52" i="10"/>
  <c r="AQ52" i="10"/>
  <c r="AR52" i="10"/>
  <c r="AT52" i="10"/>
  <c r="AU52" i="10"/>
  <c r="AX52" i="10"/>
  <c r="BA52" i="10"/>
  <c r="BB52" i="10"/>
  <c r="BC52" i="10"/>
  <c r="BE52" i="10"/>
  <c r="BF52" i="10"/>
  <c r="BI52" i="10"/>
  <c r="BL52" i="10"/>
  <c r="BM52" i="10"/>
  <c r="BN52" i="10"/>
  <c r="BP52" i="10"/>
  <c r="BQ52" i="10"/>
  <c r="BT52" i="10"/>
  <c r="BW52" i="10"/>
  <c r="BX52" i="10"/>
  <c r="BY52" i="10"/>
  <c r="CA52" i="10"/>
  <c r="CB52" i="10"/>
  <c r="CE52" i="10"/>
  <c r="CH52" i="10"/>
  <c r="CI52" i="10"/>
  <c r="CJ52" i="10"/>
  <c r="CL52" i="10"/>
  <c r="CM52" i="10"/>
  <c r="CP52" i="10"/>
  <c r="CS52" i="10"/>
  <c r="CT52" i="10"/>
  <c r="CU52" i="10"/>
  <c r="CW52" i="10"/>
  <c r="CX52" i="10"/>
  <c r="DA52" i="10"/>
  <c r="DD52" i="10"/>
  <c r="DE52" i="10"/>
  <c r="DF52" i="10"/>
  <c r="DH52" i="10"/>
  <c r="R53" i="10"/>
  <c r="T53" i="10"/>
  <c r="U53" i="10"/>
  <c r="V53" i="10"/>
  <c r="X53" i="10"/>
  <c r="Y53" i="10"/>
  <c r="AB53" i="10"/>
  <c r="AE53" i="10"/>
  <c r="AF53" i="10"/>
  <c r="AG53" i="10"/>
  <c r="AI53" i="10"/>
  <c r="AJ53" i="10"/>
  <c r="AM53" i="10"/>
  <c r="AP53" i="10"/>
  <c r="AQ53" i="10"/>
  <c r="AR53" i="10"/>
  <c r="AT53" i="10"/>
  <c r="AU53" i="10"/>
  <c r="AX53" i="10"/>
  <c r="BA53" i="10"/>
  <c r="BB53" i="10"/>
  <c r="BC53" i="10"/>
  <c r="BE53" i="10"/>
  <c r="BF53" i="10"/>
  <c r="BI53" i="10"/>
  <c r="BL53" i="10"/>
  <c r="BM53" i="10"/>
  <c r="BN53" i="10"/>
  <c r="BP53" i="10"/>
  <c r="BQ53" i="10"/>
  <c r="BT53" i="10"/>
  <c r="BW53" i="10"/>
  <c r="BX53" i="10"/>
  <c r="BY53" i="10"/>
  <c r="CA53" i="10"/>
  <c r="CB53" i="10"/>
  <c r="CE53" i="10"/>
  <c r="CH53" i="10"/>
  <c r="CI53" i="10"/>
  <c r="CJ53" i="10"/>
  <c r="CL53" i="10"/>
  <c r="CM53" i="10"/>
  <c r="CP53" i="10"/>
  <c r="CS53" i="10"/>
  <c r="CT53" i="10"/>
  <c r="CU53" i="10"/>
  <c r="CW53" i="10"/>
  <c r="CX53" i="10"/>
  <c r="DA53" i="10"/>
  <c r="DD53" i="10"/>
  <c r="DE53" i="10"/>
  <c r="DF53" i="10"/>
  <c r="DH53" i="10"/>
  <c r="R54" i="10"/>
  <c r="T54" i="10"/>
  <c r="U54" i="10"/>
  <c r="V54" i="10"/>
  <c r="X54" i="10"/>
  <c r="Y54" i="10"/>
  <c r="AB54" i="10"/>
  <c r="AE54" i="10"/>
  <c r="AF54" i="10"/>
  <c r="AG54" i="10"/>
  <c r="AI54" i="10"/>
  <c r="AJ54" i="10"/>
  <c r="AM54" i="10"/>
  <c r="AP54" i="10"/>
  <c r="AQ54" i="10"/>
  <c r="AR54" i="10"/>
  <c r="AT54" i="10"/>
  <c r="AU54" i="10"/>
  <c r="AX54" i="10"/>
  <c r="BA54" i="10"/>
  <c r="BB54" i="10"/>
  <c r="BC54" i="10"/>
  <c r="BE54" i="10"/>
  <c r="BF54" i="10"/>
  <c r="BI54" i="10"/>
  <c r="BL54" i="10"/>
  <c r="BM54" i="10"/>
  <c r="BN54" i="10"/>
  <c r="BP54" i="10"/>
  <c r="BQ54" i="10"/>
  <c r="BT54" i="10"/>
  <c r="BW54" i="10"/>
  <c r="BX54" i="10"/>
  <c r="BY54" i="10"/>
  <c r="CA54" i="10"/>
  <c r="CB54" i="10"/>
  <c r="CE54" i="10"/>
  <c r="CH54" i="10"/>
  <c r="CI54" i="10"/>
  <c r="CJ54" i="10"/>
  <c r="CL54" i="10"/>
  <c r="CM54" i="10"/>
  <c r="CP54" i="10"/>
  <c r="CS54" i="10"/>
  <c r="CT54" i="10"/>
  <c r="CU54" i="10"/>
  <c r="CW54" i="10"/>
  <c r="CX54" i="10"/>
  <c r="DA54" i="10"/>
  <c r="DD54" i="10"/>
  <c r="DE54" i="10"/>
  <c r="DF54" i="10"/>
  <c r="DH54" i="10"/>
  <c r="R55" i="10"/>
  <c r="T55" i="10"/>
  <c r="U55" i="10"/>
  <c r="V55" i="10"/>
  <c r="X55" i="10"/>
  <c r="Y55" i="10"/>
  <c r="AB55" i="10"/>
  <c r="AE55" i="10"/>
  <c r="AF55" i="10"/>
  <c r="AG55" i="10"/>
  <c r="AI55" i="10"/>
  <c r="AJ55" i="10"/>
  <c r="AM55" i="10"/>
  <c r="AP55" i="10"/>
  <c r="AQ55" i="10"/>
  <c r="AR55" i="10"/>
  <c r="AT55" i="10"/>
  <c r="AU55" i="10"/>
  <c r="AX55" i="10"/>
  <c r="BA55" i="10"/>
  <c r="BB55" i="10"/>
  <c r="BC55" i="10"/>
  <c r="BE55" i="10"/>
  <c r="BF55" i="10"/>
  <c r="BI55" i="10"/>
  <c r="BL55" i="10"/>
  <c r="BM55" i="10"/>
  <c r="BN55" i="10"/>
  <c r="BP55" i="10"/>
  <c r="BQ55" i="10"/>
  <c r="BT55" i="10"/>
  <c r="BW55" i="10"/>
  <c r="BX55" i="10"/>
  <c r="BY55" i="10"/>
  <c r="CA55" i="10"/>
  <c r="CB55" i="10"/>
  <c r="CE55" i="10"/>
  <c r="CH55" i="10"/>
  <c r="CI55" i="10"/>
  <c r="CJ55" i="10"/>
  <c r="CL55" i="10"/>
  <c r="CM55" i="10"/>
  <c r="CP55" i="10"/>
  <c r="CS55" i="10"/>
  <c r="CT55" i="10"/>
  <c r="CU55" i="10"/>
  <c r="CW55" i="10"/>
  <c r="CX55" i="10"/>
  <c r="DA55" i="10"/>
  <c r="DD55" i="10"/>
  <c r="DE55" i="10"/>
  <c r="DF55" i="10"/>
  <c r="DH55" i="10"/>
  <c r="R56" i="10"/>
  <c r="T56" i="10"/>
  <c r="U56" i="10"/>
  <c r="V56" i="10"/>
  <c r="X56" i="10"/>
  <c r="Y56" i="10"/>
  <c r="AB56" i="10"/>
  <c r="AE56" i="10"/>
  <c r="AF56" i="10"/>
  <c r="AG56" i="10"/>
  <c r="AI56" i="10"/>
  <c r="AJ56" i="10"/>
  <c r="AM56" i="10"/>
  <c r="AP56" i="10"/>
  <c r="AQ56" i="10"/>
  <c r="AR56" i="10"/>
  <c r="AT56" i="10"/>
  <c r="AU56" i="10"/>
  <c r="AX56" i="10"/>
  <c r="BA56" i="10"/>
  <c r="BB56" i="10"/>
  <c r="BC56" i="10"/>
  <c r="BE56" i="10"/>
  <c r="BF56" i="10"/>
  <c r="BI56" i="10"/>
  <c r="BL56" i="10"/>
  <c r="BM56" i="10"/>
  <c r="BN56" i="10"/>
  <c r="BP56" i="10"/>
  <c r="BQ56" i="10"/>
  <c r="BT56" i="10"/>
  <c r="BW56" i="10"/>
  <c r="BX56" i="10"/>
  <c r="BY56" i="10"/>
  <c r="CA56" i="10"/>
  <c r="CB56" i="10"/>
  <c r="CE56" i="10"/>
  <c r="CH56" i="10"/>
  <c r="CI56" i="10"/>
  <c r="CJ56" i="10"/>
  <c r="CL56" i="10"/>
  <c r="CM56" i="10"/>
  <c r="CP56" i="10"/>
  <c r="CS56" i="10"/>
  <c r="CT56" i="10"/>
  <c r="CU56" i="10"/>
  <c r="CW56" i="10"/>
  <c r="CX56" i="10"/>
  <c r="DA56" i="10"/>
  <c r="DD56" i="10"/>
  <c r="DE56" i="10"/>
  <c r="DF56" i="10"/>
  <c r="DH56" i="10"/>
  <c r="R57" i="10"/>
  <c r="T57" i="10"/>
  <c r="U57" i="10"/>
  <c r="V57" i="10"/>
  <c r="X57" i="10"/>
  <c r="Y57" i="10"/>
  <c r="AB57" i="10"/>
  <c r="AE57" i="10"/>
  <c r="AF57" i="10"/>
  <c r="AG57" i="10"/>
  <c r="AI57" i="10"/>
  <c r="AJ57" i="10"/>
  <c r="AM57" i="10"/>
  <c r="AP57" i="10"/>
  <c r="AQ57" i="10"/>
  <c r="AR57" i="10"/>
  <c r="AT57" i="10"/>
  <c r="AU57" i="10"/>
  <c r="AX57" i="10"/>
  <c r="BA57" i="10"/>
  <c r="BB57" i="10"/>
  <c r="BC57" i="10"/>
  <c r="BE57" i="10"/>
  <c r="BF57" i="10"/>
  <c r="BI57" i="10"/>
  <c r="BL57" i="10"/>
  <c r="BM57" i="10"/>
  <c r="BN57" i="10"/>
  <c r="BP57" i="10"/>
  <c r="BQ57" i="10"/>
  <c r="BT57" i="10"/>
  <c r="BW57" i="10"/>
  <c r="BX57" i="10"/>
  <c r="BY57" i="10"/>
  <c r="CA57" i="10"/>
  <c r="CB57" i="10"/>
  <c r="CE57" i="10"/>
  <c r="CH57" i="10"/>
  <c r="CI57" i="10"/>
  <c r="CJ57" i="10"/>
  <c r="CL57" i="10"/>
  <c r="CM57" i="10"/>
  <c r="CP57" i="10"/>
  <c r="CS57" i="10"/>
  <c r="CT57" i="10"/>
  <c r="CU57" i="10"/>
  <c r="CW57" i="10"/>
  <c r="CX57" i="10"/>
  <c r="DA57" i="10"/>
  <c r="DD57" i="10"/>
  <c r="DE57" i="10"/>
  <c r="DF57" i="10"/>
  <c r="DH57" i="10"/>
  <c r="R58" i="10"/>
  <c r="T58" i="10"/>
  <c r="U58" i="10"/>
  <c r="V58" i="10"/>
  <c r="X58" i="10"/>
  <c r="Y58" i="10"/>
  <c r="AB58" i="10"/>
  <c r="AE58" i="10"/>
  <c r="AF58" i="10"/>
  <c r="AG58" i="10"/>
  <c r="AI58" i="10"/>
  <c r="AJ58" i="10"/>
  <c r="AM58" i="10"/>
  <c r="AP58" i="10"/>
  <c r="AQ58" i="10"/>
  <c r="AR58" i="10"/>
  <c r="AT58" i="10"/>
  <c r="AU58" i="10"/>
  <c r="AX58" i="10"/>
  <c r="BA58" i="10"/>
  <c r="BB58" i="10"/>
  <c r="BC58" i="10"/>
  <c r="BE58" i="10"/>
  <c r="BF58" i="10"/>
  <c r="BI58" i="10"/>
  <c r="BL58" i="10"/>
  <c r="BM58" i="10"/>
  <c r="BN58" i="10"/>
  <c r="BP58" i="10"/>
  <c r="BQ58" i="10"/>
  <c r="BT58" i="10"/>
  <c r="BW58" i="10"/>
  <c r="BX58" i="10"/>
  <c r="BY58" i="10"/>
  <c r="CA58" i="10"/>
  <c r="CB58" i="10"/>
  <c r="CE58" i="10"/>
  <c r="CH58" i="10"/>
  <c r="CI58" i="10"/>
  <c r="CJ58" i="10"/>
  <c r="CL58" i="10"/>
  <c r="CM58" i="10"/>
  <c r="CP58" i="10"/>
  <c r="CS58" i="10"/>
  <c r="CT58" i="10"/>
  <c r="CU58" i="10"/>
  <c r="CW58" i="10"/>
  <c r="CX58" i="10"/>
  <c r="DA58" i="10"/>
  <c r="DD58" i="10"/>
  <c r="DE58" i="10"/>
  <c r="DF58" i="10"/>
  <c r="DH58" i="10"/>
  <c r="R59" i="10"/>
  <c r="T59" i="10"/>
  <c r="U59" i="10"/>
  <c r="V59" i="10"/>
  <c r="X59" i="10"/>
  <c r="Y59" i="10"/>
  <c r="AB59" i="10"/>
  <c r="AE59" i="10"/>
  <c r="AF59" i="10"/>
  <c r="AG59" i="10"/>
  <c r="AI59" i="10"/>
  <c r="AJ59" i="10"/>
  <c r="AM59" i="10"/>
  <c r="AP59" i="10"/>
  <c r="AQ59" i="10"/>
  <c r="AR59" i="10"/>
  <c r="AT59" i="10"/>
  <c r="AU59" i="10"/>
  <c r="AX59" i="10"/>
  <c r="BA59" i="10"/>
  <c r="BB59" i="10"/>
  <c r="BC59" i="10"/>
  <c r="BE59" i="10"/>
  <c r="BF59" i="10"/>
  <c r="BI59" i="10"/>
  <c r="BL59" i="10"/>
  <c r="BM59" i="10"/>
  <c r="BN59" i="10"/>
  <c r="BP59" i="10"/>
  <c r="BQ59" i="10"/>
  <c r="BT59" i="10"/>
  <c r="BW59" i="10"/>
  <c r="BX59" i="10"/>
  <c r="BY59" i="10"/>
  <c r="CA59" i="10"/>
  <c r="CB59" i="10"/>
  <c r="CE59" i="10"/>
  <c r="CH59" i="10"/>
  <c r="CI59" i="10"/>
  <c r="CJ59" i="10"/>
  <c r="CL59" i="10"/>
  <c r="CM59" i="10"/>
  <c r="CP59" i="10"/>
  <c r="CS59" i="10"/>
  <c r="CT59" i="10"/>
  <c r="CU59" i="10"/>
  <c r="CW59" i="10"/>
  <c r="CX59" i="10"/>
  <c r="DA59" i="10"/>
  <c r="DD59" i="10"/>
  <c r="DE59" i="10"/>
  <c r="DF59" i="10"/>
  <c r="DH59" i="10"/>
  <c r="R60" i="10"/>
  <c r="T60" i="10"/>
  <c r="U60" i="10"/>
  <c r="V60" i="10"/>
  <c r="X60" i="10"/>
  <c r="Y60" i="10"/>
  <c r="AB60" i="10"/>
  <c r="AE60" i="10"/>
  <c r="AF60" i="10"/>
  <c r="AG60" i="10"/>
  <c r="AI60" i="10"/>
  <c r="AJ60" i="10"/>
  <c r="AM60" i="10"/>
  <c r="AP60" i="10"/>
  <c r="AQ60" i="10"/>
  <c r="AR60" i="10"/>
  <c r="AT60" i="10"/>
  <c r="AU60" i="10"/>
  <c r="AX60" i="10"/>
  <c r="BA60" i="10"/>
  <c r="BB60" i="10"/>
  <c r="BC60" i="10"/>
  <c r="BE60" i="10"/>
  <c r="BF60" i="10"/>
  <c r="BI60" i="10"/>
  <c r="BL60" i="10"/>
  <c r="BM60" i="10"/>
  <c r="BN60" i="10"/>
  <c r="BP60" i="10"/>
  <c r="BQ60" i="10"/>
  <c r="BT60" i="10"/>
  <c r="BW60" i="10"/>
  <c r="BX60" i="10"/>
  <c r="BY60" i="10"/>
  <c r="CA60" i="10"/>
  <c r="CB60" i="10"/>
  <c r="CE60" i="10"/>
  <c r="CH60" i="10"/>
  <c r="CI60" i="10"/>
  <c r="CJ60" i="10"/>
  <c r="CL60" i="10"/>
  <c r="CM60" i="10"/>
  <c r="CP60" i="10"/>
  <c r="CS60" i="10"/>
  <c r="CT60" i="10"/>
  <c r="CU60" i="10"/>
  <c r="CW60" i="10"/>
  <c r="CX60" i="10"/>
  <c r="DA60" i="10"/>
  <c r="DD60" i="10"/>
  <c r="DE60" i="10"/>
  <c r="DF60" i="10"/>
  <c r="DH60" i="10"/>
  <c r="DH61" i="10"/>
  <c r="DH64" i="10"/>
  <c r="S19" i="2"/>
  <c r="CW29" i="10"/>
  <c r="CW61" i="10"/>
  <c r="CW64" i="10"/>
  <c r="R18" i="2"/>
  <c r="S18" i="2"/>
  <c r="CL29" i="10"/>
  <c r="CL61" i="10"/>
  <c r="CL64" i="10"/>
  <c r="Q17" i="2"/>
  <c r="R17" i="2"/>
  <c r="S17" i="2"/>
  <c r="DC61" i="10"/>
  <c r="DB61" i="10"/>
  <c r="DI60" i="10"/>
  <c r="DI54" i="10"/>
  <c r="DI52" i="10"/>
  <c r="DI50" i="10"/>
  <c r="DI48" i="10"/>
  <c r="DI46" i="10"/>
  <c r="DI44" i="10"/>
  <c r="DI42" i="10"/>
  <c r="DI40" i="10"/>
  <c r="DA61" i="10"/>
  <c r="DC29" i="10"/>
  <c r="DB29" i="10"/>
  <c r="DI28" i="10"/>
  <c r="DH88" i="10"/>
  <c r="DI23" i="10"/>
  <c r="DH84" i="10"/>
  <c r="DI19" i="10"/>
  <c r="DH80" i="10"/>
  <c r="DI15" i="10"/>
  <c r="DI11" i="10"/>
  <c r="DH72" i="10"/>
  <c r="DI7" i="10"/>
  <c r="CR61" i="10"/>
  <c r="CQ61" i="10"/>
  <c r="CP61" i="10"/>
  <c r="CR29" i="10"/>
  <c r="CQ29" i="10"/>
  <c r="CW83" i="10"/>
  <c r="CW82" i="10"/>
  <c r="CW75" i="10"/>
  <c r="CW73" i="10"/>
  <c r="CW69" i="10"/>
  <c r="CP29" i="10"/>
  <c r="CG61" i="10"/>
  <c r="CF61" i="10"/>
  <c r="CE61" i="10"/>
  <c r="CG29" i="10"/>
  <c r="CF29" i="10"/>
  <c r="CL80" i="10"/>
  <c r="CL79" i="10"/>
  <c r="CL78" i="10"/>
  <c r="CL77" i="10"/>
  <c r="CL76" i="10"/>
  <c r="CH29" i="10"/>
  <c r="CE29" i="10"/>
  <c r="Y4" i="11"/>
  <c r="AB4" i="11"/>
  <c r="AE4" i="11"/>
  <c r="AF4" i="11"/>
  <c r="AG4" i="11"/>
  <c r="AI4" i="11"/>
  <c r="AJ4" i="11"/>
  <c r="AM4" i="11"/>
  <c r="AP4" i="11"/>
  <c r="AQ4" i="11"/>
  <c r="AR4" i="11"/>
  <c r="AT4" i="11"/>
  <c r="AU4" i="11"/>
  <c r="AX4" i="11"/>
  <c r="BA4" i="11"/>
  <c r="BB4" i="11"/>
  <c r="BC4" i="11"/>
  <c r="BE4" i="11"/>
  <c r="BF4" i="11"/>
  <c r="BI4" i="11"/>
  <c r="BL4" i="11"/>
  <c r="BM4" i="11"/>
  <c r="BN4" i="11"/>
  <c r="BP4" i="11"/>
  <c r="BQ4" i="11"/>
  <c r="BT4" i="11"/>
  <c r="BW4" i="11"/>
  <c r="BX4" i="11"/>
  <c r="BY4" i="11"/>
  <c r="CA4" i="11"/>
  <c r="CB4" i="11"/>
  <c r="CE4" i="11"/>
  <c r="CH4" i="11"/>
  <c r="CI4" i="11"/>
  <c r="CJ4" i="11"/>
  <c r="CL4" i="11"/>
  <c r="CM4" i="11"/>
  <c r="CP4" i="11"/>
  <c r="CS4" i="11"/>
  <c r="CT4" i="11"/>
  <c r="CU4" i="11"/>
  <c r="CW4" i="11"/>
  <c r="CX4" i="11"/>
  <c r="DA4" i="11"/>
  <c r="DD4" i="11"/>
  <c r="DE4" i="11"/>
  <c r="DF4" i="11"/>
  <c r="DH4" i="11"/>
  <c r="Y5" i="11"/>
  <c r="AB5" i="11"/>
  <c r="AE5" i="11"/>
  <c r="AF5" i="11"/>
  <c r="AG5" i="11"/>
  <c r="AI5" i="11"/>
  <c r="AJ5" i="11"/>
  <c r="AM5" i="11"/>
  <c r="AP5" i="11"/>
  <c r="AQ5" i="11"/>
  <c r="AR5" i="11"/>
  <c r="AT5" i="11"/>
  <c r="AU5" i="11"/>
  <c r="AX5" i="11"/>
  <c r="BA5" i="11"/>
  <c r="BB5" i="11"/>
  <c r="BC5" i="11"/>
  <c r="BE5" i="11"/>
  <c r="BF5" i="11"/>
  <c r="BI5" i="11"/>
  <c r="BL5" i="11"/>
  <c r="BM5" i="11"/>
  <c r="BN5" i="11"/>
  <c r="BP5" i="11"/>
  <c r="BQ5" i="11"/>
  <c r="BT5" i="11"/>
  <c r="BW5" i="11"/>
  <c r="BX5" i="11"/>
  <c r="BY5" i="11"/>
  <c r="CA5" i="11"/>
  <c r="CB5" i="11"/>
  <c r="CE5" i="11"/>
  <c r="CH5" i="11"/>
  <c r="CI5" i="11"/>
  <c r="CJ5" i="11"/>
  <c r="CL5" i="11"/>
  <c r="CM5" i="11"/>
  <c r="CP5" i="11"/>
  <c r="CS5" i="11"/>
  <c r="CT5" i="11"/>
  <c r="CU5" i="11"/>
  <c r="CW5" i="11"/>
  <c r="CX5" i="11"/>
  <c r="DA5" i="11"/>
  <c r="DD5" i="11"/>
  <c r="DE5" i="11"/>
  <c r="DF5" i="11"/>
  <c r="DH5" i="11"/>
  <c r="Y6" i="11"/>
  <c r="AB6" i="11"/>
  <c r="AE6" i="11"/>
  <c r="AF6" i="11"/>
  <c r="AG6" i="11"/>
  <c r="AI6" i="11"/>
  <c r="AJ6" i="11"/>
  <c r="AM6" i="11"/>
  <c r="AP6" i="11"/>
  <c r="AQ6" i="11"/>
  <c r="AR6" i="11"/>
  <c r="AT6" i="11"/>
  <c r="AU6" i="11"/>
  <c r="AX6" i="11"/>
  <c r="BA6" i="11"/>
  <c r="BB6" i="11"/>
  <c r="BC6" i="11"/>
  <c r="BE6" i="11"/>
  <c r="BF6" i="11"/>
  <c r="BI6" i="11"/>
  <c r="BL6" i="11"/>
  <c r="BM6" i="11"/>
  <c r="BN6" i="11"/>
  <c r="BP6" i="11"/>
  <c r="BQ6" i="11"/>
  <c r="BT6" i="11"/>
  <c r="BW6" i="11"/>
  <c r="BX6" i="11"/>
  <c r="BY6" i="11"/>
  <c r="CA6" i="11"/>
  <c r="CB6" i="11"/>
  <c r="CE6" i="11"/>
  <c r="CH6" i="11"/>
  <c r="CI6" i="11"/>
  <c r="CJ6" i="11"/>
  <c r="CL6" i="11"/>
  <c r="CM6" i="11"/>
  <c r="CP6" i="11"/>
  <c r="CS6" i="11"/>
  <c r="CT6" i="11"/>
  <c r="CU6" i="11"/>
  <c r="CW6" i="11"/>
  <c r="CX6" i="11"/>
  <c r="DA6" i="11"/>
  <c r="DD6" i="11"/>
  <c r="DE6" i="11"/>
  <c r="DF6" i="11"/>
  <c r="DH6" i="11"/>
  <c r="Y7" i="11"/>
  <c r="AB7" i="11"/>
  <c r="AE7" i="11"/>
  <c r="AF7" i="11"/>
  <c r="AG7" i="11"/>
  <c r="AI7" i="11"/>
  <c r="AJ7" i="11"/>
  <c r="AM7" i="11"/>
  <c r="AP7" i="11"/>
  <c r="AQ7" i="11"/>
  <c r="AR7" i="11"/>
  <c r="AT7" i="11"/>
  <c r="AU7" i="11"/>
  <c r="AX7" i="11"/>
  <c r="BA7" i="11"/>
  <c r="BB7" i="11"/>
  <c r="BC7" i="11"/>
  <c r="BE7" i="11"/>
  <c r="BF7" i="11"/>
  <c r="BI7" i="11"/>
  <c r="BL7" i="11"/>
  <c r="BM7" i="11"/>
  <c r="BN7" i="11"/>
  <c r="BP7" i="11"/>
  <c r="BQ7" i="11"/>
  <c r="BT7" i="11"/>
  <c r="BW7" i="11"/>
  <c r="BX7" i="11"/>
  <c r="BY7" i="11"/>
  <c r="CA7" i="11"/>
  <c r="CB7" i="11"/>
  <c r="CE7" i="11"/>
  <c r="CH7" i="11"/>
  <c r="CI7" i="11"/>
  <c r="CJ7" i="11"/>
  <c r="CL7" i="11"/>
  <c r="CM7" i="11"/>
  <c r="CP7" i="11"/>
  <c r="CS7" i="11"/>
  <c r="CT7" i="11"/>
  <c r="CU7" i="11"/>
  <c r="CW7" i="11"/>
  <c r="CX7" i="11"/>
  <c r="DA7" i="11"/>
  <c r="DD7" i="11"/>
  <c r="DE7" i="11"/>
  <c r="DF7" i="11"/>
  <c r="DH7" i="11"/>
  <c r="Y8" i="11"/>
  <c r="AB8" i="11"/>
  <c r="AE8" i="11"/>
  <c r="AF8" i="11"/>
  <c r="AG8" i="11"/>
  <c r="AI8" i="11"/>
  <c r="AJ8" i="11"/>
  <c r="AM8" i="11"/>
  <c r="AP8" i="11"/>
  <c r="AQ8" i="11"/>
  <c r="AR8" i="11"/>
  <c r="AT8" i="11"/>
  <c r="AU8" i="11"/>
  <c r="AX8" i="11"/>
  <c r="BA8" i="11"/>
  <c r="BB8" i="11"/>
  <c r="BC8" i="11"/>
  <c r="BE8" i="11"/>
  <c r="BF8" i="11"/>
  <c r="BI8" i="11"/>
  <c r="BL8" i="11"/>
  <c r="BM8" i="11"/>
  <c r="BN8" i="11"/>
  <c r="BP8" i="11"/>
  <c r="BQ8" i="11"/>
  <c r="BT8" i="11"/>
  <c r="BW8" i="11"/>
  <c r="BX8" i="11"/>
  <c r="BY8" i="11"/>
  <c r="CA8" i="11"/>
  <c r="CB8" i="11"/>
  <c r="CE8" i="11"/>
  <c r="CH8" i="11"/>
  <c r="CI8" i="11"/>
  <c r="CJ8" i="11"/>
  <c r="CL8" i="11"/>
  <c r="CM8" i="11"/>
  <c r="CP8" i="11"/>
  <c r="CS8" i="11"/>
  <c r="CT8" i="11"/>
  <c r="CU8" i="11"/>
  <c r="CW8" i="11"/>
  <c r="CX8" i="11"/>
  <c r="DA8" i="11"/>
  <c r="DD8" i="11"/>
  <c r="DE8" i="11"/>
  <c r="DF8" i="11"/>
  <c r="DH8" i="11"/>
  <c r="Y9" i="11"/>
  <c r="AB9" i="11"/>
  <c r="AE9" i="11"/>
  <c r="AF9" i="11"/>
  <c r="AG9" i="11"/>
  <c r="AI9" i="11"/>
  <c r="AJ9" i="11"/>
  <c r="AM9" i="11"/>
  <c r="AP9" i="11"/>
  <c r="AQ9" i="11"/>
  <c r="AR9" i="11"/>
  <c r="AT9" i="11"/>
  <c r="AU9" i="11"/>
  <c r="AX9" i="11"/>
  <c r="BA9" i="11"/>
  <c r="BB9" i="11"/>
  <c r="BC9" i="11"/>
  <c r="BE9" i="11"/>
  <c r="BF9" i="11"/>
  <c r="BI9" i="11"/>
  <c r="BL9" i="11"/>
  <c r="BM9" i="11"/>
  <c r="BN9" i="11"/>
  <c r="BP9" i="11"/>
  <c r="BQ9" i="11"/>
  <c r="BT9" i="11"/>
  <c r="BW9" i="11"/>
  <c r="BX9" i="11"/>
  <c r="BY9" i="11"/>
  <c r="CA9" i="11"/>
  <c r="CB9" i="11"/>
  <c r="CE9" i="11"/>
  <c r="CH9" i="11"/>
  <c r="CI9" i="11"/>
  <c r="CJ9" i="11"/>
  <c r="CL9" i="11"/>
  <c r="CM9" i="11"/>
  <c r="CP9" i="11"/>
  <c r="CS9" i="11"/>
  <c r="CT9" i="11"/>
  <c r="CU9" i="11"/>
  <c r="CW9" i="11"/>
  <c r="CX9" i="11"/>
  <c r="DA9" i="11"/>
  <c r="DD9" i="11"/>
  <c r="DE9" i="11"/>
  <c r="DF9" i="11"/>
  <c r="DH9" i="11"/>
  <c r="Y10" i="11"/>
  <c r="AB10" i="11"/>
  <c r="AE10" i="11"/>
  <c r="AF10" i="11"/>
  <c r="AG10" i="11"/>
  <c r="AI10" i="11"/>
  <c r="AJ10" i="11"/>
  <c r="AM10" i="11"/>
  <c r="AP10" i="11"/>
  <c r="AQ10" i="11"/>
  <c r="AR10" i="11"/>
  <c r="AT10" i="11"/>
  <c r="AU10" i="11"/>
  <c r="AX10" i="11"/>
  <c r="BA10" i="11"/>
  <c r="BB10" i="11"/>
  <c r="BC10" i="11"/>
  <c r="BE10" i="11"/>
  <c r="BF10" i="11"/>
  <c r="BI10" i="11"/>
  <c r="BL10" i="11"/>
  <c r="BM10" i="11"/>
  <c r="BN10" i="11"/>
  <c r="BP10" i="11"/>
  <c r="BQ10" i="11"/>
  <c r="BT10" i="11"/>
  <c r="BW10" i="11"/>
  <c r="BX10" i="11"/>
  <c r="BY10" i="11"/>
  <c r="CA10" i="11"/>
  <c r="CB10" i="11"/>
  <c r="CE10" i="11"/>
  <c r="CH10" i="11"/>
  <c r="CI10" i="11"/>
  <c r="CJ10" i="11"/>
  <c r="CL10" i="11"/>
  <c r="CM10" i="11"/>
  <c r="CP10" i="11"/>
  <c r="CS10" i="11"/>
  <c r="CT10" i="11"/>
  <c r="CU10" i="11"/>
  <c r="CW10" i="11"/>
  <c r="CX10" i="11"/>
  <c r="DA10" i="11"/>
  <c r="DD10" i="11"/>
  <c r="DE10" i="11"/>
  <c r="DF10" i="11"/>
  <c r="DH10" i="11"/>
  <c r="Y11" i="11"/>
  <c r="AB11" i="11"/>
  <c r="AE11" i="11"/>
  <c r="AF11" i="11"/>
  <c r="AG11" i="11"/>
  <c r="AI11" i="11"/>
  <c r="AJ11" i="11"/>
  <c r="AM11" i="11"/>
  <c r="AP11" i="11"/>
  <c r="AQ11" i="11"/>
  <c r="AR11" i="11"/>
  <c r="AT11" i="11"/>
  <c r="AU11" i="11"/>
  <c r="AX11" i="11"/>
  <c r="BA11" i="11"/>
  <c r="BB11" i="11"/>
  <c r="BC11" i="11"/>
  <c r="BE11" i="11"/>
  <c r="BF11" i="11"/>
  <c r="BI11" i="11"/>
  <c r="BL11" i="11"/>
  <c r="BM11" i="11"/>
  <c r="BN11" i="11"/>
  <c r="BP11" i="11"/>
  <c r="BQ11" i="11"/>
  <c r="BT11" i="11"/>
  <c r="BW11" i="11"/>
  <c r="BX11" i="11"/>
  <c r="BY11" i="11"/>
  <c r="CA11" i="11"/>
  <c r="CB11" i="11"/>
  <c r="CE11" i="11"/>
  <c r="CH11" i="11"/>
  <c r="CI11" i="11"/>
  <c r="CJ11" i="11"/>
  <c r="CL11" i="11"/>
  <c r="CM11" i="11"/>
  <c r="CP11" i="11"/>
  <c r="CS11" i="11"/>
  <c r="CT11" i="11"/>
  <c r="CU11" i="11"/>
  <c r="CW11" i="11"/>
  <c r="CX11" i="11"/>
  <c r="DA11" i="11"/>
  <c r="DD11" i="11"/>
  <c r="DE11" i="11"/>
  <c r="DF11" i="11"/>
  <c r="DH11" i="11"/>
  <c r="Y12" i="11"/>
  <c r="AB12" i="11"/>
  <c r="AE12" i="11"/>
  <c r="AF12" i="11"/>
  <c r="AG12" i="11"/>
  <c r="AI12" i="11"/>
  <c r="AJ12" i="11"/>
  <c r="AM12" i="11"/>
  <c r="AP12" i="11"/>
  <c r="AQ12" i="11"/>
  <c r="AR12" i="11"/>
  <c r="AT12" i="11"/>
  <c r="AU12" i="11"/>
  <c r="AX12" i="11"/>
  <c r="BA12" i="11"/>
  <c r="BB12" i="11"/>
  <c r="BC12" i="11"/>
  <c r="BE12" i="11"/>
  <c r="BF12" i="11"/>
  <c r="BI12" i="11"/>
  <c r="BL12" i="11"/>
  <c r="BM12" i="11"/>
  <c r="BN12" i="11"/>
  <c r="BP12" i="11"/>
  <c r="BQ12" i="11"/>
  <c r="BT12" i="11"/>
  <c r="BW12" i="11"/>
  <c r="BX12" i="11"/>
  <c r="BY12" i="11"/>
  <c r="CA12" i="11"/>
  <c r="CB12" i="11"/>
  <c r="CE12" i="11"/>
  <c r="CH12" i="11"/>
  <c r="CI12" i="11"/>
  <c r="CJ12" i="11"/>
  <c r="CL12" i="11"/>
  <c r="CM12" i="11"/>
  <c r="CP12" i="11"/>
  <c r="CS12" i="11"/>
  <c r="CT12" i="11"/>
  <c r="CU12" i="11"/>
  <c r="CW12" i="11"/>
  <c r="CX12" i="11"/>
  <c r="DA12" i="11"/>
  <c r="DD12" i="11"/>
  <c r="DE12" i="11"/>
  <c r="DF12" i="11"/>
  <c r="DH12" i="11"/>
  <c r="Y13" i="11"/>
  <c r="AB13" i="11"/>
  <c r="AE13" i="11"/>
  <c r="AF13" i="11"/>
  <c r="AG13" i="11"/>
  <c r="AI13" i="11"/>
  <c r="AJ13" i="11"/>
  <c r="AM13" i="11"/>
  <c r="AP13" i="11"/>
  <c r="AQ13" i="11"/>
  <c r="AR13" i="11"/>
  <c r="AT13" i="11"/>
  <c r="AU13" i="11"/>
  <c r="AX13" i="11"/>
  <c r="BA13" i="11"/>
  <c r="BB13" i="11"/>
  <c r="BC13" i="11"/>
  <c r="BE13" i="11"/>
  <c r="BF13" i="11"/>
  <c r="BI13" i="11"/>
  <c r="BL13" i="11"/>
  <c r="BM13" i="11"/>
  <c r="BN13" i="11"/>
  <c r="BP13" i="11"/>
  <c r="BQ13" i="11"/>
  <c r="BT13" i="11"/>
  <c r="BW13" i="11"/>
  <c r="BX13" i="11"/>
  <c r="BY13" i="11"/>
  <c r="CA13" i="11"/>
  <c r="CB13" i="11"/>
  <c r="CE13" i="11"/>
  <c r="CH13" i="11"/>
  <c r="CI13" i="11"/>
  <c r="CJ13" i="11"/>
  <c r="CL13" i="11"/>
  <c r="CM13" i="11"/>
  <c r="CP13" i="11"/>
  <c r="CS13" i="11"/>
  <c r="CT13" i="11"/>
  <c r="CU13" i="11"/>
  <c r="CW13" i="11"/>
  <c r="CX13" i="11"/>
  <c r="DA13" i="11"/>
  <c r="DD13" i="11"/>
  <c r="DE13" i="11"/>
  <c r="DF13" i="11"/>
  <c r="DH13" i="11"/>
  <c r="Y14" i="11"/>
  <c r="AB14" i="11"/>
  <c r="AE14" i="11"/>
  <c r="AF14" i="11"/>
  <c r="AG14" i="11"/>
  <c r="AI14" i="11"/>
  <c r="AJ14" i="11"/>
  <c r="AM14" i="11"/>
  <c r="AP14" i="11"/>
  <c r="AQ14" i="11"/>
  <c r="AR14" i="11"/>
  <c r="AT14" i="11"/>
  <c r="AU14" i="11"/>
  <c r="AX14" i="11"/>
  <c r="BA14" i="11"/>
  <c r="BB14" i="11"/>
  <c r="BC14" i="11"/>
  <c r="BE14" i="11"/>
  <c r="BF14" i="11"/>
  <c r="BI14" i="11"/>
  <c r="BL14" i="11"/>
  <c r="BM14" i="11"/>
  <c r="BN14" i="11"/>
  <c r="BP14" i="11"/>
  <c r="BQ14" i="11"/>
  <c r="BT14" i="11"/>
  <c r="BW14" i="11"/>
  <c r="BX14" i="11"/>
  <c r="BY14" i="11"/>
  <c r="CA14" i="11"/>
  <c r="CB14" i="11"/>
  <c r="CE14" i="11"/>
  <c r="CH14" i="11"/>
  <c r="CI14" i="11"/>
  <c r="CJ14" i="11"/>
  <c r="CL14" i="11"/>
  <c r="CM14" i="11"/>
  <c r="CP14" i="11"/>
  <c r="CS14" i="11"/>
  <c r="CT14" i="11"/>
  <c r="CU14" i="11"/>
  <c r="CW14" i="11"/>
  <c r="CX14" i="11"/>
  <c r="DA14" i="11"/>
  <c r="DD14" i="11"/>
  <c r="DE14" i="11"/>
  <c r="DF14" i="11"/>
  <c r="DH14" i="11"/>
  <c r="Y15" i="11"/>
  <c r="AB15" i="11"/>
  <c r="AE15" i="11"/>
  <c r="AF15" i="11"/>
  <c r="AG15" i="11"/>
  <c r="AI15" i="11"/>
  <c r="AJ15" i="11"/>
  <c r="AM15" i="11"/>
  <c r="AP15" i="11"/>
  <c r="AQ15" i="11"/>
  <c r="AR15" i="11"/>
  <c r="AT15" i="11"/>
  <c r="AU15" i="11"/>
  <c r="AX15" i="11"/>
  <c r="BA15" i="11"/>
  <c r="BB15" i="11"/>
  <c r="BC15" i="11"/>
  <c r="BE15" i="11"/>
  <c r="BF15" i="11"/>
  <c r="BI15" i="11"/>
  <c r="BL15" i="11"/>
  <c r="BM15" i="11"/>
  <c r="BN15" i="11"/>
  <c r="BP15" i="11"/>
  <c r="BQ15" i="11"/>
  <c r="BT15" i="11"/>
  <c r="BW15" i="11"/>
  <c r="BX15" i="11"/>
  <c r="BY15" i="11"/>
  <c r="CA15" i="11"/>
  <c r="CB15" i="11"/>
  <c r="CE15" i="11"/>
  <c r="CH15" i="11"/>
  <c r="CI15" i="11"/>
  <c r="CJ15" i="11"/>
  <c r="CL15" i="11"/>
  <c r="CM15" i="11"/>
  <c r="CP15" i="11"/>
  <c r="CS15" i="11"/>
  <c r="CT15" i="11"/>
  <c r="CU15" i="11"/>
  <c r="CW15" i="11"/>
  <c r="CX15" i="11"/>
  <c r="DA15" i="11"/>
  <c r="DD15" i="11"/>
  <c r="DE15" i="11"/>
  <c r="DF15" i="11"/>
  <c r="DH15" i="11"/>
  <c r="Y16" i="11"/>
  <c r="AB16" i="11"/>
  <c r="AE16" i="11"/>
  <c r="AF16" i="11"/>
  <c r="AG16" i="11"/>
  <c r="AI16" i="11"/>
  <c r="AJ16" i="11"/>
  <c r="AM16" i="11"/>
  <c r="AP16" i="11"/>
  <c r="AQ16" i="11"/>
  <c r="AR16" i="11"/>
  <c r="AT16" i="11"/>
  <c r="AU16" i="11"/>
  <c r="AX16" i="11"/>
  <c r="BA16" i="11"/>
  <c r="BB16" i="11"/>
  <c r="BC16" i="11"/>
  <c r="BE16" i="11"/>
  <c r="BF16" i="11"/>
  <c r="BI16" i="11"/>
  <c r="BL16" i="11"/>
  <c r="BM16" i="11"/>
  <c r="BN16" i="11"/>
  <c r="BP16" i="11"/>
  <c r="BQ16" i="11"/>
  <c r="BT16" i="11"/>
  <c r="BW16" i="11"/>
  <c r="BX16" i="11"/>
  <c r="BY16" i="11"/>
  <c r="CA16" i="11"/>
  <c r="CB16" i="11"/>
  <c r="CE16" i="11"/>
  <c r="CH16" i="11"/>
  <c r="CI16" i="11"/>
  <c r="CJ16" i="11"/>
  <c r="CL16" i="11"/>
  <c r="CM16" i="11"/>
  <c r="CP16" i="11"/>
  <c r="CS16" i="11"/>
  <c r="CT16" i="11"/>
  <c r="CU16" i="11"/>
  <c r="CW16" i="11"/>
  <c r="CX16" i="11"/>
  <c r="DA16" i="11"/>
  <c r="DD16" i="11"/>
  <c r="DE16" i="11"/>
  <c r="DF16" i="11"/>
  <c r="DH16" i="11"/>
  <c r="Y17" i="11"/>
  <c r="AB17" i="11"/>
  <c r="AE17" i="11"/>
  <c r="AF17" i="11"/>
  <c r="AG17" i="11"/>
  <c r="AI17" i="11"/>
  <c r="AJ17" i="11"/>
  <c r="AM17" i="11"/>
  <c r="AP17" i="11"/>
  <c r="AQ17" i="11"/>
  <c r="AR17" i="11"/>
  <c r="AT17" i="11"/>
  <c r="AU17" i="11"/>
  <c r="AX17" i="11"/>
  <c r="BA17" i="11"/>
  <c r="BB17" i="11"/>
  <c r="BC17" i="11"/>
  <c r="BE17" i="11"/>
  <c r="BF17" i="11"/>
  <c r="BI17" i="11"/>
  <c r="BL17" i="11"/>
  <c r="BM17" i="11"/>
  <c r="BN17" i="11"/>
  <c r="BP17" i="11"/>
  <c r="BQ17" i="11"/>
  <c r="BT17" i="11"/>
  <c r="BW17" i="11"/>
  <c r="BX17" i="11"/>
  <c r="BY17" i="11"/>
  <c r="CA17" i="11"/>
  <c r="CB17" i="11"/>
  <c r="CE17" i="11"/>
  <c r="CH17" i="11"/>
  <c r="CI17" i="11"/>
  <c r="CJ17" i="11"/>
  <c r="CL17" i="11"/>
  <c r="CM17" i="11"/>
  <c r="CP17" i="11"/>
  <c r="CS17" i="11"/>
  <c r="CT17" i="11"/>
  <c r="CU17" i="11"/>
  <c r="CW17" i="11"/>
  <c r="CX17" i="11"/>
  <c r="DA17" i="11"/>
  <c r="DD17" i="11"/>
  <c r="DE17" i="11"/>
  <c r="DF17" i="11"/>
  <c r="DH17" i="11"/>
  <c r="Y18" i="11"/>
  <c r="AB18" i="11"/>
  <c r="AE18" i="11"/>
  <c r="AF18" i="11"/>
  <c r="AG18" i="11"/>
  <c r="AI18" i="11"/>
  <c r="AJ18" i="11"/>
  <c r="AM18" i="11"/>
  <c r="AP18" i="11"/>
  <c r="AQ18" i="11"/>
  <c r="AR18" i="11"/>
  <c r="AT18" i="11"/>
  <c r="AU18" i="11"/>
  <c r="AX18" i="11"/>
  <c r="BA18" i="11"/>
  <c r="BB18" i="11"/>
  <c r="BC18" i="11"/>
  <c r="BE18" i="11"/>
  <c r="BF18" i="11"/>
  <c r="BI18" i="11"/>
  <c r="BL18" i="11"/>
  <c r="BM18" i="11"/>
  <c r="BN18" i="11"/>
  <c r="BP18" i="11"/>
  <c r="BQ18" i="11"/>
  <c r="BT18" i="11"/>
  <c r="BW18" i="11"/>
  <c r="BX18" i="11"/>
  <c r="BY18" i="11"/>
  <c r="CA18" i="11"/>
  <c r="CB18" i="11"/>
  <c r="CE18" i="11"/>
  <c r="CH18" i="11"/>
  <c r="CI18" i="11"/>
  <c r="CJ18" i="11"/>
  <c r="CL18" i="11"/>
  <c r="CM18" i="11"/>
  <c r="CP18" i="11"/>
  <c r="CS18" i="11"/>
  <c r="CT18" i="11"/>
  <c r="CU18" i="11"/>
  <c r="CW18" i="11"/>
  <c r="CX18" i="11"/>
  <c r="DA18" i="11"/>
  <c r="DD18" i="11"/>
  <c r="DE18" i="11"/>
  <c r="DF18" i="11"/>
  <c r="DH18" i="11"/>
  <c r="Y19" i="11"/>
  <c r="AB19" i="11"/>
  <c r="AE19" i="11"/>
  <c r="AF19" i="11"/>
  <c r="AG19" i="11"/>
  <c r="AI19" i="11"/>
  <c r="AJ19" i="11"/>
  <c r="AM19" i="11"/>
  <c r="AP19" i="11"/>
  <c r="AQ19" i="11"/>
  <c r="AR19" i="11"/>
  <c r="AT19" i="11"/>
  <c r="AU19" i="11"/>
  <c r="AX19" i="11"/>
  <c r="BA19" i="11"/>
  <c r="BB19" i="11"/>
  <c r="BC19" i="11"/>
  <c r="BE19" i="11"/>
  <c r="BF19" i="11"/>
  <c r="BI19" i="11"/>
  <c r="BL19" i="11"/>
  <c r="BM19" i="11"/>
  <c r="BN19" i="11"/>
  <c r="BP19" i="11"/>
  <c r="BQ19" i="11"/>
  <c r="BT19" i="11"/>
  <c r="BW19" i="11"/>
  <c r="BX19" i="11"/>
  <c r="BY19" i="11"/>
  <c r="CA19" i="11"/>
  <c r="CB19" i="11"/>
  <c r="CE19" i="11"/>
  <c r="CH19" i="11"/>
  <c r="CI19" i="11"/>
  <c r="CJ19" i="11"/>
  <c r="CL19" i="11"/>
  <c r="CM19" i="11"/>
  <c r="CP19" i="11"/>
  <c r="CS19" i="11"/>
  <c r="CT19" i="11"/>
  <c r="CU19" i="11"/>
  <c r="CW19" i="11"/>
  <c r="CX19" i="11"/>
  <c r="DA19" i="11"/>
  <c r="DD19" i="11"/>
  <c r="DE19" i="11"/>
  <c r="DF19" i="11"/>
  <c r="DH19" i="11"/>
  <c r="Y20" i="11"/>
  <c r="AB20" i="11"/>
  <c r="AE20" i="11"/>
  <c r="AF20" i="11"/>
  <c r="AG20" i="11"/>
  <c r="AI20" i="11"/>
  <c r="AJ20" i="11"/>
  <c r="AM20" i="11"/>
  <c r="AP20" i="11"/>
  <c r="AQ20" i="11"/>
  <c r="AR20" i="11"/>
  <c r="AT20" i="11"/>
  <c r="AU20" i="11"/>
  <c r="AX20" i="11"/>
  <c r="BA20" i="11"/>
  <c r="BB20" i="11"/>
  <c r="BC20" i="11"/>
  <c r="BE20" i="11"/>
  <c r="BF20" i="11"/>
  <c r="BI20" i="11"/>
  <c r="BL20" i="11"/>
  <c r="BM20" i="11"/>
  <c r="BN20" i="11"/>
  <c r="BP20" i="11"/>
  <c r="BQ20" i="11"/>
  <c r="BT20" i="11"/>
  <c r="BW20" i="11"/>
  <c r="BX20" i="11"/>
  <c r="BY20" i="11"/>
  <c r="CA20" i="11"/>
  <c r="CB20" i="11"/>
  <c r="CE20" i="11"/>
  <c r="CH20" i="11"/>
  <c r="CI20" i="11"/>
  <c r="CJ20" i="11"/>
  <c r="CL20" i="11"/>
  <c r="CM20" i="11"/>
  <c r="CP20" i="11"/>
  <c r="CS20" i="11"/>
  <c r="CT20" i="11"/>
  <c r="CU20" i="11"/>
  <c r="CW20" i="11"/>
  <c r="CX20" i="11"/>
  <c r="DA20" i="11"/>
  <c r="DD20" i="11"/>
  <c r="DE20" i="11"/>
  <c r="DF20" i="11"/>
  <c r="DH20" i="11"/>
  <c r="Y21" i="11"/>
  <c r="AB21" i="11"/>
  <c r="AE21" i="11"/>
  <c r="AF21" i="11"/>
  <c r="AG21" i="11"/>
  <c r="AI21" i="11"/>
  <c r="AJ21" i="11"/>
  <c r="AM21" i="11"/>
  <c r="AP21" i="11"/>
  <c r="AQ21" i="11"/>
  <c r="AR21" i="11"/>
  <c r="AT21" i="11"/>
  <c r="AU21" i="11"/>
  <c r="AX21" i="11"/>
  <c r="BA21" i="11"/>
  <c r="BB21" i="11"/>
  <c r="BC21" i="11"/>
  <c r="BE21" i="11"/>
  <c r="BF21" i="11"/>
  <c r="BI21" i="11"/>
  <c r="BL21" i="11"/>
  <c r="BM21" i="11"/>
  <c r="BN21" i="11"/>
  <c r="BP21" i="11"/>
  <c r="BQ21" i="11"/>
  <c r="BT21" i="11"/>
  <c r="BW21" i="11"/>
  <c r="BX21" i="11"/>
  <c r="BY21" i="11"/>
  <c r="CA21" i="11"/>
  <c r="CB21" i="11"/>
  <c r="CE21" i="11"/>
  <c r="CH21" i="11"/>
  <c r="CI21" i="11"/>
  <c r="CJ21" i="11"/>
  <c r="CL21" i="11"/>
  <c r="CM21" i="11"/>
  <c r="CP21" i="11"/>
  <c r="CS21" i="11"/>
  <c r="CT21" i="11"/>
  <c r="CU21" i="11"/>
  <c r="CW21" i="11"/>
  <c r="CX21" i="11"/>
  <c r="DA21" i="11"/>
  <c r="DD21" i="11"/>
  <c r="DE21" i="11"/>
  <c r="DF21" i="11"/>
  <c r="DH21" i="11"/>
  <c r="Y22" i="11"/>
  <c r="AB22" i="11"/>
  <c r="AE22" i="11"/>
  <c r="AF22" i="11"/>
  <c r="AG22" i="11"/>
  <c r="AI22" i="11"/>
  <c r="AJ22" i="11"/>
  <c r="AM22" i="11"/>
  <c r="AP22" i="11"/>
  <c r="AQ22" i="11"/>
  <c r="AR22" i="11"/>
  <c r="AT22" i="11"/>
  <c r="AU22" i="11"/>
  <c r="AX22" i="11"/>
  <c r="BA22" i="11"/>
  <c r="BB22" i="11"/>
  <c r="BC22" i="11"/>
  <c r="BE22" i="11"/>
  <c r="BF22" i="11"/>
  <c r="BI22" i="11"/>
  <c r="BL22" i="11"/>
  <c r="BM22" i="11"/>
  <c r="BN22" i="11"/>
  <c r="BP22" i="11"/>
  <c r="BQ22" i="11"/>
  <c r="BT22" i="11"/>
  <c r="BW22" i="11"/>
  <c r="BX22" i="11"/>
  <c r="BY22" i="11"/>
  <c r="CA22" i="11"/>
  <c r="CB22" i="11"/>
  <c r="CE22" i="11"/>
  <c r="CH22" i="11"/>
  <c r="CI22" i="11"/>
  <c r="CJ22" i="11"/>
  <c r="CL22" i="11"/>
  <c r="CM22" i="11"/>
  <c r="CP22" i="11"/>
  <c r="CS22" i="11"/>
  <c r="CT22" i="11"/>
  <c r="CU22" i="11"/>
  <c r="CW22" i="11"/>
  <c r="CX22" i="11"/>
  <c r="DA22" i="11"/>
  <c r="DD22" i="11"/>
  <c r="DE22" i="11"/>
  <c r="DF22" i="11"/>
  <c r="DH22" i="11"/>
  <c r="Y23" i="11"/>
  <c r="AB23" i="11"/>
  <c r="AE23" i="11"/>
  <c r="AF23" i="11"/>
  <c r="AG23" i="11"/>
  <c r="AI23" i="11"/>
  <c r="AJ23" i="11"/>
  <c r="AM23" i="11"/>
  <c r="AP23" i="11"/>
  <c r="AQ23" i="11"/>
  <c r="AR23" i="11"/>
  <c r="AT23" i="11"/>
  <c r="AU23" i="11"/>
  <c r="AX23" i="11"/>
  <c r="BA23" i="11"/>
  <c r="BB23" i="11"/>
  <c r="BC23" i="11"/>
  <c r="BE23" i="11"/>
  <c r="BF23" i="11"/>
  <c r="BI23" i="11"/>
  <c r="BL23" i="11"/>
  <c r="BM23" i="11"/>
  <c r="BN23" i="11"/>
  <c r="BP23" i="11"/>
  <c r="BQ23" i="11"/>
  <c r="BT23" i="11"/>
  <c r="BW23" i="11"/>
  <c r="BX23" i="11"/>
  <c r="BY23" i="11"/>
  <c r="CA23" i="11"/>
  <c r="CB23" i="11"/>
  <c r="CE23" i="11"/>
  <c r="CH23" i="11"/>
  <c r="CI23" i="11"/>
  <c r="CJ23" i="11"/>
  <c r="CL23" i="11"/>
  <c r="CM23" i="11"/>
  <c r="CP23" i="11"/>
  <c r="CS23" i="11"/>
  <c r="CT23" i="11"/>
  <c r="CU23" i="11"/>
  <c r="CW23" i="11"/>
  <c r="CX23" i="11"/>
  <c r="DA23" i="11"/>
  <c r="DD23" i="11"/>
  <c r="DE23" i="11"/>
  <c r="DF23" i="11"/>
  <c r="DH23" i="11"/>
  <c r="Y24" i="11"/>
  <c r="AB24" i="11"/>
  <c r="AE24" i="11"/>
  <c r="AF24" i="11"/>
  <c r="AG24" i="11"/>
  <c r="AI24" i="11"/>
  <c r="AJ24" i="11"/>
  <c r="AM24" i="11"/>
  <c r="AP24" i="11"/>
  <c r="AQ24" i="11"/>
  <c r="AR24" i="11"/>
  <c r="AT24" i="11"/>
  <c r="AU24" i="11"/>
  <c r="AX24" i="11"/>
  <c r="BA24" i="11"/>
  <c r="BB24" i="11"/>
  <c r="BC24" i="11"/>
  <c r="BE24" i="11"/>
  <c r="BF24" i="11"/>
  <c r="BI24" i="11"/>
  <c r="BL24" i="11"/>
  <c r="BM24" i="11"/>
  <c r="BN24" i="11"/>
  <c r="BP24" i="11"/>
  <c r="BQ24" i="11"/>
  <c r="BT24" i="11"/>
  <c r="BW24" i="11"/>
  <c r="BX24" i="11"/>
  <c r="BY24" i="11"/>
  <c r="CA24" i="11"/>
  <c r="CB24" i="11"/>
  <c r="CE24" i="11"/>
  <c r="CH24" i="11"/>
  <c r="CI24" i="11"/>
  <c r="CJ24" i="11"/>
  <c r="CL24" i="11"/>
  <c r="CM24" i="11"/>
  <c r="CP24" i="11"/>
  <c r="CS24" i="11"/>
  <c r="CT24" i="11"/>
  <c r="CU24" i="11"/>
  <c r="CW24" i="11"/>
  <c r="CX24" i="11"/>
  <c r="DA24" i="11"/>
  <c r="DD24" i="11"/>
  <c r="DE24" i="11"/>
  <c r="DF24" i="11"/>
  <c r="DH24" i="11"/>
  <c r="Y25" i="11"/>
  <c r="AB25" i="11"/>
  <c r="AE25" i="11"/>
  <c r="AF25" i="11"/>
  <c r="AG25" i="11"/>
  <c r="AI25" i="11"/>
  <c r="AJ25" i="11"/>
  <c r="AM25" i="11"/>
  <c r="AP25" i="11"/>
  <c r="AQ25" i="11"/>
  <c r="AR25" i="11"/>
  <c r="AT25" i="11"/>
  <c r="AU25" i="11"/>
  <c r="AX25" i="11"/>
  <c r="BA25" i="11"/>
  <c r="BB25" i="11"/>
  <c r="BC25" i="11"/>
  <c r="BE25" i="11"/>
  <c r="BF25" i="11"/>
  <c r="BI25" i="11"/>
  <c r="BL25" i="11"/>
  <c r="BM25" i="11"/>
  <c r="BN25" i="11"/>
  <c r="BP25" i="11"/>
  <c r="BQ25" i="11"/>
  <c r="BT25" i="11"/>
  <c r="BW25" i="11"/>
  <c r="BX25" i="11"/>
  <c r="BY25" i="11"/>
  <c r="CA25" i="11"/>
  <c r="CB25" i="11"/>
  <c r="CE25" i="11"/>
  <c r="CH25" i="11"/>
  <c r="CI25" i="11"/>
  <c r="CJ25" i="11"/>
  <c r="CL25" i="11"/>
  <c r="CM25" i="11"/>
  <c r="CP25" i="11"/>
  <c r="CS25" i="11"/>
  <c r="CT25" i="11"/>
  <c r="CU25" i="11"/>
  <c r="CW25" i="11"/>
  <c r="CX25" i="11"/>
  <c r="DA25" i="11"/>
  <c r="DD25" i="11"/>
  <c r="DE25" i="11"/>
  <c r="DF25" i="11"/>
  <c r="DH25" i="11"/>
  <c r="Y26" i="11"/>
  <c r="AB26" i="11"/>
  <c r="AE26" i="11"/>
  <c r="AF26" i="11"/>
  <c r="AG26" i="11"/>
  <c r="AI26" i="11"/>
  <c r="AJ26" i="11"/>
  <c r="AM26" i="11"/>
  <c r="AP26" i="11"/>
  <c r="AQ26" i="11"/>
  <c r="AR26" i="11"/>
  <c r="AT26" i="11"/>
  <c r="AU26" i="11"/>
  <c r="AX26" i="11"/>
  <c r="BA26" i="11"/>
  <c r="BB26" i="11"/>
  <c r="BC26" i="11"/>
  <c r="BE26" i="11"/>
  <c r="BF26" i="11"/>
  <c r="BI26" i="11"/>
  <c r="BL26" i="11"/>
  <c r="BM26" i="11"/>
  <c r="BN26" i="11"/>
  <c r="BP26" i="11"/>
  <c r="BQ26" i="11"/>
  <c r="BT26" i="11"/>
  <c r="BW26" i="11"/>
  <c r="BX26" i="11"/>
  <c r="BY26" i="11"/>
  <c r="CA26" i="11"/>
  <c r="CB26" i="11"/>
  <c r="CE26" i="11"/>
  <c r="CH26" i="11"/>
  <c r="CI26" i="11"/>
  <c r="CJ26" i="11"/>
  <c r="CL26" i="11"/>
  <c r="CM26" i="11"/>
  <c r="CP26" i="11"/>
  <c r="CS26" i="11"/>
  <c r="CT26" i="11"/>
  <c r="CU26" i="11"/>
  <c r="CW26" i="11"/>
  <c r="CX26" i="11"/>
  <c r="DA26" i="11"/>
  <c r="DD26" i="11"/>
  <c r="DE26" i="11"/>
  <c r="DF26" i="11"/>
  <c r="DH26" i="11"/>
  <c r="Y27" i="11"/>
  <c r="AB27" i="11"/>
  <c r="AE27" i="11"/>
  <c r="AF27" i="11"/>
  <c r="AG27" i="11"/>
  <c r="AI27" i="11"/>
  <c r="AJ27" i="11"/>
  <c r="AM27" i="11"/>
  <c r="AP27" i="11"/>
  <c r="AQ27" i="11"/>
  <c r="AR27" i="11"/>
  <c r="AT27" i="11"/>
  <c r="AU27" i="11"/>
  <c r="AX27" i="11"/>
  <c r="BA27" i="11"/>
  <c r="BB27" i="11"/>
  <c r="BC27" i="11"/>
  <c r="BE27" i="11"/>
  <c r="BF27" i="11"/>
  <c r="BI27" i="11"/>
  <c r="BL27" i="11"/>
  <c r="BM27" i="11"/>
  <c r="BN27" i="11"/>
  <c r="BP27" i="11"/>
  <c r="BQ27" i="11"/>
  <c r="BT27" i="11"/>
  <c r="BW27" i="11"/>
  <c r="BX27" i="11"/>
  <c r="BY27" i="11"/>
  <c r="CA27" i="11"/>
  <c r="CB27" i="11"/>
  <c r="CE27" i="11"/>
  <c r="CH27" i="11"/>
  <c r="CI27" i="11"/>
  <c r="CJ27" i="11"/>
  <c r="CL27" i="11"/>
  <c r="CM27" i="11"/>
  <c r="CP27" i="11"/>
  <c r="CS27" i="11"/>
  <c r="CT27" i="11"/>
  <c r="CU27" i="11"/>
  <c r="CW27" i="11"/>
  <c r="CX27" i="11"/>
  <c r="DA27" i="11"/>
  <c r="DD27" i="11"/>
  <c r="DE27" i="11"/>
  <c r="DF27" i="11"/>
  <c r="DH27" i="11"/>
  <c r="Y28" i="11"/>
  <c r="AB28" i="11"/>
  <c r="AE28" i="11"/>
  <c r="AF28" i="11"/>
  <c r="AG28" i="11"/>
  <c r="AI28" i="11"/>
  <c r="AJ28" i="11"/>
  <c r="AM28" i="11"/>
  <c r="AP28" i="11"/>
  <c r="AQ28" i="11"/>
  <c r="AR28" i="11"/>
  <c r="AT28" i="11"/>
  <c r="AU28" i="11"/>
  <c r="AX28" i="11"/>
  <c r="BA28" i="11"/>
  <c r="BB28" i="11"/>
  <c r="BC28" i="11"/>
  <c r="BE28" i="11"/>
  <c r="BF28" i="11"/>
  <c r="BI28" i="11"/>
  <c r="BL28" i="11"/>
  <c r="BM28" i="11"/>
  <c r="BN28" i="11"/>
  <c r="BP28" i="11"/>
  <c r="BQ28" i="11"/>
  <c r="BT28" i="11"/>
  <c r="BW28" i="11"/>
  <c r="BX28" i="11"/>
  <c r="BY28" i="11"/>
  <c r="CA28" i="11"/>
  <c r="CB28" i="11"/>
  <c r="CE28" i="11"/>
  <c r="CH28" i="11"/>
  <c r="CI28" i="11"/>
  <c r="CJ28" i="11"/>
  <c r="CL28" i="11"/>
  <c r="CM28" i="11"/>
  <c r="CP28" i="11"/>
  <c r="CS28" i="11"/>
  <c r="CT28" i="11"/>
  <c r="CU28" i="11"/>
  <c r="CW28" i="11"/>
  <c r="CX28" i="11"/>
  <c r="DA28" i="11"/>
  <c r="DD28" i="11"/>
  <c r="DE28" i="11"/>
  <c r="DF28" i="11"/>
  <c r="DH28" i="11"/>
  <c r="DH29" i="11"/>
  <c r="Y36" i="11"/>
  <c r="AB36" i="11"/>
  <c r="AE36" i="11"/>
  <c r="AF36" i="11"/>
  <c r="AG36" i="11"/>
  <c r="AI36" i="11"/>
  <c r="AJ36" i="11"/>
  <c r="AM36" i="11"/>
  <c r="AP36" i="11"/>
  <c r="AQ36" i="11"/>
  <c r="AR36" i="11"/>
  <c r="AT36" i="11"/>
  <c r="AU36" i="11"/>
  <c r="AX36" i="11"/>
  <c r="BA36" i="11"/>
  <c r="BB36" i="11"/>
  <c r="BC36" i="11"/>
  <c r="BE36" i="11"/>
  <c r="BF36" i="11"/>
  <c r="BI36" i="11"/>
  <c r="BL36" i="11"/>
  <c r="BM36" i="11"/>
  <c r="BN36" i="11"/>
  <c r="BP36" i="11"/>
  <c r="BQ36" i="11"/>
  <c r="BT36" i="11"/>
  <c r="BW36" i="11"/>
  <c r="BX36" i="11"/>
  <c r="BY36" i="11"/>
  <c r="CA36" i="11"/>
  <c r="CB36" i="11"/>
  <c r="CE36" i="11"/>
  <c r="CH36" i="11"/>
  <c r="CI36" i="11"/>
  <c r="CJ36" i="11"/>
  <c r="CL36" i="11"/>
  <c r="CM36" i="11"/>
  <c r="CP36" i="11"/>
  <c r="CS36" i="11"/>
  <c r="CT36" i="11"/>
  <c r="CU36" i="11"/>
  <c r="CW36" i="11"/>
  <c r="CX36" i="11"/>
  <c r="DA36" i="11"/>
  <c r="DD36" i="11"/>
  <c r="DE36" i="11"/>
  <c r="DF36" i="11"/>
  <c r="DH36" i="11"/>
  <c r="Y37" i="11"/>
  <c r="AB37" i="11"/>
  <c r="AE37" i="11"/>
  <c r="AF37" i="11"/>
  <c r="AG37" i="11"/>
  <c r="AI37" i="11"/>
  <c r="AJ37" i="11"/>
  <c r="AM37" i="11"/>
  <c r="AP37" i="11"/>
  <c r="AQ37" i="11"/>
  <c r="AR37" i="11"/>
  <c r="AT37" i="11"/>
  <c r="AU37" i="11"/>
  <c r="AX37" i="11"/>
  <c r="BA37" i="11"/>
  <c r="BB37" i="11"/>
  <c r="BC37" i="11"/>
  <c r="BE37" i="11"/>
  <c r="BF37" i="11"/>
  <c r="BI37" i="11"/>
  <c r="BL37" i="11"/>
  <c r="BM37" i="11"/>
  <c r="BN37" i="11"/>
  <c r="BP37" i="11"/>
  <c r="BQ37" i="11"/>
  <c r="BT37" i="11"/>
  <c r="BW37" i="11"/>
  <c r="BX37" i="11"/>
  <c r="BY37" i="11"/>
  <c r="CA37" i="11"/>
  <c r="CB37" i="11"/>
  <c r="CE37" i="11"/>
  <c r="CH37" i="11"/>
  <c r="CI37" i="11"/>
  <c r="CJ37" i="11"/>
  <c r="CL37" i="11"/>
  <c r="CM37" i="11"/>
  <c r="CP37" i="11"/>
  <c r="CS37" i="11"/>
  <c r="CT37" i="11"/>
  <c r="CU37" i="11"/>
  <c r="CW37" i="11"/>
  <c r="CX37" i="11"/>
  <c r="DA37" i="11"/>
  <c r="DD37" i="11"/>
  <c r="DE37" i="11"/>
  <c r="DF37" i="11"/>
  <c r="DH37" i="11"/>
  <c r="Y38" i="11"/>
  <c r="AB38" i="11"/>
  <c r="AE38" i="11"/>
  <c r="AF38" i="11"/>
  <c r="AG38" i="11"/>
  <c r="AI38" i="11"/>
  <c r="AJ38" i="11"/>
  <c r="AM38" i="11"/>
  <c r="AP38" i="11"/>
  <c r="AQ38" i="11"/>
  <c r="AR38" i="11"/>
  <c r="AT38" i="11"/>
  <c r="AU38" i="11"/>
  <c r="AX38" i="11"/>
  <c r="BA38" i="11"/>
  <c r="BB38" i="11"/>
  <c r="BC38" i="11"/>
  <c r="BE38" i="11"/>
  <c r="BF38" i="11"/>
  <c r="BI38" i="11"/>
  <c r="BL38" i="11"/>
  <c r="BM38" i="11"/>
  <c r="BN38" i="11"/>
  <c r="BP38" i="11"/>
  <c r="BQ38" i="11"/>
  <c r="BT38" i="11"/>
  <c r="BW38" i="11"/>
  <c r="BX38" i="11"/>
  <c r="BY38" i="11"/>
  <c r="CA38" i="11"/>
  <c r="CB38" i="11"/>
  <c r="CE38" i="11"/>
  <c r="CH38" i="11"/>
  <c r="CI38" i="11"/>
  <c r="CJ38" i="11"/>
  <c r="CL38" i="11"/>
  <c r="CM38" i="11"/>
  <c r="CP38" i="11"/>
  <c r="CS38" i="11"/>
  <c r="CT38" i="11"/>
  <c r="CU38" i="11"/>
  <c r="CW38" i="11"/>
  <c r="CX38" i="11"/>
  <c r="DA38" i="11"/>
  <c r="DD38" i="11"/>
  <c r="DE38" i="11"/>
  <c r="DF38" i="11"/>
  <c r="DH38" i="11"/>
  <c r="Y39" i="11"/>
  <c r="AB39" i="11"/>
  <c r="AE39" i="11"/>
  <c r="AF39" i="11"/>
  <c r="AG39" i="11"/>
  <c r="AI39" i="11"/>
  <c r="AJ39" i="11"/>
  <c r="AM39" i="11"/>
  <c r="AP39" i="11"/>
  <c r="AQ39" i="11"/>
  <c r="AR39" i="11"/>
  <c r="AT39" i="11"/>
  <c r="AU39" i="11"/>
  <c r="AX39" i="11"/>
  <c r="BA39" i="11"/>
  <c r="BB39" i="11"/>
  <c r="BC39" i="11"/>
  <c r="BE39" i="11"/>
  <c r="BF39" i="11"/>
  <c r="BI39" i="11"/>
  <c r="BL39" i="11"/>
  <c r="BM39" i="11"/>
  <c r="BN39" i="11"/>
  <c r="BP39" i="11"/>
  <c r="BQ39" i="11"/>
  <c r="BT39" i="11"/>
  <c r="BW39" i="11"/>
  <c r="BX39" i="11"/>
  <c r="BY39" i="11"/>
  <c r="CA39" i="11"/>
  <c r="CB39" i="11"/>
  <c r="CE39" i="11"/>
  <c r="CH39" i="11"/>
  <c r="CI39" i="11"/>
  <c r="CJ39" i="11"/>
  <c r="CL39" i="11"/>
  <c r="CM39" i="11"/>
  <c r="CP39" i="11"/>
  <c r="CS39" i="11"/>
  <c r="CT39" i="11"/>
  <c r="CU39" i="11"/>
  <c r="CW39" i="11"/>
  <c r="CX39" i="11"/>
  <c r="DA39" i="11"/>
  <c r="DD39" i="11"/>
  <c r="DE39" i="11"/>
  <c r="DF39" i="11"/>
  <c r="DH39" i="11"/>
  <c r="Y40" i="11"/>
  <c r="AB40" i="11"/>
  <c r="AE40" i="11"/>
  <c r="AF40" i="11"/>
  <c r="AG40" i="11"/>
  <c r="AI40" i="11"/>
  <c r="AJ40" i="11"/>
  <c r="AM40" i="11"/>
  <c r="AP40" i="11"/>
  <c r="AQ40" i="11"/>
  <c r="AR40" i="11"/>
  <c r="AT40" i="11"/>
  <c r="AU40" i="11"/>
  <c r="AX40" i="11"/>
  <c r="BA40" i="11"/>
  <c r="BB40" i="11"/>
  <c r="BC40" i="11"/>
  <c r="BE40" i="11"/>
  <c r="BF40" i="11"/>
  <c r="BI40" i="11"/>
  <c r="BL40" i="11"/>
  <c r="BM40" i="11"/>
  <c r="BN40" i="11"/>
  <c r="BP40" i="11"/>
  <c r="BQ40" i="11"/>
  <c r="BT40" i="11"/>
  <c r="BW40" i="11"/>
  <c r="BX40" i="11"/>
  <c r="BY40" i="11"/>
  <c r="CA40" i="11"/>
  <c r="CB40" i="11"/>
  <c r="CE40" i="11"/>
  <c r="CH40" i="11"/>
  <c r="CI40" i="11"/>
  <c r="CJ40" i="11"/>
  <c r="CL40" i="11"/>
  <c r="CM40" i="11"/>
  <c r="CP40" i="11"/>
  <c r="CS40" i="11"/>
  <c r="CT40" i="11"/>
  <c r="CU40" i="11"/>
  <c r="CW40" i="11"/>
  <c r="CX40" i="11"/>
  <c r="DA40" i="11"/>
  <c r="DD40" i="11"/>
  <c r="DE40" i="11"/>
  <c r="DF40" i="11"/>
  <c r="DH40" i="11"/>
  <c r="Y41" i="11"/>
  <c r="AB41" i="11"/>
  <c r="AE41" i="11"/>
  <c r="AF41" i="11"/>
  <c r="AG41" i="11"/>
  <c r="AI41" i="11"/>
  <c r="AJ41" i="11"/>
  <c r="AM41" i="11"/>
  <c r="AP41" i="11"/>
  <c r="AQ41" i="11"/>
  <c r="AR41" i="11"/>
  <c r="AT41" i="11"/>
  <c r="AU41" i="11"/>
  <c r="AX41" i="11"/>
  <c r="BA41" i="11"/>
  <c r="BB41" i="11"/>
  <c r="BC41" i="11"/>
  <c r="BE41" i="11"/>
  <c r="BF41" i="11"/>
  <c r="BI41" i="11"/>
  <c r="BL41" i="11"/>
  <c r="BM41" i="11"/>
  <c r="BN41" i="11"/>
  <c r="BP41" i="11"/>
  <c r="BQ41" i="11"/>
  <c r="BT41" i="11"/>
  <c r="BW41" i="11"/>
  <c r="BX41" i="11"/>
  <c r="BY41" i="11"/>
  <c r="CA41" i="11"/>
  <c r="CB41" i="11"/>
  <c r="CE41" i="11"/>
  <c r="CH41" i="11"/>
  <c r="CI41" i="11"/>
  <c r="CJ41" i="11"/>
  <c r="CL41" i="11"/>
  <c r="CM41" i="11"/>
  <c r="CP41" i="11"/>
  <c r="CS41" i="11"/>
  <c r="CT41" i="11"/>
  <c r="CU41" i="11"/>
  <c r="CW41" i="11"/>
  <c r="CX41" i="11"/>
  <c r="DA41" i="11"/>
  <c r="DD41" i="11"/>
  <c r="DE41" i="11"/>
  <c r="DF41" i="11"/>
  <c r="DH41" i="11"/>
  <c r="Y42" i="11"/>
  <c r="AB42" i="11"/>
  <c r="AE42" i="11"/>
  <c r="AF42" i="11"/>
  <c r="AG42" i="11"/>
  <c r="AI42" i="11"/>
  <c r="AJ42" i="11"/>
  <c r="AM42" i="11"/>
  <c r="AP42" i="11"/>
  <c r="AQ42" i="11"/>
  <c r="AR42" i="11"/>
  <c r="AT42" i="11"/>
  <c r="AU42" i="11"/>
  <c r="AX42" i="11"/>
  <c r="BA42" i="11"/>
  <c r="BB42" i="11"/>
  <c r="BC42" i="11"/>
  <c r="BE42" i="11"/>
  <c r="BF42" i="11"/>
  <c r="BI42" i="11"/>
  <c r="BL42" i="11"/>
  <c r="BM42" i="11"/>
  <c r="BN42" i="11"/>
  <c r="BP42" i="11"/>
  <c r="BQ42" i="11"/>
  <c r="BT42" i="11"/>
  <c r="BW42" i="11"/>
  <c r="BX42" i="11"/>
  <c r="BY42" i="11"/>
  <c r="CA42" i="11"/>
  <c r="CB42" i="11"/>
  <c r="CE42" i="11"/>
  <c r="CH42" i="11"/>
  <c r="CI42" i="11"/>
  <c r="CJ42" i="11"/>
  <c r="CL42" i="11"/>
  <c r="CM42" i="11"/>
  <c r="CP42" i="11"/>
  <c r="CS42" i="11"/>
  <c r="CT42" i="11"/>
  <c r="CU42" i="11"/>
  <c r="CW42" i="11"/>
  <c r="CX42" i="11"/>
  <c r="DA42" i="11"/>
  <c r="DD42" i="11"/>
  <c r="DE42" i="11"/>
  <c r="DF42" i="11"/>
  <c r="DH42" i="11"/>
  <c r="Y43" i="11"/>
  <c r="AB43" i="11"/>
  <c r="AE43" i="11"/>
  <c r="AF43" i="11"/>
  <c r="AG43" i="11"/>
  <c r="AI43" i="11"/>
  <c r="AJ43" i="11"/>
  <c r="AM43" i="11"/>
  <c r="AP43" i="11"/>
  <c r="AQ43" i="11"/>
  <c r="AR43" i="11"/>
  <c r="AT43" i="11"/>
  <c r="AU43" i="11"/>
  <c r="AX43" i="11"/>
  <c r="BA43" i="11"/>
  <c r="BB43" i="11"/>
  <c r="BC43" i="11"/>
  <c r="BE43" i="11"/>
  <c r="BF43" i="11"/>
  <c r="BI43" i="11"/>
  <c r="BL43" i="11"/>
  <c r="BM43" i="11"/>
  <c r="BN43" i="11"/>
  <c r="BP43" i="11"/>
  <c r="BQ43" i="11"/>
  <c r="BT43" i="11"/>
  <c r="BW43" i="11"/>
  <c r="BX43" i="11"/>
  <c r="BY43" i="11"/>
  <c r="CA43" i="11"/>
  <c r="CB43" i="11"/>
  <c r="CE43" i="11"/>
  <c r="CH43" i="11"/>
  <c r="CI43" i="11"/>
  <c r="CJ43" i="11"/>
  <c r="CL43" i="11"/>
  <c r="CM43" i="11"/>
  <c r="CP43" i="11"/>
  <c r="CS43" i="11"/>
  <c r="CT43" i="11"/>
  <c r="CU43" i="11"/>
  <c r="CW43" i="11"/>
  <c r="CX43" i="11"/>
  <c r="DA43" i="11"/>
  <c r="DD43" i="11"/>
  <c r="DE43" i="11"/>
  <c r="DF43" i="11"/>
  <c r="DH43" i="11"/>
  <c r="Y44" i="11"/>
  <c r="AB44" i="11"/>
  <c r="AE44" i="11"/>
  <c r="AF44" i="11"/>
  <c r="AG44" i="11"/>
  <c r="AI44" i="11"/>
  <c r="AJ44" i="11"/>
  <c r="AM44" i="11"/>
  <c r="AP44" i="11"/>
  <c r="AQ44" i="11"/>
  <c r="AR44" i="11"/>
  <c r="AT44" i="11"/>
  <c r="AU44" i="11"/>
  <c r="AX44" i="11"/>
  <c r="BA44" i="11"/>
  <c r="BB44" i="11"/>
  <c r="BC44" i="11"/>
  <c r="BE44" i="11"/>
  <c r="BF44" i="11"/>
  <c r="BI44" i="11"/>
  <c r="BL44" i="11"/>
  <c r="BM44" i="11"/>
  <c r="BN44" i="11"/>
  <c r="BP44" i="11"/>
  <c r="BQ44" i="11"/>
  <c r="BT44" i="11"/>
  <c r="BW44" i="11"/>
  <c r="BX44" i="11"/>
  <c r="BY44" i="11"/>
  <c r="CA44" i="11"/>
  <c r="CB44" i="11"/>
  <c r="CE44" i="11"/>
  <c r="CH44" i="11"/>
  <c r="CI44" i="11"/>
  <c r="CJ44" i="11"/>
  <c r="CL44" i="11"/>
  <c r="CM44" i="11"/>
  <c r="CP44" i="11"/>
  <c r="CS44" i="11"/>
  <c r="CT44" i="11"/>
  <c r="CU44" i="11"/>
  <c r="CW44" i="11"/>
  <c r="CX44" i="11"/>
  <c r="DA44" i="11"/>
  <c r="DD44" i="11"/>
  <c r="DE44" i="11"/>
  <c r="DF44" i="11"/>
  <c r="DH44" i="11"/>
  <c r="Y45" i="11"/>
  <c r="AB45" i="11"/>
  <c r="AE45" i="11"/>
  <c r="AF45" i="11"/>
  <c r="AG45" i="11"/>
  <c r="AI45" i="11"/>
  <c r="AJ45" i="11"/>
  <c r="AM45" i="11"/>
  <c r="AP45" i="11"/>
  <c r="AQ45" i="11"/>
  <c r="AR45" i="11"/>
  <c r="AT45" i="11"/>
  <c r="AU45" i="11"/>
  <c r="AX45" i="11"/>
  <c r="BA45" i="11"/>
  <c r="BB45" i="11"/>
  <c r="BC45" i="11"/>
  <c r="BE45" i="11"/>
  <c r="BF45" i="11"/>
  <c r="BI45" i="11"/>
  <c r="BL45" i="11"/>
  <c r="BM45" i="11"/>
  <c r="BN45" i="11"/>
  <c r="BP45" i="11"/>
  <c r="BQ45" i="11"/>
  <c r="BT45" i="11"/>
  <c r="BW45" i="11"/>
  <c r="BX45" i="11"/>
  <c r="BY45" i="11"/>
  <c r="CA45" i="11"/>
  <c r="CB45" i="11"/>
  <c r="CE45" i="11"/>
  <c r="CH45" i="11"/>
  <c r="CI45" i="11"/>
  <c r="CJ45" i="11"/>
  <c r="CL45" i="11"/>
  <c r="CM45" i="11"/>
  <c r="CP45" i="11"/>
  <c r="CS45" i="11"/>
  <c r="CT45" i="11"/>
  <c r="CU45" i="11"/>
  <c r="CW45" i="11"/>
  <c r="CX45" i="11"/>
  <c r="DA45" i="11"/>
  <c r="DD45" i="11"/>
  <c r="DE45" i="11"/>
  <c r="DF45" i="11"/>
  <c r="DH45" i="11"/>
  <c r="Y46" i="11"/>
  <c r="AB46" i="11"/>
  <c r="AE46" i="11"/>
  <c r="AF46" i="11"/>
  <c r="AG46" i="11"/>
  <c r="AI46" i="11"/>
  <c r="AJ46" i="11"/>
  <c r="AM46" i="11"/>
  <c r="AP46" i="11"/>
  <c r="AQ46" i="11"/>
  <c r="AR46" i="11"/>
  <c r="AT46" i="11"/>
  <c r="AU46" i="11"/>
  <c r="AX46" i="11"/>
  <c r="BA46" i="11"/>
  <c r="BB46" i="11"/>
  <c r="BC46" i="11"/>
  <c r="BE46" i="11"/>
  <c r="BF46" i="11"/>
  <c r="BI46" i="11"/>
  <c r="BL46" i="11"/>
  <c r="BM46" i="11"/>
  <c r="BN46" i="11"/>
  <c r="BP46" i="11"/>
  <c r="BQ46" i="11"/>
  <c r="BT46" i="11"/>
  <c r="BW46" i="11"/>
  <c r="BX46" i="11"/>
  <c r="BY46" i="11"/>
  <c r="CA46" i="11"/>
  <c r="CB46" i="11"/>
  <c r="CE46" i="11"/>
  <c r="CH46" i="11"/>
  <c r="CI46" i="11"/>
  <c r="CJ46" i="11"/>
  <c r="CL46" i="11"/>
  <c r="CM46" i="11"/>
  <c r="CP46" i="11"/>
  <c r="CS46" i="11"/>
  <c r="CT46" i="11"/>
  <c r="CU46" i="11"/>
  <c r="CW46" i="11"/>
  <c r="CX46" i="11"/>
  <c r="DA46" i="11"/>
  <c r="DD46" i="11"/>
  <c r="DE46" i="11"/>
  <c r="DF46" i="11"/>
  <c r="DH46" i="11"/>
  <c r="Y47" i="11"/>
  <c r="AB47" i="11"/>
  <c r="AE47" i="11"/>
  <c r="AF47" i="11"/>
  <c r="AG47" i="11"/>
  <c r="AI47" i="11"/>
  <c r="AJ47" i="11"/>
  <c r="AM47" i="11"/>
  <c r="AP47" i="11"/>
  <c r="AQ47" i="11"/>
  <c r="AR47" i="11"/>
  <c r="AT47" i="11"/>
  <c r="AU47" i="11"/>
  <c r="AX47" i="11"/>
  <c r="BA47" i="11"/>
  <c r="BB47" i="11"/>
  <c r="BC47" i="11"/>
  <c r="BE47" i="11"/>
  <c r="BF47" i="11"/>
  <c r="BI47" i="11"/>
  <c r="BL47" i="11"/>
  <c r="BM47" i="11"/>
  <c r="BN47" i="11"/>
  <c r="BP47" i="11"/>
  <c r="BQ47" i="11"/>
  <c r="BT47" i="11"/>
  <c r="BW47" i="11"/>
  <c r="BX47" i="11"/>
  <c r="BY47" i="11"/>
  <c r="CA47" i="11"/>
  <c r="CB47" i="11"/>
  <c r="CE47" i="11"/>
  <c r="CH47" i="11"/>
  <c r="CI47" i="11"/>
  <c r="CJ47" i="11"/>
  <c r="CL47" i="11"/>
  <c r="CM47" i="11"/>
  <c r="CP47" i="11"/>
  <c r="CS47" i="11"/>
  <c r="CT47" i="11"/>
  <c r="CU47" i="11"/>
  <c r="CW47" i="11"/>
  <c r="CX47" i="11"/>
  <c r="DA47" i="11"/>
  <c r="DD47" i="11"/>
  <c r="DE47" i="11"/>
  <c r="DF47" i="11"/>
  <c r="DH47" i="11"/>
  <c r="Y48" i="11"/>
  <c r="AB48" i="11"/>
  <c r="AE48" i="11"/>
  <c r="AF48" i="11"/>
  <c r="AG48" i="11"/>
  <c r="AI48" i="11"/>
  <c r="AJ48" i="11"/>
  <c r="AM48" i="11"/>
  <c r="AP48" i="11"/>
  <c r="AQ48" i="11"/>
  <c r="AR48" i="11"/>
  <c r="AT48" i="11"/>
  <c r="AU48" i="11"/>
  <c r="AX48" i="11"/>
  <c r="BA48" i="11"/>
  <c r="BB48" i="11"/>
  <c r="BC48" i="11"/>
  <c r="BE48" i="11"/>
  <c r="BF48" i="11"/>
  <c r="BI48" i="11"/>
  <c r="BL48" i="11"/>
  <c r="BM48" i="11"/>
  <c r="BN48" i="11"/>
  <c r="BP48" i="11"/>
  <c r="BQ48" i="11"/>
  <c r="BT48" i="11"/>
  <c r="BW48" i="11"/>
  <c r="BX48" i="11"/>
  <c r="BY48" i="11"/>
  <c r="CA48" i="11"/>
  <c r="CB48" i="11"/>
  <c r="CE48" i="11"/>
  <c r="CH48" i="11"/>
  <c r="CI48" i="11"/>
  <c r="CJ48" i="11"/>
  <c r="CL48" i="11"/>
  <c r="CM48" i="11"/>
  <c r="CP48" i="11"/>
  <c r="CS48" i="11"/>
  <c r="CT48" i="11"/>
  <c r="CU48" i="11"/>
  <c r="CW48" i="11"/>
  <c r="CX48" i="11"/>
  <c r="DA48" i="11"/>
  <c r="DD48" i="11"/>
  <c r="DE48" i="11"/>
  <c r="DF48" i="11"/>
  <c r="DH48" i="11"/>
  <c r="Y49" i="11"/>
  <c r="AB49" i="11"/>
  <c r="AE49" i="11"/>
  <c r="AF49" i="11"/>
  <c r="AG49" i="11"/>
  <c r="AI49" i="11"/>
  <c r="AJ49" i="11"/>
  <c r="AM49" i="11"/>
  <c r="AP49" i="11"/>
  <c r="AQ49" i="11"/>
  <c r="AR49" i="11"/>
  <c r="AT49" i="11"/>
  <c r="AU49" i="11"/>
  <c r="AX49" i="11"/>
  <c r="BA49" i="11"/>
  <c r="BB49" i="11"/>
  <c r="BC49" i="11"/>
  <c r="BE49" i="11"/>
  <c r="BF49" i="11"/>
  <c r="BI49" i="11"/>
  <c r="BL49" i="11"/>
  <c r="BM49" i="11"/>
  <c r="BN49" i="11"/>
  <c r="BP49" i="11"/>
  <c r="BQ49" i="11"/>
  <c r="BT49" i="11"/>
  <c r="BW49" i="11"/>
  <c r="BX49" i="11"/>
  <c r="BY49" i="11"/>
  <c r="CA49" i="11"/>
  <c r="CB49" i="11"/>
  <c r="CE49" i="11"/>
  <c r="CH49" i="11"/>
  <c r="CI49" i="11"/>
  <c r="CJ49" i="11"/>
  <c r="CL49" i="11"/>
  <c r="CM49" i="11"/>
  <c r="CP49" i="11"/>
  <c r="CS49" i="11"/>
  <c r="CT49" i="11"/>
  <c r="CU49" i="11"/>
  <c r="CW49" i="11"/>
  <c r="CX49" i="11"/>
  <c r="DA49" i="11"/>
  <c r="DD49" i="11"/>
  <c r="DE49" i="11"/>
  <c r="DF49" i="11"/>
  <c r="DH49" i="11"/>
  <c r="Y50" i="11"/>
  <c r="AB50" i="11"/>
  <c r="AE50" i="11"/>
  <c r="AF50" i="11"/>
  <c r="AG50" i="11"/>
  <c r="AI50" i="11"/>
  <c r="AJ50" i="11"/>
  <c r="AM50" i="11"/>
  <c r="AP50" i="11"/>
  <c r="AQ50" i="11"/>
  <c r="AR50" i="11"/>
  <c r="AT50" i="11"/>
  <c r="AU50" i="11"/>
  <c r="AX50" i="11"/>
  <c r="BA50" i="11"/>
  <c r="BB50" i="11"/>
  <c r="BC50" i="11"/>
  <c r="BE50" i="11"/>
  <c r="BF50" i="11"/>
  <c r="BI50" i="11"/>
  <c r="BL50" i="11"/>
  <c r="BM50" i="11"/>
  <c r="BN50" i="11"/>
  <c r="BP50" i="11"/>
  <c r="BQ50" i="11"/>
  <c r="BT50" i="11"/>
  <c r="BW50" i="11"/>
  <c r="BX50" i="11"/>
  <c r="BY50" i="11"/>
  <c r="CA50" i="11"/>
  <c r="CB50" i="11"/>
  <c r="CE50" i="11"/>
  <c r="CH50" i="11"/>
  <c r="CI50" i="11"/>
  <c r="CJ50" i="11"/>
  <c r="CL50" i="11"/>
  <c r="CM50" i="11"/>
  <c r="CP50" i="11"/>
  <c r="CS50" i="11"/>
  <c r="CT50" i="11"/>
  <c r="CU50" i="11"/>
  <c r="CW50" i="11"/>
  <c r="CX50" i="11"/>
  <c r="DA50" i="11"/>
  <c r="DD50" i="11"/>
  <c r="DE50" i="11"/>
  <c r="DF50" i="11"/>
  <c r="DH50" i="11"/>
  <c r="Y51" i="11"/>
  <c r="AB51" i="11"/>
  <c r="AE51" i="11"/>
  <c r="AF51" i="11"/>
  <c r="AG51" i="11"/>
  <c r="AI51" i="11"/>
  <c r="AJ51" i="11"/>
  <c r="AM51" i="11"/>
  <c r="AP51" i="11"/>
  <c r="AQ51" i="11"/>
  <c r="AR51" i="11"/>
  <c r="AT51" i="11"/>
  <c r="AU51" i="11"/>
  <c r="AX51" i="11"/>
  <c r="BA51" i="11"/>
  <c r="BB51" i="11"/>
  <c r="BC51" i="11"/>
  <c r="BE51" i="11"/>
  <c r="BF51" i="11"/>
  <c r="BI51" i="11"/>
  <c r="BL51" i="11"/>
  <c r="BM51" i="11"/>
  <c r="BN51" i="11"/>
  <c r="BP51" i="11"/>
  <c r="BQ51" i="11"/>
  <c r="BT51" i="11"/>
  <c r="BW51" i="11"/>
  <c r="BX51" i="11"/>
  <c r="BY51" i="11"/>
  <c r="CA51" i="11"/>
  <c r="CB51" i="11"/>
  <c r="CE51" i="11"/>
  <c r="CH51" i="11"/>
  <c r="CI51" i="11"/>
  <c r="CJ51" i="11"/>
  <c r="CL51" i="11"/>
  <c r="CM51" i="11"/>
  <c r="CP51" i="11"/>
  <c r="CS51" i="11"/>
  <c r="CT51" i="11"/>
  <c r="CU51" i="11"/>
  <c r="CW51" i="11"/>
  <c r="CX51" i="11"/>
  <c r="DA51" i="11"/>
  <c r="DD51" i="11"/>
  <c r="DE51" i="11"/>
  <c r="DF51" i="11"/>
  <c r="DH51" i="11"/>
  <c r="Y52" i="11"/>
  <c r="AB52" i="11"/>
  <c r="AE52" i="11"/>
  <c r="AF52" i="11"/>
  <c r="AG52" i="11"/>
  <c r="AI52" i="11"/>
  <c r="AJ52" i="11"/>
  <c r="AM52" i="11"/>
  <c r="AP52" i="11"/>
  <c r="AQ52" i="11"/>
  <c r="AR52" i="11"/>
  <c r="AT52" i="11"/>
  <c r="AU52" i="11"/>
  <c r="AX52" i="11"/>
  <c r="BA52" i="11"/>
  <c r="BB52" i="11"/>
  <c r="BC52" i="11"/>
  <c r="BE52" i="11"/>
  <c r="BF52" i="11"/>
  <c r="BI52" i="11"/>
  <c r="BL52" i="11"/>
  <c r="BM52" i="11"/>
  <c r="BN52" i="11"/>
  <c r="BP52" i="11"/>
  <c r="BQ52" i="11"/>
  <c r="BT52" i="11"/>
  <c r="BW52" i="11"/>
  <c r="BX52" i="11"/>
  <c r="BY52" i="11"/>
  <c r="CA52" i="11"/>
  <c r="CB52" i="11"/>
  <c r="CE52" i="11"/>
  <c r="CH52" i="11"/>
  <c r="CI52" i="11"/>
  <c r="CJ52" i="11"/>
  <c r="CL52" i="11"/>
  <c r="CM52" i="11"/>
  <c r="CP52" i="11"/>
  <c r="CS52" i="11"/>
  <c r="CT52" i="11"/>
  <c r="CU52" i="11"/>
  <c r="CW52" i="11"/>
  <c r="CX52" i="11"/>
  <c r="DA52" i="11"/>
  <c r="DD52" i="11"/>
  <c r="DE52" i="11"/>
  <c r="DF52" i="11"/>
  <c r="DH52" i="11"/>
  <c r="Y53" i="11"/>
  <c r="AB53" i="11"/>
  <c r="AE53" i="11"/>
  <c r="AF53" i="11"/>
  <c r="AG53" i="11"/>
  <c r="AI53" i="11"/>
  <c r="AJ53" i="11"/>
  <c r="AM53" i="11"/>
  <c r="AP53" i="11"/>
  <c r="AQ53" i="11"/>
  <c r="AR53" i="11"/>
  <c r="AT53" i="11"/>
  <c r="AU53" i="11"/>
  <c r="AX53" i="11"/>
  <c r="BA53" i="11"/>
  <c r="BB53" i="11"/>
  <c r="BC53" i="11"/>
  <c r="BE53" i="11"/>
  <c r="BF53" i="11"/>
  <c r="BI53" i="11"/>
  <c r="BL53" i="11"/>
  <c r="BM53" i="11"/>
  <c r="BN53" i="11"/>
  <c r="BP53" i="11"/>
  <c r="BQ53" i="11"/>
  <c r="BT53" i="11"/>
  <c r="BW53" i="11"/>
  <c r="BX53" i="11"/>
  <c r="BY53" i="11"/>
  <c r="CA53" i="11"/>
  <c r="CB53" i="11"/>
  <c r="CE53" i="11"/>
  <c r="CH53" i="11"/>
  <c r="CI53" i="11"/>
  <c r="CJ53" i="11"/>
  <c r="CL53" i="11"/>
  <c r="CM53" i="11"/>
  <c r="CP53" i="11"/>
  <c r="CS53" i="11"/>
  <c r="CT53" i="11"/>
  <c r="CU53" i="11"/>
  <c r="CW53" i="11"/>
  <c r="CX53" i="11"/>
  <c r="DA53" i="11"/>
  <c r="DD53" i="11"/>
  <c r="DE53" i="11"/>
  <c r="DF53" i="11"/>
  <c r="DH53" i="11"/>
  <c r="Y54" i="11"/>
  <c r="AB54" i="11"/>
  <c r="AE54" i="11"/>
  <c r="AF54" i="11"/>
  <c r="AG54" i="11"/>
  <c r="AI54" i="11"/>
  <c r="AJ54" i="11"/>
  <c r="AM54" i="11"/>
  <c r="AP54" i="11"/>
  <c r="AQ54" i="11"/>
  <c r="AR54" i="11"/>
  <c r="AT54" i="11"/>
  <c r="AU54" i="11"/>
  <c r="AX54" i="11"/>
  <c r="BA54" i="11"/>
  <c r="BB54" i="11"/>
  <c r="BC54" i="11"/>
  <c r="BE54" i="11"/>
  <c r="BF54" i="11"/>
  <c r="BI54" i="11"/>
  <c r="BL54" i="11"/>
  <c r="BM54" i="11"/>
  <c r="BN54" i="11"/>
  <c r="BP54" i="11"/>
  <c r="BQ54" i="11"/>
  <c r="BT54" i="11"/>
  <c r="BW54" i="11"/>
  <c r="BX54" i="11"/>
  <c r="BY54" i="11"/>
  <c r="CA54" i="11"/>
  <c r="CB54" i="11"/>
  <c r="CE54" i="11"/>
  <c r="CH54" i="11"/>
  <c r="CI54" i="11"/>
  <c r="CJ54" i="11"/>
  <c r="CL54" i="11"/>
  <c r="CM54" i="11"/>
  <c r="CP54" i="11"/>
  <c r="CS54" i="11"/>
  <c r="CT54" i="11"/>
  <c r="CU54" i="11"/>
  <c r="CW54" i="11"/>
  <c r="CX54" i="11"/>
  <c r="DA54" i="11"/>
  <c r="DD54" i="11"/>
  <c r="DE54" i="11"/>
  <c r="DF54" i="11"/>
  <c r="DH54" i="11"/>
  <c r="Y55" i="11"/>
  <c r="AB55" i="11"/>
  <c r="AE55" i="11"/>
  <c r="AF55" i="11"/>
  <c r="AG55" i="11"/>
  <c r="AI55" i="11"/>
  <c r="AJ55" i="11"/>
  <c r="AM55" i="11"/>
  <c r="AP55" i="11"/>
  <c r="AQ55" i="11"/>
  <c r="AR55" i="11"/>
  <c r="AT55" i="11"/>
  <c r="AU55" i="11"/>
  <c r="AX55" i="11"/>
  <c r="BA55" i="11"/>
  <c r="BB55" i="11"/>
  <c r="BC55" i="11"/>
  <c r="BE55" i="11"/>
  <c r="BF55" i="11"/>
  <c r="BI55" i="11"/>
  <c r="BL55" i="11"/>
  <c r="BM55" i="11"/>
  <c r="BN55" i="11"/>
  <c r="BP55" i="11"/>
  <c r="BQ55" i="11"/>
  <c r="BT55" i="11"/>
  <c r="BW55" i="11"/>
  <c r="BX55" i="11"/>
  <c r="BY55" i="11"/>
  <c r="CA55" i="11"/>
  <c r="CB55" i="11"/>
  <c r="CE55" i="11"/>
  <c r="CH55" i="11"/>
  <c r="CI55" i="11"/>
  <c r="CJ55" i="11"/>
  <c r="CL55" i="11"/>
  <c r="CM55" i="11"/>
  <c r="CP55" i="11"/>
  <c r="CS55" i="11"/>
  <c r="CT55" i="11"/>
  <c r="CU55" i="11"/>
  <c r="CW55" i="11"/>
  <c r="CX55" i="11"/>
  <c r="DA55" i="11"/>
  <c r="DD55" i="11"/>
  <c r="DE55" i="11"/>
  <c r="DF55" i="11"/>
  <c r="DH55" i="11"/>
  <c r="Y56" i="11"/>
  <c r="AB56" i="11"/>
  <c r="AE56" i="11"/>
  <c r="AF56" i="11"/>
  <c r="AG56" i="11"/>
  <c r="AI56" i="11"/>
  <c r="AJ56" i="11"/>
  <c r="AM56" i="11"/>
  <c r="AP56" i="11"/>
  <c r="AQ56" i="11"/>
  <c r="AR56" i="11"/>
  <c r="AT56" i="11"/>
  <c r="AU56" i="11"/>
  <c r="AX56" i="11"/>
  <c r="BA56" i="11"/>
  <c r="BB56" i="11"/>
  <c r="BC56" i="11"/>
  <c r="BE56" i="11"/>
  <c r="BF56" i="11"/>
  <c r="BI56" i="11"/>
  <c r="BL56" i="11"/>
  <c r="BM56" i="11"/>
  <c r="BN56" i="11"/>
  <c r="BP56" i="11"/>
  <c r="BQ56" i="11"/>
  <c r="BT56" i="11"/>
  <c r="BW56" i="11"/>
  <c r="BX56" i="11"/>
  <c r="BY56" i="11"/>
  <c r="CA56" i="11"/>
  <c r="CB56" i="11"/>
  <c r="CE56" i="11"/>
  <c r="CH56" i="11"/>
  <c r="CI56" i="11"/>
  <c r="CJ56" i="11"/>
  <c r="CL56" i="11"/>
  <c r="CM56" i="11"/>
  <c r="CP56" i="11"/>
  <c r="CS56" i="11"/>
  <c r="CT56" i="11"/>
  <c r="CU56" i="11"/>
  <c r="CW56" i="11"/>
  <c r="CX56" i="11"/>
  <c r="DA56" i="11"/>
  <c r="DD56" i="11"/>
  <c r="DE56" i="11"/>
  <c r="DF56" i="11"/>
  <c r="DH56" i="11"/>
  <c r="Y57" i="11"/>
  <c r="AB57" i="11"/>
  <c r="AE57" i="11"/>
  <c r="AF57" i="11"/>
  <c r="AG57" i="11"/>
  <c r="AI57" i="11"/>
  <c r="AJ57" i="11"/>
  <c r="AM57" i="11"/>
  <c r="AP57" i="11"/>
  <c r="AQ57" i="11"/>
  <c r="AR57" i="11"/>
  <c r="AT57" i="11"/>
  <c r="AU57" i="11"/>
  <c r="AX57" i="11"/>
  <c r="BA57" i="11"/>
  <c r="BB57" i="11"/>
  <c r="BC57" i="11"/>
  <c r="BE57" i="11"/>
  <c r="BF57" i="11"/>
  <c r="BI57" i="11"/>
  <c r="BL57" i="11"/>
  <c r="BM57" i="11"/>
  <c r="BN57" i="11"/>
  <c r="BP57" i="11"/>
  <c r="BQ57" i="11"/>
  <c r="BT57" i="11"/>
  <c r="BW57" i="11"/>
  <c r="BX57" i="11"/>
  <c r="BY57" i="11"/>
  <c r="CA57" i="11"/>
  <c r="CB57" i="11"/>
  <c r="CE57" i="11"/>
  <c r="CH57" i="11"/>
  <c r="CI57" i="11"/>
  <c r="CJ57" i="11"/>
  <c r="CL57" i="11"/>
  <c r="CM57" i="11"/>
  <c r="CP57" i="11"/>
  <c r="CS57" i="11"/>
  <c r="CT57" i="11"/>
  <c r="CU57" i="11"/>
  <c r="CW57" i="11"/>
  <c r="CX57" i="11"/>
  <c r="DA57" i="11"/>
  <c r="DD57" i="11"/>
  <c r="DE57" i="11"/>
  <c r="DF57" i="11"/>
  <c r="DH57" i="11"/>
  <c r="Y58" i="11"/>
  <c r="AB58" i="11"/>
  <c r="AE58" i="11"/>
  <c r="AF58" i="11"/>
  <c r="AG58" i="11"/>
  <c r="AI58" i="11"/>
  <c r="AJ58" i="11"/>
  <c r="AM58" i="11"/>
  <c r="AP58" i="11"/>
  <c r="AQ58" i="11"/>
  <c r="AR58" i="11"/>
  <c r="AT58" i="11"/>
  <c r="AU58" i="11"/>
  <c r="AX58" i="11"/>
  <c r="BA58" i="11"/>
  <c r="BB58" i="11"/>
  <c r="BC58" i="11"/>
  <c r="BE58" i="11"/>
  <c r="BF58" i="11"/>
  <c r="BI58" i="11"/>
  <c r="BL58" i="11"/>
  <c r="BM58" i="11"/>
  <c r="BN58" i="11"/>
  <c r="BP58" i="11"/>
  <c r="BQ58" i="11"/>
  <c r="BT58" i="11"/>
  <c r="BW58" i="11"/>
  <c r="BX58" i="11"/>
  <c r="BY58" i="11"/>
  <c r="CA58" i="11"/>
  <c r="CB58" i="11"/>
  <c r="CE58" i="11"/>
  <c r="CH58" i="11"/>
  <c r="CI58" i="11"/>
  <c r="CJ58" i="11"/>
  <c r="CL58" i="11"/>
  <c r="CM58" i="11"/>
  <c r="CP58" i="11"/>
  <c r="CS58" i="11"/>
  <c r="CT58" i="11"/>
  <c r="CU58" i="11"/>
  <c r="CW58" i="11"/>
  <c r="CX58" i="11"/>
  <c r="DA58" i="11"/>
  <c r="DD58" i="11"/>
  <c r="DE58" i="11"/>
  <c r="DF58" i="11"/>
  <c r="DH58" i="11"/>
  <c r="Y59" i="11"/>
  <c r="AB59" i="11"/>
  <c r="AE59" i="11"/>
  <c r="AF59" i="11"/>
  <c r="AG59" i="11"/>
  <c r="AI59" i="11"/>
  <c r="AJ59" i="11"/>
  <c r="AM59" i="11"/>
  <c r="AP59" i="11"/>
  <c r="AQ59" i="11"/>
  <c r="AR59" i="11"/>
  <c r="AT59" i="11"/>
  <c r="AU59" i="11"/>
  <c r="AX59" i="11"/>
  <c r="BA59" i="11"/>
  <c r="BB59" i="11"/>
  <c r="BC59" i="11"/>
  <c r="BE59" i="11"/>
  <c r="BF59" i="11"/>
  <c r="BI59" i="11"/>
  <c r="BL59" i="11"/>
  <c r="BM59" i="11"/>
  <c r="BN59" i="11"/>
  <c r="BP59" i="11"/>
  <c r="BQ59" i="11"/>
  <c r="BT59" i="11"/>
  <c r="BW59" i="11"/>
  <c r="BX59" i="11"/>
  <c r="BY59" i="11"/>
  <c r="CA59" i="11"/>
  <c r="CB59" i="11"/>
  <c r="CE59" i="11"/>
  <c r="CH59" i="11"/>
  <c r="CI59" i="11"/>
  <c r="CJ59" i="11"/>
  <c r="CL59" i="11"/>
  <c r="CM59" i="11"/>
  <c r="CP59" i="11"/>
  <c r="CS59" i="11"/>
  <c r="CT59" i="11"/>
  <c r="CU59" i="11"/>
  <c r="CW59" i="11"/>
  <c r="CX59" i="11"/>
  <c r="DA59" i="11"/>
  <c r="DD59" i="11"/>
  <c r="DE59" i="11"/>
  <c r="DF59" i="11"/>
  <c r="DH59" i="11"/>
  <c r="Y60" i="11"/>
  <c r="AB60" i="11"/>
  <c r="AE60" i="11"/>
  <c r="AF60" i="11"/>
  <c r="AG60" i="11"/>
  <c r="AI60" i="11"/>
  <c r="AJ60" i="11"/>
  <c r="AM60" i="11"/>
  <c r="AP60" i="11"/>
  <c r="AQ60" i="11"/>
  <c r="AR60" i="11"/>
  <c r="AT60" i="11"/>
  <c r="AU60" i="11"/>
  <c r="AX60" i="11"/>
  <c r="BA60" i="11"/>
  <c r="BB60" i="11"/>
  <c r="BC60" i="11"/>
  <c r="BE60" i="11"/>
  <c r="BF60" i="11"/>
  <c r="BI60" i="11"/>
  <c r="BL60" i="11"/>
  <c r="BM60" i="11"/>
  <c r="BN60" i="11"/>
  <c r="BP60" i="11"/>
  <c r="BQ60" i="11"/>
  <c r="BT60" i="11"/>
  <c r="BW60" i="11"/>
  <c r="BX60" i="11"/>
  <c r="BY60" i="11"/>
  <c r="CA60" i="11"/>
  <c r="CB60" i="11"/>
  <c r="CE60" i="11"/>
  <c r="CH60" i="11"/>
  <c r="CI60" i="11"/>
  <c r="CJ60" i="11"/>
  <c r="CL60" i="11"/>
  <c r="CM60" i="11"/>
  <c r="CP60" i="11"/>
  <c r="CS60" i="11"/>
  <c r="CT60" i="11"/>
  <c r="CU60" i="11"/>
  <c r="CW60" i="11"/>
  <c r="CX60" i="11"/>
  <c r="DA60" i="11"/>
  <c r="DD60" i="11"/>
  <c r="DE60" i="11"/>
  <c r="DF60" i="11"/>
  <c r="DH60" i="11"/>
  <c r="DH61" i="11"/>
  <c r="DH64" i="11"/>
  <c r="S19" i="6"/>
  <c r="CW29" i="11"/>
  <c r="CW61" i="11"/>
  <c r="CW64" i="11"/>
  <c r="R18" i="6"/>
  <c r="S18" i="6"/>
  <c r="CL29" i="11"/>
  <c r="CL61" i="11"/>
  <c r="CL64" i="11"/>
  <c r="Q17" i="6"/>
  <c r="R17" i="6"/>
  <c r="S17" i="6"/>
  <c r="DC61" i="11"/>
  <c r="DB61" i="11"/>
  <c r="DI60" i="11"/>
  <c r="DA61" i="11"/>
  <c r="DC29" i="11"/>
  <c r="DB29" i="11"/>
  <c r="DH81" i="11"/>
  <c r="DH74" i="11"/>
  <c r="DH72" i="11"/>
  <c r="DH71" i="11"/>
  <c r="DH69" i="11"/>
  <c r="DD29" i="11"/>
  <c r="DA29" i="11"/>
  <c r="CR61" i="11"/>
  <c r="CQ61" i="11"/>
  <c r="CS61" i="11"/>
  <c r="CP61" i="11"/>
  <c r="CR29" i="11"/>
  <c r="CQ29" i="11"/>
  <c r="CW70" i="11"/>
  <c r="CS29" i="11"/>
  <c r="CG61" i="11"/>
  <c r="CF61" i="11"/>
  <c r="CI61" i="11"/>
  <c r="CG29" i="11"/>
  <c r="CF29" i="11"/>
  <c r="CL75" i="11"/>
  <c r="CL73" i="11"/>
  <c r="CL71" i="11"/>
  <c r="CL69" i="11"/>
  <c r="CI29" i="11"/>
  <c r="CH29" i="11"/>
  <c r="L28" i="1"/>
  <c r="M28" i="1"/>
  <c r="N28" i="1"/>
  <c r="O28" i="1"/>
  <c r="P28" i="1"/>
  <c r="Q28" i="1"/>
  <c r="R28" i="1"/>
  <c r="S28" i="1"/>
  <c r="Y4" i="12"/>
  <c r="AB4" i="12"/>
  <c r="AE4" i="12"/>
  <c r="AF4" i="12"/>
  <c r="AG4" i="12"/>
  <c r="AI4" i="12"/>
  <c r="AJ4" i="12"/>
  <c r="AM4" i="12"/>
  <c r="AP4" i="12"/>
  <c r="AQ4" i="12"/>
  <c r="AR4" i="12"/>
  <c r="AT4" i="12"/>
  <c r="AU4" i="12"/>
  <c r="AX4" i="12"/>
  <c r="BA4" i="12"/>
  <c r="BB4" i="12"/>
  <c r="BC4" i="12"/>
  <c r="BE4" i="12"/>
  <c r="BF4" i="12"/>
  <c r="BI4" i="12"/>
  <c r="BL4" i="12"/>
  <c r="BM4" i="12"/>
  <c r="BN4" i="12"/>
  <c r="BP4" i="12"/>
  <c r="BQ4" i="12"/>
  <c r="BT4" i="12"/>
  <c r="BW4" i="12"/>
  <c r="BX4" i="12"/>
  <c r="BY4" i="12"/>
  <c r="CA4" i="12"/>
  <c r="CB4" i="12"/>
  <c r="CE4" i="12"/>
  <c r="CH4" i="12"/>
  <c r="CI4" i="12"/>
  <c r="CJ4" i="12"/>
  <c r="CL4" i="12"/>
  <c r="CM4" i="12"/>
  <c r="CP4" i="12"/>
  <c r="CS4" i="12"/>
  <c r="CT4" i="12"/>
  <c r="CU4" i="12"/>
  <c r="CW4" i="12"/>
  <c r="CX4" i="12"/>
  <c r="DA4" i="12"/>
  <c r="DD4" i="12"/>
  <c r="DE4" i="12"/>
  <c r="DF4" i="12"/>
  <c r="DH4" i="12"/>
  <c r="Y5" i="12"/>
  <c r="AB5" i="12"/>
  <c r="AE5" i="12"/>
  <c r="AF5" i="12"/>
  <c r="AG5" i="12"/>
  <c r="AI5" i="12"/>
  <c r="AJ5" i="12"/>
  <c r="AM5" i="12"/>
  <c r="AP5" i="12"/>
  <c r="AQ5" i="12"/>
  <c r="AR5" i="12"/>
  <c r="AT5" i="12"/>
  <c r="AU5" i="12"/>
  <c r="AX5" i="12"/>
  <c r="BA5" i="12"/>
  <c r="BB5" i="12"/>
  <c r="BC5" i="12"/>
  <c r="BE5" i="12"/>
  <c r="BF5" i="12"/>
  <c r="BI5" i="12"/>
  <c r="BL5" i="12"/>
  <c r="BM5" i="12"/>
  <c r="BN5" i="12"/>
  <c r="BP5" i="12"/>
  <c r="BQ5" i="12"/>
  <c r="BT5" i="12"/>
  <c r="BW5" i="12"/>
  <c r="BX5" i="12"/>
  <c r="BY5" i="12"/>
  <c r="CA5" i="12"/>
  <c r="CB5" i="12"/>
  <c r="CE5" i="12"/>
  <c r="CH5" i="12"/>
  <c r="CI5" i="12"/>
  <c r="CJ5" i="12"/>
  <c r="CL5" i="12"/>
  <c r="CM5" i="12"/>
  <c r="CP5" i="12"/>
  <c r="CS5" i="12"/>
  <c r="CT5" i="12"/>
  <c r="CU5" i="12"/>
  <c r="CW5" i="12"/>
  <c r="CX5" i="12"/>
  <c r="DA5" i="12"/>
  <c r="DD5" i="12"/>
  <c r="DE5" i="12"/>
  <c r="DF5" i="12"/>
  <c r="DH5" i="12"/>
  <c r="Y6" i="12"/>
  <c r="AB6" i="12"/>
  <c r="AE6" i="12"/>
  <c r="AF6" i="12"/>
  <c r="AG6" i="12"/>
  <c r="AI6" i="12"/>
  <c r="AJ6" i="12"/>
  <c r="AM6" i="12"/>
  <c r="AP6" i="12"/>
  <c r="AQ6" i="12"/>
  <c r="AR6" i="12"/>
  <c r="AT6" i="12"/>
  <c r="AU6" i="12"/>
  <c r="AX6" i="12"/>
  <c r="BA6" i="12"/>
  <c r="BB6" i="12"/>
  <c r="BC6" i="12"/>
  <c r="BE6" i="12"/>
  <c r="BF6" i="12"/>
  <c r="BI6" i="12"/>
  <c r="BL6" i="12"/>
  <c r="BM6" i="12"/>
  <c r="BN6" i="12"/>
  <c r="BP6" i="12"/>
  <c r="BQ6" i="12"/>
  <c r="BT6" i="12"/>
  <c r="BW6" i="12"/>
  <c r="BX6" i="12"/>
  <c r="BY6" i="12"/>
  <c r="CA6" i="12"/>
  <c r="CB6" i="12"/>
  <c r="CE6" i="12"/>
  <c r="CH6" i="12"/>
  <c r="CI6" i="12"/>
  <c r="CJ6" i="12"/>
  <c r="CL6" i="12"/>
  <c r="CM6" i="12"/>
  <c r="CP6" i="12"/>
  <c r="CS6" i="12"/>
  <c r="CT6" i="12"/>
  <c r="CU6" i="12"/>
  <c r="CW6" i="12"/>
  <c r="CX6" i="12"/>
  <c r="DA6" i="12"/>
  <c r="DD6" i="12"/>
  <c r="DE6" i="12"/>
  <c r="DF6" i="12"/>
  <c r="DH6" i="12"/>
  <c r="Y7" i="12"/>
  <c r="AB7" i="12"/>
  <c r="AE7" i="12"/>
  <c r="AF7" i="12"/>
  <c r="AG7" i="12"/>
  <c r="AI7" i="12"/>
  <c r="AJ7" i="12"/>
  <c r="AM7" i="12"/>
  <c r="AP7" i="12"/>
  <c r="AQ7" i="12"/>
  <c r="AR7" i="12"/>
  <c r="AT7" i="12"/>
  <c r="AU7" i="12"/>
  <c r="AX7" i="12"/>
  <c r="BA7" i="12"/>
  <c r="BB7" i="12"/>
  <c r="BC7" i="12"/>
  <c r="BE7" i="12"/>
  <c r="BF7" i="12"/>
  <c r="BI7" i="12"/>
  <c r="BL7" i="12"/>
  <c r="BM7" i="12"/>
  <c r="BN7" i="12"/>
  <c r="BP7" i="12"/>
  <c r="BQ7" i="12"/>
  <c r="BT7" i="12"/>
  <c r="BW7" i="12"/>
  <c r="BX7" i="12"/>
  <c r="BY7" i="12"/>
  <c r="CA7" i="12"/>
  <c r="CB7" i="12"/>
  <c r="CE7" i="12"/>
  <c r="CH7" i="12"/>
  <c r="CI7" i="12"/>
  <c r="CJ7" i="12"/>
  <c r="CL7" i="12"/>
  <c r="CM7" i="12"/>
  <c r="CP7" i="12"/>
  <c r="CS7" i="12"/>
  <c r="CT7" i="12"/>
  <c r="CU7" i="12"/>
  <c r="CW7" i="12"/>
  <c r="CX7" i="12"/>
  <c r="DA7" i="12"/>
  <c r="DD7" i="12"/>
  <c r="DE7" i="12"/>
  <c r="DF7" i="12"/>
  <c r="DH7" i="12"/>
  <c r="Y8" i="12"/>
  <c r="AB8" i="12"/>
  <c r="AE8" i="12"/>
  <c r="AF8" i="12"/>
  <c r="AG8" i="12"/>
  <c r="AI8" i="12"/>
  <c r="AJ8" i="12"/>
  <c r="AM8" i="12"/>
  <c r="AP8" i="12"/>
  <c r="AQ8" i="12"/>
  <c r="AR8" i="12"/>
  <c r="AT8" i="12"/>
  <c r="AU8" i="12"/>
  <c r="AX8" i="12"/>
  <c r="BA8" i="12"/>
  <c r="BB8" i="12"/>
  <c r="BC8" i="12"/>
  <c r="BE8" i="12"/>
  <c r="BF8" i="12"/>
  <c r="BI8" i="12"/>
  <c r="BL8" i="12"/>
  <c r="BM8" i="12"/>
  <c r="BN8" i="12"/>
  <c r="BP8" i="12"/>
  <c r="BQ8" i="12"/>
  <c r="BT8" i="12"/>
  <c r="BW8" i="12"/>
  <c r="BX8" i="12"/>
  <c r="BY8" i="12"/>
  <c r="CA8" i="12"/>
  <c r="CB8" i="12"/>
  <c r="CE8" i="12"/>
  <c r="CH8" i="12"/>
  <c r="CI8" i="12"/>
  <c r="CJ8" i="12"/>
  <c r="CL8" i="12"/>
  <c r="CM8" i="12"/>
  <c r="CP8" i="12"/>
  <c r="CS8" i="12"/>
  <c r="CT8" i="12"/>
  <c r="CU8" i="12"/>
  <c r="CW8" i="12"/>
  <c r="CX8" i="12"/>
  <c r="DA8" i="12"/>
  <c r="DD8" i="12"/>
  <c r="DE8" i="12"/>
  <c r="DF8" i="12"/>
  <c r="DH8" i="12"/>
  <c r="Y9" i="12"/>
  <c r="AB9" i="12"/>
  <c r="AE9" i="12"/>
  <c r="AF9" i="12"/>
  <c r="AG9" i="12"/>
  <c r="AI9" i="12"/>
  <c r="AJ9" i="12"/>
  <c r="AM9" i="12"/>
  <c r="AP9" i="12"/>
  <c r="AQ9" i="12"/>
  <c r="AR9" i="12"/>
  <c r="AT9" i="12"/>
  <c r="AU9" i="12"/>
  <c r="AX9" i="12"/>
  <c r="BA9" i="12"/>
  <c r="BB9" i="12"/>
  <c r="BC9" i="12"/>
  <c r="BE9" i="12"/>
  <c r="BF9" i="12"/>
  <c r="BI9" i="12"/>
  <c r="BL9" i="12"/>
  <c r="BM9" i="12"/>
  <c r="BN9" i="12"/>
  <c r="BP9" i="12"/>
  <c r="BQ9" i="12"/>
  <c r="BT9" i="12"/>
  <c r="BW9" i="12"/>
  <c r="BX9" i="12"/>
  <c r="BY9" i="12"/>
  <c r="CA9" i="12"/>
  <c r="CB9" i="12"/>
  <c r="CE9" i="12"/>
  <c r="CH9" i="12"/>
  <c r="CI9" i="12"/>
  <c r="CJ9" i="12"/>
  <c r="CL9" i="12"/>
  <c r="CM9" i="12"/>
  <c r="CP9" i="12"/>
  <c r="CS9" i="12"/>
  <c r="CT9" i="12"/>
  <c r="CU9" i="12"/>
  <c r="CW9" i="12"/>
  <c r="CX9" i="12"/>
  <c r="DA9" i="12"/>
  <c r="DD9" i="12"/>
  <c r="DE9" i="12"/>
  <c r="DF9" i="12"/>
  <c r="DH9" i="12"/>
  <c r="Y10" i="12"/>
  <c r="AB10" i="12"/>
  <c r="AE10" i="12"/>
  <c r="AF10" i="12"/>
  <c r="AG10" i="12"/>
  <c r="AI10" i="12"/>
  <c r="AJ10" i="12"/>
  <c r="AM10" i="12"/>
  <c r="AP10" i="12"/>
  <c r="AQ10" i="12"/>
  <c r="AR10" i="12"/>
  <c r="AT10" i="12"/>
  <c r="AU10" i="12"/>
  <c r="AX10" i="12"/>
  <c r="BA10" i="12"/>
  <c r="BB10" i="12"/>
  <c r="BC10" i="12"/>
  <c r="BE10" i="12"/>
  <c r="BF10" i="12"/>
  <c r="BI10" i="12"/>
  <c r="BL10" i="12"/>
  <c r="BM10" i="12"/>
  <c r="BN10" i="12"/>
  <c r="BP10" i="12"/>
  <c r="BQ10" i="12"/>
  <c r="BT10" i="12"/>
  <c r="BW10" i="12"/>
  <c r="BX10" i="12"/>
  <c r="BY10" i="12"/>
  <c r="CA10" i="12"/>
  <c r="CB10" i="12"/>
  <c r="CE10" i="12"/>
  <c r="CH10" i="12"/>
  <c r="CI10" i="12"/>
  <c r="CJ10" i="12"/>
  <c r="CL10" i="12"/>
  <c r="CM10" i="12"/>
  <c r="CP10" i="12"/>
  <c r="CS10" i="12"/>
  <c r="CT10" i="12"/>
  <c r="CU10" i="12"/>
  <c r="CW10" i="12"/>
  <c r="CX10" i="12"/>
  <c r="DA10" i="12"/>
  <c r="DD10" i="12"/>
  <c r="DE10" i="12"/>
  <c r="DF10" i="12"/>
  <c r="DH10" i="12"/>
  <c r="Y11" i="12"/>
  <c r="AB11" i="12"/>
  <c r="AE11" i="12"/>
  <c r="AF11" i="12"/>
  <c r="AG11" i="12"/>
  <c r="AI11" i="12"/>
  <c r="AJ11" i="12"/>
  <c r="AM11" i="12"/>
  <c r="AP11" i="12"/>
  <c r="AQ11" i="12"/>
  <c r="AR11" i="12"/>
  <c r="AT11" i="12"/>
  <c r="AU11" i="12"/>
  <c r="AX11" i="12"/>
  <c r="BA11" i="12"/>
  <c r="BB11" i="12"/>
  <c r="BC11" i="12"/>
  <c r="BE11" i="12"/>
  <c r="BF11" i="12"/>
  <c r="BI11" i="12"/>
  <c r="BL11" i="12"/>
  <c r="BM11" i="12"/>
  <c r="BN11" i="12"/>
  <c r="BP11" i="12"/>
  <c r="BQ11" i="12"/>
  <c r="BT11" i="12"/>
  <c r="BW11" i="12"/>
  <c r="BX11" i="12"/>
  <c r="BY11" i="12"/>
  <c r="CA11" i="12"/>
  <c r="CB11" i="12"/>
  <c r="CE11" i="12"/>
  <c r="CH11" i="12"/>
  <c r="CI11" i="12"/>
  <c r="CJ11" i="12"/>
  <c r="CL11" i="12"/>
  <c r="CM11" i="12"/>
  <c r="CP11" i="12"/>
  <c r="CS11" i="12"/>
  <c r="CT11" i="12"/>
  <c r="CU11" i="12"/>
  <c r="CW11" i="12"/>
  <c r="CX11" i="12"/>
  <c r="DA11" i="12"/>
  <c r="DD11" i="12"/>
  <c r="DE11" i="12"/>
  <c r="DF11" i="12"/>
  <c r="DH11" i="12"/>
  <c r="Y12" i="12"/>
  <c r="AB12" i="12"/>
  <c r="AE12" i="12"/>
  <c r="AF12" i="12"/>
  <c r="AG12" i="12"/>
  <c r="AI12" i="12"/>
  <c r="AJ12" i="12"/>
  <c r="AM12" i="12"/>
  <c r="AP12" i="12"/>
  <c r="AQ12" i="12"/>
  <c r="AR12" i="12"/>
  <c r="AT12" i="12"/>
  <c r="AU12" i="12"/>
  <c r="AX12" i="12"/>
  <c r="BA12" i="12"/>
  <c r="BB12" i="12"/>
  <c r="BC12" i="12"/>
  <c r="BE12" i="12"/>
  <c r="BF12" i="12"/>
  <c r="BI12" i="12"/>
  <c r="BL12" i="12"/>
  <c r="BM12" i="12"/>
  <c r="BN12" i="12"/>
  <c r="BP12" i="12"/>
  <c r="BQ12" i="12"/>
  <c r="BT12" i="12"/>
  <c r="BW12" i="12"/>
  <c r="BX12" i="12"/>
  <c r="BY12" i="12"/>
  <c r="CA12" i="12"/>
  <c r="CB12" i="12"/>
  <c r="CE12" i="12"/>
  <c r="CH12" i="12"/>
  <c r="CI12" i="12"/>
  <c r="CJ12" i="12"/>
  <c r="CL12" i="12"/>
  <c r="CM12" i="12"/>
  <c r="CP12" i="12"/>
  <c r="CS12" i="12"/>
  <c r="CT12" i="12"/>
  <c r="CU12" i="12"/>
  <c r="CW12" i="12"/>
  <c r="CX12" i="12"/>
  <c r="DA12" i="12"/>
  <c r="DD12" i="12"/>
  <c r="DE12" i="12"/>
  <c r="DF12" i="12"/>
  <c r="DH12" i="12"/>
  <c r="Y13" i="12"/>
  <c r="AB13" i="12"/>
  <c r="AE13" i="12"/>
  <c r="AF13" i="12"/>
  <c r="AG13" i="12"/>
  <c r="AI13" i="12"/>
  <c r="AJ13" i="12"/>
  <c r="AM13" i="12"/>
  <c r="AP13" i="12"/>
  <c r="AQ13" i="12"/>
  <c r="AR13" i="12"/>
  <c r="AT13" i="12"/>
  <c r="AU13" i="12"/>
  <c r="AX13" i="12"/>
  <c r="BA13" i="12"/>
  <c r="BB13" i="12"/>
  <c r="BC13" i="12"/>
  <c r="BE13" i="12"/>
  <c r="BF13" i="12"/>
  <c r="BI13" i="12"/>
  <c r="BL13" i="12"/>
  <c r="BM13" i="12"/>
  <c r="BN13" i="12"/>
  <c r="BP13" i="12"/>
  <c r="BQ13" i="12"/>
  <c r="BT13" i="12"/>
  <c r="BW13" i="12"/>
  <c r="BX13" i="12"/>
  <c r="BY13" i="12"/>
  <c r="CA13" i="12"/>
  <c r="CB13" i="12"/>
  <c r="CE13" i="12"/>
  <c r="CH13" i="12"/>
  <c r="CI13" i="12"/>
  <c r="CJ13" i="12"/>
  <c r="CL13" i="12"/>
  <c r="CM13" i="12"/>
  <c r="CP13" i="12"/>
  <c r="CS13" i="12"/>
  <c r="CT13" i="12"/>
  <c r="CU13" i="12"/>
  <c r="CW13" i="12"/>
  <c r="CX13" i="12"/>
  <c r="DA13" i="12"/>
  <c r="DD13" i="12"/>
  <c r="DE13" i="12"/>
  <c r="DF13" i="12"/>
  <c r="DH13" i="12"/>
  <c r="Y14" i="12"/>
  <c r="AB14" i="12"/>
  <c r="AE14" i="12"/>
  <c r="AF14" i="12"/>
  <c r="AG14" i="12"/>
  <c r="AI14" i="12"/>
  <c r="AJ14" i="12"/>
  <c r="AM14" i="12"/>
  <c r="AP14" i="12"/>
  <c r="AQ14" i="12"/>
  <c r="AR14" i="12"/>
  <c r="AT14" i="12"/>
  <c r="AU14" i="12"/>
  <c r="AX14" i="12"/>
  <c r="BA14" i="12"/>
  <c r="BB14" i="12"/>
  <c r="BC14" i="12"/>
  <c r="BE14" i="12"/>
  <c r="BF14" i="12"/>
  <c r="BI14" i="12"/>
  <c r="BL14" i="12"/>
  <c r="BM14" i="12"/>
  <c r="BN14" i="12"/>
  <c r="BP14" i="12"/>
  <c r="BQ14" i="12"/>
  <c r="BT14" i="12"/>
  <c r="BW14" i="12"/>
  <c r="BX14" i="12"/>
  <c r="BY14" i="12"/>
  <c r="CA14" i="12"/>
  <c r="CB14" i="12"/>
  <c r="CE14" i="12"/>
  <c r="CH14" i="12"/>
  <c r="CI14" i="12"/>
  <c r="CJ14" i="12"/>
  <c r="CL14" i="12"/>
  <c r="CM14" i="12"/>
  <c r="CP14" i="12"/>
  <c r="CS14" i="12"/>
  <c r="CT14" i="12"/>
  <c r="CU14" i="12"/>
  <c r="CW14" i="12"/>
  <c r="CX14" i="12"/>
  <c r="DA14" i="12"/>
  <c r="DD14" i="12"/>
  <c r="DE14" i="12"/>
  <c r="DF14" i="12"/>
  <c r="DH14" i="12"/>
  <c r="Y15" i="12"/>
  <c r="AB15" i="12"/>
  <c r="AE15" i="12"/>
  <c r="AF15" i="12"/>
  <c r="AG15" i="12"/>
  <c r="AI15" i="12"/>
  <c r="AJ15" i="12"/>
  <c r="AM15" i="12"/>
  <c r="AP15" i="12"/>
  <c r="AQ15" i="12"/>
  <c r="AR15" i="12"/>
  <c r="AT15" i="12"/>
  <c r="AU15" i="12"/>
  <c r="AX15" i="12"/>
  <c r="BA15" i="12"/>
  <c r="BB15" i="12"/>
  <c r="BC15" i="12"/>
  <c r="BE15" i="12"/>
  <c r="BF15" i="12"/>
  <c r="BI15" i="12"/>
  <c r="BL15" i="12"/>
  <c r="BM15" i="12"/>
  <c r="BN15" i="12"/>
  <c r="BP15" i="12"/>
  <c r="BQ15" i="12"/>
  <c r="BT15" i="12"/>
  <c r="BW15" i="12"/>
  <c r="BX15" i="12"/>
  <c r="BY15" i="12"/>
  <c r="CA15" i="12"/>
  <c r="CB15" i="12"/>
  <c r="CE15" i="12"/>
  <c r="CH15" i="12"/>
  <c r="CI15" i="12"/>
  <c r="CJ15" i="12"/>
  <c r="CL15" i="12"/>
  <c r="CM15" i="12"/>
  <c r="CP15" i="12"/>
  <c r="CS15" i="12"/>
  <c r="CT15" i="12"/>
  <c r="CU15" i="12"/>
  <c r="CW15" i="12"/>
  <c r="CX15" i="12"/>
  <c r="DA15" i="12"/>
  <c r="DD15" i="12"/>
  <c r="DE15" i="12"/>
  <c r="DF15" i="12"/>
  <c r="DH15" i="12"/>
  <c r="Y16" i="12"/>
  <c r="AB16" i="12"/>
  <c r="AE16" i="12"/>
  <c r="AF16" i="12"/>
  <c r="AG16" i="12"/>
  <c r="AI16" i="12"/>
  <c r="AJ16" i="12"/>
  <c r="AM16" i="12"/>
  <c r="AP16" i="12"/>
  <c r="AQ16" i="12"/>
  <c r="AR16" i="12"/>
  <c r="AT16" i="12"/>
  <c r="AU16" i="12"/>
  <c r="AX16" i="12"/>
  <c r="BA16" i="12"/>
  <c r="BB16" i="12"/>
  <c r="BC16" i="12"/>
  <c r="BE16" i="12"/>
  <c r="BF16" i="12"/>
  <c r="BI16" i="12"/>
  <c r="BL16" i="12"/>
  <c r="BM16" i="12"/>
  <c r="BN16" i="12"/>
  <c r="BP16" i="12"/>
  <c r="BQ16" i="12"/>
  <c r="BT16" i="12"/>
  <c r="BW16" i="12"/>
  <c r="BX16" i="12"/>
  <c r="BY16" i="12"/>
  <c r="CA16" i="12"/>
  <c r="CB16" i="12"/>
  <c r="CE16" i="12"/>
  <c r="CH16" i="12"/>
  <c r="CI16" i="12"/>
  <c r="CJ16" i="12"/>
  <c r="CL16" i="12"/>
  <c r="CM16" i="12"/>
  <c r="CP16" i="12"/>
  <c r="CS16" i="12"/>
  <c r="CT16" i="12"/>
  <c r="CU16" i="12"/>
  <c r="CW16" i="12"/>
  <c r="CX16" i="12"/>
  <c r="DA16" i="12"/>
  <c r="DD16" i="12"/>
  <c r="DE16" i="12"/>
  <c r="DF16" i="12"/>
  <c r="DH16" i="12"/>
  <c r="Y17" i="12"/>
  <c r="AB17" i="12"/>
  <c r="AE17" i="12"/>
  <c r="AF17" i="12"/>
  <c r="AG17" i="12"/>
  <c r="AI17" i="12"/>
  <c r="AJ17" i="12"/>
  <c r="AM17" i="12"/>
  <c r="AP17" i="12"/>
  <c r="AQ17" i="12"/>
  <c r="AR17" i="12"/>
  <c r="AT17" i="12"/>
  <c r="AU17" i="12"/>
  <c r="AX17" i="12"/>
  <c r="BA17" i="12"/>
  <c r="BB17" i="12"/>
  <c r="BC17" i="12"/>
  <c r="BE17" i="12"/>
  <c r="BF17" i="12"/>
  <c r="BI17" i="12"/>
  <c r="BL17" i="12"/>
  <c r="BM17" i="12"/>
  <c r="BN17" i="12"/>
  <c r="BP17" i="12"/>
  <c r="BQ17" i="12"/>
  <c r="BT17" i="12"/>
  <c r="BW17" i="12"/>
  <c r="BX17" i="12"/>
  <c r="BY17" i="12"/>
  <c r="CA17" i="12"/>
  <c r="CB17" i="12"/>
  <c r="CE17" i="12"/>
  <c r="CH17" i="12"/>
  <c r="CI17" i="12"/>
  <c r="CJ17" i="12"/>
  <c r="CL17" i="12"/>
  <c r="CM17" i="12"/>
  <c r="CP17" i="12"/>
  <c r="CS17" i="12"/>
  <c r="CT17" i="12"/>
  <c r="CU17" i="12"/>
  <c r="CW17" i="12"/>
  <c r="CX17" i="12"/>
  <c r="DA17" i="12"/>
  <c r="DD17" i="12"/>
  <c r="DE17" i="12"/>
  <c r="DF17" i="12"/>
  <c r="DH17" i="12"/>
  <c r="Y18" i="12"/>
  <c r="AB18" i="12"/>
  <c r="AE18" i="12"/>
  <c r="AF18" i="12"/>
  <c r="AG18" i="12"/>
  <c r="AI18" i="12"/>
  <c r="AJ18" i="12"/>
  <c r="AM18" i="12"/>
  <c r="AP18" i="12"/>
  <c r="AQ18" i="12"/>
  <c r="AR18" i="12"/>
  <c r="AT18" i="12"/>
  <c r="AU18" i="12"/>
  <c r="AX18" i="12"/>
  <c r="BA18" i="12"/>
  <c r="BB18" i="12"/>
  <c r="BC18" i="12"/>
  <c r="BE18" i="12"/>
  <c r="BF18" i="12"/>
  <c r="BI18" i="12"/>
  <c r="BL18" i="12"/>
  <c r="BM18" i="12"/>
  <c r="BN18" i="12"/>
  <c r="BP18" i="12"/>
  <c r="BQ18" i="12"/>
  <c r="BT18" i="12"/>
  <c r="BW18" i="12"/>
  <c r="BX18" i="12"/>
  <c r="BY18" i="12"/>
  <c r="CA18" i="12"/>
  <c r="CB18" i="12"/>
  <c r="CE18" i="12"/>
  <c r="CH18" i="12"/>
  <c r="CI18" i="12"/>
  <c r="CJ18" i="12"/>
  <c r="CL18" i="12"/>
  <c r="CM18" i="12"/>
  <c r="CP18" i="12"/>
  <c r="CS18" i="12"/>
  <c r="CT18" i="12"/>
  <c r="CU18" i="12"/>
  <c r="CW18" i="12"/>
  <c r="CX18" i="12"/>
  <c r="DA18" i="12"/>
  <c r="DD18" i="12"/>
  <c r="DE18" i="12"/>
  <c r="DF18" i="12"/>
  <c r="DH18" i="12"/>
  <c r="Y19" i="12"/>
  <c r="AB19" i="12"/>
  <c r="AE19" i="12"/>
  <c r="AF19" i="12"/>
  <c r="AG19" i="12"/>
  <c r="AI19" i="12"/>
  <c r="AJ19" i="12"/>
  <c r="AM19" i="12"/>
  <c r="AP19" i="12"/>
  <c r="AQ19" i="12"/>
  <c r="AR19" i="12"/>
  <c r="AT19" i="12"/>
  <c r="AU19" i="12"/>
  <c r="AX19" i="12"/>
  <c r="BA19" i="12"/>
  <c r="BB19" i="12"/>
  <c r="BC19" i="12"/>
  <c r="BE19" i="12"/>
  <c r="BF19" i="12"/>
  <c r="BI19" i="12"/>
  <c r="BL19" i="12"/>
  <c r="BM19" i="12"/>
  <c r="BN19" i="12"/>
  <c r="BP19" i="12"/>
  <c r="BQ19" i="12"/>
  <c r="BT19" i="12"/>
  <c r="BW19" i="12"/>
  <c r="BX19" i="12"/>
  <c r="BY19" i="12"/>
  <c r="CA19" i="12"/>
  <c r="CB19" i="12"/>
  <c r="CE19" i="12"/>
  <c r="CH19" i="12"/>
  <c r="CI19" i="12"/>
  <c r="CJ19" i="12"/>
  <c r="CL19" i="12"/>
  <c r="CM19" i="12"/>
  <c r="CP19" i="12"/>
  <c r="CS19" i="12"/>
  <c r="CT19" i="12"/>
  <c r="CU19" i="12"/>
  <c r="CW19" i="12"/>
  <c r="CX19" i="12"/>
  <c r="DA19" i="12"/>
  <c r="DD19" i="12"/>
  <c r="DE19" i="12"/>
  <c r="DF19" i="12"/>
  <c r="DH19" i="12"/>
  <c r="Y20" i="12"/>
  <c r="AB20" i="12"/>
  <c r="AE20" i="12"/>
  <c r="AF20" i="12"/>
  <c r="AG20" i="12"/>
  <c r="AI20" i="12"/>
  <c r="AJ20" i="12"/>
  <c r="AM20" i="12"/>
  <c r="AP20" i="12"/>
  <c r="AQ20" i="12"/>
  <c r="AR20" i="12"/>
  <c r="AT20" i="12"/>
  <c r="AU20" i="12"/>
  <c r="AX20" i="12"/>
  <c r="BA20" i="12"/>
  <c r="BB20" i="12"/>
  <c r="BC20" i="12"/>
  <c r="BE20" i="12"/>
  <c r="BF20" i="12"/>
  <c r="BI20" i="12"/>
  <c r="BL20" i="12"/>
  <c r="BM20" i="12"/>
  <c r="BN20" i="12"/>
  <c r="BP20" i="12"/>
  <c r="BQ20" i="12"/>
  <c r="BT20" i="12"/>
  <c r="BW20" i="12"/>
  <c r="BX20" i="12"/>
  <c r="BY20" i="12"/>
  <c r="CA20" i="12"/>
  <c r="CB20" i="12"/>
  <c r="CE20" i="12"/>
  <c r="CH20" i="12"/>
  <c r="CI20" i="12"/>
  <c r="CJ20" i="12"/>
  <c r="CL20" i="12"/>
  <c r="CM20" i="12"/>
  <c r="CP20" i="12"/>
  <c r="CS20" i="12"/>
  <c r="CT20" i="12"/>
  <c r="CU20" i="12"/>
  <c r="CW20" i="12"/>
  <c r="CX20" i="12"/>
  <c r="DA20" i="12"/>
  <c r="DD20" i="12"/>
  <c r="DE20" i="12"/>
  <c r="DF20" i="12"/>
  <c r="DH20" i="12"/>
  <c r="Y21" i="12"/>
  <c r="AB21" i="12"/>
  <c r="AE21" i="12"/>
  <c r="AF21" i="12"/>
  <c r="AG21" i="12"/>
  <c r="AI21" i="12"/>
  <c r="AJ21" i="12"/>
  <c r="AM21" i="12"/>
  <c r="AP21" i="12"/>
  <c r="AQ21" i="12"/>
  <c r="AR21" i="12"/>
  <c r="AT21" i="12"/>
  <c r="AU21" i="12"/>
  <c r="AX21" i="12"/>
  <c r="BA21" i="12"/>
  <c r="BB21" i="12"/>
  <c r="BC21" i="12"/>
  <c r="BE21" i="12"/>
  <c r="BF21" i="12"/>
  <c r="BI21" i="12"/>
  <c r="BL21" i="12"/>
  <c r="BM21" i="12"/>
  <c r="BN21" i="12"/>
  <c r="BP21" i="12"/>
  <c r="BQ21" i="12"/>
  <c r="BT21" i="12"/>
  <c r="BW21" i="12"/>
  <c r="BX21" i="12"/>
  <c r="BY21" i="12"/>
  <c r="CA21" i="12"/>
  <c r="CB21" i="12"/>
  <c r="CE21" i="12"/>
  <c r="CH21" i="12"/>
  <c r="CI21" i="12"/>
  <c r="CJ21" i="12"/>
  <c r="CL21" i="12"/>
  <c r="CM21" i="12"/>
  <c r="CP21" i="12"/>
  <c r="CS21" i="12"/>
  <c r="CT21" i="12"/>
  <c r="CU21" i="12"/>
  <c r="CW21" i="12"/>
  <c r="CX21" i="12"/>
  <c r="DA21" i="12"/>
  <c r="DD21" i="12"/>
  <c r="DE21" i="12"/>
  <c r="DF21" i="12"/>
  <c r="DH21" i="12"/>
  <c r="Y22" i="12"/>
  <c r="AB22" i="12"/>
  <c r="AE22" i="12"/>
  <c r="AF22" i="12"/>
  <c r="AG22" i="12"/>
  <c r="AI22" i="12"/>
  <c r="AJ22" i="12"/>
  <c r="AM22" i="12"/>
  <c r="AP22" i="12"/>
  <c r="AQ22" i="12"/>
  <c r="AR22" i="12"/>
  <c r="AT22" i="12"/>
  <c r="AU22" i="12"/>
  <c r="AX22" i="12"/>
  <c r="BA22" i="12"/>
  <c r="BB22" i="12"/>
  <c r="BC22" i="12"/>
  <c r="BE22" i="12"/>
  <c r="BF22" i="12"/>
  <c r="BI22" i="12"/>
  <c r="BL22" i="12"/>
  <c r="BM22" i="12"/>
  <c r="BN22" i="12"/>
  <c r="BP22" i="12"/>
  <c r="BQ22" i="12"/>
  <c r="BT22" i="12"/>
  <c r="BW22" i="12"/>
  <c r="BX22" i="12"/>
  <c r="BY22" i="12"/>
  <c r="CA22" i="12"/>
  <c r="CB22" i="12"/>
  <c r="CE22" i="12"/>
  <c r="CH22" i="12"/>
  <c r="CI22" i="12"/>
  <c r="CJ22" i="12"/>
  <c r="CL22" i="12"/>
  <c r="CM22" i="12"/>
  <c r="CP22" i="12"/>
  <c r="CS22" i="12"/>
  <c r="CT22" i="12"/>
  <c r="CU22" i="12"/>
  <c r="CW22" i="12"/>
  <c r="CX22" i="12"/>
  <c r="DA22" i="12"/>
  <c r="DD22" i="12"/>
  <c r="DE22" i="12"/>
  <c r="DF22" i="12"/>
  <c r="DH22" i="12"/>
  <c r="Y23" i="12"/>
  <c r="AB23" i="12"/>
  <c r="AE23" i="12"/>
  <c r="AF23" i="12"/>
  <c r="AG23" i="12"/>
  <c r="AI23" i="12"/>
  <c r="AJ23" i="12"/>
  <c r="AM23" i="12"/>
  <c r="AP23" i="12"/>
  <c r="AQ23" i="12"/>
  <c r="AR23" i="12"/>
  <c r="AT23" i="12"/>
  <c r="AU23" i="12"/>
  <c r="AX23" i="12"/>
  <c r="BA23" i="12"/>
  <c r="BB23" i="12"/>
  <c r="BC23" i="12"/>
  <c r="BE23" i="12"/>
  <c r="BF23" i="12"/>
  <c r="BI23" i="12"/>
  <c r="BL23" i="12"/>
  <c r="BM23" i="12"/>
  <c r="BN23" i="12"/>
  <c r="BP23" i="12"/>
  <c r="BQ23" i="12"/>
  <c r="BT23" i="12"/>
  <c r="BW23" i="12"/>
  <c r="BX23" i="12"/>
  <c r="BY23" i="12"/>
  <c r="CA23" i="12"/>
  <c r="CB23" i="12"/>
  <c r="CE23" i="12"/>
  <c r="CH23" i="12"/>
  <c r="CI23" i="12"/>
  <c r="CJ23" i="12"/>
  <c r="CL23" i="12"/>
  <c r="CM23" i="12"/>
  <c r="CP23" i="12"/>
  <c r="CS23" i="12"/>
  <c r="CT23" i="12"/>
  <c r="CU23" i="12"/>
  <c r="CW23" i="12"/>
  <c r="CX23" i="12"/>
  <c r="DA23" i="12"/>
  <c r="DD23" i="12"/>
  <c r="DE23" i="12"/>
  <c r="DF23" i="12"/>
  <c r="DH23" i="12"/>
  <c r="Y24" i="12"/>
  <c r="AB24" i="12"/>
  <c r="AE24" i="12"/>
  <c r="AF24" i="12"/>
  <c r="AG24" i="12"/>
  <c r="AI24" i="12"/>
  <c r="AJ24" i="12"/>
  <c r="AM24" i="12"/>
  <c r="AP24" i="12"/>
  <c r="AQ24" i="12"/>
  <c r="AR24" i="12"/>
  <c r="AT24" i="12"/>
  <c r="AU24" i="12"/>
  <c r="AX24" i="12"/>
  <c r="BA24" i="12"/>
  <c r="BB24" i="12"/>
  <c r="BC24" i="12"/>
  <c r="BE24" i="12"/>
  <c r="BF24" i="12"/>
  <c r="BI24" i="12"/>
  <c r="BL24" i="12"/>
  <c r="BM24" i="12"/>
  <c r="BN24" i="12"/>
  <c r="BP24" i="12"/>
  <c r="BQ24" i="12"/>
  <c r="BT24" i="12"/>
  <c r="BW24" i="12"/>
  <c r="BX24" i="12"/>
  <c r="BY24" i="12"/>
  <c r="CA24" i="12"/>
  <c r="CB24" i="12"/>
  <c r="CE24" i="12"/>
  <c r="CH24" i="12"/>
  <c r="CI24" i="12"/>
  <c r="CJ24" i="12"/>
  <c r="CL24" i="12"/>
  <c r="CM24" i="12"/>
  <c r="CP24" i="12"/>
  <c r="CS24" i="12"/>
  <c r="CT24" i="12"/>
  <c r="CU24" i="12"/>
  <c r="CW24" i="12"/>
  <c r="CX24" i="12"/>
  <c r="DA24" i="12"/>
  <c r="DD24" i="12"/>
  <c r="DE24" i="12"/>
  <c r="DF24" i="12"/>
  <c r="DH24" i="12"/>
  <c r="Y25" i="12"/>
  <c r="AB25" i="12"/>
  <c r="AE25" i="12"/>
  <c r="AF25" i="12"/>
  <c r="AG25" i="12"/>
  <c r="AI25" i="12"/>
  <c r="AJ25" i="12"/>
  <c r="AM25" i="12"/>
  <c r="AP25" i="12"/>
  <c r="AQ25" i="12"/>
  <c r="AR25" i="12"/>
  <c r="AT25" i="12"/>
  <c r="AU25" i="12"/>
  <c r="AX25" i="12"/>
  <c r="BA25" i="12"/>
  <c r="BB25" i="12"/>
  <c r="BC25" i="12"/>
  <c r="BE25" i="12"/>
  <c r="BF25" i="12"/>
  <c r="BI25" i="12"/>
  <c r="BL25" i="12"/>
  <c r="BM25" i="12"/>
  <c r="BN25" i="12"/>
  <c r="BP25" i="12"/>
  <c r="BQ25" i="12"/>
  <c r="BT25" i="12"/>
  <c r="BW25" i="12"/>
  <c r="BX25" i="12"/>
  <c r="BY25" i="12"/>
  <c r="CA25" i="12"/>
  <c r="CB25" i="12"/>
  <c r="CE25" i="12"/>
  <c r="CH25" i="12"/>
  <c r="CI25" i="12"/>
  <c r="CJ25" i="12"/>
  <c r="CL25" i="12"/>
  <c r="CM25" i="12"/>
  <c r="CP25" i="12"/>
  <c r="CS25" i="12"/>
  <c r="CT25" i="12"/>
  <c r="CU25" i="12"/>
  <c r="CW25" i="12"/>
  <c r="CX25" i="12"/>
  <c r="DA25" i="12"/>
  <c r="DD25" i="12"/>
  <c r="DE25" i="12"/>
  <c r="DF25" i="12"/>
  <c r="DH25" i="12"/>
  <c r="Y26" i="12"/>
  <c r="AB26" i="12"/>
  <c r="AE26" i="12"/>
  <c r="AF26" i="12"/>
  <c r="AG26" i="12"/>
  <c r="AI26" i="12"/>
  <c r="AJ26" i="12"/>
  <c r="AM26" i="12"/>
  <c r="AP26" i="12"/>
  <c r="AQ26" i="12"/>
  <c r="AR26" i="12"/>
  <c r="AT26" i="12"/>
  <c r="AU26" i="12"/>
  <c r="AX26" i="12"/>
  <c r="BA26" i="12"/>
  <c r="BB26" i="12"/>
  <c r="BC26" i="12"/>
  <c r="BE26" i="12"/>
  <c r="BF26" i="12"/>
  <c r="BI26" i="12"/>
  <c r="BL26" i="12"/>
  <c r="BM26" i="12"/>
  <c r="BN26" i="12"/>
  <c r="BP26" i="12"/>
  <c r="BQ26" i="12"/>
  <c r="BT26" i="12"/>
  <c r="BW26" i="12"/>
  <c r="BX26" i="12"/>
  <c r="BY26" i="12"/>
  <c r="CA26" i="12"/>
  <c r="CB26" i="12"/>
  <c r="CE26" i="12"/>
  <c r="CH26" i="12"/>
  <c r="CI26" i="12"/>
  <c r="CJ26" i="12"/>
  <c r="CL26" i="12"/>
  <c r="CM26" i="12"/>
  <c r="CP26" i="12"/>
  <c r="CS26" i="12"/>
  <c r="CT26" i="12"/>
  <c r="CU26" i="12"/>
  <c r="CW26" i="12"/>
  <c r="CX26" i="12"/>
  <c r="DA26" i="12"/>
  <c r="DD26" i="12"/>
  <c r="DE26" i="12"/>
  <c r="DF26" i="12"/>
  <c r="DH26" i="12"/>
  <c r="Y27" i="12"/>
  <c r="AB27" i="12"/>
  <c r="AE27" i="12"/>
  <c r="AF27" i="12"/>
  <c r="AG27" i="12"/>
  <c r="AI27" i="12"/>
  <c r="AJ27" i="12"/>
  <c r="AM27" i="12"/>
  <c r="AP27" i="12"/>
  <c r="AQ27" i="12"/>
  <c r="AR27" i="12"/>
  <c r="AT27" i="12"/>
  <c r="AU27" i="12"/>
  <c r="AX27" i="12"/>
  <c r="BA27" i="12"/>
  <c r="BB27" i="12"/>
  <c r="BC27" i="12"/>
  <c r="BE27" i="12"/>
  <c r="BF27" i="12"/>
  <c r="BI27" i="12"/>
  <c r="BL27" i="12"/>
  <c r="BM27" i="12"/>
  <c r="BN27" i="12"/>
  <c r="BP27" i="12"/>
  <c r="BQ27" i="12"/>
  <c r="BT27" i="12"/>
  <c r="BW27" i="12"/>
  <c r="BX27" i="12"/>
  <c r="BY27" i="12"/>
  <c r="CA27" i="12"/>
  <c r="CB27" i="12"/>
  <c r="CE27" i="12"/>
  <c r="CH27" i="12"/>
  <c r="CI27" i="12"/>
  <c r="CJ27" i="12"/>
  <c r="CL27" i="12"/>
  <c r="CM27" i="12"/>
  <c r="CP27" i="12"/>
  <c r="CS27" i="12"/>
  <c r="CT27" i="12"/>
  <c r="CU27" i="12"/>
  <c r="CW27" i="12"/>
  <c r="CX27" i="12"/>
  <c r="DA27" i="12"/>
  <c r="DD27" i="12"/>
  <c r="DE27" i="12"/>
  <c r="DF27" i="12"/>
  <c r="DH27" i="12"/>
  <c r="Y28" i="12"/>
  <c r="AB28" i="12"/>
  <c r="AE28" i="12"/>
  <c r="AF28" i="12"/>
  <c r="AG28" i="12"/>
  <c r="AI28" i="12"/>
  <c r="AJ28" i="12"/>
  <c r="AM28" i="12"/>
  <c r="AP28" i="12"/>
  <c r="AQ28" i="12"/>
  <c r="AR28" i="12"/>
  <c r="AT28" i="12"/>
  <c r="AU28" i="12"/>
  <c r="AX28" i="12"/>
  <c r="BA28" i="12"/>
  <c r="BB28" i="12"/>
  <c r="BC28" i="12"/>
  <c r="BE28" i="12"/>
  <c r="BF28" i="12"/>
  <c r="BI28" i="12"/>
  <c r="BL28" i="12"/>
  <c r="BM28" i="12"/>
  <c r="BN28" i="12"/>
  <c r="BP28" i="12"/>
  <c r="BQ28" i="12"/>
  <c r="BT28" i="12"/>
  <c r="BW28" i="12"/>
  <c r="BX28" i="12"/>
  <c r="BY28" i="12"/>
  <c r="CA28" i="12"/>
  <c r="CB28" i="12"/>
  <c r="CE28" i="12"/>
  <c r="CH28" i="12"/>
  <c r="CI28" i="12"/>
  <c r="CJ28" i="12"/>
  <c r="CL28" i="12"/>
  <c r="CM28" i="12"/>
  <c r="CP28" i="12"/>
  <c r="CS28" i="12"/>
  <c r="CT28" i="12"/>
  <c r="CU28" i="12"/>
  <c r="CW28" i="12"/>
  <c r="CX28" i="12"/>
  <c r="DA28" i="12"/>
  <c r="DD28" i="12"/>
  <c r="DE28" i="12"/>
  <c r="DF28" i="12"/>
  <c r="DH28" i="12"/>
  <c r="DH29" i="12"/>
  <c r="Y36" i="12"/>
  <c r="AB36" i="12"/>
  <c r="AE36" i="12"/>
  <c r="AF36" i="12"/>
  <c r="AG36" i="12"/>
  <c r="AI36" i="12"/>
  <c r="AJ36" i="12"/>
  <c r="AM36" i="12"/>
  <c r="AP36" i="12"/>
  <c r="AQ36" i="12"/>
  <c r="AR36" i="12"/>
  <c r="AT36" i="12"/>
  <c r="AU36" i="12"/>
  <c r="AX36" i="12"/>
  <c r="BA36" i="12"/>
  <c r="BB36" i="12"/>
  <c r="BC36" i="12"/>
  <c r="BE36" i="12"/>
  <c r="BF36" i="12"/>
  <c r="BI36" i="12"/>
  <c r="BL36" i="12"/>
  <c r="BM36" i="12"/>
  <c r="BN36" i="12"/>
  <c r="BP36" i="12"/>
  <c r="BQ36" i="12"/>
  <c r="BT36" i="12"/>
  <c r="BW36" i="12"/>
  <c r="BX36" i="12"/>
  <c r="BY36" i="12"/>
  <c r="CA36" i="12"/>
  <c r="CB36" i="12"/>
  <c r="CE36" i="12"/>
  <c r="CH36" i="12"/>
  <c r="CI36" i="12"/>
  <c r="CJ36" i="12"/>
  <c r="CL36" i="12"/>
  <c r="CM36" i="12"/>
  <c r="CP36" i="12"/>
  <c r="CS36" i="12"/>
  <c r="CT36" i="12"/>
  <c r="CU36" i="12"/>
  <c r="CW36" i="12"/>
  <c r="CX36" i="12"/>
  <c r="DA36" i="12"/>
  <c r="DD36" i="12"/>
  <c r="DE36" i="12"/>
  <c r="DF36" i="12"/>
  <c r="DH36" i="12"/>
  <c r="Y37" i="12"/>
  <c r="AB37" i="12"/>
  <c r="AE37" i="12"/>
  <c r="AF37" i="12"/>
  <c r="AG37" i="12"/>
  <c r="AI37" i="12"/>
  <c r="AJ37" i="12"/>
  <c r="AM37" i="12"/>
  <c r="AP37" i="12"/>
  <c r="AQ37" i="12"/>
  <c r="AR37" i="12"/>
  <c r="AT37" i="12"/>
  <c r="AU37" i="12"/>
  <c r="AX37" i="12"/>
  <c r="BA37" i="12"/>
  <c r="BB37" i="12"/>
  <c r="BC37" i="12"/>
  <c r="BE37" i="12"/>
  <c r="BF37" i="12"/>
  <c r="BI37" i="12"/>
  <c r="BL37" i="12"/>
  <c r="BM37" i="12"/>
  <c r="BN37" i="12"/>
  <c r="BP37" i="12"/>
  <c r="BQ37" i="12"/>
  <c r="BT37" i="12"/>
  <c r="BW37" i="12"/>
  <c r="BX37" i="12"/>
  <c r="BY37" i="12"/>
  <c r="CA37" i="12"/>
  <c r="CB37" i="12"/>
  <c r="CE37" i="12"/>
  <c r="CH37" i="12"/>
  <c r="CI37" i="12"/>
  <c r="CJ37" i="12"/>
  <c r="CL37" i="12"/>
  <c r="CM37" i="12"/>
  <c r="CP37" i="12"/>
  <c r="CS37" i="12"/>
  <c r="CT37" i="12"/>
  <c r="CU37" i="12"/>
  <c r="CW37" i="12"/>
  <c r="CX37" i="12"/>
  <c r="DA37" i="12"/>
  <c r="DD37" i="12"/>
  <c r="DE37" i="12"/>
  <c r="DF37" i="12"/>
  <c r="DH37" i="12"/>
  <c r="Y38" i="12"/>
  <c r="AB38" i="12"/>
  <c r="AE38" i="12"/>
  <c r="AF38" i="12"/>
  <c r="AG38" i="12"/>
  <c r="AI38" i="12"/>
  <c r="AJ38" i="12"/>
  <c r="AM38" i="12"/>
  <c r="AP38" i="12"/>
  <c r="AQ38" i="12"/>
  <c r="AR38" i="12"/>
  <c r="AT38" i="12"/>
  <c r="AU38" i="12"/>
  <c r="AX38" i="12"/>
  <c r="BA38" i="12"/>
  <c r="BB38" i="12"/>
  <c r="BC38" i="12"/>
  <c r="BE38" i="12"/>
  <c r="BF38" i="12"/>
  <c r="BI38" i="12"/>
  <c r="BL38" i="12"/>
  <c r="BM38" i="12"/>
  <c r="BN38" i="12"/>
  <c r="BP38" i="12"/>
  <c r="BQ38" i="12"/>
  <c r="BT38" i="12"/>
  <c r="BW38" i="12"/>
  <c r="BX38" i="12"/>
  <c r="BY38" i="12"/>
  <c r="CA38" i="12"/>
  <c r="CB38" i="12"/>
  <c r="CE38" i="12"/>
  <c r="CH38" i="12"/>
  <c r="CI38" i="12"/>
  <c r="CJ38" i="12"/>
  <c r="CL38" i="12"/>
  <c r="CM38" i="12"/>
  <c r="CP38" i="12"/>
  <c r="CS38" i="12"/>
  <c r="CT38" i="12"/>
  <c r="CU38" i="12"/>
  <c r="CW38" i="12"/>
  <c r="CX38" i="12"/>
  <c r="DA38" i="12"/>
  <c r="DD38" i="12"/>
  <c r="DE38" i="12"/>
  <c r="DF38" i="12"/>
  <c r="DH38" i="12"/>
  <c r="Y39" i="12"/>
  <c r="AB39" i="12"/>
  <c r="AE39" i="12"/>
  <c r="AF39" i="12"/>
  <c r="AG39" i="12"/>
  <c r="AI39" i="12"/>
  <c r="AJ39" i="12"/>
  <c r="AM39" i="12"/>
  <c r="AP39" i="12"/>
  <c r="AQ39" i="12"/>
  <c r="AR39" i="12"/>
  <c r="AT39" i="12"/>
  <c r="AU39" i="12"/>
  <c r="AX39" i="12"/>
  <c r="BA39" i="12"/>
  <c r="BB39" i="12"/>
  <c r="BC39" i="12"/>
  <c r="BE39" i="12"/>
  <c r="BF39" i="12"/>
  <c r="BI39" i="12"/>
  <c r="BL39" i="12"/>
  <c r="BM39" i="12"/>
  <c r="BN39" i="12"/>
  <c r="BP39" i="12"/>
  <c r="BQ39" i="12"/>
  <c r="BT39" i="12"/>
  <c r="BW39" i="12"/>
  <c r="BX39" i="12"/>
  <c r="BY39" i="12"/>
  <c r="CA39" i="12"/>
  <c r="CB39" i="12"/>
  <c r="CE39" i="12"/>
  <c r="CH39" i="12"/>
  <c r="CI39" i="12"/>
  <c r="CJ39" i="12"/>
  <c r="CL39" i="12"/>
  <c r="CM39" i="12"/>
  <c r="CP39" i="12"/>
  <c r="CS39" i="12"/>
  <c r="CT39" i="12"/>
  <c r="CU39" i="12"/>
  <c r="CW39" i="12"/>
  <c r="CX39" i="12"/>
  <c r="DA39" i="12"/>
  <c r="DD39" i="12"/>
  <c r="DE39" i="12"/>
  <c r="DF39" i="12"/>
  <c r="DH39" i="12"/>
  <c r="Y40" i="12"/>
  <c r="AB40" i="12"/>
  <c r="AE40" i="12"/>
  <c r="AF40" i="12"/>
  <c r="AG40" i="12"/>
  <c r="AI40" i="12"/>
  <c r="AJ40" i="12"/>
  <c r="AM40" i="12"/>
  <c r="AP40" i="12"/>
  <c r="AQ40" i="12"/>
  <c r="AR40" i="12"/>
  <c r="AT40" i="12"/>
  <c r="AU40" i="12"/>
  <c r="AX40" i="12"/>
  <c r="BA40" i="12"/>
  <c r="BB40" i="12"/>
  <c r="BC40" i="12"/>
  <c r="BE40" i="12"/>
  <c r="BF40" i="12"/>
  <c r="BI40" i="12"/>
  <c r="BL40" i="12"/>
  <c r="BM40" i="12"/>
  <c r="BN40" i="12"/>
  <c r="BP40" i="12"/>
  <c r="BQ40" i="12"/>
  <c r="BT40" i="12"/>
  <c r="BW40" i="12"/>
  <c r="BX40" i="12"/>
  <c r="BY40" i="12"/>
  <c r="CA40" i="12"/>
  <c r="CB40" i="12"/>
  <c r="CE40" i="12"/>
  <c r="CH40" i="12"/>
  <c r="CI40" i="12"/>
  <c r="CJ40" i="12"/>
  <c r="CL40" i="12"/>
  <c r="CM40" i="12"/>
  <c r="CP40" i="12"/>
  <c r="CS40" i="12"/>
  <c r="CT40" i="12"/>
  <c r="CU40" i="12"/>
  <c r="CW40" i="12"/>
  <c r="CX40" i="12"/>
  <c r="DA40" i="12"/>
  <c r="DD40" i="12"/>
  <c r="DE40" i="12"/>
  <c r="DF40" i="12"/>
  <c r="DH40" i="12"/>
  <c r="Y41" i="12"/>
  <c r="AB41" i="12"/>
  <c r="AE41" i="12"/>
  <c r="AF41" i="12"/>
  <c r="AG41" i="12"/>
  <c r="AI41" i="12"/>
  <c r="AJ41" i="12"/>
  <c r="AM41" i="12"/>
  <c r="AP41" i="12"/>
  <c r="AQ41" i="12"/>
  <c r="AR41" i="12"/>
  <c r="AT41" i="12"/>
  <c r="AU41" i="12"/>
  <c r="AX41" i="12"/>
  <c r="BA41" i="12"/>
  <c r="BB41" i="12"/>
  <c r="BC41" i="12"/>
  <c r="BE41" i="12"/>
  <c r="BF41" i="12"/>
  <c r="BI41" i="12"/>
  <c r="BL41" i="12"/>
  <c r="BM41" i="12"/>
  <c r="BN41" i="12"/>
  <c r="BP41" i="12"/>
  <c r="BQ41" i="12"/>
  <c r="BT41" i="12"/>
  <c r="BW41" i="12"/>
  <c r="BX41" i="12"/>
  <c r="BY41" i="12"/>
  <c r="CA41" i="12"/>
  <c r="CB41" i="12"/>
  <c r="CE41" i="12"/>
  <c r="CH41" i="12"/>
  <c r="CI41" i="12"/>
  <c r="CJ41" i="12"/>
  <c r="CL41" i="12"/>
  <c r="CM41" i="12"/>
  <c r="CP41" i="12"/>
  <c r="CS41" i="12"/>
  <c r="CT41" i="12"/>
  <c r="CU41" i="12"/>
  <c r="CW41" i="12"/>
  <c r="CX41" i="12"/>
  <c r="DA41" i="12"/>
  <c r="DD41" i="12"/>
  <c r="DE41" i="12"/>
  <c r="DF41" i="12"/>
  <c r="DH41" i="12"/>
  <c r="Y42" i="12"/>
  <c r="AB42" i="12"/>
  <c r="AE42" i="12"/>
  <c r="AF42" i="12"/>
  <c r="AG42" i="12"/>
  <c r="AI42" i="12"/>
  <c r="AJ42" i="12"/>
  <c r="AM42" i="12"/>
  <c r="AP42" i="12"/>
  <c r="AQ42" i="12"/>
  <c r="AR42" i="12"/>
  <c r="AT42" i="12"/>
  <c r="AU42" i="12"/>
  <c r="AX42" i="12"/>
  <c r="BA42" i="12"/>
  <c r="BB42" i="12"/>
  <c r="BC42" i="12"/>
  <c r="BE42" i="12"/>
  <c r="BF42" i="12"/>
  <c r="BI42" i="12"/>
  <c r="BL42" i="12"/>
  <c r="BM42" i="12"/>
  <c r="BN42" i="12"/>
  <c r="BP42" i="12"/>
  <c r="BQ42" i="12"/>
  <c r="BT42" i="12"/>
  <c r="BW42" i="12"/>
  <c r="BX42" i="12"/>
  <c r="BY42" i="12"/>
  <c r="CA42" i="12"/>
  <c r="CB42" i="12"/>
  <c r="CE42" i="12"/>
  <c r="CH42" i="12"/>
  <c r="CI42" i="12"/>
  <c r="CJ42" i="12"/>
  <c r="CL42" i="12"/>
  <c r="CM42" i="12"/>
  <c r="CP42" i="12"/>
  <c r="CS42" i="12"/>
  <c r="CT42" i="12"/>
  <c r="CU42" i="12"/>
  <c r="CW42" i="12"/>
  <c r="CX42" i="12"/>
  <c r="DA42" i="12"/>
  <c r="DD42" i="12"/>
  <c r="DE42" i="12"/>
  <c r="DF42" i="12"/>
  <c r="DH42" i="12"/>
  <c r="Y43" i="12"/>
  <c r="AB43" i="12"/>
  <c r="AE43" i="12"/>
  <c r="AF43" i="12"/>
  <c r="AG43" i="12"/>
  <c r="AI43" i="12"/>
  <c r="AJ43" i="12"/>
  <c r="AM43" i="12"/>
  <c r="AP43" i="12"/>
  <c r="AQ43" i="12"/>
  <c r="AR43" i="12"/>
  <c r="AT43" i="12"/>
  <c r="AU43" i="12"/>
  <c r="AX43" i="12"/>
  <c r="BA43" i="12"/>
  <c r="BB43" i="12"/>
  <c r="BC43" i="12"/>
  <c r="BE43" i="12"/>
  <c r="BF43" i="12"/>
  <c r="BI43" i="12"/>
  <c r="BL43" i="12"/>
  <c r="BM43" i="12"/>
  <c r="BN43" i="12"/>
  <c r="BP43" i="12"/>
  <c r="BQ43" i="12"/>
  <c r="BT43" i="12"/>
  <c r="BW43" i="12"/>
  <c r="BX43" i="12"/>
  <c r="BY43" i="12"/>
  <c r="CA43" i="12"/>
  <c r="CB43" i="12"/>
  <c r="CE43" i="12"/>
  <c r="CH43" i="12"/>
  <c r="CI43" i="12"/>
  <c r="CJ43" i="12"/>
  <c r="CL43" i="12"/>
  <c r="CM43" i="12"/>
  <c r="CP43" i="12"/>
  <c r="CS43" i="12"/>
  <c r="CT43" i="12"/>
  <c r="CU43" i="12"/>
  <c r="CW43" i="12"/>
  <c r="CX43" i="12"/>
  <c r="DA43" i="12"/>
  <c r="DD43" i="12"/>
  <c r="DE43" i="12"/>
  <c r="DF43" i="12"/>
  <c r="DH43" i="12"/>
  <c r="Y44" i="12"/>
  <c r="AB44" i="12"/>
  <c r="AE44" i="12"/>
  <c r="AF44" i="12"/>
  <c r="AG44" i="12"/>
  <c r="AI44" i="12"/>
  <c r="AJ44" i="12"/>
  <c r="AM44" i="12"/>
  <c r="AP44" i="12"/>
  <c r="AQ44" i="12"/>
  <c r="AR44" i="12"/>
  <c r="AT44" i="12"/>
  <c r="AU44" i="12"/>
  <c r="AX44" i="12"/>
  <c r="BA44" i="12"/>
  <c r="BB44" i="12"/>
  <c r="BC44" i="12"/>
  <c r="BE44" i="12"/>
  <c r="BF44" i="12"/>
  <c r="BI44" i="12"/>
  <c r="BL44" i="12"/>
  <c r="BM44" i="12"/>
  <c r="BN44" i="12"/>
  <c r="BP44" i="12"/>
  <c r="BQ44" i="12"/>
  <c r="BT44" i="12"/>
  <c r="BW44" i="12"/>
  <c r="BX44" i="12"/>
  <c r="BY44" i="12"/>
  <c r="CA44" i="12"/>
  <c r="CB44" i="12"/>
  <c r="CE44" i="12"/>
  <c r="CH44" i="12"/>
  <c r="CI44" i="12"/>
  <c r="CJ44" i="12"/>
  <c r="CL44" i="12"/>
  <c r="CM44" i="12"/>
  <c r="CP44" i="12"/>
  <c r="CS44" i="12"/>
  <c r="CT44" i="12"/>
  <c r="CU44" i="12"/>
  <c r="CW44" i="12"/>
  <c r="CX44" i="12"/>
  <c r="DA44" i="12"/>
  <c r="DD44" i="12"/>
  <c r="DE44" i="12"/>
  <c r="DF44" i="12"/>
  <c r="DH44" i="12"/>
  <c r="Y45" i="12"/>
  <c r="AB45" i="12"/>
  <c r="AE45" i="12"/>
  <c r="AF45" i="12"/>
  <c r="AG45" i="12"/>
  <c r="AI45" i="12"/>
  <c r="AJ45" i="12"/>
  <c r="AM45" i="12"/>
  <c r="AP45" i="12"/>
  <c r="AQ45" i="12"/>
  <c r="AR45" i="12"/>
  <c r="AT45" i="12"/>
  <c r="AU45" i="12"/>
  <c r="AX45" i="12"/>
  <c r="BA45" i="12"/>
  <c r="BB45" i="12"/>
  <c r="BC45" i="12"/>
  <c r="BE45" i="12"/>
  <c r="BF45" i="12"/>
  <c r="BI45" i="12"/>
  <c r="BL45" i="12"/>
  <c r="BM45" i="12"/>
  <c r="BN45" i="12"/>
  <c r="BP45" i="12"/>
  <c r="BQ45" i="12"/>
  <c r="BT45" i="12"/>
  <c r="BW45" i="12"/>
  <c r="BX45" i="12"/>
  <c r="BY45" i="12"/>
  <c r="CA45" i="12"/>
  <c r="CB45" i="12"/>
  <c r="CE45" i="12"/>
  <c r="CH45" i="12"/>
  <c r="CI45" i="12"/>
  <c r="CJ45" i="12"/>
  <c r="CL45" i="12"/>
  <c r="CM45" i="12"/>
  <c r="CP45" i="12"/>
  <c r="CS45" i="12"/>
  <c r="CT45" i="12"/>
  <c r="CU45" i="12"/>
  <c r="CW45" i="12"/>
  <c r="CX45" i="12"/>
  <c r="DA45" i="12"/>
  <c r="DD45" i="12"/>
  <c r="DE45" i="12"/>
  <c r="DF45" i="12"/>
  <c r="DH45" i="12"/>
  <c r="Y46" i="12"/>
  <c r="AB46" i="12"/>
  <c r="AE46" i="12"/>
  <c r="AF46" i="12"/>
  <c r="AG46" i="12"/>
  <c r="AI46" i="12"/>
  <c r="AJ46" i="12"/>
  <c r="AM46" i="12"/>
  <c r="AP46" i="12"/>
  <c r="AQ46" i="12"/>
  <c r="AR46" i="12"/>
  <c r="AT46" i="12"/>
  <c r="AU46" i="12"/>
  <c r="AX46" i="12"/>
  <c r="BA46" i="12"/>
  <c r="BB46" i="12"/>
  <c r="BC46" i="12"/>
  <c r="BE46" i="12"/>
  <c r="BF46" i="12"/>
  <c r="BI46" i="12"/>
  <c r="BL46" i="12"/>
  <c r="BM46" i="12"/>
  <c r="BN46" i="12"/>
  <c r="BP46" i="12"/>
  <c r="BQ46" i="12"/>
  <c r="BT46" i="12"/>
  <c r="BW46" i="12"/>
  <c r="BX46" i="12"/>
  <c r="BY46" i="12"/>
  <c r="CA46" i="12"/>
  <c r="CB46" i="12"/>
  <c r="CE46" i="12"/>
  <c r="CH46" i="12"/>
  <c r="CI46" i="12"/>
  <c r="CJ46" i="12"/>
  <c r="CL46" i="12"/>
  <c r="CM46" i="12"/>
  <c r="CP46" i="12"/>
  <c r="CS46" i="12"/>
  <c r="CT46" i="12"/>
  <c r="CU46" i="12"/>
  <c r="CW46" i="12"/>
  <c r="CX46" i="12"/>
  <c r="DA46" i="12"/>
  <c r="DD46" i="12"/>
  <c r="DE46" i="12"/>
  <c r="DF46" i="12"/>
  <c r="DH46" i="12"/>
  <c r="Y47" i="12"/>
  <c r="AB47" i="12"/>
  <c r="AE47" i="12"/>
  <c r="AF47" i="12"/>
  <c r="AG47" i="12"/>
  <c r="AI47" i="12"/>
  <c r="AJ47" i="12"/>
  <c r="AM47" i="12"/>
  <c r="AP47" i="12"/>
  <c r="AQ47" i="12"/>
  <c r="AR47" i="12"/>
  <c r="AT47" i="12"/>
  <c r="AU47" i="12"/>
  <c r="AX47" i="12"/>
  <c r="BA47" i="12"/>
  <c r="BB47" i="12"/>
  <c r="BC47" i="12"/>
  <c r="BE47" i="12"/>
  <c r="BF47" i="12"/>
  <c r="BI47" i="12"/>
  <c r="BL47" i="12"/>
  <c r="BM47" i="12"/>
  <c r="BN47" i="12"/>
  <c r="BP47" i="12"/>
  <c r="BQ47" i="12"/>
  <c r="BT47" i="12"/>
  <c r="BW47" i="12"/>
  <c r="BX47" i="12"/>
  <c r="BY47" i="12"/>
  <c r="CA47" i="12"/>
  <c r="CB47" i="12"/>
  <c r="CE47" i="12"/>
  <c r="CH47" i="12"/>
  <c r="CI47" i="12"/>
  <c r="CJ47" i="12"/>
  <c r="CL47" i="12"/>
  <c r="CM47" i="12"/>
  <c r="CP47" i="12"/>
  <c r="CS47" i="12"/>
  <c r="CT47" i="12"/>
  <c r="CU47" i="12"/>
  <c r="CW47" i="12"/>
  <c r="CX47" i="12"/>
  <c r="DA47" i="12"/>
  <c r="DD47" i="12"/>
  <c r="DE47" i="12"/>
  <c r="DF47" i="12"/>
  <c r="DH47" i="12"/>
  <c r="Y48" i="12"/>
  <c r="AB48" i="12"/>
  <c r="AE48" i="12"/>
  <c r="AF48" i="12"/>
  <c r="AG48" i="12"/>
  <c r="AI48" i="12"/>
  <c r="AJ48" i="12"/>
  <c r="AM48" i="12"/>
  <c r="AP48" i="12"/>
  <c r="AQ48" i="12"/>
  <c r="AR48" i="12"/>
  <c r="AT48" i="12"/>
  <c r="AU48" i="12"/>
  <c r="AX48" i="12"/>
  <c r="BA48" i="12"/>
  <c r="BB48" i="12"/>
  <c r="BC48" i="12"/>
  <c r="BE48" i="12"/>
  <c r="BF48" i="12"/>
  <c r="BI48" i="12"/>
  <c r="BL48" i="12"/>
  <c r="BM48" i="12"/>
  <c r="BN48" i="12"/>
  <c r="BP48" i="12"/>
  <c r="BQ48" i="12"/>
  <c r="BT48" i="12"/>
  <c r="BW48" i="12"/>
  <c r="BX48" i="12"/>
  <c r="BY48" i="12"/>
  <c r="CA48" i="12"/>
  <c r="CB48" i="12"/>
  <c r="CE48" i="12"/>
  <c r="CH48" i="12"/>
  <c r="CI48" i="12"/>
  <c r="CJ48" i="12"/>
  <c r="CL48" i="12"/>
  <c r="CM48" i="12"/>
  <c r="CP48" i="12"/>
  <c r="CS48" i="12"/>
  <c r="CT48" i="12"/>
  <c r="CU48" i="12"/>
  <c r="CW48" i="12"/>
  <c r="CX48" i="12"/>
  <c r="DA48" i="12"/>
  <c r="DD48" i="12"/>
  <c r="DE48" i="12"/>
  <c r="DF48" i="12"/>
  <c r="DH48" i="12"/>
  <c r="Y49" i="12"/>
  <c r="AB49" i="12"/>
  <c r="AE49" i="12"/>
  <c r="AF49" i="12"/>
  <c r="AG49" i="12"/>
  <c r="AI49" i="12"/>
  <c r="AJ49" i="12"/>
  <c r="AM49" i="12"/>
  <c r="AP49" i="12"/>
  <c r="AQ49" i="12"/>
  <c r="AR49" i="12"/>
  <c r="AT49" i="12"/>
  <c r="AU49" i="12"/>
  <c r="AX49" i="12"/>
  <c r="BA49" i="12"/>
  <c r="BB49" i="12"/>
  <c r="BC49" i="12"/>
  <c r="BE49" i="12"/>
  <c r="BF49" i="12"/>
  <c r="BI49" i="12"/>
  <c r="BL49" i="12"/>
  <c r="BM49" i="12"/>
  <c r="BN49" i="12"/>
  <c r="BP49" i="12"/>
  <c r="BQ49" i="12"/>
  <c r="BT49" i="12"/>
  <c r="BW49" i="12"/>
  <c r="BX49" i="12"/>
  <c r="BY49" i="12"/>
  <c r="CA49" i="12"/>
  <c r="CB49" i="12"/>
  <c r="CE49" i="12"/>
  <c r="CH49" i="12"/>
  <c r="CI49" i="12"/>
  <c r="CJ49" i="12"/>
  <c r="CL49" i="12"/>
  <c r="CM49" i="12"/>
  <c r="CP49" i="12"/>
  <c r="CS49" i="12"/>
  <c r="CT49" i="12"/>
  <c r="CU49" i="12"/>
  <c r="CW49" i="12"/>
  <c r="CX49" i="12"/>
  <c r="DA49" i="12"/>
  <c r="DD49" i="12"/>
  <c r="DE49" i="12"/>
  <c r="DF49" i="12"/>
  <c r="DH49" i="12"/>
  <c r="Y50" i="12"/>
  <c r="AB50" i="12"/>
  <c r="AE50" i="12"/>
  <c r="AF50" i="12"/>
  <c r="AG50" i="12"/>
  <c r="AI50" i="12"/>
  <c r="AJ50" i="12"/>
  <c r="AM50" i="12"/>
  <c r="AP50" i="12"/>
  <c r="AQ50" i="12"/>
  <c r="AR50" i="12"/>
  <c r="AT50" i="12"/>
  <c r="AU50" i="12"/>
  <c r="AX50" i="12"/>
  <c r="BA50" i="12"/>
  <c r="BB50" i="12"/>
  <c r="BC50" i="12"/>
  <c r="BE50" i="12"/>
  <c r="BF50" i="12"/>
  <c r="BI50" i="12"/>
  <c r="BL50" i="12"/>
  <c r="BM50" i="12"/>
  <c r="BN50" i="12"/>
  <c r="BP50" i="12"/>
  <c r="BQ50" i="12"/>
  <c r="BT50" i="12"/>
  <c r="BW50" i="12"/>
  <c r="BX50" i="12"/>
  <c r="BY50" i="12"/>
  <c r="CA50" i="12"/>
  <c r="CB50" i="12"/>
  <c r="CE50" i="12"/>
  <c r="CH50" i="12"/>
  <c r="CI50" i="12"/>
  <c r="CJ50" i="12"/>
  <c r="CL50" i="12"/>
  <c r="CM50" i="12"/>
  <c r="CP50" i="12"/>
  <c r="CS50" i="12"/>
  <c r="CT50" i="12"/>
  <c r="CU50" i="12"/>
  <c r="CW50" i="12"/>
  <c r="CX50" i="12"/>
  <c r="DA50" i="12"/>
  <c r="DD50" i="12"/>
  <c r="DE50" i="12"/>
  <c r="DF50" i="12"/>
  <c r="DH50" i="12"/>
  <c r="Y51" i="12"/>
  <c r="AB51" i="12"/>
  <c r="AE51" i="12"/>
  <c r="AF51" i="12"/>
  <c r="AG51" i="12"/>
  <c r="AI51" i="12"/>
  <c r="AJ51" i="12"/>
  <c r="AM51" i="12"/>
  <c r="AP51" i="12"/>
  <c r="AQ51" i="12"/>
  <c r="AR51" i="12"/>
  <c r="AT51" i="12"/>
  <c r="AU51" i="12"/>
  <c r="AX51" i="12"/>
  <c r="BA51" i="12"/>
  <c r="BB51" i="12"/>
  <c r="BC51" i="12"/>
  <c r="BE51" i="12"/>
  <c r="BF51" i="12"/>
  <c r="BI51" i="12"/>
  <c r="BL51" i="12"/>
  <c r="BM51" i="12"/>
  <c r="BN51" i="12"/>
  <c r="BP51" i="12"/>
  <c r="BQ51" i="12"/>
  <c r="BT51" i="12"/>
  <c r="BW51" i="12"/>
  <c r="BX51" i="12"/>
  <c r="BY51" i="12"/>
  <c r="CA51" i="12"/>
  <c r="CB51" i="12"/>
  <c r="CE51" i="12"/>
  <c r="CH51" i="12"/>
  <c r="CI51" i="12"/>
  <c r="CJ51" i="12"/>
  <c r="CL51" i="12"/>
  <c r="CM51" i="12"/>
  <c r="CP51" i="12"/>
  <c r="CS51" i="12"/>
  <c r="CT51" i="12"/>
  <c r="CU51" i="12"/>
  <c r="CW51" i="12"/>
  <c r="CX51" i="12"/>
  <c r="DA51" i="12"/>
  <c r="DD51" i="12"/>
  <c r="DE51" i="12"/>
  <c r="DF51" i="12"/>
  <c r="DH51" i="12"/>
  <c r="Y52" i="12"/>
  <c r="AB52" i="12"/>
  <c r="AE52" i="12"/>
  <c r="AF52" i="12"/>
  <c r="AG52" i="12"/>
  <c r="AI52" i="12"/>
  <c r="AJ52" i="12"/>
  <c r="AM52" i="12"/>
  <c r="AP52" i="12"/>
  <c r="AQ52" i="12"/>
  <c r="AR52" i="12"/>
  <c r="AT52" i="12"/>
  <c r="AU52" i="12"/>
  <c r="AX52" i="12"/>
  <c r="BA52" i="12"/>
  <c r="BB52" i="12"/>
  <c r="BC52" i="12"/>
  <c r="BE52" i="12"/>
  <c r="BF52" i="12"/>
  <c r="BI52" i="12"/>
  <c r="BL52" i="12"/>
  <c r="BM52" i="12"/>
  <c r="BN52" i="12"/>
  <c r="BP52" i="12"/>
  <c r="BQ52" i="12"/>
  <c r="BT52" i="12"/>
  <c r="BW52" i="12"/>
  <c r="BX52" i="12"/>
  <c r="BY52" i="12"/>
  <c r="CA52" i="12"/>
  <c r="CB52" i="12"/>
  <c r="CE52" i="12"/>
  <c r="CH52" i="12"/>
  <c r="CI52" i="12"/>
  <c r="CJ52" i="12"/>
  <c r="CL52" i="12"/>
  <c r="CM52" i="12"/>
  <c r="CP52" i="12"/>
  <c r="CS52" i="12"/>
  <c r="CT52" i="12"/>
  <c r="CU52" i="12"/>
  <c r="CW52" i="12"/>
  <c r="CX52" i="12"/>
  <c r="DA52" i="12"/>
  <c r="DD52" i="12"/>
  <c r="DE52" i="12"/>
  <c r="DF52" i="12"/>
  <c r="DH52" i="12"/>
  <c r="Y53" i="12"/>
  <c r="AB53" i="12"/>
  <c r="AE53" i="12"/>
  <c r="AF53" i="12"/>
  <c r="AG53" i="12"/>
  <c r="AI53" i="12"/>
  <c r="AJ53" i="12"/>
  <c r="AM53" i="12"/>
  <c r="AP53" i="12"/>
  <c r="AQ53" i="12"/>
  <c r="AR53" i="12"/>
  <c r="AT53" i="12"/>
  <c r="AU53" i="12"/>
  <c r="AX53" i="12"/>
  <c r="BA53" i="12"/>
  <c r="BB53" i="12"/>
  <c r="BC53" i="12"/>
  <c r="BE53" i="12"/>
  <c r="BF53" i="12"/>
  <c r="BI53" i="12"/>
  <c r="BL53" i="12"/>
  <c r="BM53" i="12"/>
  <c r="BN53" i="12"/>
  <c r="BP53" i="12"/>
  <c r="BQ53" i="12"/>
  <c r="BT53" i="12"/>
  <c r="BW53" i="12"/>
  <c r="BX53" i="12"/>
  <c r="BY53" i="12"/>
  <c r="CA53" i="12"/>
  <c r="CB53" i="12"/>
  <c r="CE53" i="12"/>
  <c r="CH53" i="12"/>
  <c r="CI53" i="12"/>
  <c r="CJ53" i="12"/>
  <c r="CL53" i="12"/>
  <c r="CM53" i="12"/>
  <c r="CP53" i="12"/>
  <c r="CS53" i="12"/>
  <c r="CT53" i="12"/>
  <c r="CU53" i="12"/>
  <c r="CW53" i="12"/>
  <c r="CX53" i="12"/>
  <c r="DA53" i="12"/>
  <c r="DD53" i="12"/>
  <c r="DE53" i="12"/>
  <c r="DF53" i="12"/>
  <c r="DH53" i="12"/>
  <c r="Y54" i="12"/>
  <c r="AB54" i="12"/>
  <c r="AE54" i="12"/>
  <c r="AF54" i="12"/>
  <c r="AG54" i="12"/>
  <c r="AI54" i="12"/>
  <c r="AJ54" i="12"/>
  <c r="AM54" i="12"/>
  <c r="AP54" i="12"/>
  <c r="AQ54" i="12"/>
  <c r="AR54" i="12"/>
  <c r="AT54" i="12"/>
  <c r="AU54" i="12"/>
  <c r="AX54" i="12"/>
  <c r="BA54" i="12"/>
  <c r="BB54" i="12"/>
  <c r="BC54" i="12"/>
  <c r="BE54" i="12"/>
  <c r="BF54" i="12"/>
  <c r="BI54" i="12"/>
  <c r="BL54" i="12"/>
  <c r="BM54" i="12"/>
  <c r="BN54" i="12"/>
  <c r="BP54" i="12"/>
  <c r="BQ54" i="12"/>
  <c r="BT54" i="12"/>
  <c r="BW54" i="12"/>
  <c r="BX54" i="12"/>
  <c r="BY54" i="12"/>
  <c r="CA54" i="12"/>
  <c r="CB54" i="12"/>
  <c r="CE54" i="12"/>
  <c r="CH54" i="12"/>
  <c r="CI54" i="12"/>
  <c r="CJ54" i="12"/>
  <c r="CL54" i="12"/>
  <c r="CM54" i="12"/>
  <c r="CP54" i="12"/>
  <c r="CS54" i="12"/>
  <c r="CT54" i="12"/>
  <c r="CU54" i="12"/>
  <c r="CW54" i="12"/>
  <c r="CX54" i="12"/>
  <c r="DA54" i="12"/>
  <c r="DD54" i="12"/>
  <c r="DE54" i="12"/>
  <c r="DF54" i="12"/>
  <c r="DH54" i="12"/>
  <c r="Y55" i="12"/>
  <c r="AB55" i="12"/>
  <c r="AE55" i="12"/>
  <c r="AF55" i="12"/>
  <c r="AG55" i="12"/>
  <c r="AI55" i="12"/>
  <c r="AJ55" i="12"/>
  <c r="AM55" i="12"/>
  <c r="AP55" i="12"/>
  <c r="AQ55" i="12"/>
  <c r="AR55" i="12"/>
  <c r="AT55" i="12"/>
  <c r="AU55" i="12"/>
  <c r="AX55" i="12"/>
  <c r="BA55" i="12"/>
  <c r="BB55" i="12"/>
  <c r="BC55" i="12"/>
  <c r="BE55" i="12"/>
  <c r="BF55" i="12"/>
  <c r="BI55" i="12"/>
  <c r="BL55" i="12"/>
  <c r="BM55" i="12"/>
  <c r="BN55" i="12"/>
  <c r="BP55" i="12"/>
  <c r="BQ55" i="12"/>
  <c r="BT55" i="12"/>
  <c r="BW55" i="12"/>
  <c r="BX55" i="12"/>
  <c r="BY55" i="12"/>
  <c r="CA55" i="12"/>
  <c r="CB55" i="12"/>
  <c r="CE55" i="12"/>
  <c r="CH55" i="12"/>
  <c r="CI55" i="12"/>
  <c r="CJ55" i="12"/>
  <c r="CL55" i="12"/>
  <c r="CM55" i="12"/>
  <c r="CP55" i="12"/>
  <c r="CS55" i="12"/>
  <c r="CT55" i="12"/>
  <c r="CU55" i="12"/>
  <c r="CW55" i="12"/>
  <c r="CX55" i="12"/>
  <c r="DA55" i="12"/>
  <c r="DD55" i="12"/>
  <c r="DE55" i="12"/>
  <c r="DF55" i="12"/>
  <c r="DH55" i="12"/>
  <c r="Y56" i="12"/>
  <c r="AB56" i="12"/>
  <c r="AE56" i="12"/>
  <c r="AF56" i="12"/>
  <c r="AG56" i="12"/>
  <c r="AI56" i="12"/>
  <c r="AJ56" i="12"/>
  <c r="AM56" i="12"/>
  <c r="AP56" i="12"/>
  <c r="AQ56" i="12"/>
  <c r="AR56" i="12"/>
  <c r="AT56" i="12"/>
  <c r="AU56" i="12"/>
  <c r="AX56" i="12"/>
  <c r="BA56" i="12"/>
  <c r="BB56" i="12"/>
  <c r="BC56" i="12"/>
  <c r="BE56" i="12"/>
  <c r="BF56" i="12"/>
  <c r="BI56" i="12"/>
  <c r="BL56" i="12"/>
  <c r="BM56" i="12"/>
  <c r="BN56" i="12"/>
  <c r="BP56" i="12"/>
  <c r="BQ56" i="12"/>
  <c r="BT56" i="12"/>
  <c r="BW56" i="12"/>
  <c r="BX56" i="12"/>
  <c r="BY56" i="12"/>
  <c r="CA56" i="12"/>
  <c r="CB56" i="12"/>
  <c r="CE56" i="12"/>
  <c r="CH56" i="12"/>
  <c r="CI56" i="12"/>
  <c r="CJ56" i="12"/>
  <c r="CL56" i="12"/>
  <c r="CM56" i="12"/>
  <c r="CP56" i="12"/>
  <c r="CS56" i="12"/>
  <c r="CT56" i="12"/>
  <c r="CU56" i="12"/>
  <c r="CW56" i="12"/>
  <c r="CX56" i="12"/>
  <c r="DA56" i="12"/>
  <c r="DD56" i="12"/>
  <c r="DE56" i="12"/>
  <c r="DF56" i="12"/>
  <c r="DH56" i="12"/>
  <c r="Y57" i="12"/>
  <c r="AB57" i="12"/>
  <c r="AE57" i="12"/>
  <c r="AF57" i="12"/>
  <c r="AG57" i="12"/>
  <c r="AI57" i="12"/>
  <c r="AJ57" i="12"/>
  <c r="AM57" i="12"/>
  <c r="AP57" i="12"/>
  <c r="AQ57" i="12"/>
  <c r="AR57" i="12"/>
  <c r="AT57" i="12"/>
  <c r="AU57" i="12"/>
  <c r="AX57" i="12"/>
  <c r="BA57" i="12"/>
  <c r="BB57" i="12"/>
  <c r="BC57" i="12"/>
  <c r="BE57" i="12"/>
  <c r="BF57" i="12"/>
  <c r="BI57" i="12"/>
  <c r="BL57" i="12"/>
  <c r="BM57" i="12"/>
  <c r="BN57" i="12"/>
  <c r="BP57" i="12"/>
  <c r="BQ57" i="12"/>
  <c r="BT57" i="12"/>
  <c r="BW57" i="12"/>
  <c r="BX57" i="12"/>
  <c r="BY57" i="12"/>
  <c r="CA57" i="12"/>
  <c r="CB57" i="12"/>
  <c r="CE57" i="12"/>
  <c r="CH57" i="12"/>
  <c r="CI57" i="12"/>
  <c r="CJ57" i="12"/>
  <c r="CL57" i="12"/>
  <c r="CM57" i="12"/>
  <c r="CP57" i="12"/>
  <c r="CS57" i="12"/>
  <c r="CT57" i="12"/>
  <c r="CU57" i="12"/>
  <c r="CW57" i="12"/>
  <c r="CX57" i="12"/>
  <c r="DA57" i="12"/>
  <c r="DD57" i="12"/>
  <c r="DE57" i="12"/>
  <c r="DF57" i="12"/>
  <c r="DH57" i="12"/>
  <c r="Y58" i="12"/>
  <c r="AB58" i="12"/>
  <c r="AE58" i="12"/>
  <c r="AF58" i="12"/>
  <c r="AG58" i="12"/>
  <c r="AI58" i="12"/>
  <c r="AJ58" i="12"/>
  <c r="AM58" i="12"/>
  <c r="AP58" i="12"/>
  <c r="AQ58" i="12"/>
  <c r="AR58" i="12"/>
  <c r="AT58" i="12"/>
  <c r="AU58" i="12"/>
  <c r="AX58" i="12"/>
  <c r="BA58" i="12"/>
  <c r="BB58" i="12"/>
  <c r="BC58" i="12"/>
  <c r="BE58" i="12"/>
  <c r="BF58" i="12"/>
  <c r="BI58" i="12"/>
  <c r="BL58" i="12"/>
  <c r="BM58" i="12"/>
  <c r="BN58" i="12"/>
  <c r="BP58" i="12"/>
  <c r="BQ58" i="12"/>
  <c r="BT58" i="12"/>
  <c r="BW58" i="12"/>
  <c r="BX58" i="12"/>
  <c r="BY58" i="12"/>
  <c r="CA58" i="12"/>
  <c r="CB58" i="12"/>
  <c r="CE58" i="12"/>
  <c r="CH58" i="12"/>
  <c r="CI58" i="12"/>
  <c r="CJ58" i="12"/>
  <c r="CL58" i="12"/>
  <c r="CM58" i="12"/>
  <c r="CP58" i="12"/>
  <c r="CS58" i="12"/>
  <c r="CT58" i="12"/>
  <c r="CU58" i="12"/>
  <c r="CW58" i="12"/>
  <c r="CX58" i="12"/>
  <c r="DA58" i="12"/>
  <c r="DD58" i="12"/>
  <c r="DE58" i="12"/>
  <c r="DF58" i="12"/>
  <c r="DH58" i="12"/>
  <c r="Y59" i="12"/>
  <c r="AB59" i="12"/>
  <c r="AE59" i="12"/>
  <c r="AF59" i="12"/>
  <c r="AG59" i="12"/>
  <c r="AI59" i="12"/>
  <c r="AJ59" i="12"/>
  <c r="AM59" i="12"/>
  <c r="AP59" i="12"/>
  <c r="AQ59" i="12"/>
  <c r="AR59" i="12"/>
  <c r="AT59" i="12"/>
  <c r="AU59" i="12"/>
  <c r="AX59" i="12"/>
  <c r="BA59" i="12"/>
  <c r="BB59" i="12"/>
  <c r="BC59" i="12"/>
  <c r="BE59" i="12"/>
  <c r="BF59" i="12"/>
  <c r="BI59" i="12"/>
  <c r="BL59" i="12"/>
  <c r="BM59" i="12"/>
  <c r="BN59" i="12"/>
  <c r="BP59" i="12"/>
  <c r="BQ59" i="12"/>
  <c r="BT59" i="12"/>
  <c r="BW59" i="12"/>
  <c r="BX59" i="12"/>
  <c r="BY59" i="12"/>
  <c r="CA59" i="12"/>
  <c r="CB59" i="12"/>
  <c r="CE59" i="12"/>
  <c r="CH59" i="12"/>
  <c r="CI59" i="12"/>
  <c r="CJ59" i="12"/>
  <c r="CL59" i="12"/>
  <c r="CM59" i="12"/>
  <c r="CP59" i="12"/>
  <c r="CS59" i="12"/>
  <c r="CT59" i="12"/>
  <c r="CU59" i="12"/>
  <c r="CW59" i="12"/>
  <c r="CX59" i="12"/>
  <c r="DA59" i="12"/>
  <c r="DD59" i="12"/>
  <c r="DE59" i="12"/>
  <c r="DF59" i="12"/>
  <c r="DH59" i="12"/>
  <c r="Y60" i="12"/>
  <c r="AB60" i="12"/>
  <c r="AE60" i="12"/>
  <c r="AF60" i="12"/>
  <c r="AG60" i="12"/>
  <c r="AI60" i="12"/>
  <c r="AJ60" i="12"/>
  <c r="AM60" i="12"/>
  <c r="AP60" i="12"/>
  <c r="AQ60" i="12"/>
  <c r="AR60" i="12"/>
  <c r="AT60" i="12"/>
  <c r="AU60" i="12"/>
  <c r="AX60" i="12"/>
  <c r="BA60" i="12"/>
  <c r="BB60" i="12"/>
  <c r="BC60" i="12"/>
  <c r="BE60" i="12"/>
  <c r="BF60" i="12"/>
  <c r="BI60" i="12"/>
  <c r="BL60" i="12"/>
  <c r="BM60" i="12"/>
  <c r="BN60" i="12"/>
  <c r="BP60" i="12"/>
  <c r="BQ60" i="12"/>
  <c r="BT60" i="12"/>
  <c r="BW60" i="12"/>
  <c r="BX60" i="12"/>
  <c r="BY60" i="12"/>
  <c r="CA60" i="12"/>
  <c r="CB60" i="12"/>
  <c r="CE60" i="12"/>
  <c r="CH60" i="12"/>
  <c r="CI60" i="12"/>
  <c r="CJ60" i="12"/>
  <c r="CL60" i="12"/>
  <c r="CM60" i="12"/>
  <c r="CP60" i="12"/>
  <c r="CS60" i="12"/>
  <c r="CT60" i="12"/>
  <c r="CU60" i="12"/>
  <c r="CW60" i="12"/>
  <c r="CX60" i="12"/>
  <c r="DA60" i="12"/>
  <c r="DD60" i="12"/>
  <c r="DE60" i="12"/>
  <c r="DF60" i="12"/>
  <c r="DH60" i="12"/>
  <c r="DH61" i="12"/>
  <c r="DH64" i="12"/>
  <c r="S19" i="1"/>
  <c r="CW29" i="12"/>
  <c r="CW61" i="12"/>
  <c r="CW64" i="12"/>
  <c r="R18" i="1"/>
  <c r="S18" i="1"/>
  <c r="CL29" i="12"/>
  <c r="CL61" i="12"/>
  <c r="CL64" i="12"/>
  <c r="Q17" i="1"/>
  <c r="R17" i="1"/>
  <c r="S17" i="1"/>
  <c r="DC61" i="12"/>
  <c r="DB61" i="12"/>
  <c r="DI60" i="12"/>
  <c r="DA61" i="12"/>
  <c r="DC29" i="12"/>
  <c r="DB29" i="12"/>
  <c r="DH89" i="12"/>
  <c r="DH87" i="12"/>
  <c r="DH85" i="12"/>
  <c r="DH84" i="12"/>
  <c r="DH82" i="12"/>
  <c r="DH80" i="12"/>
  <c r="DH78" i="12"/>
  <c r="DH72" i="12"/>
  <c r="DH71" i="12"/>
  <c r="DH69" i="12"/>
  <c r="DD29" i="12"/>
  <c r="DA29" i="12"/>
  <c r="CR61" i="12"/>
  <c r="CQ61" i="12"/>
  <c r="CP61" i="12"/>
  <c r="CR29" i="12"/>
  <c r="CQ29" i="12"/>
  <c r="CW89" i="12"/>
  <c r="CW88" i="12"/>
  <c r="CW87" i="12"/>
  <c r="CW85" i="12"/>
  <c r="CW84" i="12"/>
  <c r="CW83" i="12"/>
  <c r="CW81" i="12"/>
  <c r="CW80" i="12"/>
  <c r="CW79" i="12"/>
  <c r="CW77" i="12"/>
  <c r="CW76" i="12"/>
  <c r="CW75" i="12"/>
  <c r="CW72" i="12"/>
  <c r="CW71" i="12"/>
  <c r="CW69" i="12"/>
  <c r="CP29" i="12"/>
  <c r="CG61" i="12"/>
  <c r="CF61" i="12"/>
  <c r="CH61" i="12"/>
  <c r="CG29" i="12"/>
  <c r="CF29" i="12"/>
  <c r="CL89" i="12"/>
  <c r="CL87" i="12"/>
  <c r="CL86" i="12"/>
  <c r="CL80" i="12"/>
  <c r="CL79" i="12"/>
  <c r="CL78" i="12"/>
  <c r="CL76" i="12"/>
  <c r="CL72" i="12"/>
  <c r="CL70" i="12"/>
  <c r="CL69" i="12"/>
  <c r="CH29" i="12"/>
  <c r="AG86" i="19"/>
  <c r="AG89" i="19"/>
  <c r="AG69" i="19"/>
  <c r="AG74" i="19"/>
  <c r="AG73" i="19"/>
  <c r="V86" i="19"/>
  <c r="AG72" i="19"/>
  <c r="R61" i="19"/>
  <c r="AG75" i="19"/>
  <c r="R29" i="19"/>
  <c r="V83" i="19"/>
  <c r="AG78" i="19"/>
  <c r="V89" i="19"/>
  <c r="X80" i="18"/>
  <c r="X83" i="18"/>
  <c r="X75" i="18"/>
  <c r="X71" i="18"/>
  <c r="X87" i="18"/>
  <c r="X77" i="18"/>
  <c r="X69" i="18"/>
  <c r="V10" i="18"/>
  <c r="X74" i="18"/>
  <c r="AI86" i="18"/>
  <c r="X82" i="18"/>
  <c r="X73" i="18"/>
  <c r="R61" i="18"/>
  <c r="T29" i="18"/>
  <c r="X84" i="18"/>
  <c r="X70" i="18"/>
  <c r="AI76" i="18"/>
  <c r="X87" i="17"/>
  <c r="X70" i="17"/>
  <c r="X76" i="17"/>
  <c r="V10" i="17"/>
  <c r="X74" i="17"/>
  <c r="R61" i="17"/>
  <c r="X72" i="17"/>
  <c r="X81" i="17"/>
  <c r="X88" i="17"/>
  <c r="X80" i="17"/>
  <c r="X89" i="17"/>
  <c r="X77" i="17"/>
  <c r="AI84" i="17"/>
  <c r="X78" i="17"/>
  <c r="AI73" i="17"/>
  <c r="AI83" i="17"/>
  <c r="T29" i="17"/>
  <c r="X82" i="17"/>
  <c r="AI86" i="17"/>
  <c r="AI85" i="16"/>
  <c r="T29" i="16"/>
  <c r="X85" i="16"/>
  <c r="X69" i="16"/>
  <c r="AI72" i="16"/>
  <c r="AI70" i="16"/>
  <c r="AI78" i="16"/>
  <c r="AI71" i="16"/>
  <c r="AI80" i="16"/>
  <c r="AI76" i="16"/>
  <c r="AI82" i="16"/>
  <c r="X88" i="16"/>
  <c r="X73" i="16"/>
  <c r="R61" i="16"/>
  <c r="X74" i="16"/>
  <c r="X84" i="16"/>
  <c r="AI79" i="16"/>
  <c r="X81" i="15"/>
  <c r="V10" i="15"/>
  <c r="X85" i="15"/>
  <c r="X79" i="15"/>
  <c r="X82" i="15"/>
  <c r="X83" i="15"/>
  <c r="X84" i="15"/>
  <c r="T29" i="15"/>
  <c r="AI84" i="15"/>
  <c r="X73" i="15"/>
  <c r="X86" i="15"/>
  <c r="X71" i="15"/>
  <c r="X80" i="15"/>
  <c r="X72" i="15"/>
  <c r="AI88" i="15"/>
  <c r="X77" i="15"/>
  <c r="T61" i="15"/>
  <c r="X69" i="15"/>
  <c r="X87" i="15"/>
  <c r="DG17" i="8"/>
  <c r="DG7" i="8"/>
  <c r="DF72" i="8"/>
  <c r="DG12" i="8"/>
  <c r="DG15" i="8"/>
  <c r="DF80" i="8"/>
  <c r="DG21" i="8"/>
  <c r="DG25" i="8"/>
  <c r="DF73" i="8"/>
  <c r="DG19" i="8"/>
  <c r="DG23" i="8"/>
  <c r="DG27" i="8"/>
  <c r="DG28" i="8"/>
  <c r="DB29" i="8"/>
  <c r="DF71" i="8"/>
  <c r="DG9" i="8"/>
  <c r="DG5" i="8"/>
  <c r="DF70" i="8"/>
  <c r="DG10" i="8"/>
  <c r="DG13" i="8"/>
  <c r="DF78" i="8"/>
  <c r="DG18" i="8"/>
  <c r="DF84" i="8"/>
  <c r="DG22" i="8"/>
  <c r="DF88" i="8"/>
  <c r="DG26" i="8"/>
  <c r="DG39" i="8"/>
  <c r="DG47" i="8"/>
  <c r="DG55" i="8"/>
  <c r="CY29" i="8"/>
  <c r="DF77" i="8"/>
  <c r="DF79" i="8"/>
  <c r="DG49" i="8"/>
  <c r="DF83" i="8"/>
  <c r="DF85" i="8"/>
  <c r="DF87" i="8"/>
  <c r="DF89" i="8"/>
  <c r="DG59" i="8"/>
  <c r="DG46" i="8"/>
  <c r="DG48" i="8"/>
  <c r="DG50" i="8"/>
  <c r="DG52" i="8"/>
  <c r="DG54" i="8"/>
  <c r="DG56" i="8"/>
  <c r="DG58" i="8"/>
  <c r="DB61" i="8"/>
  <c r="CU71" i="8"/>
  <c r="CU72" i="8"/>
  <c r="CU76" i="8"/>
  <c r="CU84" i="8"/>
  <c r="CU88" i="8"/>
  <c r="CU73" i="8"/>
  <c r="CU75" i="8"/>
  <c r="CU69" i="8"/>
  <c r="CU77" i="8"/>
  <c r="CN29" i="8"/>
  <c r="CU89" i="8"/>
  <c r="CQ29" i="8"/>
  <c r="CJ75" i="8"/>
  <c r="CJ71" i="8"/>
  <c r="CG29" i="8"/>
  <c r="CJ70" i="8"/>
  <c r="CJ74" i="8"/>
  <c r="CJ78" i="8"/>
  <c r="CJ83" i="8"/>
  <c r="CJ86" i="8"/>
  <c r="CJ80" i="8"/>
  <c r="CJ88" i="8"/>
  <c r="CH61" i="8"/>
  <c r="CC61" i="8"/>
  <c r="CC29" i="8"/>
  <c r="DH83" i="9"/>
  <c r="DH72" i="9"/>
  <c r="DH76" i="9"/>
  <c r="DI23" i="9"/>
  <c r="DH88" i="9"/>
  <c r="DH82" i="9"/>
  <c r="DI7" i="9"/>
  <c r="DI8" i="9"/>
  <c r="DI11" i="9"/>
  <c r="DI15" i="9"/>
  <c r="DI19" i="9"/>
  <c r="DH85" i="9"/>
  <c r="DI24" i="9"/>
  <c r="DI53" i="9"/>
  <c r="DI55" i="9"/>
  <c r="DD29" i="9"/>
  <c r="DI37" i="9"/>
  <c r="DI39" i="9"/>
  <c r="DI41" i="9"/>
  <c r="DI43" i="9"/>
  <c r="DI45" i="9"/>
  <c r="DI47" i="9"/>
  <c r="DI49" i="9"/>
  <c r="DI26" i="9"/>
  <c r="DI28" i="9"/>
  <c r="DA29" i="9"/>
  <c r="DI51" i="9"/>
  <c r="DH87" i="9"/>
  <c r="DH89" i="9"/>
  <c r="DI59" i="9"/>
  <c r="DI40" i="9"/>
  <c r="DI46" i="9"/>
  <c r="DI50" i="9"/>
  <c r="DI52" i="9"/>
  <c r="DI54" i="9"/>
  <c r="DI56" i="9"/>
  <c r="DI58" i="9"/>
  <c r="DD61" i="9"/>
  <c r="CW73" i="9"/>
  <c r="CS29" i="9"/>
  <c r="CW72" i="9"/>
  <c r="CW74" i="9"/>
  <c r="CW76" i="9"/>
  <c r="CW78" i="9"/>
  <c r="CW86" i="9"/>
  <c r="CW88" i="9"/>
  <c r="CW75" i="9"/>
  <c r="CW83" i="9"/>
  <c r="CW89" i="9"/>
  <c r="CS61" i="9"/>
  <c r="CL88" i="9"/>
  <c r="CH29" i="9"/>
  <c r="CL70" i="9"/>
  <c r="CL72" i="9"/>
  <c r="CL74" i="9"/>
  <c r="CL78" i="9"/>
  <c r="CL79" i="9"/>
  <c r="CH61" i="9"/>
  <c r="DI5" i="10"/>
  <c r="DH70" i="10"/>
  <c r="DI9" i="10"/>
  <c r="DH74" i="10"/>
  <c r="DI13" i="10"/>
  <c r="DH78" i="10"/>
  <c r="DI17" i="10"/>
  <c r="DH82" i="10"/>
  <c r="DI25" i="10"/>
  <c r="DI27" i="10"/>
  <c r="DI55" i="10"/>
  <c r="DH85" i="10"/>
  <c r="DI21" i="10"/>
  <c r="DH89" i="10"/>
  <c r="DI4" i="10"/>
  <c r="DI6" i="10"/>
  <c r="DI8" i="10"/>
  <c r="DI16" i="10"/>
  <c r="DI18" i="10"/>
  <c r="DI20" i="10"/>
  <c r="DI24" i="10"/>
  <c r="DD29" i="10"/>
  <c r="DI53" i="10"/>
  <c r="DI26" i="10"/>
  <c r="DA29" i="10"/>
  <c r="DE61" i="10"/>
  <c r="DI57" i="10"/>
  <c r="DI59" i="10"/>
  <c r="DI38" i="10"/>
  <c r="DI56" i="10"/>
  <c r="DI58" i="10"/>
  <c r="DD61" i="10"/>
  <c r="CW84" i="10"/>
  <c r="CS29" i="10"/>
  <c r="CW70" i="10"/>
  <c r="CW72" i="10"/>
  <c r="CW74" i="10"/>
  <c r="CW76" i="10"/>
  <c r="CW78" i="10"/>
  <c r="CW80" i="10"/>
  <c r="CW86" i="10"/>
  <c r="CW88" i="10"/>
  <c r="CW71" i="10"/>
  <c r="CW77" i="10"/>
  <c r="CW85" i="10"/>
  <c r="CW87" i="10"/>
  <c r="CS61" i="10"/>
  <c r="CL69" i="10"/>
  <c r="CL75" i="10"/>
  <c r="CL81" i="10"/>
  <c r="CL87" i="10"/>
  <c r="CL89" i="10"/>
  <c r="CL70" i="10"/>
  <c r="CL72" i="10"/>
  <c r="CL74" i="10"/>
  <c r="CL82" i="10"/>
  <c r="CL84" i="10"/>
  <c r="CL86" i="10"/>
  <c r="CL88" i="10"/>
  <c r="CL71" i="10"/>
  <c r="CL73" i="10"/>
  <c r="CL83" i="10"/>
  <c r="CL85" i="10"/>
  <c r="CH61" i="10"/>
  <c r="DH80" i="11"/>
  <c r="DI16" i="11"/>
  <c r="DI20" i="11"/>
  <c r="DI22" i="11"/>
  <c r="DI28" i="11"/>
  <c r="DH77" i="11"/>
  <c r="DH87" i="11"/>
  <c r="DI45" i="11"/>
  <c r="DI55" i="11"/>
  <c r="DI8" i="11"/>
  <c r="DI10" i="11"/>
  <c r="DI37" i="11"/>
  <c r="DI39" i="11"/>
  <c r="DI49" i="11"/>
  <c r="DH70" i="11"/>
  <c r="DH76" i="11"/>
  <c r="DH78" i="11"/>
  <c r="DH82" i="11"/>
  <c r="DH84" i="11"/>
  <c r="DH86" i="11"/>
  <c r="DH88" i="11"/>
  <c r="DI26" i="11"/>
  <c r="DH73" i="11"/>
  <c r="DH75" i="11"/>
  <c r="DH79" i="11"/>
  <c r="DH83" i="11"/>
  <c r="DH85" i="11"/>
  <c r="DH89" i="11"/>
  <c r="DI59" i="11"/>
  <c r="DI5" i="11"/>
  <c r="DI7" i="11"/>
  <c r="DI9" i="11"/>
  <c r="DI11" i="11"/>
  <c r="DI13" i="11"/>
  <c r="DI15" i="11"/>
  <c r="DI17" i="11"/>
  <c r="DI19" i="11"/>
  <c r="DI21" i="11"/>
  <c r="DI23" i="11"/>
  <c r="DI25" i="11"/>
  <c r="DI27" i="11"/>
  <c r="DI38" i="11"/>
  <c r="DI40" i="11"/>
  <c r="DI42" i="11"/>
  <c r="DI44" i="11"/>
  <c r="DI46" i="11"/>
  <c r="DI48" i="11"/>
  <c r="DI50" i="11"/>
  <c r="DI52" i="11"/>
  <c r="DI54" i="11"/>
  <c r="DI56" i="11"/>
  <c r="DI58" i="11"/>
  <c r="DD61" i="11"/>
  <c r="CW82" i="11"/>
  <c r="CW75" i="11"/>
  <c r="CW76" i="11"/>
  <c r="CW84" i="11"/>
  <c r="CW77" i="11"/>
  <c r="CW83" i="11"/>
  <c r="CW89" i="11"/>
  <c r="CP29" i="11"/>
  <c r="CT61" i="11"/>
  <c r="CW85" i="11"/>
  <c r="CW87" i="11"/>
  <c r="CL76" i="11"/>
  <c r="CL77" i="11"/>
  <c r="CL81" i="11"/>
  <c r="CL85" i="11"/>
  <c r="CL89" i="11"/>
  <c r="CE29" i="11"/>
  <c r="CE61" i="11"/>
  <c r="CL82" i="11"/>
  <c r="CL83" i="11"/>
  <c r="CL87" i="11"/>
  <c r="CL70" i="11"/>
  <c r="CL78" i="11"/>
  <c r="CL86" i="11"/>
  <c r="CL79" i="11"/>
  <c r="CL84" i="11"/>
  <c r="CL88" i="11"/>
  <c r="CH61" i="11"/>
  <c r="DI24" i="12"/>
  <c r="DI6" i="12"/>
  <c r="DH73" i="12"/>
  <c r="DH77" i="12"/>
  <c r="DH79" i="12"/>
  <c r="DI45" i="12"/>
  <c r="DI8" i="12"/>
  <c r="DI14" i="12"/>
  <c r="DI16" i="12"/>
  <c r="DI18" i="12"/>
  <c r="DI20" i="12"/>
  <c r="DI37" i="12"/>
  <c r="DI39" i="12"/>
  <c r="DI41" i="12"/>
  <c r="DI53" i="12"/>
  <c r="DI55" i="12"/>
  <c r="DI57" i="12"/>
  <c r="DI59" i="12"/>
  <c r="DH70" i="12"/>
  <c r="DH74" i="12"/>
  <c r="DH76" i="12"/>
  <c r="DH86" i="12"/>
  <c r="DH88" i="12"/>
  <c r="DI26" i="12"/>
  <c r="DI28" i="12"/>
  <c r="DI47" i="12"/>
  <c r="DH81" i="12"/>
  <c r="DH83" i="12"/>
  <c r="DI5" i="12"/>
  <c r="DI7" i="12"/>
  <c r="DI9" i="12"/>
  <c r="DI11" i="12"/>
  <c r="DI13" i="12"/>
  <c r="DI15" i="12"/>
  <c r="DI17" i="12"/>
  <c r="DI19" i="12"/>
  <c r="DI21" i="12"/>
  <c r="DI23" i="12"/>
  <c r="DI25" i="12"/>
  <c r="DI27" i="12"/>
  <c r="DI38" i="12"/>
  <c r="DI40" i="12"/>
  <c r="DI42" i="12"/>
  <c r="DI44" i="12"/>
  <c r="DI46" i="12"/>
  <c r="DI48" i="12"/>
  <c r="DI50" i="12"/>
  <c r="DI52" i="12"/>
  <c r="DI54" i="12"/>
  <c r="DI56" i="12"/>
  <c r="DI58" i="12"/>
  <c r="DD61" i="12"/>
  <c r="CT61" i="12"/>
  <c r="CS29" i="12"/>
  <c r="CU29" i="12"/>
  <c r="CT29" i="12"/>
  <c r="CW70" i="12"/>
  <c r="CW74" i="12"/>
  <c r="CW78" i="12"/>
  <c r="CW82" i="12"/>
  <c r="CW86" i="12"/>
  <c r="CS61" i="12"/>
  <c r="CL75" i="12"/>
  <c r="CL82" i="12"/>
  <c r="CL85" i="12"/>
  <c r="CL71" i="12"/>
  <c r="CL77" i="12"/>
  <c r="CL81" i="12"/>
  <c r="CI61" i="12"/>
  <c r="CL73" i="12"/>
  <c r="CI29" i="12"/>
  <c r="CL74" i="12"/>
  <c r="CL84" i="12"/>
  <c r="CL83" i="12"/>
  <c r="CE61" i="12"/>
  <c r="CE29" i="12"/>
  <c r="Y27" i="14"/>
  <c r="AH27" i="14"/>
  <c r="AQ27" i="14"/>
  <c r="AZ27" i="14"/>
  <c r="CA89" i="12"/>
  <c r="CA88" i="12"/>
  <c r="CA87" i="12"/>
  <c r="CA86" i="12"/>
  <c r="CA85" i="12"/>
  <c r="CA84" i="12"/>
  <c r="CA83" i="12"/>
  <c r="CA82" i="12"/>
  <c r="CA81" i="12"/>
  <c r="CA80" i="12"/>
  <c r="CA79" i="12"/>
  <c r="CA78" i="12"/>
  <c r="CA77" i="12"/>
  <c r="CA76" i="12"/>
  <c r="CA75" i="12"/>
  <c r="CA74" i="12"/>
  <c r="CA73" i="12"/>
  <c r="CA72" i="12"/>
  <c r="CA71" i="12"/>
  <c r="CA70" i="12"/>
  <c r="CA69" i="12"/>
  <c r="CA68" i="12"/>
  <c r="CA91" i="12"/>
  <c r="CA29" i="12"/>
  <c r="CA61" i="12"/>
  <c r="CA64" i="12"/>
  <c r="CA92" i="12"/>
  <c r="BP89" i="12"/>
  <c r="BP88" i="12"/>
  <c r="BP87" i="12"/>
  <c r="BP86" i="12"/>
  <c r="BP85" i="12"/>
  <c r="BP84" i="12"/>
  <c r="BP83" i="12"/>
  <c r="BP82" i="12"/>
  <c r="BP81" i="12"/>
  <c r="BP80" i="12"/>
  <c r="BP79" i="12"/>
  <c r="BP78" i="12"/>
  <c r="BP77" i="12"/>
  <c r="BP76" i="12"/>
  <c r="BP75" i="12"/>
  <c r="BP74" i="12"/>
  <c r="BP73" i="12"/>
  <c r="BP72" i="12"/>
  <c r="BP71" i="12"/>
  <c r="BP70" i="12"/>
  <c r="BP69" i="12"/>
  <c r="BP68" i="12"/>
  <c r="BP91" i="12"/>
  <c r="BP29" i="12"/>
  <c r="BP61" i="12"/>
  <c r="BP64" i="12"/>
  <c r="BP92" i="12"/>
  <c r="BE89" i="12"/>
  <c r="BE88" i="12"/>
  <c r="BE87" i="12"/>
  <c r="BE86" i="12"/>
  <c r="BE85" i="12"/>
  <c r="BE84" i="12"/>
  <c r="BE83" i="12"/>
  <c r="BE82" i="12"/>
  <c r="BE81" i="12"/>
  <c r="BE80" i="12"/>
  <c r="BE79" i="12"/>
  <c r="BE78" i="12"/>
  <c r="BE77" i="12"/>
  <c r="BE76" i="12"/>
  <c r="BE75" i="12"/>
  <c r="BE74" i="12"/>
  <c r="BE73" i="12"/>
  <c r="BE72" i="12"/>
  <c r="BE71" i="12"/>
  <c r="BE70" i="12"/>
  <c r="BE69" i="12"/>
  <c r="BE68" i="12"/>
  <c r="BE91" i="12"/>
  <c r="BE29" i="12"/>
  <c r="BE61" i="12"/>
  <c r="BE64" i="12"/>
  <c r="BE92" i="12"/>
  <c r="AT89" i="12"/>
  <c r="AT88" i="12"/>
  <c r="AT87" i="12"/>
  <c r="AT86" i="12"/>
  <c r="AT85" i="12"/>
  <c r="AT84" i="12"/>
  <c r="AT83" i="12"/>
  <c r="AT82" i="12"/>
  <c r="AT81" i="12"/>
  <c r="AT80" i="12"/>
  <c r="AT79" i="12"/>
  <c r="AT78" i="12"/>
  <c r="AT77" i="12"/>
  <c r="AT76" i="12"/>
  <c r="AT75" i="12"/>
  <c r="AT74" i="12"/>
  <c r="AT73" i="12"/>
  <c r="AT72" i="12"/>
  <c r="AT71" i="12"/>
  <c r="AT70" i="12"/>
  <c r="AT69" i="12"/>
  <c r="AT68" i="12"/>
  <c r="AT91" i="12"/>
  <c r="AT29" i="12"/>
  <c r="AT61" i="12"/>
  <c r="AT64" i="12"/>
  <c r="AT92" i="12"/>
  <c r="AI89" i="12"/>
  <c r="AI88" i="12"/>
  <c r="AI87" i="12"/>
  <c r="AI86" i="12"/>
  <c r="AI85" i="12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91" i="12"/>
  <c r="AI29" i="12"/>
  <c r="AI61" i="12"/>
  <c r="AI64" i="12"/>
  <c r="AI92" i="12"/>
  <c r="CA89" i="11"/>
  <c r="CA88" i="11"/>
  <c r="CA87" i="11"/>
  <c r="CA86" i="11"/>
  <c r="CA85" i="11"/>
  <c r="CA84" i="11"/>
  <c r="CA83" i="11"/>
  <c r="CA82" i="11"/>
  <c r="CA81" i="11"/>
  <c r="CA80" i="11"/>
  <c r="CA79" i="11"/>
  <c r="CA78" i="11"/>
  <c r="CA77" i="11"/>
  <c r="CA76" i="11"/>
  <c r="CA75" i="11"/>
  <c r="CA74" i="11"/>
  <c r="CA73" i="11"/>
  <c r="CA72" i="11"/>
  <c r="CA71" i="11"/>
  <c r="CA70" i="11"/>
  <c r="CA69" i="11"/>
  <c r="CA68" i="11"/>
  <c r="CA91" i="11"/>
  <c r="CA29" i="11"/>
  <c r="CA61" i="11"/>
  <c r="CA64" i="11"/>
  <c r="CA92" i="11"/>
  <c r="BP89" i="11"/>
  <c r="BP88" i="11"/>
  <c r="BP87" i="11"/>
  <c r="BP86" i="11"/>
  <c r="BP85" i="11"/>
  <c r="BP84" i="11"/>
  <c r="BP83" i="11"/>
  <c r="BP82" i="11"/>
  <c r="BP81" i="11"/>
  <c r="BP80" i="11"/>
  <c r="BP79" i="11"/>
  <c r="BP78" i="11"/>
  <c r="BP77" i="11"/>
  <c r="BP76" i="11"/>
  <c r="BP75" i="11"/>
  <c r="BP74" i="11"/>
  <c r="BP73" i="11"/>
  <c r="BP72" i="11"/>
  <c r="BP71" i="11"/>
  <c r="BP70" i="11"/>
  <c r="BP69" i="11"/>
  <c r="BP68" i="11"/>
  <c r="BP91" i="11"/>
  <c r="BP29" i="11"/>
  <c r="BP61" i="11"/>
  <c r="BP64" i="11"/>
  <c r="BP92" i="11"/>
  <c r="BE89" i="11"/>
  <c r="BE88" i="11"/>
  <c r="BE87" i="11"/>
  <c r="BE86" i="11"/>
  <c r="BE85" i="11"/>
  <c r="BE84" i="11"/>
  <c r="BE83" i="11"/>
  <c r="BE82" i="11"/>
  <c r="BE81" i="11"/>
  <c r="BE80" i="11"/>
  <c r="BE79" i="11"/>
  <c r="BE78" i="11"/>
  <c r="BE77" i="11"/>
  <c r="BE76" i="11"/>
  <c r="BE75" i="11"/>
  <c r="BE74" i="11"/>
  <c r="BE73" i="11"/>
  <c r="BE72" i="11"/>
  <c r="BE71" i="11"/>
  <c r="BE70" i="11"/>
  <c r="BE69" i="11"/>
  <c r="BE68" i="11"/>
  <c r="BE91" i="11"/>
  <c r="BE29" i="11"/>
  <c r="BE61" i="11"/>
  <c r="BE64" i="11"/>
  <c r="BE92" i="11"/>
  <c r="AT89" i="11"/>
  <c r="AT88" i="11"/>
  <c r="AT87" i="11"/>
  <c r="AT86" i="11"/>
  <c r="AT85" i="11"/>
  <c r="AT84" i="11"/>
  <c r="AT83" i="11"/>
  <c r="AT82" i="11"/>
  <c r="AT81" i="11"/>
  <c r="AT80" i="11"/>
  <c r="AT79" i="11"/>
  <c r="AT78" i="11"/>
  <c r="AT77" i="11"/>
  <c r="AT76" i="11"/>
  <c r="AT75" i="11"/>
  <c r="AT74" i="11"/>
  <c r="AT73" i="11"/>
  <c r="AT72" i="11"/>
  <c r="AT71" i="11"/>
  <c r="AT70" i="11"/>
  <c r="AT68" i="11"/>
  <c r="AT69" i="11"/>
  <c r="AT91" i="11"/>
  <c r="AT29" i="11"/>
  <c r="AT61" i="11"/>
  <c r="AT64" i="11"/>
  <c r="AT92" i="11"/>
  <c r="AI89" i="11"/>
  <c r="AI88" i="11"/>
  <c r="AI87" i="11"/>
  <c r="AI86" i="11"/>
  <c r="AI85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91" i="11"/>
  <c r="AI29" i="11"/>
  <c r="AI61" i="11"/>
  <c r="AI64" i="11"/>
  <c r="AI92" i="11"/>
  <c r="CA89" i="10"/>
  <c r="CA88" i="10"/>
  <c r="CA87" i="10"/>
  <c r="CA86" i="10"/>
  <c r="CA85" i="10"/>
  <c r="CA84" i="10"/>
  <c r="CA83" i="10"/>
  <c r="CA82" i="10"/>
  <c r="CA81" i="10"/>
  <c r="CA80" i="10"/>
  <c r="CA79" i="10"/>
  <c r="CA78" i="10"/>
  <c r="CA77" i="10"/>
  <c r="CA76" i="10"/>
  <c r="CA75" i="10"/>
  <c r="CA74" i="10"/>
  <c r="CA73" i="10"/>
  <c r="CA72" i="10"/>
  <c r="CA71" i="10"/>
  <c r="CA70" i="10"/>
  <c r="CA69" i="10"/>
  <c r="CA68" i="10"/>
  <c r="CA91" i="10"/>
  <c r="CA29" i="10"/>
  <c r="CA61" i="10"/>
  <c r="CA64" i="10"/>
  <c r="CA92" i="10"/>
  <c r="BP89" i="10"/>
  <c r="BP88" i="10"/>
  <c r="BP87" i="10"/>
  <c r="BP86" i="10"/>
  <c r="BP85" i="10"/>
  <c r="BP84" i="10"/>
  <c r="BP83" i="10"/>
  <c r="BP82" i="10"/>
  <c r="BP81" i="10"/>
  <c r="BP80" i="10"/>
  <c r="BP79" i="10"/>
  <c r="BP78" i="10"/>
  <c r="BP77" i="10"/>
  <c r="BP76" i="10"/>
  <c r="BP75" i="10"/>
  <c r="BP74" i="10"/>
  <c r="BP73" i="10"/>
  <c r="BP72" i="10"/>
  <c r="BP71" i="10"/>
  <c r="BP70" i="10"/>
  <c r="BP69" i="10"/>
  <c r="BP68" i="10"/>
  <c r="BP91" i="10"/>
  <c r="BP29" i="10"/>
  <c r="BP61" i="10"/>
  <c r="BP64" i="10"/>
  <c r="BP92" i="10"/>
  <c r="BE89" i="10"/>
  <c r="BE88" i="10"/>
  <c r="BE87" i="10"/>
  <c r="BE86" i="10"/>
  <c r="BE85" i="10"/>
  <c r="BE84" i="10"/>
  <c r="BE83" i="10"/>
  <c r="BE82" i="10"/>
  <c r="BE81" i="10"/>
  <c r="BE80" i="10"/>
  <c r="BE79" i="10"/>
  <c r="BE78" i="10"/>
  <c r="BE77" i="10"/>
  <c r="BE76" i="10"/>
  <c r="BE75" i="10"/>
  <c r="BE74" i="10"/>
  <c r="BE73" i="10"/>
  <c r="BE72" i="10"/>
  <c r="BE71" i="10"/>
  <c r="BE70" i="10"/>
  <c r="BE69" i="10"/>
  <c r="BE68" i="10"/>
  <c r="BE91" i="10"/>
  <c r="BE29" i="10"/>
  <c r="BE61" i="10"/>
  <c r="BE64" i="10"/>
  <c r="BE92" i="10"/>
  <c r="AT89" i="10"/>
  <c r="AT88" i="10"/>
  <c r="AT87" i="10"/>
  <c r="AT86" i="10"/>
  <c r="AT85" i="10"/>
  <c r="AT84" i="10"/>
  <c r="AT83" i="10"/>
  <c r="AT82" i="10"/>
  <c r="AT81" i="10"/>
  <c r="AT80" i="10"/>
  <c r="AT79" i="10"/>
  <c r="AT78" i="10"/>
  <c r="AT77" i="10"/>
  <c r="AT76" i="10"/>
  <c r="AT75" i="10"/>
  <c r="AT74" i="10"/>
  <c r="AT73" i="10"/>
  <c r="AT72" i="10"/>
  <c r="AT71" i="10"/>
  <c r="AT70" i="10"/>
  <c r="AT69" i="10"/>
  <c r="AT68" i="10"/>
  <c r="AT91" i="10"/>
  <c r="AT29" i="10"/>
  <c r="AT61" i="10"/>
  <c r="AT64" i="10"/>
  <c r="AT92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91" i="10"/>
  <c r="AI29" i="10"/>
  <c r="AI61" i="10"/>
  <c r="AI64" i="10"/>
  <c r="AI92" i="10"/>
  <c r="I18" i="14"/>
  <c r="L18" i="14"/>
  <c r="I22" i="14"/>
  <c r="L22" i="14"/>
  <c r="BD20" i="19"/>
  <c r="BG20" i="19"/>
  <c r="BD22" i="19"/>
  <c r="BG22" i="19"/>
  <c r="BD26" i="19"/>
  <c r="BG26" i="19"/>
  <c r="AG85" i="19"/>
  <c r="AG87" i="19"/>
  <c r="AG77" i="19"/>
  <c r="AG84" i="19"/>
  <c r="AR86" i="19"/>
  <c r="AR73" i="19"/>
  <c r="AG88" i="19"/>
  <c r="AG70" i="19"/>
  <c r="AG76" i="19"/>
  <c r="T29" i="19"/>
  <c r="V87" i="19"/>
  <c r="AG79" i="19"/>
  <c r="BD41" i="19"/>
  <c r="BG41" i="19"/>
  <c r="AG81" i="19"/>
  <c r="BD49" i="19"/>
  <c r="BG49" i="19"/>
  <c r="S61" i="19"/>
  <c r="S29" i="19"/>
  <c r="AG71" i="19"/>
  <c r="AG82" i="19"/>
  <c r="AI84" i="18"/>
  <c r="BF26" i="18"/>
  <c r="BI26" i="18"/>
  <c r="V29" i="18"/>
  <c r="U29" i="18"/>
  <c r="X79" i="18"/>
  <c r="X88" i="18"/>
  <c r="AT82" i="18"/>
  <c r="AI73" i="18"/>
  <c r="AI78" i="18"/>
  <c r="AI74" i="18"/>
  <c r="BF44" i="18"/>
  <c r="BI44" i="18"/>
  <c r="AI87" i="18"/>
  <c r="AI89" i="18"/>
  <c r="AI85" i="18"/>
  <c r="AI81" i="18"/>
  <c r="AT86" i="18"/>
  <c r="AI70" i="18"/>
  <c r="AI79" i="18"/>
  <c r="AI72" i="18"/>
  <c r="AI82" i="18"/>
  <c r="T61" i="18"/>
  <c r="AI70" i="17"/>
  <c r="AI79" i="17"/>
  <c r="BF22" i="17"/>
  <c r="BI22" i="17"/>
  <c r="BF15" i="17"/>
  <c r="BI15" i="17"/>
  <c r="T61" i="17"/>
  <c r="AT86" i="17"/>
  <c r="AT79" i="17"/>
  <c r="AI89" i="17"/>
  <c r="U29" i="17"/>
  <c r="AI85" i="17"/>
  <c r="AI77" i="17"/>
  <c r="AI75" i="17"/>
  <c r="AI81" i="17"/>
  <c r="BF8" i="16"/>
  <c r="BI8" i="16"/>
  <c r="BF23" i="16"/>
  <c r="BI23" i="16"/>
  <c r="BF11" i="16"/>
  <c r="BI11" i="16"/>
  <c r="BF16" i="16"/>
  <c r="BI16" i="16"/>
  <c r="T61" i="16"/>
  <c r="AI75" i="16"/>
  <c r="X81" i="16"/>
  <c r="AI77" i="16"/>
  <c r="U29" i="16"/>
  <c r="AI83" i="16"/>
  <c r="BF15" i="16"/>
  <c r="BI15" i="16"/>
  <c r="AI74" i="16"/>
  <c r="AI87" i="16"/>
  <c r="AI84" i="16"/>
  <c r="X77" i="16"/>
  <c r="BF27" i="16"/>
  <c r="BI27" i="16"/>
  <c r="AI69" i="16"/>
  <c r="AT71" i="16"/>
  <c r="X86" i="16"/>
  <c r="AT79" i="16"/>
  <c r="AT85" i="16"/>
  <c r="AI89" i="16"/>
  <c r="AT70" i="16"/>
  <c r="AI75" i="15"/>
  <c r="X70" i="15"/>
  <c r="AI89" i="15"/>
  <c r="V29" i="15"/>
  <c r="AI77" i="15"/>
  <c r="AI71" i="15"/>
  <c r="AI73" i="15"/>
  <c r="X75" i="15"/>
  <c r="AT89" i="15"/>
  <c r="U29" i="15"/>
  <c r="AI85" i="15"/>
  <c r="AI80" i="15"/>
  <c r="AI70" i="15"/>
  <c r="AT84" i="15"/>
  <c r="AI72" i="15"/>
  <c r="U61" i="15"/>
  <c r="AI76" i="15"/>
  <c r="X78" i="15"/>
  <c r="X74" i="15"/>
  <c r="DF69" i="8"/>
  <c r="DG37" i="8"/>
  <c r="DF75" i="8"/>
  <c r="DG43" i="8"/>
  <c r="DD61" i="8"/>
  <c r="DG14" i="8"/>
  <c r="DG53" i="8"/>
  <c r="DG45" i="8"/>
  <c r="DC61" i="8"/>
  <c r="DG51" i="8"/>
  <c r="DG20" i="8"/>
  <c r="DC29" i="8"/>
  <c r="DG24" i="8"/>
  <c r="DF81" i="8"/>
  <c r="DD29" i="8"/>
  <c r="DG6" i="8"/>
  <c r="DG57" i="8"/>
  <c r="DG41" i="8"/>
  <c r="CU82" i="8"/>
  <c r="CU80" i="8"/>
  <c r="CV61" i="8"/>
  <c r="CU79" i="8"/>
  <c r="CS29" i="8"/>
  <c r="CU83" i="8"/>
  <c r="CU78" i="8"/>
  <c r="CU81" i="8"/>
  <c r="CR61" i="8"/>
  <c r="CS61" i="8"/>
  <c r="CR29" i="8"/>
  <c r="CK61" i="8"/>
  <c r="CH29" i="8"/>
  <c r="CK29" i="8"/>
  <c r="CJ68" i="8"/>
  <c r="CJ91" i="8"/>
  <c r="CJ92" i="8"/>
  <c r="DH74" i="9"/>
  <c r="DI10" i="9"/>
  <c r="DH80" i="9"/>
  <c r="DI16" i="9"/>
  <c r="DH86" i="9"/>
  <c r="DI22" i="9"/>
  <c r="DH78" i="9"/>
  <c r="DI14" i="9"/>
  <c r="DH70" i="9"/>
  <c r="DI6" i="9"/>
  <c r="DH84" i="9"/>
  <c r="DI20" i="9"/>
  <c r="DF29" i="9"/>
  <c r="DE61" i="9"/>
  <c r="DI12" i="9"/>
  <c r="DE29" i="9"/>
  <c r="DI57" i="9"/>
  <c r="DF61" i="9"/>
  <c r="DI18" i="9"/>
  <c r="CW87" i="9"/>
  <c r="CT29" i="9"/>
  <c r="CW85" i="9"/>
  <c r="CU61" i="9"/>
  <c r="CT61" i="9"/>
  <c r="CL86" i="9"/>
  <c r="CL84" i="9"/>
  <c r="CI29" i="9"/>
  <c r="CL87" i="9"/>
  <c r="CL77" i="9"/>
  <c r="CI61" i="9"/>
  <c r="CL85" i="9"/>
  <c r="CL71" i="9"/>
  <c r="CL81" i="9"/>
  <c r="CL69" i="9"/>
  <c r="CJ61" i="9"/>
  <c r="DH76" i="10"/>
  <c r="DI12" i="10"/>
  <c r="DH83" i="10"/>
  <c r="DI51" i="10"/>
  <c r="DH75" i="10"/>
  <c r="DI43" i="10"/>
  <c r="DI45" i="10"/>
  <c r="DH77" i="10"/>
  <c r="DI49" i="10"/>
  <c r="DH81" i="10"/>
  <c r="DH73" i="10"/>
  <c r="DI41" i="10"/>
  <c r="DI47" i="10"/>
  <c r="DH79" i="10"/>
  <c r="DI39" i="10"/>
  <c r="DH71" i="10"/>
  <c r="DH86" i="10"/>
  <c r="DI22" i="10"/>
  <c r="DH87" i="10"/>
  <c r="DE29" i="10"/>
  <c r="DF61" i="10"/>
  <c r="DI14" i="10"/>
  <c r="DF29" i="10"/>
  <c r="DI10" i="10"/>
  <c r="DI29" i="10"/>
  <c r="CU61" i="10"/>
  <c r="CW81" i="10"/>
  <c r="CT61" i="10"/>
  <c r="CW89" i="10"/>
  <c r="CW79" i="10"/>
  <c r="CT29" i="10"/>
  <c r="CI29" i="10"/>
  <c r="CJ61" i="10"/>
  <c r="CI61" i="10"/>
  <c r="DI51" i="11"/>
  <c r="DI41" i="11"/>
  <c r="DI18" i="11"/>
  <c r="DI12" i="11"/>
  <c r="DE61" i="11"/>
  <c r="DI53" i="11"/>
  <c r="DI43" i="11"/>
  <c r="DI14" i="11"/>
  <c r="DE29" i="11"/>
  <c r="DI57" i="11"/>
  <c r="DI47" i="11"/>
  <c r="DF61" i="11"/>
  <c r="DI24" i="11"/>
  <c r="DI6" i="11"/>
  <c r="CW73" i="11"/>
  <c r="CW74" i="11"/>
  <c r="CW81" i="11"/>
  <c r="CW71" i="11"/>
  <c r="CW88" i="11"/>
  <c r="CW80" i="11"/>
  <c r="CW72" i="11"/>
  <c r="CW79" i="11"/>
  <c r="CW86" i="11"/>
  <c r="CW78" i="11"/>
  <c r="CT29" i="11"/>
  <c r="CJ29" i="11"/>
  <c r="CJ61" i="11"/>
  <c r="CL74" i="11"/>
  <c r="CL72" i="11"/>
  <c r="CL80" i="11"/>
  <c r="DH75" i="12"/>
  <c r="DI43" i="12"/>
  <c r="DF61" i="12"/>
  <c r="DI51" i="12"/>
  <c r="DE61" i="12"/>
  <c r="DI22" i="12"/>
  <c r="DI49" i="12"/>
  <c r="DI12" i="12"/>
  <c r="DE29" i="12"/>
  <c r="DI10" i="12"/>
  <c r="CU61" i="12"/>
  <c r="CW73" i="12"/>
  <c r="CX29" i="12"/>
  <c r="CM61" i="12"/>
  <c r="CL68" i="12"/>
  <c r="CJ61" i="12"/>
  <c r="CM29" i="12"/>
  <c r="CJ29" i="12"/>
  <c r="CL88" i="12"/>
  <c r="I5" i="14"/>
  <c r="L5" i="14"/>
  <c r="I26" i="14"/>
  <c r="R26" i="14"/>
  <c r="I25" i="14"/>
  <c r="R25" i="14"/>
  <c r="AA25" i="14"/>
  <c r="R22" i="14"/>
  <c r="I21" i="14"/>
  <c r="R21" i="14"/>
  <c r="R18" i="14"/>
  <c r="I17" i="14"/>
  <c r="R17" i="14"/>
  <c r="AA17" i="14"/>
  <c r="I14" i="14"/>
  <c r="R14" i="14"/>
  <c r="I13" i="14"/>
  <c r="R13" i="14"/>
  <c r="I10" i="14"/>
  <c r="R10" i="14"/>
  <c r="I9" i="14"/>
  <c r="R9" i="14"/>
  <c r="I6" i="14"/>
  <c r="R6" i="14"/>
  <c r="R5" i="14"/>
  <c r="AR68" i="8"/>
  <c r="S5" i="14"/>
  <c r="AG69" i="8"/>
  <c r="J6" i="14"/>
  <c r="AG72" i="8"/>
  <c r="J9" i="14"/>
  <c r="AG73" i="8"/>
  <c r="J10" i="14"/>
  <c r="AG76" i="8"/>
  <c r="J13" i="14"/>
  <c r="AG77" i="8"/>
  <c r="J14" i="14"/>
  <c r="AG80" i="8"/>
  <c r="J17" i="14"/>
  <c r="AG81" i="8"/>
  <c r="J18" i="14"/>
  <c r="AG84" i="8"/>
  <c r="J21" i="14"/>
  <c r="AG85" i="8"/>
  <c r="J22" i="14"/>
  <c r="AG88" i="8"/>
  <c r="J25" i="14"/>
  <c r="AG89" i="8"/>
  <c r="J26" i="14"/>
  <c r="I7" i="14"/>
  <c r="I8" i="14"/>
  <c r="AG71" i="8"/>
  <c r="J8" i="14"/>
  <c r="I11" i="14"/>
  <c r="I12" i="14"/>
  <c r="AG75" i="8"/>
  <c r="J12" i="14"/>
  <c r="I15" i="14"/>
  <c r="I16" i="14"/>
  <c r="AG79" i="8"/>
  <c r="J16" i="14"/>
  <c r="I19" i="14"/>
  <c r="I20" i="14"/>
  <c r="AG83" i="8"/>
  <c r="J20" i="14"/>
  <c r="I23" i="14"/>
  <c r="I24" i="14"/>
  <c r="AG87" i="8"/>
  <c r="J24" i="14"/>
  <c r="X69" i="12"/>
  <c r="F6" i="14"/>
  <c r="X70" i="12"/>
  <c r="F7" i="14"/>
  <c r="X71" i="12"/>
  <c r="F8" i="14"/>
  <c r="X72" i="12"/>
  <c r="F9" i="14"/>
  <c r="X73" i="12"/>
  <c r="F10" i="14"/>
  <c r="X74" i="12"/>
  <c r="F11" i="14"/>
  <c r="X75" i="12"/>
  <c r="F12" i="14"/>
  <c r="X76" i="12"/>
  <c r="F13" i="14"/>
  <c r="X77" i="12"/>
  <c r="F14" i="14"/>
  <c r="X78" i="12"/>
  <c r="F15" i="14"/>
  <c r="X79" i="12"/>
  <c r="F16" i="14"/>
  <c r="X80" i="12"/>
  <c r="F17" i="14"/>
  <c r="X81" i="12"/>
  <c r="F18" i="14"/>
  <c r="X82" i="12"/>
  <c r="F19" i="14"/>
  <c r="X83" i="12"/>
  <c r="F20" i="14"/>
  <c r="X84" i="12"/>
  <c r="F21" i="14"/>
  <c r="X85" i="12"/>
  <c r="F22" i="14"/>
  <c r="X86" i="12"/>
  <c r="F23" i="14"/>
  <c r="X87" i="12"/>
  <c r="F24" i="14"/>
  <c r="X88" i="12"/>
  <c r="F25" i="14"/>
  <c r="X89" i="12"/>
  <c r="F26" i="14"/>
  <c r="X68" i="12"/>
  <c r="F5" i="14"/>
  <c r="X91" i="12"/>
  <c r="X92" i="12"/>
  <c r="X69" i="11"/>
  <c r="E6" i="14"/>
  <c r="X70" i="11"/>
  <c r="E7" i="14"/>
  <c r="X71" i="11"/>
  <c r="E8" i="14"/>
  <c r="X72" i="11"/>
  <c r="E9" i="14"/>
  <c r="X73" i="11"/>
  <c r="E10" i="14"/>
  <c r="X74" i="11"/>
  <c r="E11" i="14"/>
  <c r="X75" i="11"/>
  <c r="E12" i="14"/>
  <c r="X76" i="11"/>
  <c r="E13" i="14"/>
  <c r="X77" i="11"/>
  <c r="E14" i="14"/>
  <c r="X78" i="11"/>
  <c r="E15" i="14"/>
  <c r="X79" i="11"/>
  <c r="E16" i="14"/>
  <c r="X80" i="11"/>
  <c r="E17" i="14"/>
  <c r="X81" i="11"/>
  <c r="E18" i="14"/>
  <c r="X82" i="11"/>
  <c r="E19" i="14"/>
  <c r="X83" i="11"/>
  <c r="E20" i="14"/>
  <c r="X84" i="11"/>
  <c r="E21" i="14"/>
  <c r="X85" i="11"/>
  <c r="E22" i="14"/>
  <c r="X86" i="11"/>
  <c r="E23" i="14"/>
  <c r="X87" i="11"/>
  <c r="E24" i="14"/>
  <c r="X88" i="11"/>
  <c r="E25" i="14"/>
  <c r="X89" i="11"/>
  <c r="E26" i="14"/>
  <c r="X68" i="11"/>
  <c r="E5" i="14"/>
  <c r="X91" i="11"/>
  <c r="X92" i="11"/>
  <c r="X69" i="10"/>
  <c r="D6" i="14"/>
  <c r="X70" i="10"/>
  <c r="D7" i="14"/>
  <c r="X71" i="10"/>
  <c r="D8" i="14"/>
  <c r="X72" i="10"/>
  <c r="D9" i="14"/>
  <c r="X73" i="10"/>
  <c r="D10" i="14"/>
  <c r="X74" i="10"/>
  <c r="D11" i="14"/>
  <c r="X75" i="10"/>
  <c r="D12" i="14"/>
  <c r="X76" i="10"/>
  <c r="D13" i="14"/>
  <c r="X77" i="10"/>
  <c r="D14" i="14"/>
  <c r="X78" i="10"/>
  <c r="D15" i="14"/>
  <c r="X79" i="10"/>
  <c r="D16" i="14"/>
  <c r="X80" i="10"/>
  <c r="D17" i="14"/>
  <c r="X81" i="10"/>
  <c r="D18" i="14"/>
  <c r="X82" i="10"/>
  <c r="D19" i="14"/>
  <c r="X83" i="10"/>
  <c r="D20" i="14"/>
  <c r="X84" i="10"/>
  <c r="D21" i="14"/>
  <c r="X85" i="10"/>
  <c r="D22" i="14"/>
  <c r="X86" i="10"/>
  <c r="D23" i="14"/>
  <c r="X87" i="10"/>
  <c r="D24" i="14"/>
  <c r="X88" i="10"/>
  <c r="D25" i="14"/>
  <c r="X89" i="10"/>
  <c r="D26" i="14"/>
  <c r="X68" i="10"/>
  <c r="D5" i="14"/>
  <c r="X69" i="9"/>
  <c r="C6" i="14"/>
  <c r="X70" i="9"/>
  <c r="C7" i="14"/>
  <c r="X71" i="9"/>
  <c r="C8" i="14"/>
  <c r="X72" i="9"/>
  <c r="C9" i="14"/>
  <c r="X73" i="9"/>
  <c r="C10" i="14"/>
  <c r="X74" i="9"/>
  <c r="C11" i="14"/>
  <c r="X75" i="9"/>
  <c r="C12" i="14"/>
  <c r="X76" i="9"/>
  <c r="C13" i="14"/>
  <c r="X77" i="9"/>
  <c r="C14" i="14"/>
  <c r="X78" i="9"/>
  <c r="C15" i="14"/>
  <c r="X79" i="9"/>
  <c r="C16" i="14"/>
  <c r="X80" i="9"/>
  <c r="C17" i="14"/>
  <c r="X81" i="9"/>
  <c r="C18" i="14"/>
  <c r="X82" i="9"/>
  <c r="C19" i="14"/>
  <c r="X83" i="9"/>
  <c r="C20" i="14"/>
  <c r="X84" i="9"/>
  <c r="C21" i="14"/>
  <c r="X85" i="9"/>
  <c r="C22" i="14"/>
  <c r="X86" i="9"/>
  <c r="C23" i="14"/>
  <c r="X87" i="9"/>
  <c r="C24" i="14"/>
  <c r="X88" i="9"/>
  <c r="C25" i="14"/>
  <c r="X89" i="9"/>
  <c r="C26" i="14"/>
  <c r="X68" i="9"/>
  <c r="C5" i="14"/>
  <c r="X29" i="10"/>
  <c r="X61" i="10"/>
  <c r="X64" i="10"/>
  <c r="X91" i="10"/>
  <c r="X92" i="10"/>
  <c r="CA89" i="9"/>
  <c r="CA88" i="9"/>
  <c r="CA87" i="9"/>
  <c r="CA86" i="9"/>
  <c r="CA85" i="9"/>
  <c r="CA84" i="9"/>
  <c r="CA83" i="9"/>
  <c r="CA82" i="9"/>
  <c r="CA81" i="9"/>
  <c r="CA80" i="9"/>
  <c r="CA79" i="9"/>
  <c r="CA78" i="9"/>
  <c r="CA77" i="9"/>
  <c r="CA76" i="9"/>
  <c r="CA75" i="9"/>
  <c r="CA74" i="9"/>
  <c r="CA73" i="9"/>
  <c r="CA72" i="9"/>
  <c r="CA71" i="9"/>
  <c r="CA70" i="9"/>
  <c r="CA69" i="9"/>
  <c r="CA68" i="9"/>
  <c r="CA91" i="9"/>
  <c r="CA29" i="9"/>
  <c r="CA61" i="9"/>
  <c r="CA64" i="9"/>
  <c r="CA92" i="9"/>
  <c r="BP89" i="9"/>
  <c r="BP88" i="9"/>
  <c r="BP87" i="9"/>
  <c r="BP86" i="9"/>
  <c r="BP85" i="9"/>
  <c r="BP84" i="9"/>
  <c r="BP83" i="9"/>
  <c r="BP82" i="9"/>
  <c r="BP81" i="9"/>
  <c r="BP80" i="9"/>
  <c r="BP79" i="9"/>
  <c r="BP78" i="9"/>
  <c r="BP77" i="9"/>
  <c r="BP76" i="9"/>
  <c r="BP75" i="9"/>
  <c r="BP74" i="9"/>
  <c r="BP73" i="9"/>
  <c r="BP72" i="9"/>
  <c r="BP71" i="9"/>
  <c r="BP70" i="9"/>
  <c r="BP69" i="9"/>
  <c r="BP68" i="9"/>
  <c r="BP91" i="9"/>
  <c r="BP29" i="9"/>
  <c r="BP61" i="9"/>
  <c r="BP64" i="9"/>
  <c r="BP92" i="9"/>
  <c r="BE89" i="9"/>
  <c r="BE88" i="9"/>
  <c r="BE87" i="9"/>
  <c r="BE86" i="9"/>
  <c r="BE85" i="9"/>
  <c r="BE84" i="9"/>
  <c r="BE83" i="9"/>
  <c r="BE82" i="9"/>
  <c r="BE81" i="9"/>
  <c r="BE80" i="9"/>
  <c r="BE79" i="9"/>
  <c r="BE78" i="9"/>
  <c r="BE77" i="9"/>
  <c r="BE76" i="9"/>
  <c r="BE75" i="9"/>
  <c r="BE74" i="9"/>
  <c r="BE73" i="9"/>
  <c r="BE72" i="9"/>
  <c r="BE71" i="9"/>
  <c r="BE70" i="9"/>
  <c r="BE69" i="9"/>
  <c r="BE68" i="9"/>
  <c r="BE91" i="9"/>
  <c r="BE29" i="9"/>
  <c r="BE61" i="9"/>
  <c r="BE64" i="9"/>
  <c r="BE92" i="9"/>
  <c r="AT89" i="9"/>
  <c r="AT88" i="9"/>
  <c r="AT87" i="9"/>
  <c r="AT86" i="9"/>
  <c r="AT85" i="9"/>
  <c r="AT84" i="9"/>
  <c r="AT83" i="9"/>
  <c r="AT82" i="9"/>
  <c r="AT81" i="9"/>
  <c r="AT80" i="9"/>
  <c r="AT79" i="9"/>
  <c r="AT78" i="9"/>
  <c r="AT77" i="9"/>
  <c r="AT76" i="9"/>
  <c r="AT75" i="9"/>
  <c r="AT74" i="9"/>
  <c r="AT73" i="9"/>
  <c r="AT72" i="9"/>
  <c r="AT71" i="9"/>
  <c r="AT70" i="9"/>
  <c r="AT69" i="9"/>
  <c r="AT68" i="9"/>
  <c r="AT91" i="9"/>
  <c r="AT29" i="9"/>
  <c r="AT61" i="9"/>
  <c r="AT64" i="9"/>
  <c r="AT92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91" i="9"/>
  <c r="AI29" i="9"/>
  <c r="AI61" i="9"/>
  <c r="AI64" i="9"/>
  <c r="AI92" i="9"/>
  <c r="X91" i="9"/>
  <c r="X29" i="9"/>
  <c r="X61" i="9"/>
  <c r="X64" i="9"/>
  <c r="X92" i="9"/>
  <c r="V69" i="8"/>
  <c r="B6" i="14"/>
  <c r="V70" i="8"/>
  <c r="B7" i="14"/>
  <c r="V71" i="8"/>
  <c r="B8" i="14"/>
  <c r="V72" i="8"/>
  <c r="B9" i="14"/>
  <c r="V73" i="8"/>
  <c r="B10" i="14"/>
  <c r="V74" i="8"/>
  <c r="B11" i="14"/>
  <c r="V75" i="8"/>
  <c r="B12" i="14"/>
  <c r="V76" i="8"/>
  <c r="B13" i="14"/>
  <c r="V77" i="8"/>
  <c r="B14" i="14"/>
  <c r="V78" i="8"/>
  <c r="B15" i="14"/>
  <c r="V79" i="8"/>
  <c r="B16" i="14"/>
  <c r="V80" i="8"/>
  <c r="B17" i="14"/>
  <c r="V81" i="8"/>
  <c r="B18" i="14"/>
  <c r="V82" i="8"/>
  <c r="B19" i="14"/>
  <c r="V83" i="8"/>
  <c r="B20" i="14"/>
  <c r="V84" i="8"/>
  <c r="B21" i="14"/>
  <c r="V85" i="8"/>
  <c r="B22" i="14"/>
  <c r="V86" i="8"/>
  <c r="B23" i="14"/>
  <c r="V87" i="8"/>
  <c r="B24" i="14"/>
  <c r="V88" i="8"/>
  <c r="B25" i="14"/>
  <c r="V89" i="8"/>
  <c r="B26" i="14"/>
  <c r="V68" i="8"/>
  <c r="B5" i="14"/>
  <c r="BY89" i="8"/>
  <c r="BY88" i="8"/>
  <c r="BY87" i="8"/>
  <c r="BY86" i="8"/>
  <c r="BY85" i="8"/>
  <c r="BY84" i="8"/>
  <c r="BY83" i="8"/>
  <c r="BY82" i="8"/>
  <c r="BY81" i="8"/>
  <c r="BY80" i="8"/>
  <c r="BY79" i="8"/>
  <c r="BY78" i="8"/>
  <c r="BY77" i="8"/>
  <c r="BY76" i="8"/>
  <c r="BY75" i="8"/>
  <c r="BY74" i="8"/>
  <c r="BY73" i="8"/>
  <c r="BY72" i="8"/>
  <c r="BY71" i="8"/>
  <c r="BY70" i="8"/>
  <c r="BY69" i="8"/>
  <c r="BY68" i="8"/>
  <c r="BY91" i="8"/>
  <c r="BY29" i="8"/>
  <c r="BY61" i="8"/>
  <c r="BY64" i="8"/>
  <c r="BY92" i="8"/>
  <c r="BN89" i="8"/>
  <c r="BN88" i="8"/>
  <c r="BN87" i="8"/>
  <c r="BN86" i="8"/>
  <c r="BN85" i="8"/>
  <c r="BN84" i="8"/>
  <c r="BN83" i="8"/>
  <c r="BN82" i="8"/>
  <c r="BN81" i="8"/>
  <c r="BN80" i="8"/>
  <c r="BN79" i="8"/>
  <c r="BN78" i="8"/>
  <c r="BN77" i="8"/>
  <c r="BN76" i="8"/>
  <c r="BN75" i="8"/>
  <c r="BN74" i="8"/>
  <c r="BN73" i="8"/>
  <c r="BN72" i="8"/>
  <c r="BN71" i="8"/>
  <c r="BN70" i="8"/>
  <c r="BN69" i="8"/>
  <c r="BN68" i="8"/>
  <c r="BN91" i="8"/>
  <c r="BN29" i="8"/>
  <c r="BN61" i="8"/>
  <c r="BN64" i="8"/>
  <c r="BN92" i="8"/>
  <c r="BC89" i="8"/>
  <c r="BC88" i="8"/>
  <c r="BC87" i="8"/>
  <c r="BC86" i="8"/>
  <c r="BC85" i="8"/>
  <c r="BC84" i="8"/>
  <c r="BC83" i="8"/>
  <c r="BC82" i="8"/>
  <c r="BC81" i="8"/>
  <c r="BC80" i="8"/>
  <c r="BC79" i="8"/>
  <c r="BC78" i="8"/>
  <c r="BC77" i="8"/>
  <c r="BC76" i="8"/>
  <c r="BC75" i="8"/>
  <c r="BC74" i="8"/>
  <c r="BC73" i="8"/>
  <c r="BC72" i="8"/>
  <c r="BC71" i="8"/>
  <c r="BC70" i="8"/>
  <c r="BC69" i="8"/>
  <c r="BC68" i="8"/>
  <c r="BC91" i="8"/>
  <c r="BC29" i="8"/>
  <c r="BC61" i="8"/>
  <c r="BC64" i="8"/>
  <c r="BC92" i="8"/>
  <c r="AR89" i="8"/>
  <c r="AR88" i="8"/>
  <c r="AR87" i="8"/>
  <c r="AR86" i="8"/>
  <c r="AR85" i="8"/>
  <c r="AR84" i="8"/>
  <c r="AR83" i="8"/>
  <c r="AR82" i="8"/>
  <c r="AR81" i="8"/>
  <c r="AR80" i="8"/>
  <c r="AR79" i="8"/>
  <c r="AR78" i="8"/>
  <c r="AR77" i="8"/>
  <c r="AR76" i="8"/>
  <c r="AR75" i="8"/>
  <c r="AR74" i="8"/>
  <c r="AR73" i="8"/>
  <c r="AR72" i="8"/>
  <c r="AR71" i="8"/>
  <c r="AR70" i="8"/>
  <c r="AR69" i="8"/>
  <c r="AR91" i="8"/>
  <c r="AR29" i="8"/>
  <c r="AR61" i="8"/>
  <c r="AR64" i="8"/>
  <c r="AR92" i="8"/>
  <c r="AG86" i="8"/>
  <c r="AG82" i="8"/>
  <c r="AG78" i="8"/>
  <c r="AG74" i="8"/>
  <c r="AG70" i="8"/>
  <c r="AG68" i="8"/>
  <c r="AG91" i="8"/>
  <c r="AG29" i="8"/>
  <c r="AG61" i="8"/>
  <c r="AG64" i="8"/>
  <c r="AG92" i="8"/>
  <c r="V29" i="8"/>
  <c r="V61" i="8"/>
  <c r="V64" i="8"/>
  <c r="V91" i="8"/>
  <c r="V92" i="8"/>
  <c r="AD17" i="14"/>
  <c r="AC17" i="14"/>
  <c r="AE17" i="14"/>
  <c r="AF17" i="14"/>
  <c r="AB17" i="14"/>
  <c r="AJ17" i="14"/>
  <c r="AD25" i="14"/>
  <c r="AC25" i="14"/>
  <c r="AE25" i="14"/>
  <c r="AF25" i="14"/>
  <c r="AJ25" i="14"/>
  <c r="AB25" i="14"/>
  <c r="AG25" i="14"/>
  <c r="W13" i="14"/>
  <c r="T13" i="14"/>
  <c r="U13" i="14"/>
  <c r="V13" i="14"/>
  <c r="W21" i="14"/>
  <c r="T21" i="14"/>
  <c r="U21" i="14"/>
  <c r="V21" i="14"/>
  <c r="S21" i="14"/>
  <c r="S13" i="14"/>
  <c r="AA5" i="14"/>
  <c r="AA13" i="14"/>
  <c r="N5" i="14"/>
  <c r="M5" i="14"/>
  <c r="K5" i="14"/>
  <c r="N23" i="14"/>
  <c r="M23" i="14"/>
  <c r="L23" i="14"/>
  <c r="K23" i="14"/>
  <c r="N19" i="14"/>
  <c r="M19" i="14"/>
  <c r="K19" i="14"/>
  <c r="L19" i="14"/>
  <c r="N15" i="14"/>
  <c r="M15" i="14"/>
  <c r="K15" i="14"/>
  <c r="L15" i="14"/>
  <c r="N11" i="14"/>
  <c r="M11" i="14"/>
  <c r="L11" i="14"/>
  <c r="K11" i="14"/>
  <c r="N7" i="14"/>
  <c r="M7" i="14"/>
  <c r="L7" i="14"/>
  <c r="K7" i="14"/>
  <c r="U6" i="14"/>
  <c r="V6" i="14"/>
  <c r="W6" i="14"/>
  <c r="T6" i="14"/>
  <c r="U10" i="14"/>
  <c r="T10" i="14"/>
  <c r="V10" i="14"/>
  <c r="W10" i="14"/>
  <c r="U14" i="14"/>
  <c r="V14" i="14"/>
  <c r="W14" i="14"/>
  <c r="T14" i="14"/>
  <c r="U18" i="14"/>
  <c r="T18" i="14"/>
  <c r="V18" i="14"/>
  <c r="W18" i="14"/>
  <c r="U22" i="14"/>
  <c r="V22" i="14"/>
  <c r="T22" i="14"/>
  <c r="W22" i="14"/>
  <c r="U26" i="14"/>
  <c r="T26" i="14"/>
  <c r="V26" i="14"/>
  <c r="W26" i="14"/>
  <c r="AA6" i="14"/>
  <c r="AA10" i="14"/>
  <c r="AA14" i="14"/>
  <c r="AA18" i="14"/>
  <c r="AA22" i="14"/>
  <c r="AA26" i="14"/>
  <c r="K26" i="14"/>
  <c r="L26" i="14"/>
  <c r="M26" i="14"/>
  <c r="N26" i="14"/>
  <c r="O26" i="14"/>
  <c r="K22" i="14"/>
  <c r="N22" i="14"/>
  <c r="M22" i="14"/>
  <c r="O22" i="14"/>
  <c r="K18" i="14"/>
  <c r="M18" i="14"/>
  <c r="N18" i="14"/>
  <c r="K14" i="14"/>
  <c r="N14" i="14"/>
  <c r="M14" i="14"/>
  <c r="K10" i="14"/>
  <c r="L10" i="14"/>
  <c r="M10" i="14"/>
  <c r="N10" i="14"/>
  <c r="O10" i="14"/>
  <c r="K6" i="14"/>
  <c r="N6" i="14"/>
  <c r="M6" i="14"/>
  <c r="J5" i="14"/>
  <c r="J23" i="14"/>
  <c r="J19" i="14"/>
  <c r="O19" i="14"/>
  <c r="J15" i="14"/>
  <c r="J11" i="14"/>
  <c r="J7" i="14"/>
  <c r="R7" i="14"/>
  <c r="R11" i="14"/>
  <c r="R15" i="14"/>
  <c r="R19" i="14"/>
  <c r="R23" i="14"/>
  <c r="N24" i="14"/>
  <c r="M24" i="14"/>
  <c r="K24" i="14"/>
  <c r="L24" i="14"/>
  <c r="O24" i="14"/>
  <c r="N20" i="14"/>
  <c r="M20" i="14"/>
  <c r="K20" i="14"/>
  <c r="L20" i="14"/>
  <c r="O20" i="14"/>
  <c r="L16" i="14"/>
  <c r="K16" i="14"/>
  <c r="M16" i="14"/>
  <c r="N16" i="14"/>
  <c r="O16" i="14"/>
  <c r="N12" i="14"/>
  <c r="M12" i="14"/>
  <c r="L12" i="14"/>
  <c r="K12" i="14"/>
  <c r="O12" i="14"/>
  <c r="N8" i="14"/>
  <c r="M8" i="14"/>
  <c r="K8" i="14"/>
  <c r="L8" i="14"/>
  <c r="O8" i="14"/>
  <c r="V5" i="14"/>
  <c r="W5" i="14"/>
  <c r="U5" i="14"/>
  <c r="T5" i="14"/>
  <c r="W9" i="14"/>
  <c r="U9" i="14"/>
  <c r="V9" i="14"/>
  <c r="T9" i="14"/>
  <c r="W17" i="14"/>
  <c r="U17" i="14"/>
  <c r="T17" i="14"/>
  <c r="V17" i="14"/>
  <c r="V25" i="14"/>
  <c r="T25" i="14"/>
  <c r="W25" i="14"/>
  <c r="U25" i="14"/>
  <c r="S25" i="14"/>
  <c r="S17" i="14"/>
  <c r="S9" i="14"/>
  <c r="AA9" i="14"/>
  <c r="AA21" i="14"/>
  <c r="L25" i="14"/>
  <c r="N25" i="14"/>
  <c r="K25" i="14"/>
  <c r="M25" i="14"/>
  <c r="O25" i="14"/>
  <c r="L21" i="14"/>
  <c r="N21" i="14"/>
  <c r="K21" i="14"/>
  <c r="M21" i="14"/>
  <c r="O21" i="14"/>
  <c r="L17" i="14"/>
  <c r="M17" i="14"/>
  <c r="N17" i="14"/>
  <c r="K17" i="14"/>
  <c r="O17" i="14"/>
  <c r="N13" i="14"/>
  <c r="K13" i="14"/>
  <c r="L13" i="14"/>
  <c r="M13" i="14"/>
  <c r="O13" i="14"/>
  <c r="K9" i="14"/>
  <c r="N9" i="14"/>
  <c r="L9" i="14"/>
  <c r="M9" i="14"/>
  <c r="O9" i="14"/>
  <c r="O18" i="14"/>
  <c r="R8" i="14"/>
  <c r="R12" i="14"/>
  <c r="R16" i="14"/>
  <c r="R20" i="14"/>
  <c r="R24" i="14"/>
  <c r="S26" i="14"/>
  <c r="S22" i="14"/>
  <c r="S18" i="14"/>
  <c r="S14" i="14"/>
  <c r="X14" i="14"/>
  <c r="S10" i="14"/>
  <c r="S6" i="14"/>
  <c r="L14" i="14"/>
  <c r="O14" i="14"/>
  <c r="L6" i="14"/>
  <c r="O6" i="14"/>
  <c r="BL41" i="19"/>
  <c r="BN41" i="19"/>
  <c r="BO41" i="19"/>
  <c r="BR41" i="19"/>
  <c r="BD46" i="19"/>
  <c r="BG46" i="19"/>
  <c r="BD39" i="19"/>
  <c r="BG39" i="19"/>
  <c r="BL26" i="19"/>
  <c r="BN26" i="19"/>
  <c r="BO26" i="19"/>
  <c r="BR26" i="19"/>
  <c r="BD40" i="19"/>
  <c r="BG40" i="19"/>
  <c r="BD28" i="19"/>
  <c r="BG28" i="19"/>
  <c r="BD37" i="19"/>
  <c r="BG37" i="19"/>
  <c r="BD60" i="19"/>
  <c r="BG60" i="19"/>
  <c r="BD13" i="19"/>
  <c r="BG13" i="19"/>
  <c r="BD56" i="19"/>
  <c r="BG56" i="19"/>
  <c r="BL22" i="19"/>
  <c r="BN22" i="19"/>
  <c r="BD43" i="19"/>
  <c r="BG43" i="19"/>
  <c r="BD53" i="19"/>
  <c r="BG53" i="19"/>
  <c r="AR69" i="19"/>
  <c r="AG80" i="19"/>
  <c r="AR75" i="19"/>
  <c r="AR82" i="19"/>
  <c r="AR78" i="19"/>
  <c r="AR81" i="19"/>
  <c r="BD58" i="19"/>
  <c r="BG58" i="19"/>
  <c r="BC71" i="19"/>
  <c r="AR85" i="19"/>
  <c r="BD57" i="19"/>
  <c r="BG57" i="19"/>
  <c r="AR76" i="19"/>
  <c r="BL49" i="19"/>
  <c r="BN49" i="19"/>
  <c r="BO49" i="19"/>
  <c r="BR49" i="19"/>
  <c r="BD42" i="19"/>
  <c r="BG42" i="19"/>
  <c r="BD54" i="19"/>
  <c r="BG54" i="19"/>
  <c r="AR89" i="19"/>
  <c r="BD44" i="19"/>
  <c r="BG44" i="19"/>
  <c r="BL20" i="19"/>
  <c r="BN20" i="19"/>
  <c r="BO20" i="19"/>
  <c r="BR20" i="19"/>
  <c r="AR88" i="19"/>
  <c r="AR72" i="19"/>
  <c r="BC86" i="19"/>
  <c r="T61" i="19"/>
  <c r="AR79" i="19"/>
  <c r="AR71" i="19"/>
  <c r="V68" i="19"/>
  <c r="V91" i="19"/>
  <c r="AG83" i="19"/>
  <c r="AR74" i="19"/>
  <c r="AT87" i="18"/>
  <c r="BF45" i="18"/>
  <c r="BI45" i="18"/>
  <c r="BN44" i="18"/>
  <c r="BP44" i="18"/>
  <c r="BQ44" i="18"/>
  <c r="BT44" i="18"/>
  <c r="BF55" i="18"/>
  <c r="BI55" i="18"/>
  <c r="BF42" i="18"/>
  <c r="BI42" i="18"/>
  <c r="BF58" i="18"/>
  <c r="BI58" i="18"/>
  <c r="BF40" i="18"/>
  <c r="BI40" i="18"/>
  <c r="BF38" i="18"/>
  <c r="BI38" i="18"/>
  <c r="BF57" i="18"/>
  <c r="BI57" i="18"/>
  <c r="AT78" i="18"/>
  <c r="BF41" i="18"/>
  <c r="BI41" i="18"/>
  <c r="BF18" i="18"/>
  <c r="BI18" i="18"/>
  <c r="BF43" i="18"/>
  <c r="BI43" i="18"/>
  <c r="AT85" i="18"/>
  <c r="U61" i="18"/>
  <c r="AI71" i="18"/>
  <c r="BF49" i="18"/>
  <c r="BI49" i="18"/>
  <c r="AI69" i="18"/>
  <c r="BF60" i="18"/>
  <c r="BI60" i="18"/>
  <c r="BF50" i="18"/>
  <c r="BI50" i="18"/>
  <c r="AI88" i="18"/>
  <c r="AT89" i="18"/>
  <c r="AT72" i="18"/>
  <c r="AT70" i="18"/>
  <c r="AT74" i="18"/>
  <c r="AI80" i="18"/>
  <c r="BF52" i="18"/>
  <c r="BI52" i="18"/>
  <c r="BF54" i="18"/>
  <c r="BI54" i="18"/>
  <c r="BN26" i="18"/>
  <c r="BP26" i="18"/>
  <c r="BQ26" i="18"/>
  <c r="BT26" i="18"/>
  <c r="BF59" i="18"/>
  <c r="BI59" i="18"/>
  <c r="BF39" i="18"/>
  <c r="BI39" i="18"/>
  <c r="BF37" i="18"/>
  <c r="BI37" i="18"/>
  <c r="BF48" i="18"/>
  <c r="BI48" i="18"/>
  <c r="BF28" i="18"/>
  <c r="BI28" i="18"/>
  <c r="BF46" i="18"/>
  <c r="BI46" i="18"/>
  <c r="BF22" i="18"/>
  <c r="BI22" i="18"/>
  <c r="AI83" i="18"/>
  <c r="AI77" i="18"/>
  <c r="AI75" i="18"/>
  <c r="AT76" i="18"/>
  <c r="BF55" i="17"/>
  <c r="BI55" i="17"/>
  <c r="BF7" i="17"/>
  <c r="BI7" i="17"/>
  <c r="BF58" i="17"/>
  <c r="BI58" i="17"/>
  <c r="BF49" i="17"/>
  <c r="BI49" i="17"/>
  <c r="BF47" i="17"/>
  <c r="BI47" i="17"/>
  <c r="AI72" i="17"/>
  <c r="AT85" i="17"/>
  <c r="BF51" i="17"/>
  <c r="BI51" i="17"/>
  <c r="AT83" i="17"/>
  <c r="BF53" i="17"/>
  <c r="BI53" i="17"/>
  <c r="BF41" i="17"/>
  <c r="BI41" i="17"/>
  <c r="BF60" i="17"/>
  <c r="BI60" i="17"/>
  <c r="AI71" i="17"/>
  <c r="AT84" i="17"/>
  <c r="AT81" i="17"/>
  <c r="BE79" i="17"/>
  <c r="BE86" i="17"/>
  <c r="AI88" i="17"/>
  <c r="BF48" i="17"/>
  <c r="BI48" i="17"/>
  <c r="BF37" i="17"/>
  <c r="BI37" i="17"/>
  <c r="BF42" i="17"/>
  <c r="BI42" i="17"/>
  <c r="AT73" i="17"/>
  <c r="BF38" i="17"/>
  <c r="BI38" i="17"/>
  <c r="V29" i="17"/>
  <c r="AT71" i="17"/>
  <c r="BE81" i="17"/>
  <c r="AI76" i="17"/>
  <c r="BN15" i="17"/>
  <c r="BP15" i="17"/>
  <c r="BN22" i="17"/>
  <c r="BP22" i="17"/>
  <c r="BQ22" i="17"/>
  <c r="BT22" i="17"/>
  <c r="BF45" i="17"/>
  <c r="BI45" i="17"/>
  <c r="BF56" i="17"/>
  <c r="BI56" i="17"/>
  <c r="BF44" i="17"/>
  <c r="BI44" i="17"/>
  <c r="BF54" i="17"/>
  <c r="BI54" i="17"/>
  <c r="BF59" i="17"/>
  <c r="BI59" i="17"/>
  <c r="BF26" i="17"/>
  <c r="BI26" i="17"/>
  <c r="BF11" i="17"/>
  <c r="BI11" i="17"/>
  <c r="AT78" i="17"/>
  <c r="BF52" i="17"/>
  <c r="BI52" i="17"/>
  <c r="AI87" i="17"/>
  <c r="AI74" i="17"/>
  <c r="AI82" i="17"/>
  <c r="AI78" i="17"/>
  <c r="AI80" i="17"/>
  <c r="U61" i="17"/>
  <c r="BF50" i="16"/>
  <c r="BI50" i="16"/>
  <c r="BF53" i="16"/>
  <c r="BI53" i="16"/>
  <c r="BF39" i="16"/>
  <c r="BI39" i="16"/>
  <c r="BF56" i="16"/>
  <c r="BI56" i="16"/>
  <c r="BF43" i="16"/>
  <c r="BI43" i="16"/>
  <c r="AT76" i="16"/>
  <c r="BF19" i="16"/>
  <c r="BI19" i="16"/>
  <c r="AT82" i="16"/>
  <c r="AT69" i="16"/>
  <c r="AI81" i="16"/>
  <c r="AT72" i="16"/>
  <c r="AT87" i="16"/>
  <c r="AT75" i="16"/>
  <c r="BN15" i="16"/>
  <c r="BP15" i="16"/>
  <c r="BQ15" i="16"/>
  <c r="BT15" i="16"/>
  <c r="V29" i="16"/>
  <c r="BF37" i="16"/>
  <c r="BI37" i="16"/>
  <c r="BN27" i="16"/>
  <c r="BP27" i="16"/>
  <c r="BQ27" i="16"/>
  <c r="BT27" i="16"/>
  <c r="AT73" i="16"/>
  <c r="BF57" i="16"/>
  <c r="BI57" i="16"/>
  <c r="BF52" i="16"/>
  <c r="BI52" i="16"/>
  <c r="BF12" i="16"/>
  <c r="BI12" i="16"/>
  <c r="AT74" i="16"/>
  <c r="BF6" i="16"/>
  <c r="BI6" i="16"/>
  <c r="U61" i="16"/>
  <c r="AI86" i="16"/>
  <c r="BF46" i="16"/>
  <c r="BI46" i="16"/>
  <c r="BN16" i="16"/>
  <c r="BP16" i="16"/>
  <c r="BQ16" i="16"/>
  <c r="BT16" i="16"/>
  <c r="BN11" i="16"/>
  <c r="BP11" i="16"/>
  <c r="BF42" i="16"/>
  <c r="BI42" i="16"/>
  <c r="BE70" i="16"/>
  <c r="BN8" i="16"/>
  <c r="BP8" i="16"/>
  <c r="BF47" i="16"/>
  <c r="BI47" i="16"/>
  <c r="BE79" i="16"/>
  <c r="BE89" i="16"/>
  <c r="AI88" i="16"/>
  <c r="AT80" i="16"/>
  <c r="BF59" i="16"/>
  <c r="BI59" i="16"/>
  <c r="BN23" i="16"/>
  <c r="BP23" i="16"/>
  <c r="BF60" i="16"/>
  <c r="BI60" i="16"/>
  <c r="AT84" i="16"/>
  <c r="AT89" i="16"/>
  <c r="AT78" i="16"/>
  <c r="AI73" i="16"/>
  <c r="BE75" i="16"/>
  <c r="BF45" i="15"/>
  <c r="BI45" i="15"/>
  <c r="BF52" i="15"/>
  <c r="BI52" i="15"/>
  <c r="BF48" i="15"/>
  <c r="BI48" i="15"/>
  <c r="BF51" i="15"/>
  <c r="BI51" i="15"/>
  <c r="BF58" i="15"/>
  <c r="BI58" i="15"/>
  <c r="BF41" i="15"/>
  <c r="BI41" i="15"/>
  <c r="BF54" i="15"/>
  <c r="BI54" i="15"/>
  <c r="BF40" i="15"/>
  <c r="BI40" i="15"/>
  <c r="BF44" i="15"/>
  <c r="BI44" i="15"/>
  <c r="AI83" i="15"/>
  <c r="BF53" i="15"/>
  <c r="BI53" i="15"/>
  <c r="X68" i="15"/>
  <c r="X91" i="15"/>
  <c r="AI69" i="15"/>
  <c r="AI79" i="15"/>
  <c r="AI86" i="15"/>
  <c r="AI74" i="15"/>
  <c r="AT85" i="15"/>
  <c r="AT78" i="15"/>
  <c r="AT73" i="15"/>
  <c r="BF12" i="15"/>
  <c r="BI12" i="15"/>
  <c r="BF47" i="15"/>
  <c r="BI47" i="15"/>
  <c r="BF39" i="15"/>
  <c r="BI39" i="15"/>
  <c r="BF49" i="15"/>
  <c r="BI49" i="15"/>
  <c r="BF57" i="15"/>
  <c r="BI57" i="15"/>
  <c r="AI81" i="15"/>
  <c r="V61" i="15"/>
  <c r="AT72" i="15"/>
  <c r="AT87" i="15"/>
  <c r="AT77" i="15"/>
  <c r="AT88" i="15"/>
  <c r="AT80" i="15"/>
  <c r="AI82" i="15"/>
  <c r="AI87" i="15"/>
  <c r="AI78" i="15"/>
  <c r="BF24" i="15"/>
  <c r="BI24" i="15"/>
  <c r="AT76" i="15"/>
  <c r="DG36" i="8"/>
  <c r="DG61" i="8"/>
  <c r="DF68" i="8"/>
  <c r="DF91" i="8"/>
  <c r="DG4" i="8"/>
  <c r="DG29" i="8"/>
  <c r="CU68" i="8"/>
  <c r="CU91" i="8"/>
  <c r="CV29" i="8"/>
  <c r="DI36" i="9"/>
  <c r="DI61" i="9"/>
  <c r="DH68" i="9"/>
  <c r="DH91" i="9"/>
  <c r="DH92" i="9"/>
  <c r="DI4" i="9"/>
  <c r="DI29" i="9"/>
  <c r="CU29" i="9"/>
  <c r="CX61" i="9"/>
  <c r="CM61" i="9"/>
  <c r="CJ29" i="9"/>
  <c r="DH68" i="10"/>
  <c r="DH69" i="10"/>
  <c r="DH91" i="10"/>
  <c r="DH92" i="10"/>
  <c r="DI36" i="10"/>
  <c r="DI37" i="10"/>
  <c r="CU29" i="10"/>
  <c r="CX61" i="10"/>
  <c r="CM61" i="10"/>
  <c r="CJ29" i="10"/>
  <c r="DI36" i="11"/>
  <c r="DI61" i="11"/>
  <c r="DF29" i="11"/>
  <c r="CU29" i="11"/>
  <c r="CU61" i="11"/>
  <c r="CM61" i="11"/>
  <c r="CL68" i="11"/>
  <c r="CL91" i="11"/>
  <c r="CM29" i="11"/>
  <c r="DF29" i="12"/>
  <c r="DI36" i="12"/>
  <c r="DI61" i="12"/>
  <c r="CX61" i="12"/>
  <c r="CW68" i="12"/>
  <c r="CW91" i="12"/>
  <c r="CW92" i="12"/>
  <c r="CL91" i="12"/>
  <c r="CL92" i="12"/>
  <c r="G23" i="14"/>
  <c r="G20" i="14"/>
  <c r="G12" i="14"/>
  <c r="G7" i="14"/>
  <c r="G24" i="14"/>
  <c r="G16" i="14"/>
  <c r="G8" i="14"/>
  <c r="G19" i="14"/>
  <c r="G15" i="14"/>
  <c r="G11" i="14"/>
  <c r="G26" i="14"/>
  <c r="G22" i="14"/>
  <c r="G18" i="14"/>
  <c r="G14" i="14"/>
  <c r="G10" i="14"/>
  <c r="G6" i="14"/>
  <c r="B28" i="14"/>
  <c r="G13" i="14"/>
  <c r="F28" i="14"/>
  <c r="G21" i="14"/>
  <c r="G9" i="14"/>
  <c r="E28" i="14"/>
  <c r="G25" i="14"/>
  <c r="G17" i="14"/>
  <c r="D28" i="14"/>
  <c r="C28" i="14"/>
  <c r="G5" i="14"/>
  <c r="BT61" i="8"/>
  <c r="BS61" i="8"/>
  <c r="BT29" i="8"/>
  <c r="BS29" i="8"/>
  <c r="BV61" i="9"/>
  <c r="BU61" i="9"/>
  <c r="BV29" i="9"/>
  <c r="BU29" i="9"/>
  <c r="BW29" i="9"/>
  <c r="BV61" i="10"/>
  <c r="BU61" i="10"/>
  <c r="BV29" i="10"/>
  <c r="BU29" i="10"/>
  <c r="BV61" i="11"/>
  <c r="BU61" i="11"/>
  <c r="BV29" i="11"/>
  <c r="BU29" i="11"/>
  <c r="BV61" i="12"/>
  <c r="BU61" i="12"/>
  <c r="BV29" i="12"/>
  <c r="BU29" i="12"/>
  <c r="P9" i="14"/>
  <c r="P10" i="14"/>
  <c r="P8" i="14"/>
  <c r="P20" i="14"/>
  <c r="W24" i="14"/>
  <c r="U24" i="14"/>
  <c r="V24" i="14"/>
  <c r="T24" i="14"/>
  <c r="AA24" i="14"/>
  <c r="S24" i="14"/>
  <c r="V8" i="14"/>
  <c r="W8" i="14"/>
  <c r="W7" i="14"/>
  <c r="W11" i="14"/>
  <c r="W12" i="14"/>
  <c r="W15" i="14"/>
  <c r="W16" i="14"/>
  <c r="W19" i="14"/>
  <c r="W20" i="14"/>
  <c r="W23" i="14"/>
  <c r="W28" i="14"/>
  <c r="T8" i="14"/>
  <c r="U8" i="14"/>
  <c r="AA8" i="14"/>
  <c r="S8" i="14"/>
  <c r="X8" i="14"/>
  <c r="AD9" i="14"/>
  <c r="AC9" i="14"/>
  <c r="AE9" i="14"/>
  <c r="AF9" i="14"/>
  <c r="AJ9" i="14"/>
  <c r="AB9" i="14"/>
  <c r="AD14" i="14"/>
  <c r="AE14" i="14"/>
  <c r="AF14" i="14"/>
  <c r="AC14" i="14"/>
  <c r="AB14" i="14"/>
  <c r="AG14" i="14"/>
  <c r="AJ14" i="14"/>
  <c r="M28" i="14"/>
  <c r="AE5" i="14"/>
  <c r="AD5" i="14"/>
  <c r="AC5" i="14"/>
  <c r="AF5" i="14"/>
  <c r="AB5" i="14"/>
  <c r="AJ5" i="14"/>
  <c r="P17" i="14"/>
  <c r="J28" i="14"/>
  <c r="P14" i="14"/>
  <c r="Y14" i="14"/>
  <c r="P16" i="14"/>
  <c r="X9" i="14"/>
  <c r="U19" i="14"/>
  <c r="V19" i="14"/>
  <c r="T19" i="14"/>
  <c r="AA19" i="14"/>
  <c r="S19" i="14"/>
  <c r="X19" i="14"/>
  <c r="O23" i="14"/>
  <c r="N28" i="14"/>
  <c r="AN25" i="14"/>
  <c r="AO25" i="14"/>
  <c r="AL25" i="14"/>
  <c r="AM25" i="14"/>
  <c r="AS25" i="14"/>
  <c r="AK25" i="14"/>
  <c r="AP25" i="14"/>
  <c r="P25" i="14"/>
  <c r="O5" i="14"/>
  <c r="O7" i="14"/>
  <c r="O11" i="14"/>
  <c r="O15" i="14"/>
  <c r="O28" i="14"/>
  <c r="P18" i="14"/>
  <c r="P24" i="14"/>
  <c r="P7" i="14"/>
  <c r="P23" i="14"/>
  <c r="X6" i="14"/>
  <c r="X22" i="14"/>
  <c r="V16" i="14"/>
  <c r="U16" i="14"/>
  <c r="T16" i="14"/>
  <c r="AA16" i="14"/>
  <c r="S16" i="14"/>
  <c r="X17" i="14"/>
  <c r="U15" i="14"/>
  <c r="V15" i="14"/>
  <c r="T15" i="14"/>
  <c r="AA15" i="14"/>
  <c r="S15" i="14"/>
  <c r="AD22" i="14"/>
  <c r="AE22" i="14"/>
  <c r="AF22" i="14"/>
  <c r="AC22" i="14"/>
  <c r="AB22" i="14"/>
  <c r="AJ22" i="14"/>
  <c r="AD6" i="14"/>
  <c r="AE6" i="14"/>
  <c r="AF6" i="14"/>
  <c r="AC6" i="14"/>
  <c r="AB6" i="14"/>
  <c r="AJ6" i="14"/>
  <c r="L28" i="14"/>
  <c r="X21" i="14"/>
  <c r="AN17" i="14"/>
  <c r="AO17" i="14"/>
  <c r="AL17" i="14"/>
  <c r="AM17" i="14"/>
  <c r="AS17" i="14"/>
  <c r="AK17" i="14"/>
  <c r="P26" i="14"/>
  <c r="V23" i="14"/>
  <c r="U23" i="14"/>
  <c r="T23" i="14"/>
  <c r="AA23" i="14"/>
  <c r="S23" i="14"/>
  <c r="U7" i="14"/>
  <c r="U11" i="14"/>
  <c r="U12" i="14"/>
  <c r="U20" i="14"/>
  <c r="U28" i="14"/>
  <c r="V7" i="14"/>
  <c r="V11" i="14"/>
  <c r="V12" i="14"/>
  <c r="V20" i="14"/>
  <c r="V28" i="14"/>
  <c r="T7" i="14"/>
  <c r="AA7" i="14"/>
  <c r="S7" i="14"/>
  <c r="P21" i="14"/>
  <c r="P11" i="14"/>
  <c r="X18" i="14"/>
  <c r="T20" i="14"/>
  <c r="AA20" i="14"/>
  <c r="S20" i="14"/>
  <c r="AD26" i="14"/>
  <c r="AE26" i="14"/>
  <c r="AF26" i="14"/>
  <c r="AC26" i="14"/>
  <c r="AB26" i="14"/>
  <c r="AJ26" i="14"/>
  <c r="AD10" i="14"/>
  <c r="AE10" i="14"/>
  <c r="AF10" i="14"/>
  <c r="AC10" i="14"/>
  <c r="AB10" i="14"/>
  <c r="AJ10" i="14"/>
  <c r="X13" i="14"/>
  <c r="P13" i="14"/>
  <c r="P6" i="14"/>
  <c r="Y6" i="14"/>
  <c r="P22" i="14"/>
  <c r="Y22" i="14"/>
  <c r="P19" i="14"/>
  <c r="P12" i="14"/>
  <c r="X10" i="14"/>
  <c r="X26" i="14"/>
  <c r="T12" i="14"/>
  <c r="T11" i="14"/>
  <c r="T28" i="14"/>
  <c r="AA12" i="14"/>
  <c r="S12" i="14"/>
  <c r="AD21" i="14"/>
  <c r="AC21" i="14"/>
  <c r="AE21" i="14"/>
  <c r="AF21" i="14"/>
  <c r="AJ21" i="14"/>
  <c r="AB21" i="14"/>
  <c r="AG21" i="14"/>
  <c r="X25" i="14"/>
  <c r="AA11" i="14"/>
  <c r="S11" i="14"/>
  <c r="X11" i="14"/>
  <c r="P15" i="14"/>
  <c r="AD18" i="14"/>
  <c r="AE18" i="14"/>
  <c r="AF18" i="14"/>
  <c r="AC18" i="14"/>
  <c r="AB18" i="14"/>
  <c r="AJ18" i="14"/>
  <c r="K28" i="14"/>
  <c r="AD13" i="14"/>
  <c r="AC13" i="14"/>
  <c r="AE13" i="14"/>
  <c r="AF13" i="14"/>
  <c r="AJ13" i="14"/>
  <c r="AB13" i="14"/>
  <c r="AG17" i="14"/>
  <c r="X5" i="14"/>
  <c r="BC81" i="19"/>
  <c r="BC72" i="19"/>
  <c r="BD7" i="19"/>
  <c r="BG7" i="19"/>
  <c r="BL7" i="19"/>
  <c r="BN7" i="19"/>
  <c r="BL39" i="19"/>
  <c r="BN39" i="19"/>
  <c r="BN71" i="19"/>
  <c r="BD50" i="19"/>
  <c r="BG50" i="19"/>
  <c r="BD47" i="19"/>
  <c r="BG47" i="19"/>
  <c r="BL42" i="19"/>
  <c r="BN42" i="19"/>
  <c r="BO42" i="19"/>
  <c r="BR42" i="19"/>
  <c r="BL58" i="19"/>
  <c r="BN58" i="19"/>
  <c r="BO58" i="19"/>
  <c r="BR58" i="19"/>
  <c r="BD48" i="19"/>
  <c r="BG48" i="19"/>
  <c r="BD27" i="19"/>
  <c r="BG27" i="19"/>
  <c r="BL53" i="19"/>
  <c r="BN53" i="19"/>
  <c r="BO53" i="19"/>
  <c r="BR53" i="19"/>
  <c r="BW26" i="19"/>
  <c r="BY26" i="19"/>
  <c r="BZ26" i="19"/>
  <c r="CC26" i="19"/>
  <c r="BL57" i="19"/>
  <c r="BN57" i="19"/>
  <c r="BO57" i="19"/>
  <c r="BR57" i="19"/>
  <c r="BL43" i="19"/>
  <c r="BN43" i="19"/>
  <c r="BO43" i="19"/>
  <c r="BR43" i="19"/>
  <c r="BL40" i="19"/>
  <c r="BN40" i="19"/>
  <c r="BO40" i="19"/>
  <c r="BR40" i="19"/>
  <c r="BW41" i="19"/>
  <c r="BY41" i="19"/>
  <c r="BZ41" i="19"/>
  <c r="CC41" i="19"/>
  <c r="AR84" i="19"/>
  <c r="BL44" i="19"/>
  <c r="BN44" i="19"/>
  <c r="BO44" i="19"/>
  <c r="BR44" i="19"/>
  <c r="BL28" i="19"/>
  <c r="BN28" i="19"/>
  <c r="BO28" i="19"/>
  <c r="BR28" i="19"/>
  <c r="AR87" i="19"/>
  <c r="AR80" i="19"/>
  <c r="AR77" i="19"/>
  <c r="BL54" i="19"/>
  <c r="BN54" i="19"/>
  <c r="BO54" i="19"/>
  <c r="BR54" i="19"/>
  <c r="BW49" i="19"/>
  <c r="BY49" i="19"/>
  <c r="BZ49" i="19"/>
  <c r="CC49" i="19"/>
  <c r="BC85" i="19"/>
  <c r="BL60" i="19"/>
  <c r="BN60" i="19"/>
  <c r="BO60" i="19"/>
  <c r="BR60" i="19"/>
  <c r="BO39" i="19"/>
  <c r="BR39" i="19"/>
  <c r="BC74" i="19"/>
  <c r="BC73" i="19"/>
  <c r="V92" i="19"/>
  <c r="BW20" i="19"/>
  <c r="BY20" i="19"/>
  <c r="AR83" i="19"/>
  <c r="BC82" i="19"/>
  <c r="BD38" i="19"/>
  <c r="BG38" i="19"/>
  <c r="BC70" i="19"/>
  <c r="BD55" i="19"/>
  <c r="BG55" i="19"/>
  <c r="BD59" i="19"/>
  <c r="BG59" i="19"/>
  <c r="BN86" i="19"/>
  <c r="BL13" i="19"/>
  <c r="BN13" i="19"/>
  <c r="BL37" i="19"/>
  <c r="BN37" i="19"/>
  <c r="BO37" i="19"/>
  <c r="BR37" i="19"/>
  <c r="BL46" i="19"/>
  <c r="BN46" i="19"/>
  <c r="BO46" i="19"/>
  <c r="BR46" i="19"/>
  <c r="W29" i="19"/>
  <c r="BC89" i="19"/>
  <c r="BD51" i="19"/>
  <c r="BG51" i="19"/>
  <c r="BC76" i="19"/>
  <c r="BC75" i="19"/>
  <c r="BL56" i="19"/>
  <c r="BN56" i="19"/>
  <c r="BO56" i="19"/>
  <c r="BR56" i="19"/>
  <c r="BC88" i="19"/>
  <c r="BD16" i="19"/>
  <c r="BG16" i="19"/>
  <c r="BD18" i="19"/>
  <c r="BG18" i="19"/>
  <c r="AR70" i="19"/>
  <c r="BO22" i="19"/>
  <c r="BR22" i="19"/>
  <c r="BE72" i="18"/>
  <c r="AT69" i="18"/>
  <c r="BN39" i="18"/>
  <c r="BP39" i="18"/>
  <c r="BQ39" i="18"/>
  <c r="BT39" i="18"/>
  <c r="BN55" i="18"/>
  <c r="BP55" i="18"/>
  <c r="BQ55" i="18"/>
  <c r="BT55" i="18"/>
  <c r="BN22" i="18"/>
  <c r="BP22" i="18"/>
  <c r="BN48" i="18"/>
  <c r="BP48" i="18"/>
  <c r="BQ48" i="18"/>
  <c r="BT48" i="18"/>
  <c r="BF56" i="18"/>
  <c r="BI56" i="18"/>
  <c r="BN57" i="18"/>
  <c r="BP57" i="18"/>
  <c r="BQ57" i="18"/>
  <c r="BT57" i="18"/>
  <c r="BN58" i="18"/>
  <c r="BP58" i="18"/>
  <c r="BQ58" i="18"/>
  <c r="BT58" i="18"/>
  <c r="BN46" i="18"/>
  <c r="BP46" i="18"/>
  <c r="BQ46" i="18"/>
  <c r="BT46" i="18"/>
  <c r="BF27" i="18"/>
  <c r="BI27" i="18"/>
  <c r="BN18" i="18"/>
  <c r="BP18" i="18"/>
  <c r="BN50" i="18"/>
  <c r="BP50" i="18"/>
  <c r="BP82" i="18"/>
  <c r="BN38" i="18"/>
  <c r="BP38" i="18"/>
  <c r="BQ38" i="18"/>
  <c r="BT38" i="18"/>
  <c r="BN54" i="18"/>
  <c r="BP54" i="18"/>
  <c r="BQ54" i="18"/>
  <c r="BT54" i="18"/>
  <c r="BF51" i="18"/>
  <c r="BI51" i="18"/>
  <c r="BN45" i="18"/>
  <c r="BP45" i="18"/>
  <c r="BQ45" i="18"/>
  <c r="BT45" i="18"/>
  <c r="AT81" i="18"/>
  <c r="BF47" i="18"/>
  <c r="BI47" i="18"/>
  <c r="BN42" i="18"/>
  <c r="BP42" i="18"/>
  <c r="BQ42" i="18"/>
  <c r="BT42" i="18"/>
  <c r="Y29" i="18"/>
  <c r="BN60" i="18"/>
  <c r="BP60" i="18"/>
  <c r="BQ60" i="18"/>
  <c r="BT60" i="18"/>
  <c r="BN49" i="18"/>
  <c r="BP49" i="18"/>
  <c r="BQ49" i="18"/>
  <c r="BT49" i="18"/>
  <c r="V61" i="18"/>
  <c r="BN40" i="18"/>
  <c r="BP40" i="18"/>
  <c r="BQ40" i="18"/>
  <c r="BT40" i="18"/>
  <c r="BY44" i="18"/>
  <c r="CA44" i="18"/>
  <c r="CB44" i="18"/>
  <c r="CE44" i="18"/>
  <c r="AT79" i="18"/>
  <c r="AT84" i="18"/>
  <c r="AT75" i="18"/>
  <c r="BE86" i="18"/>
  <c r="BN28" i="18"/>
  <c r="BP28" i="18"/>
  <c r="BQ28" i="18"/>
  <c r="BT28" i="18"/>
  <c r="BN37" i="18"/>
  <c r="BP37" i="18"/>
  <c r="BQ37" i="18"/>
  <c r="BT37" i="18"/>
  <c r="BN59" i="18"/>
  <c r="BP59" i="18"/>
  <c r="BQ59" i="18"/>
  <c r="BT59" i="18"/>
  <c r="BY26" i="18"/>
  <c r="CA26" i="18"/>
  <c r="CB26" i="18"/>
  <c r="CE26" i="18"/>
  <c r="BN52" i="18"/>
  <c r="BP52" i="18"/>
  <c r="BQ52" i="18"/>
  <c r="BT52" i="18"/>
  <c r="BE74" i="18"/>
  <c r="BQ50" i="18"/>
  <c r="BT50" i="18"/>
  <c r="AT73" i="18"/>
  <c r="BN43" i="18"/>
  <c r="BP43" i="18"/>
  <c r="BQ43" i="18"/>
  <c r="BT43" i="18"/>
  <c r="BE82" i="18"/>
  <c r="BN41" i="18"/>
  <c r="BP41" i="18"/>
  <c r="BQ41" i="18"/>
  <c r="BT41" i="18"/>
  <c r="BF53" i="18"/>
  <c r="BI53" i="18"/>
  <c r="AT82" i="17"/>
  <c r="BN37" i="17"/>
  <c r="BP37" i="17"/>
  <c r="BQ37" i="17"/>
  <c r="BT37" i="17"/>
  <c r="BN38" i="17"/>
  <c r="BP38" i="17"/>
  <c r="BQ38" i="17"/>
  <c r="BT38" i="17"/>
  <c r="BN48" i="17"/>
  <c r="BP48" i="17"/>
  <c r="BQ48" i="17"/>
  <c r="BT48" i="17"/>
  <c r="BF28" i="17"/>
  <c r="BI28" i="17"/>
  <c r="BF40" i="17"/>
  <c r="BI40" i="17"/>
  <c r="BE71" i="17"/>
  <c r="BY22" i="17"/>
  <c r="CA22" i="17"/>
  <c r="BN7" i="17"/>
  <c r="BP7" i="17"/>
  <c r="BF50" i="17"/>
  <c r="BI50" i="17"/>
  <c r="BN45" i="17"/>
  <c r="BP45" i="17"/>
  <c r="BQ45" i="17"/>
  <c r="BT45" i="17"/>
  <c r="BN42" i="17"/>
  <c r="BP42" i="17"/>
  <c r="BQ42" i="17"/>
  <c r="BT42" i="17"/>
  <c r="BN41" i="17"/>
  <c r="BP41" i="17"/>
  <c r="BQ41" i="17"/>
  <c r="BT41" i="17"/>
  <c r="AT75" i="17"/>
  <c r="BN54" i="17"/>
  <c r="BP54" i="17"/>
  <c r="BP86" i="17"/>
  <c r="BQ54" i="17"/>
  <c r="BT54" i="17"/>
  <c r="BF57" i="17"/>
  <c r="BI57" i="17"/>
  <c r="AT88" i="17"/>
  <c r="BN60" i="17"/>
  <c r="BP60" i="17"/>
  <c r="BQ60" i="17"/>
  <c r="BT60" i="17"/>
  <c r="BN51" i="17"/>
  <c r="BP51" i="17"/>
  <c r="BQ51" i="17"/>
  <c r="BT51" i="17"/>
  <c r="BN55" i="17"/>
  <c r="BP55" i="17"/>
  <c r="BQ55" i="17"/>
  <c r="BT55" i="17"/>
  <c r="AT74" i="17"/>
  <c r="BN26" i="17"/>
  <c r="BP26" i="17"/>
  <c r="BQ26" i="17"/>
  <c r="BT26" i="17"/>
  <c r="BF27" i="17"/>
  <c r="BI27" i="17"/>
  <c r="AT89" i="17"/>
  <c r="BN53" i="17"/>
  <c r="BP53" i="17"/>
  <c r="BQ53" i="17"/>
  <c r="BT53" i="17"/>
  <c r="AT72" i="17"/>
  <c r="BN49" i="17"/>
  <c r="BP49" i="17"/>
  <c r="BQ49" i="17"/>
  <c r="BT49" i="17"/>
  <c r="V61" i="17"/>
  <c r="AT70" i="17"/>
  <c r="BN11" i="17"/>
  <c r="BP11" i="17"/>
  <c r="BQ11" i="17"/>
  <c r="BT11" i="17"/>
  <c r="BN59" i="17"/>
  <c r="BP59" i="17"/>
  <c r="BQ59" i="17"/>
  <c r="BT59" i="17"/>
  <c r="BN44" i="17"/>
  <c r="BP44" i="17"/>
  <c r="BQ44" i="17"/>
  <c r="BT44" i="17"/>
  <c r="BN56" i="17"/>
  <c r="BP56" i="17"/>
  <c r="BQ56" i="17"/>
  <c r="BT56" i="17"/>
  <c r="AT77" i="17"/>
  <c r="BE83" i="17"/>
  <c r="BE85" i="17"/>
  <c r="BN47" i="17"/>
  <c r="BP47" i="17"/>
  <c r="BQ47" i="17"/>
  <c r="BT47" i="17"/>
  <c r="BN58" i="17"/>
  <c r="BP58" i="17"/>
  <c r="BQ58" i="17"/>
  <c r="BT58" i="17"/>
  <c r="BF46" i="17"/>
  <c r="BI46" i="17"/>
  <c r="AT80" i="17"/>
  <c r="BN52" i="17"/>
  <c r="BP52" i="17"/>
  <c r="BQ52" i="17"/>
  <c r="BT52" i="17"/>
  <c r="BP79" i="17"/>
  <c r="BE84" i="17"/>
  <c r="BQ15" i="17"/>
  <c r="BT15" i="17"/>
  <c r="BF17" i="17"/>
  <c r="BI17" i="17"/>
  <c r="X69" i="17"/>
  <c r="BF25" i="16"/>
  <c r="BI25" i="16"/>
  <c r="BN60" i="16"/>
  <c r="BP60" i="16"/>
  <c r="BQ60" i="16"/>
  <c r="BT60" i="16"/>
  <c r="BN12" i="16"/>
  <c r="BP12" i="16"/>
  <c r="BQ12" i="16"/>
  <c r="BT12" i="16"/>
  <c r="BY27" i="16"/>
  <c r="CA27" i="16"/>
  <c r="CB27" i="16"/>
  <c r="CE27" i="16"/>
  <c r="BY15" i="16"/>
  <c r="CA15" i="16"/>
  <c r="CB15" i="16"/>
  <c r="CE15" i="16"/>
  <c r="BF58" i="16"/>
  <c r="BI58" i="16"/>
  <c r="BN37" i="16"/>
  <c r="BP37" i="16"/>
  <c r="BQ37" i="16"/>
  <c r="BT37" i="16"/>
  <c r="BF45" i="16"/>
  <c r="BI45" i="16"/>
  <c r="BN46" i="16"/>
  <c r="BP46" i="16"/>
  <c r="BQ46" i="16"/>
  <c r="BT46" i="16"/>
  <c r="BN57" i="16"/>
  <c r="BP57" i="16"/>
  <c r="BQ57" i="16"/>
  <c r="BT57" i="16"/>
  <c r="BF41" i="16"/>
  <c r="BI41" i="16"/>
  <c r="BN50" i="16"/>
  <c r="BP50" i="16"/>
  <c r="BQ50" i="16"/>
  <c r="BT50" i="16"/>
  <c r="BN59" i="16"/>
  <c r="BP59" i="16"/>
  <c r="BQ59" i="16"/>
  <c r="BT59" i="16"/>
  <c r="BF28" i="16"/>
  <c r="BI28" i="16"/>
  <c r="BN56" i="16"/>
  <c r="BP56" i="16"/>
  <c r="BQ56" i="16"/>
  <c r="BT56" i="16"/>
  <c r="BE84" i="16"/>
  <c r="BN25" i="16"/>
  <c r="BP25" i="16"/>
  <c r="BP89" i="16"/>
  <c r="AT81" i="16"/>
  <c r="BE72" i="16"/>
  <c r="BE85" i="16"/>
  <c r="BN47" i="16"/>
  <c r="BP47" i="16"/>
  <c r="BQ47" i="16"/>
  <c r="BT47" i="16"/>
  <c r="BY16" i="16"/>
  <c r="CA16" i="16"/>
  <c r="CB16" i="16"/>
  <c r="CE16" i="16"/>
  <c r="BN6" i="16"/>
  <c r="BP6" i="16"/>
  <c r="BQ6" i="16"/>
  <c r="BT6" i="16"/>
  <c r="BF26" i="16"/>
  <c r="BI26" i="16"/>
  <c r="BN53" i="16"/>
  <c r="BP53" i="16"/>
  <c r="BQ53" i="16"/>
  <c r="BT53" i="16"/>
  <c r="AT86" i="16"/>
  <c r="AT83" i="16"/>
  <c r="BQ23" i="16"/>
  <c r="BT23" i="16"/>
  <c r="BQ8" i="16"/>
  <c r="BT8" i="16"/>
  <c r="BF38" i="16"/>
  <c r="BI38" i="16"/>
  <c r="BQ11" i="16"/>
  <c r="BT11" i="16"/>
  <c r="AT77" i="16"/>
  <c r="BE71" i="16"/>
  <c r="BE76" i="16"/>
  <c r="BN43" i="16"/>
  <c r="BP43" i="16"/>
  <c r="BQ43" i="16"/>
  <c r="BT43" i="16"/>
  <c r="BF49" i="16"/>
  <c r="BI49" i="16"/>
  <c r="BN39" i="16"/>
  <c r="BP39" i="16"/>
  <c r="BQ39" i="16"/>
  <c r="BT39" i="16"/>
  <c r="BE78" i="16"/>
  <c r="BN42" i="16"/>
  <c r="BP42" i="16"/>
  <c r="BQ42" i="16"/>
  <c r="BT42" i="16"/>
  <c r="V61" i="16"/>
  <c r="X68" i="16"/>
  <c r="X91" i="16"/>
  <c r="BN52" i="16"/>
  <c r="BP52" i="16"/>
  <c r="BQ52" i="16"/>
  <c r="BT52" i="16"/>
  <c r="BN19" i="16"/>
  <c r="BP19" i="16"/>
  <c r="BQ19" i="16"/>
  <c r="BT19" i="16"/>
  <c r="BF54" i="16"/>
  <c r="BI54" i="16"/>
  <c r="BF25" i="15"/>
  <c r="BI25" i="15"/>
  <c r="BN41" i="15"/>
  <c r="BP41" i="15"/>
  <c r="BQ41" i="15"/>
  <c r="BT41" i="15"/>
  <c r="BN44" i="15"/>
  <c r="BP44" i="15"/>
  <c r="BQ44" i="15"/>
  <c r="BT44" i="15"/>
  <c r="BN53" i="15"/>
  <c r="BP53" i="15"/>
  <c r="BQ53" i="15"/>
  <c r="BT53" i="15"/>
  <c r="BN40" i="15"/>
  <c r="BP40" i="15"/>
  <c r="BQ40" i="15"/>
  <c r="BT40" i="15"/>
  <c r="BF42" i="15"/>
  <c r="BI42" i="15"/>
  <c r="BN45" i="15"/>
  <c r="BP45" i="15"/>
  <c r="BQ45" i="15"/>
  <c r="BT45" i="15"/>
  <c r="BF60" i="15"/>
  <c r="BI60" i="15"/>
  <c r="BN47" i="15"/>
  <c r="BP47" i="15"/>
  <c r="BQ47" i="15"/>
  <c r="BT47" i="15"/>
  <c r="BF50" i="15"/>
  <c r="BI50" i="15"/>
  <c r="BF43" i="15"/>
  <c r="BI43" i="15"/>
  <c r="BN51" i="15"/>
  <c r="BP51" i="15"/>
  <c r="BQ51" i="15"/>
  <c r="BT51" i="15"/>
  <c r="BF26" i="15"/>
  <c r="BI26" i="15"/>
  <c r="BE84" i="15"/>
  <c r="BF27" i="15"/>
  <c r="BI27" i="15"/>
  <c r="BF28" i="15"/>
  <c r="BI28" i="15"/>
  <c r="AT71" i="15"/>
  <c r="BN24" i="15"/>
  <c r="BP24" i="15"/>
  <c r="BQ24" i="15"/>
  <c r="BT24" i="15"/>
  <c r="BN39" i="15"/>
  <c r="BP39" i="15"/>
  <c r="BQ39" i="15"/>
  <c r="BT39" i="15"/>
  <c r="BN12" i="15"/>
  <c r="BP12" i="15"/>
  <c r="BQ12" i="15"/>
  <c r="BT12" i="15"/>
  <c r="AT69" i="15"/>
  <c r="BF37" i="15"/>
  <c r="BI37" i="15"/>
  <c r="BF55" i="15"/>
  <c r="BI55" i="15"/>
  <c r="BF46" i="15"/>
  <c r="BI46" i="15"/>
  <c r="BN52" i="15"/>
  <c r="BP52" i="15"/>
  <c r="BQ52" i="15"/>
  <c r="BT52" i="15"/>
  <c r="BE88" i="15"/>
  <c r="BN49" i="15"/>
  <c r="BP49" i="15"/>
  <c r="BQ49" i="15"/>
  <c r="BT49" i="15"/>
  <c r="BF38" i="15"/>
  <c r="BI38" i="15"/>
  <c r="BN25" i="15"/>
  <c r="BP25" i="15"/>
  <c r="BN57" i="15"/>
  <c r="BP57" i="15"/>
  <c r="BP89" i="15"/>
  <c r="AT79" i="15"/>
  <c r="Y29" i="15"/>
  <c r="BN54" i="15"/>
  <c r="BP54" i="15"/>
  <c r="BQ54" i="15"/>
  <c r="BT54" i="15"/>
  <c r="BN58" i="15"/>
  <c r="BP58" i="15"/>
  <c r="BQ58" i="15"/>
  <c r="BT58" i="15"/>
  <c r="BN48" i="15"/>
  <c r="BP48" i="15"/>
  <c r="BQ48" i="15"/>
  <c r="BT48" i="15"/>
  <c r="BF59" i="15"/>
  <c r="BI59" i="15"/>
  <c r="AT74" i="15"/>
  <c r="BE77" i="15"/>
  <c r="BQ57" i="15"/>
  <c r="BT57" i="15"/>
  <c r="AT70" i="15"/>
  <c r="BE76" i="15"/>
  <c r="BE89" i="15"/>
  <c r="AT75" i="15"/>
  <c r="X92" i="15"/>
  <c r="DF92" i="8"/>
  <c r="CU92" i="8"/>
  <c r="CW68" i="9"/>
  <c r="CW91" i="9"/>
  <c r="CW92" i="9"/>
  <c r="CX29" i="9"/>
  <c r="CL68" i="9"/>
  <c r="CL91" i="9"/>
  <c r="CL92" i="9"/>
  <c r="CM29" i="9"/>
  <c r="DI61" i="10"/>
  <c r="CW68" i="10"/>
  <c r="CW91" i="10"/>
  <c r="CX29" i="10"/>
  <c r="CL68" i="10"/>
  <c r="CL91" i="10"/>
  <c r="CM29" i="10"/>
  <c r="DH68" i="11"/>
  <c r="DH91" i="11"/>
  <c r="DI4" i="11"/>
  <c r="DI29" i="11"/>
  <c r="CX61" i="11"/>
  <c r="CW69" i="11"/>
  <c r="CW68" i="11"/>
  <c r="CX29" i="11"/>
  <c r="CL92" i="11"/>
  <c r="DH68" i="12"/>
  <c r="DH91" i="12"/>
  <c r="DH92" i="12"/>
  <c r="DI4" i="12"/>
  <c r="DI29" i="12"/>
  <c r="G28" i="14"/>
  <c r="BW29" i="11"/>
  <c r="BW29" i="10"/>
  <c r="BU29" i="8"/>
  <c r="BU61" i="8"/>
  <c r="BW61" i="9"/>
  <c r="BW61" i="10"/>
  <c r="BW61" i="11"/>
  <c r="BX61" i="12"/>
  <c r="BX29" i="12"/>
  <c r="BW29" i="12"/>
  <c r="BW61" i="12"/>
  <c r="L11" i="1"/>
  <c r="M11" i="1"/>
  <c r="N11" i="1"/>
  <c r="O11" i="1"/>
  <c r="BK61" i="12"/>
  <c r="BJ61" i="12"/>
  <c r="AZ61" i="12"/>
  <c r="AY61" i="12"/>
  <c r="AO61" i="12"/>
  <c r="AN61" i="12"/>
  <c r="AD61" i="12"/>
  <c r="AC61" i="12"/>
  <c r="S61" i="12"/>
  <c r="Q61" i="12"/>
  <c r="BM61" i="12"/>
  <c r="BK29" i="12"/>
  <c r="BJ29" i="12"/>
  <c r="AZ29" i="12"/>
  <c r="AY29" i="12"/>
  <c r="AO29" i="12"/>
  <c r="AN29" i="12"/>
  <c r="AD29" i="12"/>
  <c r="AC29" i="12"/>
  <c r="S29" i="12"/>
  <c r="Q29" i="12"/>
  <c r="U10" i="12"/>
  <c r="V10" i="12"/>
  <c r="BK61" i="11"/>
  <c r="BJ61" i="11"/>
  <c r="AZ61" i="11"/>
  <c r="AY61" i="11"/>
  <c r="AO61" i="11"/>
  <c r="AN61" i="11"/>
  <c r="AD61" i="11"/>
  <c r="AC61" i="11"/>
  <c r="S61" i="11"/>
  <c r="Q61" i="11"/>
  <c r="BM61" i="11"/>
  <c r="BK29" i="11"/>
  <c r="BJ29" i="11"/>
  <c r="AZ29" i="11"/>
  <c r="AY29" i="11"/>
  <c r="AO29" i="11"/>
  <c r="AN29" i="11"/>
  <c r="AD29" i="11"/>
  <c r="AC29" i="11"/>
  <c r="S29" i="11"/>
  <c r="Q29" i="11"/>
  <c r="BK61" i="10"/>
  <c r="BJ61" i="10"/>
  <c r="AZ61" i="10"/>
  <c r="AY61" i="10"/>
  <c r="AO61" i="10"/>
  <c r="AN61" i="10"/>
  <c r="AD61" i="10"/>
  <c r="AC61" i="10"/>
  <c r="S61" i="10"/>
  <c r="Q61" i="10"/>
  <c r="BK29" i="10"/>
  <c r="BJ29" i="10"/>
  <c r="AZ29" i="10"/>
  <c r="AY29" i="10"/>
  <c r="AO29" i="10"/>
  <c r="AN29" i="10"/>
  <c r="AD29" i="10"/>
  <c r="AC29" i="10"/>
  <c r="S29" i="10"/>
  <c r="Q29" i="10"/>
  <c r="AP29" i="10"/>
  <c r="BK61" i="9"/>
  <c r="BJ61" i="9"/>
  <c r="AZ61" i="9"/>
  <c r="AY61" i="9"/>
  <c r="AO61" i="9"/>
  <c r="AN61" i="9"/>
  <c r="AD61" i="9"/>
  <c r="AC61" i="9"/>
  <c r="S61" i="9"/>
  <c r="Q61" i="9"/>
  <c r="BK29" i="9"/>
  <c r="BJ29" i="9"/>
  <c r="AZ29" i="9"/>
  <c r="AY29" i="9"/>
  <c r="AO29" i="9"/>
  <c r="AN29" i="9"/>
  <c r="AD29" i="9"/>
  <c r="AC29" i="9"/>
  <c r="S29" i="9"/>
  <c r="Q29" i="9"/>
  <c r="BA29" i="9"/>
  <c r="BI61" i="8"/>
  <c r="BH61" i="8"/>
  <c r="AX61" i="8"/>
  <c r="AW61" i="8"/>
  <c r="AM61" i="8"/>
  <c r="AL61" i="8"/>
  <c r="AB61" i="8"/>
  <c r="AA61" i="8"/>
  <c r="Q61" i="8"/>
  <c r="O61" i="8"/>
  <c r="BI29" i="8"/>
  <c r="BH29" i="8"/>
  <c r="AX29" i="8"/>
  <c r="AW29" i="8"/>
  <c r="AM29" i="8"/>
  <c r="AL29" i="8"/>
  <c r="AB29" i="8"/>
  <c r="AA29" i="8"/>
  <c r="Q29" i="8"/>
  <c r="O29" i="8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4" i="12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4" i="11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4" i="10"/>
  <c r="AP61" i="12"/>
  <c r="AQ61" i="12"/>
  <c r="BL29" i="12"/>
  <c r="BM29" i="12"/>
  <c r="R29" i="12"/>
  <c r="AP29" i="12"/>
  <c r="AQ29" i="12"/>
  <c r="BB29" i="12"/>
  <c r="AF29" i="12"/>
  <c r="BL61" i="12"/>
  <c r="AE29" i="12"/>
  <c r="BA29" i="12"/>
  <c r="AE61" i="12"/>
  <c r="BA61" i="12"/>
  <c r="AF61" i="12"/>
  <c r="BB61" i="12"/>
  <c r="AQ29" i="11"/>
  <c r="BM29" i="11"/>
  <c r="AE29" i="11"/>
  <c r="AQ61" i="11"/>
  <c r="AF29" i="11"/>
  <c r="BB29" i="11"/>
  <c r="R29" i="11"/>
  <c r="BA61" i="11"/>
  <c r="BB61" i="11"/>
  <c r="BA29" i="11"/>
  <c r="AP29" i="11"/>
  <c r="BL29" i="11"/>
  <c r="AE61" i="11"/>
  <c r="AF61" i="11"/>
  <c r="AP61" i="11"/>
  <c r="BL61" i="11"/>
  <c r="AQ29" i="10"/>
  <c r="BM29" i="10"/>
  <c r="AP61" i="10"/>
  <c r="AQ61" i="10"/>
  <c r="BL61" i="10"/>
  <c r="BM61" i="10"/>
  <c r="AE29" i="10"/>
  <c r="BA29" i="10"/>
  <c r="R29" i="10"/>
  <c r="AF29" i="10"/>
  <c r="BB29" i="10"/>
  <c r="AE61" i="10"/>
  <c r="BA61" i="10"/>
  <c r="AF61" i="10"/>
  <c r="BB61" i="10"/>
  <c r="R29" i="9"/>
  <c r="BB29" i="9"/>
  <c r="AE29" i="9"/>
  <c r="BM29" i="9"/>
  <c r="AF29" i="9"/>
  <c r="AP61" i="9"/>
  <c r="AQ61" i="9"/>
  <c r="BL61" i="9"/>
  <c r="BM61" i="9"/>
  <c r="AP29" i="9"/>
  <c r="BL29" i="9"/>
  <c r="AE61" i="9"/>
  <c r="BA61" i="9"/>
  <c r="AF61" i="9"/>
  <c r="BB61" i="9"/>
  <c r="BJ29" i="8"/>
  <c r="BK29" i="8"/>
  <c r="AN29" i="8"/>
  <c r="AO29" i="8"/>
  <c r="AC29" i="8"/>
  <c r="AY29" i="8"/>
  <c r="AC61" i="8"/>
  <c r="AD61" i="8"/>
  <c r="P29" i="8"/>
  <c r="AD29" i="8"/>
  <c r="AZ29" i="8"/>
  <c r="AN61" i="8"/>
  <c r="AO61" i="8"/>
  <c r="AY61" i="8"/>
  <c r="AZ61" i="8"/>
  <c r="BJ61" i="8"/>
  <c r="BK61" i="8"/>
  <c r="U10" i="11"/>
  <c r="V10" i="11"/>
  <c r="U10" i="9"/>
  <c r="V10" i="9"/>
  <c r="R29" i="8"/>
  <c r="P61" i="8"/>
  <c r="S10" i="8"/>
  <c r="T10" i="8"/>
  <c r="S29" i="8"/>
  <c r="R61" i="8"/>
  <c r="T29" i="8"/>
  <c r="S61" i="8"/>
  <c r="T61" i="8"/>
  <c r="W29" i="8"/>
  <c r="Z29" i="8"/>
  <c r="W61" i="8"/>
  <c r="Z61" i="8"/>
  <c r="AE61" i="8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G26" i="6"/>
  <c r="G23" i="6"/>
  <c r="E23" i="6"/>
  <c r="I11" i="6"/>
  <c r="L11" i="6"/>
  <c r="I10" i="6"/>
  <c r="I9" i="6"/>
  <c r="I8" i="6"/>
  <c r="I30" i="1"/>
  <c r="E24" i="4"/>
  <c r="G24" i="4"/>
  <c r="I24" i="4"/>
  <c r="G27" i="4"/>
  <c r="I11" i="4"/>
  <c r="L11" i="4"/>
  <c r="I10" i="4"/>
  <c r="I9" i="4"/>
  <c r="I8" i="4"/>
  <c r="E22" i="3"/>
  <c r="G22" i="3"/>
  <c r="G25" i="3"/>
  <c r="I11" i="3"/>
  <c r="L11" i="3"/>
  <c r="M11" i="3"/>
  <c r="N11" i="3"/>
  <c r="I10" i="3"/>
  <c r="I9" i="3"/>
  <c r="I8" i="3"/>
  <c r="I8" i="2"/>
  <c r="I9" i="2"/>
  <c r="I10" i="2"/>
  <c r="I11" i="2"/>
  <c r="I22" i="2"/>
  <c r="L11" i="2"/>
  <c r="G25" i="2"/>
  <c r="G22" i="2"/>
  <c r="E22" i="2"/>
  <c r="L12" i="5"/>
  <c r="I32" i="1"/>
  <c r="I33" i="1"/>
  <c r="E21" i="1"/>
  <c r="G21" i="1"/>
  <c r="I21" i="1"/>
  <c r="I23" i="1"/>
  <c r="G24" i="1"/>
  <c r="I11" i="1"/>
  <c r="I10" i="1"/>
  <c r="I9" i="1"/>
  <c r="I8" i="1"/>
  <c r="AG22" i="14"/>
  <c r="AH22" i="14"/>
  <c r="AN26" i="14"/>
  <c r="AO26" i="14"/>
  <c r="AL26" i="14"/>
  <c r="AM26" i="14"/>
  <c r="AK26" i="14"/>
  <c r="AP26" i="14"/>
  <c r="AS26" i="14"/>
  <c r="AF20" i="14"/>
  <c r="AC20" i="14"/>
  <c r="AD20" i="14"/>
  <c r="AE20" i="14"/>
  <c r="AJ20" i="14"/>
  <c r="AB20" i="14"/>
  <c r="X7" i="14"/>
  <c r="Y7" i="14"/>
  <c r="AB7" i="14"/>
  <c r="AC7" i="14"/>
  <c r="AD7" i="14"/>
  <c r="AE7" i="14"/>
  <c r="AF7" i="14"/>
  <c r="AG7" i="14"/>
  <c r="AH7" i="14"/>
  <c r="S28" i="14"/>
  <c r="Y26" i="14"/>
  <c r="AN22" i="14"/>
  <c r="AO22" i="14"/>
  <c r="AL22" i="14"/>
  <c r="AM22" i="14"/>
  <c r="AK22" i="14"/>
  <c r="AS22" i="14"/>
  <c r="AE15" i="14"/>
  <c r="AF15" i="14"/>
  <c r="AD15" i="14"/>
  <c r="AC15" i="14"/>
  <c r="AJ15" i="14"/>
  <c r="AB15" i="14"/>
  <c r="AF16" i="14"/>
  <c r="AC16" i="14"/>
  <c r="AD16" i="14"/>
  <c r="AE16" i="14"/>
  <c r="AJ16" i="14"/>
  <c r="AB16" i="14"/>
  <c r="AM5" i="14"/>
  <c r="AL5" i="14"/>
  <c r="AO5" i="14"/>
  <c r="AN5" i="14"/>
  <c r="AK5" i="14"/>
  <c r="AS5" i="14"/>
  <c r="AN18" i="14"/>
  <c r="AO18" i="14"/>
  <c r="AL18" i="14"/>
  <c r="AM18" i="14"/>
  <c r="AK18" i="14"/>
  <c r="AS18" i="14"/>
  <c r="AE11" i="14"/>
  <c r="AF11" i="14"/>
  <c r="AD11" i="14"/>
  <c r="AC11" i="14"/>
  <c r="AJ11" i="14"/>
  <c r="AB11" i="14"/>
  <c r="AN21" i="14"/>
  <c r="AO21" i="14"/>
  <c r="AL21" i="14"/>
  <c r="AM21" i="14"/>
  <c r="AK21" i="14"/>
  <c r="AS21" i="14"/>
  <c r="AG26" i="14"/>
  <c r="AE8" i="14"/>
  <c r="AE12" i="14"/>
  <c r="AE19" i="14"/>
  <c r="AE23" i="14"/>
  <c r="AE24" i="14"/>
  <c r="AE28" i="14"/>
  <c r="AF8" i="14"/>
  <c r="AF12" i="14"/>
  <c r="AF19" i="14"/>
  <c r="AF23" i="14"/>
  <c r="AF24" i="14"/>
  <c r="AF28" i="14"/>
  <c r="AD8" i="14"/>
  <c r="AD12" i="14"/>
  <c r="AD19" i="14"/>
  <c r="AD23" i="14"/>
  <c r="AD24" i="14"/>
  <c r="AD28" i="14"/>
  <c r="AJ7" i="14"/>
  <c r="AC19" i="14"/>
  <c r="AJ19" i="14"/>
  <c r="AB19" i="14"/>
  <c r="AH14" i="14"/>
  <c r="AG5" i="14"/>
  <c r="AC8" i="14"/>
  <c r="AJ8" i="14"/>
  <c r="AB8" i="14"/>
  <c r="AG8" i="14"/>
  <c r="Y8" i="14"/>
  <c r="AG13" i="14"/>
  <c r="AG18" i="14"/>
  <c r="X12" i="14"/>
  <c r="Y12" i="14"/>
  <c r="Y13" i="14"/>
  <c r="AH13" i="14"/>
  <c r="AN10" i="14"/>
  <c r="AO10" i="14"/>
  <c r="AL10" i="14"/>
  <c r="AM10" i="14"/>
  <c r="AK10" i="14"/>
  <c r="AS10" i="14"/>
  <c r="Y11" i="14"/>
  <c r="X23" i="14"/>
  <c r="AP17" i="14"/>
  <c r="AN6" i="14"/>
  <c r="AO6" i="14"/>
  <c r="AL6" i="14"/>
  <c r="AM6" i="14"/>
  <c r="AK6" i="14"/>
  <c r="AP6" i="14"/>
  <c r="AS6" i="14"/>
  <c r="Y25" i="14"/>
  <c r="AH25" i="14"/>
  <c r="AQ25" i="14"/>
  <c r="AG9" i="14"/>
  <c r="X24" i="14"/>
  <c r="Y10" i="14"/>
  <c r="Y24" i="14"/>
  <c r="AW25" i="14"/>
  <c r="AX25" i="14"/>
  <c r="AU25" i="14"/>
  <c r="AV25" i="14"/>
  <c r="AT25" i="14"/>
  <c r="AY25" i="14"/>
  <c r="AN13" i="14"/>
  <c r="AO13" i="14"/>
  <c r="AL13" i="14"/>
  <c r="AM13" i="14"/>
  <c r="AK13" i="14"/>
  <c r="AS13" i="14"/>
  <c r="AC12" i="14"/>
  <c r="AJ12" i="14"/>
  <c r="AB12" i="14"/>
  <c r="Y19" i="14"/>
  <c r="AG10" i="14"/>
  <c r="X20" i="14"/>
  <c r="Y20" i="14"/>
  <c r="Y21" i="14"/>
  <c r="AH21" i="14"/>
  <c r="AC23" i="14"/>
  <c r="AJ23" i="14"/>
  <c r="AB23" i="14"/>
  <c r="AW17" i="14"/>
  <c r="AX17" i="14"/>
  <c r="AU17" i="14"/>
  <c r="AV17" i="14"/>
  <c r="AT17" i="14"/>
  <c r="AY17" i="14"/>
  <c r="AG6" i="14"/>
  <c r="AH6" i="14"/>
  <c r="AQ6" i="14"/>
  <c r="X15" i="14"/>
  <c r="Y15" i="14"/>
  <c r="X16" i="14"/>
  <c r="Y16" i="14"/>
  <c r="Y23" i="14"/>
  <c r="Y18" i="14"/>
  <c r="P5" i="14"/>
  <c r="Y17" i="14"/>
  <c r="AH17" i="14"/>
  <c r="AQ17" i="14"/>
  <c r="AC24" i="14"/>
  <c r="AC28" i="14"/>
  <c r="AN14" i="14"/>
  <c r="AO14" i="14"/>
  <c r="AL14" i="14"/>
  <c r="AM14" i="14"/>
  <c r="AK14" i="14"/>
  <c r="AS14" i="14"/>
  <c r="AN9" i="14"/>
  <c r="AO9" i="14"/>
  <c r="AL9" i="14"/>
  <c r="AM9" i="14"/>
  <c r="AS9" i="14"/>
  <c r="AK9" i="14"/>
  <c r="AP9" i="14"/>
  <c r="AJ24" i="14"/>
  <c r="AB24" i="14"/>
  <c r="Y9" i="14"/>
  <c r="BD25" i="19"/>
  <c r="BG25" i="19"/>
  <c r="BL25" i="19"/>
  <c r="BN25" i="19"/>
  <c r="BN89" i="19"/>
  <c r="BD8" i="19"/>
  <c r="BG8" i="19"/>
  <c r="CH49" i="19"/>
  <c r="CJ49" i="19"/>
  <c r="CK49" i="19"/>
  <c r="CN49" i="19"/>
  <c r="BL27" i="19"/>
  <c r="BN27" i="19"/>
  <c r="BO27" i="19"/>
  <c r="BR27" i="19"/>
  <c r="BW44" i="19"/>
  <c r="BY44" i="19"/>
  <c r="BZ44" i="19"/>
  <c r="CC44" i="19"/>
  <c r="BW57" i="19"/>
  <c r="BY57" i="19"/>
  <c r="BZ57" i="19"/>
  <c r="CC57" i="19"/>
  <c r="BL48" i="19"/>
  <c r="BN48" i="19"/>
  <c r="BO48" i="19"/>
  <c r="BR48" i="19"/>
  <c r="BW28" i="19"/>
  <c r="BY28" i="19"/>
  <c r="BZ28" i="19"/>
  <c r="CC28" i="19"/>
  <c r="CH41" i="19"/>
  <c r="CJ41" i="19"/>
  <c r="CK41" i="19"/>
  <c r="CN41" i="19"/>
  <c r="BL47" i="19"/>
  <c r="BN47" i="19"/>
  <c r="BO47" i="19"/>
  <c r="BR47" i="19"/>
  <c r="BW56" i="19"/>
  <c r="BY56" i="19"/>
  <c r="BZ56" i="19"/>
  <c r="CC56" i="19"/>
  <c r="CH26" i="19"/>
  <c r="CJ26" i="19"/>
  <c r="CK26" i="19"/>
  <c r="CN26" i="19"/>
  <c r="BW58" i="19"/>
  <c r="BY58" i="19"/>
  <c r="BZ58" i="19"/>
  <c r="CC58" i="19"/>
  <c r="BW37" i="19"/>
  <c r="BY37" i="19"/>
  <c r="BZ37" i="19"/>
  <c r="CC37" i="19"/>
  <c r="BW46" i="19"/>
  <c r="BY46" i="19"/>
  <c r="BZ46" i="19"/>
  <c r="CC46" i="19"/>
  <c r="BL59" i="19"/>
  <c r="BN59" i="19"/>
  <c r="BO59" i="19"/>
  <c r="BR59" i="19"/>
  <c r="BL38" i="19"/>
  <c r="BN38" i="19"/>
  <c r="BO38" i="19"/>
  <c r="BR38" i="19"/>
  <c r="BW53" i="19"/>
  <c r="BY53" i="19"/>
  <c r="BZ53" i="19"/>
  <c r="CC53" i="19"/>
  <c r="BC78" i="19"/>
  <c r="BL16" i="19"/>
  <c r="BN16" i="19"/>
  <c r="BN80" i="19"/>
  <c r="BD6" i="19"/>
  <c r="BG6" i="19"/>
  <c r="W61" i="19"/>
  <c r="BW60" i="19"/>
  <c r="BY60" i="19"/>
  <c r="BZ60" i="19"/>
  <c r="CC60" i="19"/>
  <c r="BD45" i="19"/>
  <c r="BG45" i="19"/>
  <c r="BC77" i="19"/>
  <c r="BC79" i="19"/>
  <c r="BC69" i="19"/>
  <c r="BD5" i="19"/>
  <c r="BG5" i="19"/>
  <c r="BC83" i="19"/>
  <c r="BL51" i="19"/>
  <c r="BN51" i="19"/>
  <c r="BO51" i="19"/>
  <c r="BR51" i="19"/>
  <c r="BW54" i="19"/>
  <c r="BY54" i="19"/>
  <c r="BZ54" i="19"/>
  <c r="CC54" i="19"/>
  <c r="BL8" i="19"/>
  <c r="BN8" i="19"/>
  <c r="BN72" i="19"/>
  <c r="BW43" i="19"/>
  <c r="BY43" i="19"/>
  <c r="BZ43" i="19"/>
  <c r="CC43" i="19"/>
  <c r="BD12" i="19"/>
  <c r="BG12" i="19"/>
  <c r="BO13" i="19"/>
  <c r="BR13" i="19"/>
  <c r="BC80" i="19"/>
  <c r="BD10" i="19"/>
  <c r="BG10" i="19"/>
  <c r="BO7" i="19"/>
  <c r="BR7" i="19"/>
  <c r="BL50" i="19"/>
  <c r="BN50" i="19"/>
  <c r="BO50" i="19"/>
  <c r="BR50" i="19"/>
  <c r="Z29" i="19"/>
  <c r="BW39" i="19"/>
  <c r="BY39" i="19"/>
  <c r="BZ39" i="19"/>
  <c r="CC39" i="19"/>
  <c r="BW22" i="19"/>
  <c r="BY22" i="19"/>
  <c r="BY86" i="19"/>
  <c r="BL18" i="19"/>
  <c r="BN18" i="19"/>
  <c r="BD24" i="19"/>
  <c r="BG24" i="19"/>
  <c r="BD11" i="19"/>
  <c r="BG11" i="19"/>
  <c r="BL55" i="19"/>
  <c r="BN55" i="19"/>
  <c r="BO55" i="19"/>
  <c r="BR55" i="19"/>
  <c r="BZ20" i="19"/>
  <c r="CC20" i="19"/>
  <c r="BD9" i="19"/>
  <c r="BG9" i="19"/>
  <c r="BD21" i="19"/>
  <c r="BG21" i="19"/>
  <c r="BD17" i="19"/>
  <c r="BG17" i="19"/>
  <c r="BC84" i="19"/>
  <c r="BD52" i="19"/>
  <c r="BG52" i="19"/>
  <c r="BW40" i="19"/>
  <c r="BY40" i="19"/>
  <c r="BZ40" i="19"/>
  <c r="CC40" i="19"/>
  <c r="BW42" i="19"/>
  <c r="BY42" i="19"/>
  <c r="BZ42" i="19"/>
  <c r="CC42" i="19"/>
  <c r="BF8" i="18"/>
  <c r="BI8" i="18"/>
  <c r="BN8" i="18"/>
  <c r="BP8" i="18"/>
  <c r="BP72" i="18"/>
  <c r="AT83" i="18"/>
  <c r="BE83" i="18"/>
  <c r="BE69" i="18"/>
  <c r="BN53" i="18"/>
  <c r="BP53" i="18"/>
  <c r="BQ53" i="18"/>
  <c r="BT53" i="18"/>
  <c r="BY37" i="18"/>
  <c r="CA37" i="18"/>
  <c r="CB37" i="18"/>
  <c r="CE37" i="18"/>
  <c r="BN51" i="18"/>
  <c r="BP51" i="18"/>
  <c r="BQ51" i="18"/>
  <c r="BT51" i="18"/>
  <c r="BY55" i="18"/>
  <c r="CA55" i="18"/>
  <c r="CB55" i="18"/>
  <c r="CE55" i="18"/>
  <c r="BY40" i="18"/>
  <c r="CA40" i="18"/>
  <c r="CB40" i="18"/>
  <c r="CE40" i="18"/>
  <c r="CJ26" i="18"/>
  <c r="CL26" i="18"/>
  <c r="CM26" i="18"/>
  <c r="CP26" i="18"/>
  <c r="BY58" i="18"/>
  <c r="CA58" i="18"/>
  <c r="CB58" i="18"/>
  <c r="CE58" i="18"/>
  <c r="BY60" i="18"/>
  <c r="CA60" i="18"/>
  <c r="CB60" i="18"/>
  <c r="CE60" i="18"/>
  <c r="BY45" i="18"/>
  <c r="CA45" i="18"/>
  <c r="CB45" i="18"/>
  <c r="CE45" i="18"/>
  <c r="BY49" i="18"/>
  <c r="CA49" i="18"/>
  <c r="CB49" i="18"/>
  <c r="CE49" i="18"/>
  <c r="BN27" i="18"/>
  <c r="BP27" i="18"/>
  <c r="BQ27" i="18"/>
  <c r="BT27" i="18"/>
  <c r="BY48" i="18"/>
  <c r="CA48" i="18"/>
  <c r="CB48" i="18"/>
  <c r="CE48" i="18"/>
  <c r="BE78" i="18"/>
  <c r="BY41" i="18"/>
  <c r="CA41" i="18"/>
  <c r="CB41" i="18"/>
  <c r="CE41" i="18"/>
  <c r="BY50" i="18"/>
  <c r="CA50" i="18"/>
  <c r="CB50" i="18"/>
  <c r="CE50" i="18"/>
  <c r="BY52" i="18"/>
  <c r="CA52" i="18"/>
  <c r="CB52" i="18"/>
  <c r="CE52" i="18"/>
  <c r="BY59" i="18"/>
  <c r="CA59" i="18"/>
  <c r="CB59" i="18"/>
  <c r="CE59" i="18"/>
  <c r="BY28" i="18"/>
  <c r="CA28" i="18"/>
  <c r="CB28" i="18"/>
  <c r="CE28" i="18"/>
  <c r="AT88" i="18"/>
  <c r="BE76" i="18"/>
  <c r="AT71" i="18"/>
  <c r="BE70" i="18"/>
  <c r="BE87" i="18"/>
  <c r="BQ18" i="18"/>
  <c r="BT18" i="18"/>
  <c r="BY43" i="18"/>
  <c r="CA43" i="18"/>
  <c r="CB43" i="18"/>
  <c r="CE43" i="18"/>
  <c r="BE75" i="18"/>
  <c r="BE79" i="18"/>
  <c r="BE85" i="18"/>
  <c r="BE89" i="18"/>
  <c r="BN47" i="18"/>
  <c r="BP47" i="18"/>
  <c r="BQ47" i="18"/>
  <c r="BT47" i="18"/>
  <c r="BY54" i="18"/>
  <c r="CA54" i="18"/>
  <c r="CB54" i="18"/>
  <c r="CE54" i="18"/>
  <c r="BY46" i="18"/>
  <c r="CA46" i="18"/>
  <c r="CB46" i="18"/>
  <c r="CE46" i="18"/>
  <c r="AT80" i="18"/>
  <c r="X68" i="18"/>
  <c r="X91" i="18"/>
  <c r="AB29" i="18"/>
  <c r="AT77" i="18"/>
  <c r="BN56" i="18"/>
  <c r="BP56" i="18"/>
  <c r="BQ56" i="18"/>
  <c r="BT56" i="18"/>
  <c r="BP86" i="18"/>
  <c r="BY39" i="18"/>
  <c r="CA39" i="18"/>
  <c r="CB39" i="18"/>
  <c r="CE39" i="18"/>
  <c r="BY57" i="18"/>
  <c r="CA57" i="18"/>
  <c r="CB57" i="18"/>
  <c r="CE57" i="18"/>
  <c r="BE73" i="18"/>
  <c r="BF10" i="18"/>
  <c r="BI10" i="18"/>
  <c r="CJ44" i="18"/>
  <c r="CL44" i="18"/>
  <c r="CM44" i="18"/>
  <c r="CP44" i="18"/>
  <c r="BY42" i="18"/>
  <c r="CA42" i="18"/>
  <c r="CB42" i="18"/>
  <c r="CE42" i="18"/>
  <c r="BY38" i="18"/>
  <c r="CA38" i="18"/>
  <c r="CB38" i="18"/>
  <c r="CE38" i="18"/>
  <c r="BQ22" i="18"/>
  <c r="BT22" i="18"/>
  <c r="BF20" i="17"/>
  <c r="BI20" i="17"/>
  <c r="BY47" i="17"/>
  <c r="CA47" i="17"/>
  <c r="CB47" i="17"/>
  <c r="CE47" i="17"/>
  <c r="BY59" i="17"/>
  <c r="CA59" i="17"/>
  <c r="CB59" i="17"/>
  <c r="CE59" i="17"/>
  <c r="BY49" i="17"/>
  <c r="CA49" i="17"/>
  <c r="CB49" i="17"/>
  <c r="CE49" i="17"/>
  <c r="BY38" i="17"/>
  <c r="CA38" i="17"/>
  <c r="CB38" i="17"/>
  <c r="CE38" i="17"/>
  <c r="BN46" i="17"/>
  <c r="BP46" i="17"/>
  <c r="BQ46" i="17"/>
  <c r="BT46" i="17"/>
  <c r="BY55" i="17"/>
  <c r="CA55" i="17"/>
  <c r="CB55" i="17"/>
  <c r="CE55" i="17"/>
  <c r="BY45" i="17"/>
  <c r="CA45" i="17"/>
  <c r="CB45" i="17"/>
  <c r="CE45" i="17"/>
  <c r="BY58" i="17"/>
  <c r="CA58" i="17"/>
  <c r="CB58" i="17"/>
  <c r="CE58" i="17"/>
  <c r="BY53" i="17"/>
  <c r="CA53" i="17"/>
  <c r="CB53" i="17"/>
  <c r="CE53" i="17"/>
  <c r="BY26" i="17"/>
  <c r="CA26" i="17"/>
  <c r="CB26" i="17"/>
  <c r="CE26" i="17"/>
  <c r="BY51" i="17"/>
  <c r="CA51" i="17"/>
  <c r="CB51" i="17"/>
  <c r="CE51" i="17"/>
  <c r="BN57" i="17"/>
  <c r="BP57" i="17"/>
  <c r="BQ57" i="17"/>
  <c r="BT57" i="17"/>
  <c r="BY41" i="17"/>
  <c r="CA41" i="17"/>
  <c r="CB41" i="17"/>
  <c r="CE41" i="17"/>
  <c r="BN50" i="17"/>
  <c r="BP50" i="17"/>
  <c r="BQ50" i="17"/>
  <c r="BT50" i="17"/>
  <c r="BY15" i="17"/>
  <c r="CA15" i="17"/>
  <c r="CA79" i="17"/>
  <c r="BY56" i="17"/>
  <c r="CA56" i="17"/>
  <c r="CB56" i="17"/>
  <c r="CE56" i="17"/>
  <c r="BE72" i="17"/>
  <c r="BY54" i="17"/>
  <c r="CA54" i="17"/>
  <c r="CB54" i="17"/>
  <c r="CE54" i="17"/>
  <c r="Y29" i="17"/>
  <c r="BE78" i="17"/>
  <c r="BF21" i="17"/>
  <c r="BI21" i="17"/>
  <c r="BY44" i="17"/>
  <c r="CA44" i="17"/>
  <c r="CB44" i="17"/>
  <c r="CE44" i="17"/>
  <c r="BY11" i="17"/>
  <c r="CA11" i="17"/>
  <c r="CB11" i="17"/>
  <c r="CE11" i="17"/>
  <c r="BE70" i="17"/>
  <c r="BN27" i="17"/>
  <c r="BP27" i="17"/>
  <c r="BQ27" i="17"/>
  <c r="BT27" i="17"/>
  <c r="BE74" i="17"/>
  <c r="AT87" i="17"/>
  <c r="BQ7" i="17"/>
  <c r="BT7" i="17"/>
  <c r="BF39" i="17"/>
  <c r="BI39" i="17"/>
  <c r="BN28" i="17"/>
  <c r="BP28" i="17"/>
  <c r="BQ28" i="17"/>
  <c r="BT28" i="17"/>
  <c r="BY52" i="17"/>
  <c r="CA52" i="17"/>
  <c r="CB52" i="17"/>
  <c r="CE52" i="17"/>
  <c r="BE73" i="17"/>
  <c r="BY60" i="17"/>
  <c r="CA60" i="17"/>
  <c r="CB60" i="17"/>
  <c r="CE60" i="17"/>
  <c r="BY42" i="17"/>
  <c r="CA42" i="17"/>
  <c r="CB42" i="17"/>
  <c r="CE42" i="17"/>
  <c r="CA86" i="17"/>
  <c r="BN40" i="17"/>
  <c r="BP40" i="17"/>
  <c r="BQ40" i="17"/>
  <c r="BT40" i="17"/>
  <c r="BY48" i="17"/>
  <c r="CA48" i="17"/>
  <c r="CB48" i="17"/>
  <c r="CE48" i="17"/>
  <c r="BY37" i="17"/>
  <c r="CA37" i="17"/>
  <c r="CB37" i="17"/>
  <c r="CE37" i="17"/>
  <c r="BN20" i="17"/>
  <c r="BP20" i="17"/>
  <c r="BP84" i="17"/>
  <c r="BN17" i="17"/>
  <c r="BP17" i="17"/>
  <c r="BP81" i="17"/>
  <c r="BF19" i="17"/>
  <c r="BI19" i="17"/>
  <c r="X68" i="17"/>
  <c r="X91" i="17"/>
  <c r="AT76" i="17"/>
  <c r="CB22" i="17"/>
  <c r="CE22" i="17"/>
  <c r="BF21" i="16"/>
  <c r="BI21" i="16"/>
  <c r="BQ25" i="16"/>
  <c r="BT25" i="16"/>
  <c r="BN26" i="16"/>
  <c r="BP26" i="16"/>
  <c r="BQ26" i="16"/>
  <c r="BT26" i="16"/>
  <c r="BY39" i="16"/>
  <c r="CA39" i="16"/>
  <c r="CB39" i="16"/>
  <c r="CE39" i="16"/>
  <c r="BY47" i="16"/>
  <c r="CA47" i="16"/>
  <c r="CB47" i="16"/>
  <c r="CE47" i="16"/>
  <c r="BY56" i="16"/>
  <c r="CA56" i="16"/>
  <c r="CB56" i="16"/>
  <c r="CE56" i="16"/>
  <c r="CJ27" i="16"/>
  <c r="CL27" i="16"/>
  <c r="CM27" i="16"/>
  <c r="CP27" i="16"/>
  <c r="BY37" i="16"/>
  <c r="CA37" i="16"/>
  <c r="CB37" i="16"/>
  <c r="CE37" i="16"/>
  <c r="BN49" i="16"/>
  <c r="BP49" i="16"/>
  <c r="BQ49" i="16"/>
  <c r="BT49" i="16"/>
  <c r="BY12" i="16"/>
  <c r="CA12" i="16"/>
  <c r="CB12" i="16"/>
  <c r="CE12" i="16"/>
  <c r="BY43" i="16"/>
  <c r="CA43" i="16"/>
  <c r="CB43" i="16"/>
  <c r="CE43" i="16"/>
  <c r="BY53" i="16"/>
  <c r="CA53" i="16"/>
  <c r="CB53" i="16"/>
  <c r="CE53" i="16"/>
  <c r="BY60" i="16"/>
  <c r="CA60" i="16"/>
  <c r="CB60" i="16"/>
  <c r="CE60" i="16"/>
  <c r="BE73" i="16"/>
  <c r="BN54" i="16"/>
  <c r="BP54" i="16"/>
  <c r="BQ54" i="16"/>
  <c r="BT54" i="16"/>
  <c r="BP79" i="16"/>
  <c r="BF14" i="16"/>
  <c r="BI14" i="16"/>
  <c r="BF44" i="16"/>
  <c r="BI44" i="16"/>
  <c r="BE77" i="16"/>
  <c r="BY8" i="16"/>
  <c r="CA8" i="16"/>
  <c r="BP75" i="16"/>
  <c r="AT88" i="16"/>
  <c r="BN38" i="16"/>
  <c r="BP38" i="16"/>
  <c r="BP70" i="16"/>
  <c r="BQ38" i="16"/>
  <c r="BT38" i="16"/>
  <c r="BN21" i="16"/>
  <c r="BP21" i="16"/>
  <c r="BP85" i="16"/>
  <c r="BY25" i="16"/>
  <c r="CA25" i="16"/>
  <c r="CB25" i="16"/>
  <c r="CE25" i="16"/>
  <c r="BY59" i="16"/>
  <c r="CA59" i="16"/>
  <c r="CB59" i="16"/>
  <c r="CE59" i="16"/>
  <c r="BE74" i="16"/>
  <c r="BY52" i="16"/>
  <c r="CA52" i="16"/>
  <c r="CB52" i="16"/>
  <c r="CE52" i="16"/>
  <c r="BY42" i="16"/>
  <c r="CA42" i="16"/>
  <c r="CB42" i="16"/>
  <c r="CE42" i="16"/>
  <c r="BE69" i="16"/>
  <c r="BF48" i="16"/>
  <c r="BI48" i="16"/>
  <c r="BE80" i="16"/>
  <c r="BE86" i="16"/>
  <c r="CJ16" i="16"/>
  <c r="CL16" i="16"/>
  <c r="CM16" i="16"/>
  <c r="CP16" i="16"/>
  <c r="BF40" i="16"/>
  <c r="BI40" i="16"/>
  <c r="BN28" i="16"/>
  <c r="BP28" i="16"/>
  <c r="BQ28" i="16"/>
  <c r="BT28" i="16"/>
  <c r="BY50" i="16"/>
  <c r="CA50" i="16"/>
  <c r="CB50" i="16"/>
  <c r="CE50" i="16"/>
  <c r="BY57" i="16"/>
  <c r="CA57" i="16"/>
  <c r="CB57" i="16"/>
  <c r="CE57" i="16"/>
  <c r="BN45" i="16"/>
  <c r="BP45" i="16"/>
  <c r="BQ45" i="16"/>
  <c r="BT45" i="16"/>
  <c r="BN58" i="16"/>
  <c r="BP58" i="16"/>
  <c r="BQ58" i="16"/>
  <c r="BT58" i="16"/>
  <c r="BE87" i="16"/>
  <c r="BF55" i="16"/>
  <c r="BI55" i="16"/>
  <c r="BY19" i="16"/>
  <c r="CA19" i="16"/>
  <c r="CB19" i="16"/>
  <c r="CE19" i="16"/>
  <c r="BY6" i="16"/>
  <c r="CA6" i="16"/>
  <c r="BN41" i="16"/>
  <c r="BP41" i="16"/>
  <c r="BQ41" i="16"/>
  <c r="BT41" i="16"/>
  <c r="BY46" i="16"/>
  <c r="CA46" i="16"/>
  <c r="CB46" i="16"/>
  <c r="CE46" i="16"/>
  <c r="CJ15" i="16"/>
  <c r="CL15" i="16"/>
  <c r="BE82" i="16"/>
  <c r="Y29" i="16"/>
  <c r="BF7" i="16"/>
  <c r="BI7" i="16"/>
  <c r="BY11" i="16"/>
  <c r="CA11" i="16"/>
  <c r="CA75" i="16"/>
  <c r="BY23" i="16"/>
  <c r="CA23" i="16"/>
  <c r="BF20" i="16"/>
  <c r="BI20" i="16"/>
  <c r="BF13" i="15"/>
  <c r="BI13" i="15"/>
  <c r="BE75" i="15"/>
  <c r="BE69" i="15"/>
  <c r="BY49" i="15"/>
  <c r="CA49" i="15"/>
  <c r="CB49" i="15"/>
  <c r="CE49" i="15"/>
  <c r="BN46" i="15"/>
  <c r="BP46" i="15"/>
  <c r="BQ46" i="15"/>
  <c r="BT46" i="15"/>
  <c r="BN28" i="15"/>
  <c r="BP28" i="15"/>
  <c r="BQ28" i="15"/>
  <c r="BT28" i="15"/>
  <c r="BY47" i="15"/>
  <c r="CA47" i="15"/>
  <c r="CB47" i="15"/>
  <c r="CE47" i="15"/>
  <c r="BY24" i="15"/>
  <c r="CA24" i="15"/>
  <c r="BN42" i="15"/>
  <c r="BP42" i="15"/>
  <c r="BQ42" i="15"/>
  <c r="BT42" i="15"/>
  <c r="BY44" i="15"/>
  <c r="CA44" i="15"/>
  <c r="CB44" i="15"/>
  <c r="CE44" i="15"/>
  <c r="BN38" i="15"/>
  <c r="BP38" i="15"/>
  <c r="BQ38" i="15"/>
  <c r="BT38" i="15"/>
  <c r="BY12" i="15"/>
  <c r="CA12" i="15"/>
  <c r="CA76" i="15"/>
  <c r="BY40" i="15"/>
  <c r="CA40" i="15"/>
  <c r="CB40" i="15"/>
  <c r="CE40" i="15"/>
  <c r="BY41" i="15"/>
  <c r="CA41" i="15"/>
  <c r="CB41" i="15"/>
  <c r="CE41" i="15"/>
  <c r="AT83" i="15"/>
  <c r="Y61" i="15"/>
  <c r="BN59" i="15"/>
  <c r="BP59" i="15"/>
  <c r="BQ59" i="15"/>
  <c r="BT59" i="15"/>
  <c r="BF56" i="15"/>
  <c r="BI56" i="15"/>
  <c r="BE85" i="15"/>
  <c r="AT82" i="15"/>
  <c r="AT86" i="15"/>
  <c r="BE70" i="15"/>
  <c r="BN13" i="15"/>
  <c r="BP13" i="15"/>
  <c r="BP77" i="15"/>
  <c r="BY58" i="15"/>
  <c r="CA58" i="15"/>
  <c r="CB58" i="15"/>
  <c r="CE58" i="15"/>
  <c r="BY52" i="15"/>
  <c r="CA52" i="15"/>
  <c r="CB52" i="15"/>
  <c r="CE52" i="15"/>
  <c r="BN55" i="15"/>
  <c r="BP55" i="15"/>
  <c r="BQ55" i="15"/>
  <c r="BT55" i="15"/>
  <c r="BY39" i="15"/>
  <c r="CA39" i="15"/>
  <c r="CB39" i="15"/>
  <c r="CE39" i="15"/>
  <c r="BE72" i="15"/>
  <c r="BN27" i="15"/>
  <c r="BP27" i="15"/>
  <c r="BQ27" i="15"/>
  <c r="BT27" i="15"/>
  <c r="BN26" i="15"/>
  <c r="BP26" i="15"/>
  <c r="BQ26" i="15"/>
  <c r="BT26" i="15"/>
  <c r="BN43" i="15"/>
  <c r="BP43" i="15"/>
  <c r="BQ43" i="15"/>
  <c r="BT43" i="15"/>
  <c r="BE73" i="15"/>
  <c r="BE87" i="15"/>
  <c r="BY57" i="15"/>
  <c r="CA57" i="15"/>
  <c r="CB57" i="15"/>
  <c r="CE57" i="15"/>
  <c r="BY48" i="15"/>
  <c r="CA48" i="15"/>
  <c r="CB48" i="15"/>
  <c r="CE48" i="15"/>
  <c r="BY54" i="15"/>
  <c r="CA54" i="15"/>
  <c r="CB54" i="15"/>
  <c r="CE54" i="15"/>
  <c r="BN37" i="15"/>
  <c r="BP37" i="15"/>
  <c r="BQ37" i="15"/>
  <c r="BT37" i="15"/>
  <c r="BP76" i="15"/>
  <c r="BE78" i="15"/>
  <c r="BY51" i="15"/>
  <c r="CA51" i="15"/>
  <c r="CB51" i="15"/>
  <c r="CE51" i="15"/>
  <c r="BN50" i="15"/>
  <c r="BP50" i="15"/>
  <c r="BQ50" i="15"/>
  <c r="BT50" i="15"/>
  <c r="BN60" i="15"/>
  <c r="BP60" i="15"/>
  <c r="BQ60" i="15"/>
  <c r="BT60" i="15"/>
  <c r="BY53" i="15"/>
  <c r="CA53" i="15"/>
  <c r="CB53" i="15"/>
  <c r="CE53" i="15"/>
  <c r="BY45" i="15"/>
  <c r="CA45" i="15"/>
  <c r="CB45" i="15"/>
  <c r="CE45" i="15"/>
  <c r="BE74" i="15"/>
  <c r="BE80" i="15"/>
  <c r="AB29" i="15"/>
  <c r="BQ25" i="15"/>
  <c r="BT25" i="15"/>
  <c r="AT81" i="15"/>
  <c r="BF20" i="15"/>
  <c r="BI20" i="15"/>
  <c r="I22" i="3"/>
  <c r="CW92" i="10"/>
  <c r="CL92" i="10"/>
  <c r="I23" i="6"/>
  <c r="I25" i="6"/>
  <c r="I26" i="6"/>
  <c r="I27" i="6"/>
  <c r="I29" i="6"/>
  <c r="I41" i="6"/>
  <c r="DH92" i="11"/>
  <c r="CW91" i="11"/>
  <c r="CW92" i="11"/>
  <c r="J8" i="5"/>
  <c r="I26" i="4"/>
  <c r="I24" i="1"/>
  <c r="I25" i="1"/>
  <c r="I27" i="1"/>
  <c r="O11" i="3"/>
  <c r="M11" i="6"/>
  <c r="I34" i="1"/>
  <c r="I24" i="2"/>
  <c r="M11" i="2"/>
  <c r="M11" i="4"/>
  <c r="AQ29" i="9"/>
  <c r="BL29" i="10"/>
  <c r="BX29" i="9"/>
  <c r="BV29" i="8"/>
  <c r="BV61" i="8"/>
  <c r="BX61" i="9"/>
  <c r="BX29" i="10"/>
  <c r="BX61" i="10"/>
  <c r="BX29" i="11"/>
  <c r="BX61" i="11"/>
  <c r="I24" i="3"/>
  <c r="AW10" i="14"/>
  <c r="AX10" i="14"/>
  <c r="AU10" i="14"/>
  <c r="AV10" i="14"/>
  <c r="AT10" i="14"/>
  <c r="AZ17" i="14"/>
  <c r="AW13" i="14"/>
  <c r="AX13" i="14"/>
  <c r="AU13" i="14"/>
  <c r="AV13" i="14"/>
  <c r="AT13" i="14"/>
  <c r="AY13" i="14"/>
  <c r="AN12" i="14"/>
  <c r="AO12" i="14"/>
  <c r="AL12" i="14"/>
  <c r="AM12" i="14"/>
  <c r="AS12" i="14"/>
  <c r="AK12" i="14"/>
  <c r="AW22" i="14"/>
  <c r="AX22" i="14"/>
  <c r="AU22" i="14"/>
  <c r="AV22" i="14"/>
  <c r="AT22" i="14"/>
  <c r="AH9" i="14"/>
  <c r="AQ9" i="14"/>
  <c r="AP10" i="14"/>
  <c r="AP18" i="14"/>
  <c r="AP5" i="14"/>
  <c r="AG24" i="14"/>
  <c r="AH24" i="14"/>
  <c r="AK24" i="14"/>
  <c r="AL24" i="14"/>
  <c r="AM24" i="14"/>
  <c r="AN24" i="14"/>
  <c r="AO24" i="14"/>
  <c r="AP24" i="14"/>
  <c r="AQ24" i="14"/>
  <c r="AW14" i="14"/>
  <c r="AX14" i="14"/>
  <c r="AU14" i="14"/>
  <c r="AV14" i="14"/>
  <c r="AT14" i="14"/>
  <c r="Y5" i="14"/>
  <c r="P28" i="14"/>
  <c r="AN23" i="14"/>
  <c r="AO23" i="14"/>
  <c r="AL23" i="14"/>
  <c r="AM23" i="14"/>
  <c r="AS23" i="14"/>
  <c r="AK23" i="14"/>
  <c r="AP13" i="14"/>
  <c r="AH10" i="14"/>
  <c r="AQ10" i="14"/>
  <c r="AZ25" i="14"/>
  <c r="AQ13" i="14"/>
  <c r="AB28" i="14"/>
  <c r="AN19" i="14"/>
  <c r="AO19" i="14"/>
  <c r="AL19" i="14"/>
  <c r="AM19" i="14"/>
  <c r="AS19" i="14"/>
  <c r="AK19" i="14"/>
  <c r="AG11" i="14"/>
  <c r="AG15" i="14"/>
  <c r="AH15" i="14"/>
  <c r="AH26" i="14"/>
  <c r="AQ26" i="14"/>
  <c r="AN20" i="14"/>
  <c r="AO20" i="14"/>
  <c r="AL20" i="14"/>
  <c r="AM20" i="14"/>
  <c r="AS20" i="14"/>
  <c r="AK20" i="14"/>
  <c r="X28" i="14"/>
  <c r="AW21" i="14"/>
  <c r="AX21" i="14"/>
  <c r="AU21" i="14"/>
  <c r="AV21" i="14"/>
  <c r="AT21" i="14"/>
  <c r="AW18" i="14"/>
  <c r="AX18" i="14"/>
  <c r="AU18" i="14"/>
  <c r="AV18" i="14"/>
  <c r="AT18" i="14"/>
  <c r="AV5" i="14"/>
  <c r="AU5" i="14"/>
  <c r="AX5" i="14"/>
  <c r="AW5" i="14"/>
  <c r="AT5" i="14"/>
  <c r="AG16" i="14"/>
  <c r="AH16" i="14"/>
  <c r="AW9" i="14"/>
  <c r="AX9" i="14"/>
  <c r="AU9" i="14"/>
  <c r="AV9" i="14"/>
  <c r="AT9" i="14"/>
  <c r="AG23" i="14"/>
  <c r="AH23" i="14"/>
  <c r="AN8" i="14"/>
  <c r="AO8" i="14"/>
  <c r="AO7" i="14"/>
  <c r="AO11" i="14"/>
  <c r="AO15" i="14"/>
  <c r="AO16" i="14"/>
  <c r="AO28" i="14"/>
  <c r="AL8" i="14"/>
  <c r="AM8" i="14"/>
  <c r="AM7" i="14"/>
  <c r="AM11" i="14"/>
  <c r="AM15" i="14"/>
  <c r="AM16" i="14"/>
  <c r="AM28" i="14"/>
  <c r="AS8" i="14"/>
  <c r="AK8" i="14"/>
  <c r="AP8" i="14"/>
  <c r="AG19" i="14"/>
  <c r="AH19" i="14"/>
  <c r="AN7" i="14"/>
  <c r="AN11" i="14"/>
  <c r="AN15" i="14"/>
  <c r="AN16" i="14"/>
  <c r="AN28" i="14"/>
  <c r="AL7" i="14"/>
  <c r="AL11" i="14"/>
  <c r="AL15" i="14"/>
  <c r="AL16" i="14"/>
  <c r="AL28" i="14"/>
  <c r="AS7" i="14"/>
  <c r="AK7" i="14"/>
  <c r="AP21" i="14"/>
  <c r="AQ21" i="14"/>
  <c r="AS16" i="14"/>
  <c r="AK16" i="14"/>
  <c r="AP22" i="14"/>
  <c r="AQ22" i="14"/>
  <c r="AG20" i="14"/>
  <c r="AH20" i="14"/>
  <c r="AS24" i="14"/>
  <c r="AP14" i="14"/>
  <c r="AQ14" i="14"/>
  <c r="AH18" i="14"/>
  <c r="AQ18" i="14"/>
  <c r="AG12" i="14"/>
  <c r="AH12" i="14"/>
  <c r="AW6" i="14"/>
  <c r="AX6" i="14"/>
  <c r="AU6" i="14"/>
  <c r="AV6" i="14"/>
  <c r="AT6" i="14"/>
  <c r="AH11" i="14"/>
  <c r="AH8" i="14"/>
  <c r="AG28" i="14"/>
  <c r="AS11" i="14"/>
  <c r="AK11" i="14"/>
  <c r="AS15" i="14"/>
  <c r="AK15" i="14"/>
  <c r="AW26" i="14"/>
  <c r="AX26" i="14"/>
  <c r="AU26" i="14"/>
  <c r="AV26" i="14"/>
  <c r="AT26" i="14"/>
  <c r="BO8" i="19"/>
  <c r="BR8" i="19"/>
  <c r="BO16" i="19"/>
  <c r="BR16" i="19"/>
  <c r="BD19" i="19"/>
  <c r="BG19" i="19"/>
  <c r="BL19" i="19"/>
  <c r="BN19" i="19"/>
  <c r="BN83" i="19"/>
  <c r="BD15" i="19"/>
  <c r="BG15" i="19"/>
  <c r="BO25" i="19"/>
  <c r="BR25" i="19"/>
  <c r="BW25" i="19"/>
  <c r="BY25" i="19"/>
  <c r="BY89" i="19"/>
  <c r="CH39" i="19"/>
  <c r="CJ39" i="19"/>
  <c r="CK39" i="19"/>
  <c r="CN39" i="19"/>
  <c r="CH54" i="19"/>
  <c r="CJ54" i="19"/>
  <c r="CK54" i="19"/>
  <c r="CN54" i="19"/>
  <c r="CH58" i="19"/>
  <c r="CJ58" i="19"/>
  <c r="CK58" i="19"/>
  <c r="CN58" i="19"/>
  <c r="BW48" i="19"/>
  <c r="BY48" i="19"/>
  <c r="BZ48" i="19"/>
  <c r="CC48" i="19"/>
  <c r="CH42" i="19"/>
  <c r="CJ42" i="19"/>
  <c r="CK42" i="19"/>
  <c r="CN42" i="19"/>
  <c r="CH53" i="19"/>
  <c r="CJ53" i="19"/>
  <c r="CK53" i="19"/>
  <c r="CN53" i="19"/>
  <c r="CH46" i="19"/>
  <c r="CJ46" i="19"/>
  <c r="CK46" i="19"/>
  <c r="CN46" i="19"/>
  <c r="CS26" i="19"/>
  <c r="CU26" i="19"/>
  <c r="CV26" i="19"/>
  <c r="CY26" i="19"/>
  <c r="CS41" i="19"/>
  <c r="CU41" i="19"/>
  <c r="CV41" i="19"/>
  <c r="CY41" i="19"/>
  <c r="CH57" i="19"/>
  <c r="CJ57" i="19"/>
  <c r="CK57" i="19"/>
  <c r="CN57" i="19"/>
  <c r="CH60" i="19"/>
  <c r="CJ60" i="19"/>
  <c r="CK60" i="19"/>
  <c r="CN60" i="19"/>
  <c r="BW27" i="19"/>
  <c r="BY27" i="19"/>
  <c r="BZ27" i="19"/>
  <c r="CC27" i="19"/>
  <c r="CH40" i="19"/>
  <c r="CJ40" i="19"/>
  <c r="CK40" i="19"/>
  <c r="CN40" i="19"/>
  <c r="BW50" i="19"/>
  <c r="BY50" i="19"/>
  <c r="BZ50" i="19"/>
  <c r="CC50" i="19"/>
  <c r="BW38" i="19"/>
  <c r="BY38" i="19"/>
  <c r="BZ38" i="19"/>
  <c r="CC38" i="19"/>
  <c r="CH56" i="19"/>
  <c r="CJ56" i="19"/>
  <c r="CK56" i="19"/>
  <c r="CN56" i="19"/>
  <c r="BL52" i="19"/>
  <c r="BN52" i="19"/>
  <c r="BN84" i="19"/>
  <c r="BL11" i="19"/>
  <c r="BN11" i="19"/>
  <c r="BN75" i="19"/>
  <c r="BL15" i="19"/>
  <c r="BN15" i="19"/>
  <c r="BN79" i="19"/>
  <c r="BL6" i="19"/>
  <c r="BN6" i="19"/>
  <c r="BN70" i="19"/>
  <c r="BL9" i="19"/>
  <c r="BN9" i="19"/>
  <c r="BN73" i="19"/>
  <c r="CH43" i="19"/>
  <c r="CJ43" i="19"/>
  <c r="CK43" i="19"/>
  <c r="CN43" i="19"/>
  <c r="BW16" i="19"/>
  <c r="BY16" i="19"/>
  <c r="BY80" i="19"/>
  <c r="BW59" i="19"/>
  <c r="BY59" i="19"/>
  <c r="BZ59" i="19"/>
  <c r="CC59" i="19"/>
  <c r="CH37" i="19"/>
  <c r="CJ37" i="19"/>
  <c r="CK37" i="19"/>
  <c r="CN37" i="19"/>
  <c r="BW47" i="19"/>
  <c r="BY47" i="19"/>
  <c r="BZ47" i="19"/>
  <c r="CC47" i="19"/>
  <c r="CH28" i="19"/>
  <c r="CJ28" i="19"/>
  <c r="CK28" i="19"/>
  <c r="CN28" i="19"/>
  <c r="BL24" i="19"/>
  <c r="BN24" i="19"/>
  <c r="BN88" i="19"/>
  <c r="AE29" i="19"/>
  <c r="BW8" i="19"/>
  <c r="BY8" i="19"/>
  <c r="BY72" i="19"/>
  <c r="BL17" i="19"/>
  <c r="BN17" i="19"/>
  <c r="BN81" i="19"/>
  <c r="BW55" i="19"/>
  <c r="BY55" i="19"/>
  <c r="BZ55" i="19"/>
  <c r="CC55" i="19"/>
  <c r="BN82" i="19"/>
  <c r="BW7" i="19"/>
  <c r="BY7" i="19"/>
  <c r="BY71" i="19"/>
  <c r="BL12" i="19"/>
  <c r="BN12" i="19"/>
  <c r="BN76" i="19"/>
  <c r="Z61" i="19"/>
  <c r="CH44" i="19"/>
  <c r="CJ44" i="19"/>
  <c r="CK44" i="19"/>
  <c r="CN44" i="19"/>
  <c r="CS49" i="19"/>
  <c r="CU49" i="19"/>
  <c r="CV49" i="19"/>
  <c r="CY49" i="19"/>
  <c r="CH20" i="19"/>
  <c r="CJ20" i="19"/>
  <c r="CK20" i="19"/>
  <c r="CN20" i="19"/>
  <c r="BZ22" i="19"/>
  <c r="CC22" i="19"/>
  <c r="BW13" i="19"/>
  <c r="BY13" i="19"/>
  <c r="BW51" i="19"/>
  <c r="BY51" i="19"/>
  <c r="BZ51" i="19"/>
  <c r="CC51" i="19"/>
  <c r="BL5" i="19"/>
  <c r="BN5" i="19"/>
  <c r="BN69" i="19"/>
  <c r="BL21" i="19"/>
  <c r="BN21" i="19"/>
  <c r="BN85" i="19"/>
  <c r="BO18" i="19"/>
  <c r="BR18" i="19"/>
  <c r="BL10" i="19"/>
  <c r="BN10" i="19"/>
  <c r="BN74" i="19"/>
  <c r="BC87" i="19"/>
  <c r="BL45" i="19"/>
  <c r="BN45" i="19"/>
  <c r="BN77" i="19"/>
  <c r="BO45" i="19"/>
  <c r="BR45" i="19"/>
  <c r="BD14" i="19"/>
  <c r="BG14" i="19"/>
  <c r="BF21" i="18"/>
  <c r="BI21" i="18"/>
  <c r="BF5" i="18"/>
  <c r="BI5" i="18"/>
  <c r="BN5" i="18"/>
  <c r="BP5" i="18"/>
  <c r="BP69" i="18"/>
  <c r="X92" i="18"/>
  <c r="BF25" i="18"/>
  <c r="BI25" i="18"/>
  <c r="BN25" i="18"/>
  <c r="BP25" i="18"/>
  <c r="BP89" i="18"/>
  <c r="BE77" i="18"/>
  <c r="BF11" i="18"/>
  <c r="BI11" i="18"/>
  <c r="BF23" i="18"/>
  <c r="BI23" i="18"/>
  <c r="BN23" i="18"/>
  <c r="BP23" i="18"/>
  <c r="BP87" i="18"/>
  <c r="BF9" i="18"/>
  <c r="BI9" i="18"/>
  <c r="BF6" i="18"/>
  <c r="BI6" i="18"/>
  <c r="BN6" i="18"/>
  <c r="BP6" i="18"/>
  <c r="BP70" i="18"/>
  <c r="CU44" i="18"/>
  <c r="CW44" i="18"/>
  <c r="CX44" i="18"/>
  <c r="DA44" i="18"/>
  <c r="CJ50" i="18"/>
  <c r="CL50" i="18"/>
  <c r="CM50" i="18"/>
  <c r="CP50" i="18"/>
  <c r="CJ49" i="18"/>
  <c r="CL49" i="18"/>
  <c r="CM49" i="18"/>
  <c r="CP49" i="18"/>
  <c r="BY51" i="18"/>
  <c r="CA51" i="18"/>
  <c r="CB51" i="18"/>
  <c r="CE51" i="18"/>
  <c r="CJ52" i="18"/>
  <c r="CL52" i="18"/>
  <c r="CM52" i="18"/>
  <c r="CP52" i="18"/>
  <c r="BY27" i="18"/>
  <c r="CA27" i="18"/>
  <c r="CB27" i="18"/>
  <c r="CE27" i="18"/>
  <c r="CJ38" i="18"/>
  <c r="CL38" i="18"/>
  <c r="CM38" i="18"/>
  <c r="CP38" i="18"/>
  <c r="CJ28" i="18"/>
  <c r="CL28" i="18"/>
  <c r="CM28" i="18"/>
  <c r="CP28" i="18"/>
  <c r="CJ41" i="18"/>
  <c r="CL41" i="18"/>
  <c r="CM41" i="18"/>
  <c r="CP41" i="18"/>
  <c r="CJ37" i="18"/>
  <c r="CL37" i="18"/>
  <c r="CM37" i="18"/>
  <c r="CP37" i="18"/>
  <c r="CU26" i="18"/>
  <c r="CW26" i="18"/>
  <c r="CX26" i="18"/>
  <c r="DA26" i="18"/>
  <c r="CJ42" i="18"/>
  <c r="CL42" i="18"/>
  <c r="CM42" i="18"/>
  <c r="CP42" i="18"/>
  <c r="CJ39" i="18"/>
  <c r="CL39" i="18"/>
  <c r="CM39" i="18"/>
  <c r="CP39" i="18"/>
  <c r="CJ59" i="18"/>
  <c r="CL59" i="18"/>
  <c r="CM59" i="18"/>
  <c r="CP59" i="18"/>
  <c r="CJ48" i="18"/>
  <c r="CL48" i="18"/>
  <c r="CM48" i="18"/>
  <c r="CP48" i="18"/>
  <c r="BY53" i="18"/>
  <c r="CA53" i="18"/>
  <c r="CB53" i="18"/>
  <c r="CE53" i="18"/>
  <c r="BY56" i="18"/>
  <c r="CA56" i="18"/>
  <c r="CB56" i="18"/>
  <c r="CE56" i="18"/>
  <c r="Y61" i="18"/>
  <c r="CJ55" i="18"/>
  <c r="CL55" i="18"/>
  <c r="CM55" i="18"/>
  <c r="CP55" i="18"/>
  <c r="BE81" i="18"/>
  <c r="AG29" i="18"/>
  <c r="BY18" i="18"/>
  <c r="CA18" i="18"/>
  <c r="CA82" i="18"/>
  <c r="BF12" i="18"/>
  <c r="BI12" i="18"/>
  <c r="BQ8" i="18"/>
  <c r="BT8" i="18"/>
  <c r="BN9" i="18"/>
  <c r="BP9" i="18"/>
  <c r="BP73" i="18"/>
  <c r="CJ54" i="18"/>
  <c r="CL54" i="18"/>
  <c r="CM54" i="18"/>
  <c r="CP54" i="18"/>
  <c r="CJ43" i="18"/>
  <c r="CL43" i="18"/>
  <c r="CM43" i="18"/>
  <c r="CP43" i="18"/>
  <c r="CJ60" i="18"/>
  <c r="CL60" i="18"/>
  <c r="CM60" i="18"/>
  <c r="CP60" i="18"/>
  <c r="BY22" i="18"/>
  <c r="CA22" i="18"/>
  <c r="CA86" i="18"/>
  <c r="CJ46" i="18"/>
  <c r="CL46" i="18"/>
  <c r="CM46" i="18"/>
  <c r="CP46" i="18"/>
  <c r="BY47" i="18"/>
  <c r="CA47" i="18"/>
  <c r="CB47" i="18"/>
  <c r="CE47" i="18"/>
  <c r="BN21" i="18"/>
  <c r="BP21" i="18"/>
  <c r="BP85" i="18"/>
  <c r="BN11" i="18"/>
  <c r="BP11" i="18"/>
  <c r="BP75" i="18"/>
  <c r="BE88" i="18"/>
  <c r="CJ45" i="18"/>
  <c r="CL45" i="18"/>
  <c r="CM45" i="18"/>
  <c r="CP45" i="18"/>
  <c r="CJ58" i="18"/>
  <c r="CL58" i="18"/>
  <c r="CM58" i="18"/>
  <c r="CP58" i="18"/>
  <c r="CJ40" i="18"/>
  <c r="CL40" i="18"/>
  <c r="CM40" i="18"/>
  <c r="CP40" i="18"/>
  <c r="BE84" i="18"/>
  <c r="BF19" i="18"/>
  <c r="BI19" i="18"/>
  <c r="BN10" i="18"/>
  <c r="BP10" i="18"/>
  <c r="BP74" i="18"/>
  <c r="CJ57" i="18"/>
  <c r="CL57" i="18"/>
  <c r="CM57" i="18"/>
  <c r="CP57" i="18"/>
  <c r="BF15" i="18"/>
  <c r="BI15" i="18"/>
  <c r="BF14" i="18"/>
  <c r="BI14" i="18"/>
  <c r="BF14" i="17"/>
  <c r="BI14" i="17"/>
  <c r="BF8" i="17"/>
  <c r="BI8" i="17"/>
  <c r="X92" i="17"/>
  <c r="CJ11" i="17"/>
  <c r="CL11" i="17"/>
  <c r="CM11" i="17"/>
  <c r="CP11" i="17"/>
  <c r="CJ56" i="17"/>
  <c r="CL56" i="17"/>
  <c r="CM56" i="17"/>
  <c r="CP56" i="17"/>
  <c r="CJ59" i="17"/>
  <c r="CL59" i="17"/>
  <c r="CM59" i="17"/>
  <c r="CP59" i="17"/>
  <c r="BY28" i="17"/>
  <c r="CA28" i="17"/>
  <c r="CB28" i="17"/>
  <c r="CE28" i="17"/>
  <c r="CJ37" i="17"/>
  <c r="CL37" i="17"/>
  <c r="CM37" i="17"/>
  <c r="CP37" i="17"/>
  <c r="CJ44" i="17"/>
  <c r="CL44" i="17"/>
  <c r="CM44" i="17"/>
  <c r="CP44" i="17"/>
  <c r="CJ54" i="17"/>
  <c r="CL54" i="17"/>
  <c r="CM54" i="17"/>
  <c r="CP54" i="17"/>
  <c r="CJ55" i="17"/>
  <c r="CL55" i="17"/>
  <c r="CM55" i="17"/>
  <c r="CP55" i="17"/>
  <c r="BY40" i="17"/>
  <c r="CA40" i="17"/>
  <c r="CB40" i="17"/>
  <c r="CE40" i="17"/>
  <c r="CJ48" i="17"/>
  <c r="CL48" i="17"/>
  <c r="CM48" i="17"/>
  <c r="CP48" i="17"/>
  <c r="CJ52" i="17"/>
  <c r="CL52" i="17"/>
  <c r="CM52" i="17"/>
  <c r="CP52" i="17"/>
  <c r="BY27" i="17"/>
  <c r="CA27" i="17"/>
  <c r="CB27" i="17"/>
  <c r="CE27" i="17"/>
  <c r="CJ26" i="17"/>
  <c r="CL26" i="17"/>
  <c r="CM26" i="17"/>
  <c r="CP26" i="17"/>
  <c r="BN14" i="17"/>
  <c r="BP14" i="17"/>
  <c r="BP78" i="17"/>
  <c r="Y61" i="17"/>
  <c r="BN19" i="17"/>
  <c r="BP19" i="17"/>
  <c r="BP83" i="17"/>
  <c r="BQ20" i="17"/>
  <c r="BT20" i="17"/>
  <c r="BF9" i="17"/>
  <c r="BI9" i="17"/>
  <c r="BN39" i="17"/>
  <c r="BP39" i="17"/>
  <c r="BP71" i="17"/>
  <c r="BN21" i="17"/>
  <c r="BP21" i="17"/>
  <c r="BP85" i="17"/>
  <c r="BE89" i="17"/>
  <c r="BY57" i="17"/>
  <c r="CA57" i="17"/>
  <c r="CB57" i="17"/>
  <c r="CE57" i="17"/>
  <c r="CJ58" i="17"/>
  <c r="CL58" i="17"/>
  <c r="CM58" i="17"/>
  <c r="CP58" i="17"/>
  <c r="CJ38" i="17"/>
  <c r="CL38" i="17"/>
  <c r="CM38" i="17"/>
  <c r="CP38" i="17"/>
  <c r="CJ22" i="17"/>
  <c r="CL22" i="17"/>
  <c r="CL86" i="17"/>
  <c r="CJ42" i="17"/>
  <c r="CL42" i="17"/>
  <c r="CM42" i="17"/>
  <c r="CP42" i="17"/>
  <c r="BY7" i="17"/>
  <c r="CA7" i="17"/>
  <c r="BE80" i="17"/>
  <c r="AB29" i="17"/>
  <c r="BN8" i="17"/>
  <c r="BP8" i="17"/>
  <c r="BP72" i="17"/>
  <c r="CJ41" i="17"/>
  <c r="CL41" i="17"/>
  <c r="CM41" i="17"/>
  <c r="CP41" i="17"/>
  <c r="CJ51" i="17"/>
  <c r="CL51" i="17"/>
  <c r="CM51" i="17"/>
  <c r="CP51" i="17"/>
  <c r="CJ53" i="17"/>
  <c r="CL53" i="17"/>
  <c r="CM53" i="17"/>
  <c r="CP53" i="17"/>
  <c r="CJ45" i="17"/>
  <c r="CL45" i="17"/>
  <c r="CM45" i="17"/>
  <c r="CP45" i="17"/>
  <c r="BY46" i="17"/>
  <c r="CA46" i="17"/>
  <c r="CB46" i="17"/>
  <c r="CE46" i="17"/>
  <c r="CJ49" i="17"/>
  <c r="CL49" i="17"/>
  <c r="CM49" i="17"/>
  <c r="CP49" i="17"/>
  <c r="CJ47" i="17"/>
  <c r="CL47" i="17"/>
  <c r="CM47" i="17"/>
  <c r="CP47" i="17"/>
  <c r="BE82" i="17"/>
  <c r="CJ60" i="17"/>
  <c r="CL60" i="17"/>
  <c r="CM60" i="17"/>
  <c r="CP60" i="17"/>
  <c r="BE77" i="17"/>
  <c r="BY50" i="17"/>
  <c r="CA50" i="17"/>
  <c r="CB50" i="17"/>
  <c r="CE50" i="17"/>
  <c r="BE75" i="17"/>
  <c r="BQ17" i="17"/>
  <c r="BT17" i="17"/>
  <c r="BE88" i="17"/>
  <c r="BF10" i="17"/>
  <c r="BI10" i="17"/>
  <c r="BF6" i="17"/>
  <c r="BI6" i="17"/>
  <c r="CB15" i="17"/>
  <c r="CE15" i="17"/>
  <c r="X92" i="16"/>
  <c r="CB11" i="16"/>
  <c r="CE11" i="16"/>
  <c r="CJ11" i="16"/>
  <c r="CL11" i="16"/>
  <c r="CJ43" i="16"/>
  <c r="CL43" i="16"/>
  <c r="CL75" i="16"/>
  <c r="BF10" i="16"/>
  <c r="BI10" i="16"/>
  <c r="BN10" i="16"/>
  <c r="BP10" i="16"/>
  <c r="BP74" i="16"/>
  <c r="CJ19" i="16"/>
  <c r="CL19" i="16"/>
  <c r="CM19" i="16"/>
  <c r="CP19" i="16"/>
  <c r="BY45" i="16"/>
  <c r="CA45" i="16"/>
  <c r="CB45" i="16"/>
  <c r="CE45" i="16"/>
  <c r="CJ59" i="16"/>
  <c r="CL59" i="16"/>
  <c r="CM59" i="16"/>
  <c r="CP59" i="16"/>
  <c r="CJ46" i="16"/>
  <c r="CL46" i="16"/>
  <c r="CM46" i="16"/>
  <c r="CP46" i="16"/>
  <c r="CJ57" i="16"/>
  <c r="CL57" i="16"/>
  <c r="CM57" i="16"/>
  <c r="CP57" i="16"/>
  <c r="CJ52" i="16"/>
  <c r="CL52" i="16"/>
  <c r="CM52" i="16"/>
  <c r="CP52" i="16"/>
  <c r="BY41" i="16"/>
  <c r="CA41" i="16"/>
  <c r="CB41" i="16"/>
  <c r="CE41" i="16"/>
  <c r="CJ50" i="16"/>
  <c r="CL50" i="16"/>
  <c r="CM50" i="16"/>
  <c r="CP50" i="16"/>
  <c r="BY58" i="16"/>
  <c r="CA58" i="16"/>
  <c r="CB58" i="16"/>
  <c r="CE58" i="16"/>
  <c r="BY28" i="16"/>
  <c r="CA28" i="16"/>
  <c r="CB28" i="16"/>
  <c r="CE28" i="16"/>
  <c r="CJ47" i="16"/>
  <c r="CL47" i="16"/>
  <c r="CM47" i="16"/>
  <c r="CP47" i="16"/>
  <c r="CL79" i="16"/>
  <c r="BN14" i="16"/>
  <c r="BP14" i="16"/>
  <c r="BP78" i="16"/>
  <c r="CJ37" i="16"/>
  <c r="CL37" i="16"/>
  <c r="CM37" i="16"/>
  <c r="CP37" i="16"/>
  <c r="CM15" i="16"/>
  <c r="CP15" i="16"/>
  <c r="BF5" i="16"/>
  <c r="BI5" i="16"/>
  <c r="CA89" i="16"/>
  <c r="BF9" i="16"/>
  <c r="BI9" i="16"/>
  <c r="BE81" i="16"/>
  <c r="CU16" i="16"/>
  <c r="CW16" i="16"/>
  <c r="CX16" i="16"/>
  <c r="DA16" i="16"/>
  <c r="CJ42" i="16"/>
  <c r="CL42" i="16"/>
  <c r="CM42" i="16"/>
  <c r="CP42" i="16"/>
  <c r="BY38" i="16"/>
  <c r="CA38" i="16"/>
  <c r="CB38" i="16"/>
  <c r="CE38" i="16"/>
  <c r="CJ53" i="16"/>
  <c r="CL53" i="16"/>
  <c r="CM53" i="16"/>
  <c r="CP53" i="16"/>
  <c r="CJ12" i="16"/>
  <c r="CL12" i="16"/>
  <c r="CM12" i="16"/>
  <c r="CP12" i="16"/>
  <c r="CJ56" i="16"/>
  <c r="CL56" i="16"/>
  <c r="CM56" i="16"/>
  <c r="CP56" i="16"/>
  <c r="BN7" i="16"/>
  <c r="BP7" i="16"/>
  <c r="BP71" i="16"/>
  <c r="BN55" i="16"/>
  <c r="BP55" i="16"/>
  <c r="BP87" i="16"/>
  <c r="BN40" i="16"/>
  <c r="BP40" i="16"/>
  <c r="BP72" i="16"/>
  <c r="BQ40" i="16"/>
  <c r="BT40" i="16"/>
  <c r="BF22" i="16"/>
  <c r="BI22" i="16"/>
  <c r="BE83" i="16"/>
  <c r="BF51" i="16"/>
  <c r="BI51" i="16"/>
  <c r="BF13" i="16"/>
  <c r="BI13" i="16"/>
  <c r="BY54" i="16"/>
  <c r="CA54" i="16"/>
  <c r="CB54" i="16"/>
  <c r="CE54" i="16"/>
  <c r="CJ60" i="16"/>
  <c r="CL60" i="16"/>
  <c r="CM60" i="16"/>
  <c r="CP60" i="16"/>
  <c r="CM43" i="16"/>
  <c r="CP43" i="16"/>
  <c r="BY49" i="16"/>
  <c r="CA49" i="16"/>
  <c r="CB49" i="16"/>
  <c r="CE49" i="16"/>
  <c r="CU27" i="16"/>
  <c r="CW27" i="16"/>
  <c r="CX27" i="16"/>
  <c r="DA27" i="16"/>
  <c r="BY26" i="16"/>
  <c r="CA26" i="16"/>
  <c r="CB26" i="16"/>
  <c r="CE26" i="16"/>
  <c r="BN48" i="16"/>
  <c r="BP48" i="16"/>
  <c r="BQ48" i="16"/>
  <c r="BT48" i="16"/>
  <c r="BP80" i="16"/>
  <c r="CJ25" i="16"/>
  <c r="CL25" i="16"/>
  <c r="CL89" i="16"/>
  <c r="CJ39" i="16"/>
  <c r="CL39" i="16"/>
  <c r="CM39" i="16"/>
  <c r="CP39" i="16"/>
  <c r="BN20" i="16"/>
  <c r="BP20" i="16"/>
  <c r="BP84" i="16"/>
  <c r="CB23" i="16"/>
  <c r="CE23" i="16"/>
  <c r="AB29" i="16"/>
  <c r="BF18" i="16"/>
  <c r="BI18" i="16"/>
  <c r="CB6" i="16"/>
  <c r="CE6" i="16"/>
  <c r="BQ21" i="16"/>
  <c r="BT21" i="16"/>
  <c r="Y61" i="16"/>
  <c r="CA79" i="16"/>
  <c r="CB8" i="16"/>
  <c r="CE8" i="16"/>
  <c r="BN44" i="16"/>
  <c r="BP44" i="16"/>
  <c r="BP76" i="16"/>
  <c r="BQ44" i="16"/>
  <c r="BT44" i="16"/>
  <c r="BF10" i="15"/>
  <c r="BI10" i="15"/>
  <c r="BF14" i="15"/>
  <c r="BI14" i="15"/>
  <c r="BF9" i="15"/>
  <c r="BI9" i="15"/>
  <c r="BF5" i="15"/>
  <c r="BI5" i="15"/>
  <c r="BF21" i="15"/>
  <c r="BI21" i="15"/>
  <c r="BN21" i="15"/>
  <c r="BP21" i="15"/>
  <c r="BP85" i="15"/>
  <c r="BY43" i="15"/>
  <c r="CA43" i="15"/>
  <c r="CB43" i="15"/>
  <c r="CE43" i="15"/>
  <c r="CJ51" i="15"/>
  <c r="CL51" i="15"/>
  <c r="CM51" i="15"/>
  <c r="CP51" i="15"/>
  <c r="BY26" i="15"/>
  <c r="CA26" i="15"/>
  <c r="CB26" i="15"/>
  <c r="CE26" i="15"/>
  <c r="CJ53" i="15"/>
  <c r="CL53" i="15"/>
  <c r="CM53" i="15"/>
  <c r="CP53" i="15"/>
  <c r="BY27" i="15"/>
  <c r="CA27" i="15"/>
  <c r="CB27" i="15"/>
  <c r="CE27" i="15"/>
  <c r="BY50" i="15"/>
  <c r="CA50" i="15"/>
  <c r="CB50" i="15"/>
  <c r="CE50" i="15"/>
  <c r="CJ39" i="15"/>
  <c r="CL39" i="15"/>
  <c r="CM39" i="15"/>
  <c r="CP39" i="15"/>
  <c r="CJ40" i="15"/>
  <c r="CL40" i="15"/>
  <c r="CM40" i="15"/>
  <c r="CP40" i="15"/>
  <c r="BY60" i="15"/>
  <c r="CA60" i="15"/>
  <c r="CB60" i="15"/>
  <c r="CE60" i="15"/>
  <c r="CJ57" i="15"/>
  <c r="CL57" i="15"/>
  <c r="CM57" i="15"/>
  <c r="CP57" i="15"/>
  <c r="BY38" i="15"/>
  <c r="CA38" i="15"/>
  <c r="CB38" i="15"/>
  <c r="CE38" i="15"/>
  <c r="CJ49" i="15"/>
  <c r="CL49" i="15"/>
  <c r="CM49" i="15"/>
  <c r="CP49" i="15"/>
  <c r="BN14" i="15"/>
  <c r="BP14" i="15"/>
  <c r="BP78" i="15"/>
  <c r="CJ48" i="15"/>
  <c r="CL48" i="15"/>
  <c r="CM48" i="15"/>
  <c r="CP48" i="15"/>
  <c r="CJ52" i="15"/>
  <c r="CL52" i="15"/>
  <c r="CM52" i="15"/>
  <c r="CP52" i="15"/>
  <c r="BE83" i="15"/>
  <c r="BY42" i="15"/>
  <c r="CA42" i="15"/>
  <c r="CB42" i="15"/>
  <c r="CE42" i="15"/>
  <c r="BY46" i="15"/>
  <c r="CA46" i="15"/>
  <c r="CB46" i="15"/>
  <c r="CE46" i="15"/>
  <c r="BE71" i="15"/>
  <c r="BF11" i="15"/>
  <c r="BI11" i="15"/>
  <c r="BF8" i="15"/>
  <c r="BI8" i="15"/>
  <c r="BQ13" i="15"/>
  <c r="BT13" i="15"/>
  <c r="BN20" i="15"/>
  <c r="BP20" i="15"/>
  <c r="BP84" i="15"/>
  <c r="BY25" i="15"/>
  <c r="CA25" i="15"/>
  <c r="CA89" i="15"/>
  <c r="CJ45" i="15"/>
  <c r="CL45" i="15"/>
  <c r="CM45" i="15"/>
  <c r="CP45" i="15"/>
  <c r="CJ54" i="15"/>
  <c r="CL54" i="15"/>
  <c r="CM54" i="15"/>
  <c r="CP54" i="15"/>
  <c r="BY55" i="15"/>
  <c r="CA55" i="15"/>
  <c r="CB55" i="15"/>
  <c r="CE55" i="15"/>
  <c r="CJ58" i="15"/>
  <c r="CL58" i="15"/>
  <c r="CM58" i="15"/>
  <c r="CP58" i="15"/>
  <c r="BN56" i="15"/>
  <c r="BP56" i="15"/>
  <c r="BP88" i="15"/>
  <c r="AB61" i="15"/>
  <c r="CJ41" i="15"/>
  <c r="CL41" i="15"/>
  <c r="CM41" i="15"/>
  <c r="CP41" i="15"/>
  <c r="CJ44" i="15"/>
  <c r="CL44" i="15"/>
  <c r="CM44" i="15"/>
  <c r="CP44" i="15"/>
  <c r="BY28" i="15"/>
  <c r="CA28" i="15"/>
  <c r="CB28" i="15"/>
  <c r="CE28" i="15"/>
  <c r="BE81" i="15"/>
  <c r="BN10" i="15"/>
  <c r="BP10" i="15"/>
  <c r="BP74" i="15"/>
  <c r="BY37" i="15"/>
  <c r="CA37" i="15"/>
  <c r="CB37" i="15"/>
  <c r="CE37" i="15"/>
  <c r="BN5" i="15"/>
  <c r="BP5" i="15"/>
  <c r="BP69" i="15"/>
  <c r="BY59" i="15"/>
  <c r="CA59" i="15"/>
  <c r="CB59" i="15"/>
  <c r="CE59" i="15"/>
  <c r="CJ47" i="15"/>
  <c r="CL47" i="15"/>
  <c r="CM47" i="15"/>
  <c r="CP47" i="15"/>
  <c r="BF23" i="15"/>
  <c r="BI23" i="15"/>
  <c r="AG29" i="15"/>
  <c r="BF16" i="15"/>
  <c r="BI16" i="15"/>
  <c r="BF6" i="15"/>
  <c r="BI6" i="15"/>
  <c r="BE79" i="15"/>
  <c r="CB12" i="15"/>
  <c r="CE12" i="15"/>
  <c r="CB24" i="15"/>
  <c r="CE24" i="15"/>
  <c r="K8" i="5"/>
  <c r="K9" i="5"/>
  <c r="R61" i="11"/>
  <c r="R61" i="9"/>
  <c r="R61" i="10"/>
  <c r="N11" i="2"/>
  <c r="I27" i="4"/>
  <c r="I28" i="4"/>
  <c r="I30" i="4"/>
  <c r="I31" i="4"/>
  <c r="R61" i="12"/>
  <c r="T29" i="10"/>
  <c r="T29" i="9"/>
  <c r="U10" i="10"/>
  <c r="V10" i="10"/>
  <c r="L8" i="5"/>
  <c r="L9" i="5"/>
  <c r="I8" i="5"/>
  <c r="T29" i="12"/>
  <c r="N11" i="4"/>
  <c r="I25" i="2"/>
  <c r="I26" i="2"/>
  <c r="I28" i="2"/>
  <c r="I29" i="2"/>
  <c r="H8" i="5"/>
  <c r="T29" i="11"/>
  <c r="AH61" i="8"/>
  <c r="AE29" i="8"/>
  <c r="I47" i="1"/>
  <c r="N11" i="6"/>
  <c r="I25" i="3"/>
  <c r="I26" i="3"/>
  <c r="I28" i="3"/>
  <c r="I29" i="3"/>
  <c r="AP23" i="14"/>
  <c r="AQ23" i="14"/>
  <c r="AY14" i="14"/>
  <c r="AZ14" i="14"/>
  <c r="AP11" i="14"/>
  <c r="AQ11" i="14"/>
  <c r="AW16" i="14"/>
  <c r="AX16" i="14"/>
  <c r="AU16" i="14"/>
  <c r="AV16" i="14"/>
  <c r="AT16" i="14"/>
  <c r="AW7" i="14"/>
  <c r="AX7" i="14"/>
  <c r="AX8" i="14"/>
  <c r="AX11" i="14"/>
  <c r="AX12" i="14"/>
  <c r="AX15" i="14"/>
  <c r="AX19" i="14"/>
  <c r="AX20" i="14"/>
  <c r="AX23" i="14"/>
  <c r="AX24" i="14"/>
  <c r="AX28" i="14"/>
  <c r="AX30" i="14"/>
  <c r="AU7" i="14"/>
  <c r="AV7" i="14"/>
  <c r="AT7" i="14"/>
  <c r="AY18" i="14"/>
  <c r="AZ18" i="14"/>
  <c r="AW20" i="14"/>
  <c r="AU20" i="14"/>
  <c r="AV20" i="14"/>
  <c r="AT20" i="14"/>
  <c r="AZ13" i="14"/>
  <c r="AH5" i="14"/>
  <c r="Y28" i="14"/>
  <c r="AP12" i="14"/>
  <c r="AQ12" i="14"/>
  <c r="AT12" i="14"/>
  <c r="AU12" i="14"/>
  <c r="AV12" i="14"/>
  <c r="AW12" i="14"/>
  <c r="AY12" i="14"/>
  <c r="AZ12" i="14"/>
  <c r="AY10" i="14"/>
  <c r="AW15" i="14"/>
  <c r="AU15" i="14"/>
  <c r="AV15" i="14"/>
  <c r="AT15" i="14"/>
  <c r="AW23" i="14"/>
  <c r="AU23" i="14"/>
  <c r="AV23" i="14"/>
  <c r="AT23" i="14"/>
  <c r="AY23" i="14"/>
  <c r="AP15" i="14"/>
  <c r="AQ15" i="14"/>
  <c r="AW11" i="14"/>
  <c r="AU11" i="14"/>
  <c r="AV11" i="14"/>
  <c r="AT11" i="14"/>
  <c r="AY6" i="14"/>
  <c r="AZ6" i="14"/>
  <c r="AY9" i="14"/>
  <c r="AZ9" i="14"/>
  <c r="AY21" i="14"/>
  <c r="AZ21" i="14"/>
  <c r="AP19" i="14"/>
  <c r="AQ19" i="14"/>
  <c r="AY22" i="14"/>
  <c r="AZ22" i="14"/>
  <c r="AW19" i="14"/>
  <c r="AU19" i="14"/>
  <c r="AV19" i="14"/>
  <c r="AV8" i="14"/>
  <c r="AV24" i="14"/>
  <c r="AV28" i="14"/>
  <c r="AV30" i="14"/>
  <c r="AT19" i="14"/>
  <c r="AZ10" i="14"/>
  <c r="AY26" i="14"/>
  <c r="AZ26" i="14"/>
  <c r="AQ8" i="14"/>
  <c r="AW24" i="14"/>
  <c r="AU24" i="14"/>
  <c r="AT24" i="14"/>
  <c r="AP16" i="14"/>
  <c r="AQ16" i="14"/>
  <c r="AP7" i="14"/>
  <c r="AQ7" i="14"/>
  <c r="AW8" i="14"/>
  <c r="AW28" i="14"/>
  <c r="AW30" i="14"/>
  <c r="AU8" i="14"/>
  <c r="AU28" i="14"/>
  <c r="AU30" i="14"/>
  <c r="AT8" i="14"/>
  <c r="AY8" i="14"/>
  <c r="AY5" i="14"/>
  <c r="AP20" i="14"/>
  <c r="AQ20" i="14"/>
  <c r="AK28" i="14"/>
  <c r="BO5" i="19"/>
  <c r="BR5" i="19"/>
  <c r="BO6" i="19"/>
  <c r="BR6" i="19"/>
  <c r="BO10" i="19"/>
  <c r="BR10" i="19"/>
  <c r="BW10" i="19"/>
  <c r="BY10" i="19"/>
  <c r="BY74" i="19"/>
  <c r="BO17" i="19"/>
  <c r="BR17" i="19"/>
  <c r="BW17" i="19"/>
  <c r="BY17" i="19"/>
  <c r="BY81" i="19"/>
  <c r="BO12" i="19"/>
  <c r="BR12" i="19"/>
  <c r="BW12" i="19"/>
  <c r="BY12" i="19"/>
  <c r="BY76" i="19"/>
  <c r="BO21" i="19"/>
  <c r="BR21" i="19"/>
  <c r="BW21" i="19"/>
  <c r="BY21" i="19"/>
  <c r="BO24" i="19"/>
  <c r="BR24" i="19"/>
  <c r="BW24" i="19"/>
  <c r="BY24" i="19"/>
  <c r="BY88" i="19"/>
  <c r="CH38" i="19"/>
  <c r="CJ38" i="19"/>
  <c r="CK38" i="19"/>
  <c r="CN38" i="19"/>
  <c r="CS44" i="19"/>
  <c r="CU44" i="19"/>
  <c r="CV44" i="19"/>
  <c r="CY44" i="19"/>
  <c r="CH55" i="19"/>
  <c r="CJ55" i="19"/>
  <c r="CK55" i="19"/>
  <c r="CN55" i="19"/>
  <c r="CS28" i="19"/>
  <c r="CU28" i="19"/>
  <c r="CV28" i="19"/>
  <c r="CY28" i="19"/>
  <c r="CS60" i="19"/>
  <c r="CU60" i="19"/>
  <c r="CV60" i="19"/>
  <c r="CY60" i="19"/>
  <c r="CS58" i="19"/>
  <c r="CU58" i="19"/>
  <c r="CV58" i="19"/>
  <c r="CY58" i="19"/>
  <c r="CH59" i="19"/>
  <c r="CJ59" i="19"/>
  <c r="CK59" i="19"/>
  <c r="CN59" i="19"/>
  <c r="DD41" i="19"/>
  <c r="DF41" i="19"/>
  <c r="DG41" i="19"/>
  <c r="CH47" i="19"/>
  <c r="CJ47" i="19"/>
  <c r="CK47" i="19"/>
  <c r="CN47" i="19"/>
  <c r="CS42" i="19"/>
  <c r="CU42" i="19"/>
  <c r="CV42" i="19"/>
  <c r="CY42" i="19"/>
  <c r="CS54" i="19"/>
  <c r="CU54" i="19"/>
  <c r="CV54" i="19"/>
  <c r="CY54" i="19"/>
  <c r="DD49" i="19"/>
  <c r="DF49" i="19"/>
  <c r="DG49" i="19"/>
  <c r="CH27" i="19"/>
  <c r="CJ27" i="19"/>
  <c r="CK27" i="19"/>
  <c r="CN27" i="19"/>
  <c r="CH51" i="19"/>
  <c r="CJ51" i="19"/>
  <c r="CK51" i="19"/>
  <c r="CN51" i="19"/>
  <c r="CS37" i="19"/>
  <c r="CU37" i="19"/>
  <c r="CV37" i="19"/>
  <c r="CY37" i="19"/>
  <c r="CS56" i="19"/>
  <c r="CU56" i="19"/>
  <c r="CV56" i="19"/>
  <c r="CY56" i="19"/>
  <c r="CS40" i="19"/>
  <c r="CU40" i="19"/>
  <c r="CV40" i="19"/>
  <c r="CY40" i="19"/>
  <c r="CS46" i="19"/>
  <c r="CU46" i="19"/>
  <c r="CV46" i="19"/>
  <c r="CY46" i="19"/>
  <c r="CS39" i="19"/>
  <c r="CU39" i="19"/>
  <c r="CV39" i="19"/>
  <c r="CY39" i="19"/>
  <c r="BW18" i="19"/>
  <c r="BY18" i="19"/>
  <c r="BY82" i="19"/>
  <c r="BW5" i="19"/>
  <c r="BY5" i="19"/>
  <c r="BY69" i="19"/>
  <c r="CS43" i="19"/>
  <c r="CU43" i="19"/>
  <c r="CV43" i="19"/>
  <c r="CY43" i="19"/>
  <c r="BW6" i="19"/>
  <c r="BY6" i="19"/>
  <c r="BY70" i="19"/>
  <c r="CH50" i="19"/>
  <c r="CJ50" i="19"/>
  <c r="CK50" i="19"/>
  <c r="CN50" i="19"/>
  <c r="CS57" i="19"/>
  <c r="CU57" i="19"/>
  <c r="CV57" i="19"/>
  <c r="CY57" i="19"/>
  <c r="DD26" i="19"/>
  <c r="DF26" i="19"/>
  <c r="DG26" i="19"/>
  <c r="CS53" i="19"/>
  <c r="CU53" i="19"/>
  <c r="CV53" i="19"/>
  <c r="CY53" i="19"/>
  <c r="CH48" i="19"/>
  <c r="CJ48" i="19"/>
  <c r="CK48" i="19"/>
  <c r="CN48" i="19"/>
  <c r="BL14" i="19"/>
  <c r="BN14" i="19"/>
  <c r="BN78" i="19"/>
  <c r="BD23" i="19"/>
  <c r="BG23" i="19"/>
  <c r="CH22" i="19"/>
  <c r="CJ22" i="19"/>
  <c r="CJ86" i="19"/>
  <c r="BZ25" i="19"/>
  <c r="CC25" i="19"/>
  <c r="BZ16" i="19"/>
  <c r="CC16" i="19"/>
  <c r="BO11" i="19"/>
  <c r="BR11" i="19"/>
  <c r="BW45" i="19"/>
  <c r="BY45" i="19"/>
  <c r="BZ45" i="19"/>
  <c r="CC45" i="19"/>
  <c r="BY77" i="19"/>
  <c r="CS20" i="19"/>
  <c r="CU20" i="19"/>
  <c r="CV20" i="19"/>
  <c r="CY20" i="19"/>
  <c r="AE61" i="19"/>
  <c r="BZ13" i="19"/>
  <c r="CC13" i="19"/>
  <c r="BZ7" i="19"/>
  <c r="CC7" i="19"/>
  <c r="BZ8" i="19"/>
  <c r="CC8" i="19"/>
  <c r="BO19" i="19"/>
  <c r="BR19" i="19"/>
  <c r="BO9" i="19"/>
  <c r="BR9" i="19"/>
  <c r="BO15" i="19"/>
  <c r="BR15" i="19"/>
  <c r="BO52" i="19"/>
  <c r="BR52" i="19"/>
  <c r="CB18" i="18"/>
  <c r="CE18" i="18"/>
  <c r="CB22" i="18"/>
  <c r="CE22" i="18"/>
  <c r="BQ25" i="18"/>
  <c r="BT25" i="18"/>
  <c r="BF13" i="18"/>
  <c r="BI13" i="18"/>
  <c r="BN13" i="18"/>
  <c r="BP13" i="18"/>
  <c r="BP77" i="18"/>
  <c r="BF24" i="18"/>
  <c r="BI24" i="18"/>
  <c r="BN24" i="18"/>
  <c r="BP24" i="18"/>
  <c r="BP88" i="18"/>
  <c r="BQ23" i="18"/>
  <c r="BT23" i="18"/>
  <c r="BY23" i="18"/>
  <c r="CA23" i="18"/>
  <c r="CA87" i="18"/>
  <c r="BE71" i="18"/>
  <c r="BF20" i="18"/>
  <c r="BI20" i="18"/>
  <c r="BN20" i="18"/>
  <c r="BP20" i="18"/>
  <c r="BQ5" i="18"/>
  <c r="BT5" i="18"/>
  <c r="CU60" i="18"/>
  <c r="CW60" i="18"/>
  <c r="CX60" i="18"/>
  <c r="DA60" i="18"/>
  <c r="CU38" i="18"/>
  <c r="CW38" i="18"/>
  <c r="CX38" i="18"/>
  <c r="DA38" i="18"/>
  <c r="CU46" i="18"/>
  <c r="CW46" i="18"/>
  <c r="CX46" i="18"/>
  <c r="DA46" i="18"/>
  <c r="CU42" i="18"/>
  <c r="CW42" i="18"/>
  <c r="CX42" i="18"/>
  <c r="DA42" i="18"/>
  <c r="CU49" i="18"/>
  <c r="CW49" i="18"/>
  <c r="CX49" i="18"/>
  <c r="DA49" i="18"/>
  <c r="CU55" i="18"/>
  <c r="CW55" i="18"/>
  <c r="CX55" i="18"/>
  <c r="DA55" i="18"/>
  <c r="CU48" i="18"/>
  <c r="CW48" i="18"/>
  <c r="CX48" i="18"/>
  <c r="DA48" i="18"/>
  <c r="DF44" i="18"/>
  <c r="DH44" i="18"/>
  <c r="DI44" i="18"/>
  <c r="CJ22" i="18"/>
  <c r="CL22" i="18"/>
  <c r="CL86" i="18"/>
  <c r="CU43" i="18"/>
  <c r="CW43" i="18"/>
  <c r="CX43" i="18"/>
  <c r="DA43" i="18"/>
  <c r="BY8" i="18"/>
  <c r="CA8" i="18"/>
  <c r="CA72" i="18"/>
  <c r="AB61" i="18"/>
  <c r="CJ53" i="18"/>
  <c r="CL53" i="18"/>
  <c r="CM53" i="18"/>
  <c r="CP53" i="18"/>
  <c r="CU59" i="18"/>
  <c r="CW59" i="18"/>
  <c r="CX59" i="18"/>
  <c r="DA59" i="18"/>
  <c r="CU37" i="18"/>
  <c r="CW37" i="18"/>
  <c r="CX37" i="18"/>
  <c r="DA37" i="18"/>
  <c r="CU28" i="18"/>
  <c r="CW28" i="18"/>
  <c r="CX28" i="18"/>
  <c r="DA28" i="18"/>
  <c r="CU50" i="18"/>
  <c r="CW50" i="18"/>
  <c r="CX50" i="18"/>
  <c r="DA50" i="18"/>
  <c r="BQ10" i="18"/>
  <c r="BT10" i="18"/>
  <c r="BQ21" i="18"/>
  <c r="BT21" i="18"/>
  <c r="BN12" i="18"/>
  <c r="BP12" i="18"/>
  <c r="BP76" i="18"/>
  <c r="BY5" i="18"/>
  <c r="CA5" i="18"/>
  <c r="CA69" i="18"/>
  <c r="CU54" i="18"/>
  <c r="CW54" i="18"/>
  <c r="CX54" i="18"/>
  <c r="DA54" i="18"/>
  <c r="CJ27" i="18"/>
  <c r="CL27" i="18"/>
  <c r="CM27" i="18"/>
  <c r="CP27" i="18"/>
  <c r="BN14" i="18"/>
  <c r="BP14" i="18"/>
  <c r="BP78" i="18"/>
  <c r="CU57" i="18"/>
  <c r="CW57" i="18"/>
  <c r="CX57" i="18"/>
  <c r="DA57" i="18"/>
  <c r="BN19" i="18"/>
  <c r="BP19" i="18"/>
  <c r="BP83" i="18"/>
  <c r="CU40" i="18"/>
  <c r="CW40" i="18"/>
  <c r="CX40" i="18"/>
  <c r="DA40" i="18"/>
  <c r="CU45" i="18"/>
  <c r="CW45" i="18"/>
  <c r="CX45" i="18"/>
  <c r="DA45" i="18"/>
  <c r="BY25" i="18"/>
  <c r="CA25" i="18"/>
  <c r="CA89" i="18"/>
  <c r="CJ18" i="18"/>
  <c r="CL18" i="18"/>
  <c r="CL82" i="18"/>
  <c r="CJ56" i="18"/>
  <c r="CL56" i="18"/>
  <c r="CM56" i="18"/>
  <c r="CP56" i="18"/>
  <c r="CU39" i="18"/>
  <c r="CW39" i="18"/>
  <c r="CX39" i="18"/>
  <c r="DA39" i="18"/>
  <c r="DF26" i="18"/>
  <c r="DH26" i="18"/>
  <c r="DI26" i="18"/>
  <c r="CU41" i="18"/>
  <c r="CW41" i="18"/>
  <c r="CX41" i="18"/>
  <c r="DA41" i="18"/>
  <c r="CU52" i="18"/>
  <c r="CW52" i="18"/>
  <c r="CX52" i="18"/>
  <c r="DA52" i="18"/>
  <c r="CU58" i="18"/>
  <c r="CW58" i="18"/>
  <c r="CX58" i="18"/>
  <c r="DA58" i="18"/>
  <c r="CJ47" i="18"/>
  <c r="CL47" i="18"/>
  <c r="CM47" i="18"/>
  <c r="CP47" i="18"/>
  <c r="CJ51" i="18"/>
  <c r="CL51" i="18"/>
  <c r="CM51" i="18"/>
  <c r="CP51" i="18"/>
  <c r="BN15" i="18"/>
  <c r="BP15" i="18"/>
  <c r="BP79" i="18"/>
  <c r="BQ11" i="18"/>
  <c r="BT11" i="18"/>
  <c r="BE80" i="18"/>
  <c r="BQ9" i="18"/>
  <c r="BT9" i="18"/>
  <c r="BF17" i="18"/>
  <c r="BI17" i="18"/>
  <c r="BQ6" i="18"/>
  <c r="BT6" i="18"/>
  <c r="BF16" i="17"/>
  <c r="BI16" i="17"/>
  <c r="BQ8" i="17"/>
  <c r="BT8" i="17"/>
  <c r="BQ21" i="17"/>
  <c r="BT21" i="17"/>
  <c r="BY21" i="17"/>
  <c r="CA21" i="17"/>
  <c r="CA85" i="17"/>
  <c r="BF24" i="17"/>
  <c r="BI24" i="17"/>
  <c r="BN24" i="17"/>
  <c r="BP24" i="17"/>
  <c r="BP88" i="17"/>
  <c r="BF18" i="17"/>
  <c r="BI18" i="17"/>
  <c r="BN18" i="17"/>
  <c r="BP18" i="17"/>
  <c r="BP82" i="17"/>
  <c r="BQ14" i="17"/>
  <c r="BT14" i="17"/>
  <c r="CJ50" i="17"/>
  <c r="CL50" i="17"/>
  <c r="CM50" i="17"/>
  <c r="CP50" i="17"/>
  <c r="CJ46" i="17"/>
  <c r="CL46" i="17"/>
  <c r="CM46" i="17"/>
  <c r="CP46" i="17"/>
  <c r="CU38" i="17"/>
  <c r="CW38" i="17"/>
  <c r="CX38" i="17"/>
  <c r="DA38" i="17"/>
  <c r="CU47" i="17"/>
  <c r="CW47" i="17"/>
  <c r="CX47" i="17"/>
  <c r="DA47" i="17"/>
  <c r="CU60" i="17"/>
  <c r="CW60" i="17"/>
  <c r="CX60" i="17"/>
  <c r="DA60" i="17"/>
  <c r="CJ40" i="17"/>
  <c r="CL40" i="17"/>
  <c r="CM40" i="17"/>
  <c r="CP40" i="17"/>
  <c r="CU45" i="17"/>
  <c r="CW45" i="17"/>
  <c r="CX45" i="17"/>
  <c r="DA45" i="17"/>
  <c r="BN16" i="17"/>
  <c r="BP16" i="17"/>
  <c r="BP80" i="17"/>
  <c r="CJ57" i="17"/>
  <c r="CL57" i="17"/>
  <c r="CM57" i="17"/>
  <c r="CP57" i="17"/>
  <c r="CJ27" i="17"/>
  <c r="CL27" i="17"/>
  <c r="CM27" i="17"/>
  <c r="CP27" i="17"/>
  <c r="CU44" i="17"/>
  <c r="CW44" i="17"/>
  <c r="CX44" i="17"/>
  <c r="DA44" i="17"/>
  <c r="CJ15" i="17"/>
  <c r="CL15" i="17"/>
  <c r="CL79" i="17"/>
  <c r="CM22" i="17"/>
  <c r="CP22" i="17"/>
  <c r="BN9" i="17"/>
  <c r="BP9" i="17"/>
  <c r="BP73" i="17"/>
  <c r="AB61" i="17"/>
  <c r="CU49" i="17"/>
  <c r="CW49" i="17"/>
  <c r="CX49" i="17"/>
  <c r="DA49" i="17"/>
  <c r="BY8" i="17"/>
  <c r="CA8" i="17"/>
  <c r="CA72" i="17"/>
  <c r="BY14" i="17"/>
  <c r="CA14" i="17"/>
  <c r="CA78" i="17"/>
  <c r="CU48" i="17"/>
  <c r="CW48" i="17"/>
  <c r="CX48" i="17"/>
  <c r="DA48" i="17"/>
  <c r="CU55" i="17"/>
  <c r="CW55" i="17"/>
  <c r="CX55" i="17"/>
  <c r="DA55" i="17"/>
  <c r="CU56" i="17"/>
  <c r="CW56" i="17"/>
  <c r="CX56" i="17"/>
  <c r="DA56" i="17"/>
  <c r="BN6" i="17"/>
  <c r="BP6" i="17"/>
  <c r="BP70" i="17"/>
  <c r="BY17" i="17"/>
  <c r="CA17" i="17"/>
  <c r="CA81" i="17"/>
  <c r="CU53" i="17"/>
  <c r="CW53" i="17"/>
  <c r="CX53" i="17"/>
  <c r="DA53" i="17"/>
  <c r="CU41" i="17"/>
  <c r="CW41" i="17"/>
  <c r="CX41" i="17"/>
  <c r="DA41" i="17"/>
  <c r="CU58" i="17"/>
  <c r="CW58" i="17"/>
  <c r="CX58" i="17"/>
  <c r="DA58" i="17"/>
  <c r="BE87" i="17"/>
  <c r="BY20" i="17"/>
  <c r="CA20" i="17"/>
  <c r="CA84" i="17"/>
  <c r="CU26" i="17"/>
  <c r="CW26" i="17"/>
  <c r="CX26" i="17"/>
  <c r="DA26" i="17"/>
  <c r="CU52" i="17"/>
  <c r="CW52" i="17"/>
  <c r="CX52" i="17"/>
  <c r="DA52" i="17"/>
  <c r="CU54" i="17"/>
  <c r="CW54" i="17"/>
  <c r="CX54" i="17"/>
  <c r="DA54" i="17"/>
  <c r="CU37" i="17"/>
  <c r="CW37" i="17"/>
  <c r="CX37" i="17"/>
  <c r="DA37" i="17"/>
  <c r="CU59" i="17"/>
  <c r="CW59" i="17"/>
  <c r="CX59" i="17"/>
  <c r="DA59" i="17"/>
  <c r="CU11" i="17"/>
  <c r="CW11" i="17"/>
  <c r="CU51" i="17"/>
  <c r="CW51" i="17"/>
  <c r="CX51" i="17"/>
  <c r="DA51" i="17"/>
  <c r="CU42" i="17"/>
  <c r="CW42" i="17"/>
  <c r="CX42" i="17"/>
  <c r="DA42" i="17"/>
  <c r="CJ28" i="17"/>
  <c r="CL28" i="17"/>
  <c r="CM28" i="17"/>
  <c r="CP28" i="17"/>
  <c r="BN10" i="17"/>
  <c r="BP10" i="17"/>
  <c r="BP74" i="17"/>
  <c r="BF43" i="17"/>
  <c r="BI43" i="17"/>
  <c r="BF13" i="17"/>
  <c r="BI13" i="17"/>
  <c r="AG29" i="17"/>
  <c r="CB7" i="17"/>
  <c r="CE7" i="17"/>
  <c r="BF25" i="17"/>
  <c r="BI25" i="17"/>
  <c r="BQ39" i="17"/>
  <c r="BT39" i="17"/>
  <c r="BQ19" i="17"/>
  <c r="BT19" i="17"/>
  <c r="BE76" i="17"/>
  <c r="BQ10" i="16"/>
  <c r="BT10" i="16"/>
  <c r="BQ7" i="16"/>
  <c r="BT7" i="16"/>
  <c r="CM25" i="16"/>
  <c r="CP25" i="16"/>
  <c r="CU37" i="16"/>
  <c r="CW37" i="16"/>
  <c r="CX37" i="16"/>
  <c r="DA37" i="16"/>
  <c r="CU39" i="16"/>
  <c r="CW39" i="16"/>
  <c r="CX39" i="16"/>
  <c r="DA39" i="16"/>
  <c r="CU53" i="16"/>
  <c r="CW53" i="16"/>
  <c r="CX53" i="16"/>
  <c r="DA53" i="16"/>
  <c r="CJ26" i="16"/>
  <c r="CL26" i="16"/>
  <c r="CM26" i="16"/>
  <c r="CP26" i="16"/>
  <c r="CU12" i="16"/>
  <c r="CW12" i="16"/>
  <c r="CX12" i="16"/>
  <c r="DA12" i="16"/>
  <c r="CU60" i="16"/>
  <c r="CW60" i="16"/>
  <c r="CX60" i="16"/>
  <c r="DA60" i="16"/>
  <c r="CJ38" i="16"/>
  <c r="CL38" i="16"/>
  <c r="CM38" i="16"/>
  <c r="CP38" i="16"/>
  <c r="CJ49" i="16"/>
  <c r="CL49" i="16"/>
  <c r="CM49" i="16"/>
  <c r="CP49" i="16"/>
  <c r="CU56" i="16"/>
  <c r="CW56" i="16"/>
  <c r="CX56" i="16"/>
  <c r="DA56" i="16"/>
  <c r="CU42" i="16"/>
  <c r="CW42" i="16"/>
  <c r="CX42" i="16"/>
  <c r="DA42" i="16"/>
  <c r="CU47" i="16"/>
  <c r="CW47" i="16"/>
  <c r="CX47" i="16"/>
  <c r="DA47" i="16"/>
  <c r="BY48" i="16"/>
  <c r="CA48" i="16"/>
  <c r="CA80" i="16"/>
  <c r="CU50" i="16"/>
  <c r="CW50" i="16"/>
  <c r="CX50" i="16"/>
  <c r="DA50" i="16"/>
  <c r="CU46" i="16"/>
  <c r="CW46" i="16"/>
  <c r="CX46" i="16"/>
  <c r="DA46" i="16"/>
  <c r="BY44" i="16"/>
  <c r="CA44" i="16"/>
  <c r="CA76" i="16"/>
  <c r="AB61" i="16"/>
  <c r="CJ6" i="16"/>
  <c r="CL6" i="16"/>
  <c r="CL70" i="16"/>
  <c r="BY10" i="16"/>
  <c r="CA10" i="16"/>
  <c r="CA74" i="16"/>
  <c r="BN13" i="16"/>
  <c r="BP13" i="16"/>
  <c r="BP77" i="16"/>
  <c r="BN22" i="16"/>
  <c r="BP22" i="16"/>
  <c r="BP86" i="16"/>
  <c r="BQ55" i="16"/>
  <c r="BT55" i="16"/>
  <c r="DF16" i="16"/>
  <c r="DH16" i="16"/>
  <c r="CM11" i="16"/>
  <c r="CP11" i="16"/>
  <c r="BN9" i="16"/>
  <c r="BP9" i="16"/>
  <c r="BP73" i="16"/>
  <c r="CU43" i="16"/>
  <c r="CW43" i="16"/>
  <c r="CX43" i="16"/>
  <c r="DA43" i="16"/>
  <c r="BE88" i="16"/>
  <c r="BY7" i="16"/>
  <c r="CA7" i="16"/>
  <c r="CA71" i="16"/>
  <c r="CU52" i="16"/>
  <c r="CW52" i="16"/>
  <c r="CX52" i="16"/>
  <c r="DA52" i="16"/>
  <c r="BN18" i="16"/>
  <c r="BP18" i="16"/>
  <c r="BP82" i="16"/>
  <c r="CJ23" i="16"/>
  <c r="CL23" i="16"/>
  <c r="CM23" i="16"/>
  <c r="CP23" i="16"/>
  <c r="BN51" i="16"/>
  <c r="BP51" i="16"/>
  <c r="BQ51" i="16"/>
  <c r="BT51" i="16"/>
  <c r="BP83" i="16"/>
  <c r="BY40" i="16"/>
  <c r="CA40" i="16"/>
  <c r="CB40" i="16"/>
  <c r="CE40" i="16"/>
  <c r="CA72" i="16"/>
  <c r="CA70" i="16"/>
  <c r="CJ58" i="16"/>
  <c r="CL58" i="16"/>
  <c r="CM58" i="16"/>
  <c r="CP58" i="16"/>
  <c r="CJ41" i="16"/>
  <c r="CL41" i="16"/>
  <c r="CM41" i="16"/>
  <c r="CP41" i="16"/>
  <c r="CU57" i="16"/>
  <c r="CW57" i="16"/>
  <c r="CX57" i="16"/>
  <c r="DA57" i="16"/>
  <c r="CU59" i="16"/>
  <c r="CW59" i="16"/>
  <c r="CX59" i="16"/>
  <c r="DA59" i="16"/>
  <c r="CU19" i="16"/>
  <c r="CW19" i="16"/>
  <c r="CX19" i="16"/>
  <c r="DA19" i="16"/>
  <c r="AG29" i="16"/>
  <c r="CU25" i="16"/>
  <c r="CW25" i="16"/>
  <c r="CW89" i="16"/>
  <c r="DF27" i="16"/>
  <c r="DH27" i="16"/>
  <c r="DI27" i="16"/>
  <c r="CJ54" i="16"/>
  <c r="CL54" i="16"/>
  <c r="CM54" i="16"/>
  <c r="CP54" i="16"/>
  <c r="CU15" i="16"/>
  <c r="CW15" i="16"/>
  <c r="CW79" i="16"/>
  <c r="CJ28" i="16"/>
  <c r="CL28" i="16"/>
  <c r="CM28" i="16"/>
  <c r="CP28" i="16"/>
  <c r="CJ45" i="16"/>
  <c r="CL45" i="16"/>
  <c r="CM45" i="16"/>
  <c r="CP45" i="16"/>
  <c r="CJ8" i="16"/>
  <c r="CL8" i="16"/>
  <c r="CM8" i="16"/>
  <c r="CP8" i="16"/>
  <c r="BY21" i="16"/>
  <c r="CA21" i="16"/>
  <c r="CA85" i="16"/>
  <c r="BQ20" i="16"/>
  <c r="BT20" i="16"/>
  <c r="BF17" i="16"/>
  <c r="BI17" i="16"/>
  <c r="BN5" i="16"/>
  <c r="BP5" i="16"/>
  <c r="BP69" i="16"/>
  <c r="BQ14" i="16"/>
  <c r="BT14" i="16"/>
  <c r="BQ10" i="15"/>
  <c r="BT10" i="15"/>
  <c r="BN9" i="15"/>
  <c r="BP9" i="15"/>
  <c r="BP73" i="15"/>
  <c r="BF15" i="15"/>
  <c r="BI15" i="15"/>
  <c r="BN15" i="15"/>
  <c r="BP15" i="15"/>
  <c r="BP79" i="15"/>
  <c r="CB25" i="15"/>
  <c r="CE25" i="15"/>
  <c r="BF19" i="15"/>
  <c r="BI19" i="15"/>
  <c r="BQ5" i="15"/>
  <c r="BT5" i="15"/>
  <c r="BF17" i="15"/>
  <c r="BI17" i="15"/>
  <c r="BN17" i="15"/>
  <c r="BP17" i="15"/>
  <c r="BP81" i="15"/>
  <c r="BQ14" i="15"/>
  <c r="BT14" i="15"/>
  <c r="BY14" i="15"/>
  <c r="CA14" i="15"/>
  <c r="CA78" i="15"/>
  <c r="CJ59" i="15"/>
  <c r="CL59" i="15"/>
  <c r="CM59" i="15"/>
  <c r="CP59" i="15"/>
  <c r="CU41" i="15"/>
  <c r="CW41" i="15"/>
  <c r="CX41" i="15"/>
  <c r="DA41" i="15"/>
  <c r="CJ26" i="15"/>
  <c r="CL26" i="15"/>
  <c r="CM26" i="15"/>
  <c r="CP26" i="15"/>
  <c r="CU54" i="15"/>
  <c r="CW54" i="15"/>
  <c r="CX54" i="15"/>
  <c r="DA54" i="15"/>
  <c r="CU48" i="15"/>
  <c r="CW48" i="15"/>
  <c r="CX48" i="15"/>
  <c r="DA48" i="15"/>
  <c r="CJ27" i="15"/>
  <c r="CL27" i="15"/>
  <c r="CM27" i="15"/>
  <c r="CP27" i="15"/>
  <c r="CJ55" i="15"/>
  <c r="CL55" i="15"/>
  <c r="CM55" i="15"/>
  <c r="CP55" i="15"/>
  <c r="CJ38" i="15"/>
  <c r="CL38" i="15"/>
  <c r="CM38" i="15"/>
  <c r="CP38" i="15"/>
  <c r="CU47" i="15"/>
  <c r="CW47" i="15"/>
  <c r="CX47" i="15"/>
  <c r="DA47" i="15"/>
  <c r="CJ37" i="15"/>
  <c r="CL37" i="15"/>
  <c r="CM37" i="15"/>
  <c r="CP37" i="15"/>
  <c r="CJ43" i="15"/>
  <c r="CL43" i="15"/>
  <c r="CM43" i="15"/>
  <c r="CP43" i="15"/>
  <c r="CU49" i="15"/>
  <c r="CW49" i="15"/>
  <c r="CX49" i="15"/>
  <c r="DA49" i="15"/>
  <c r="CU53" i="15"/>
  <c r="CW53" i="15"/>
  <c r="CX53" i="15"/>
  <c r="DA53" i="15"/>
  <c r="BN16" i="15"/>
  <c r="BP16" i="15"/>
  <c r="BP80" i="15"/>
  <c r="AG61" i="15"/>
  <c r="BQ20" i="15"/>
  <c r="BT20" i="15"/>
  <c r="BN8" i="15"/>
  <c r="BP8" i="15"/>
  <c r="BP72" i="15"/>
  <c r="CJ24" i="15"/>
  <c r="CL24" i="15"/>
  <c r="CM24" i="15"/>
  <c r="CP24" i="15"/>
  <c r="BE82" i="15"/>
  <c r="CJ25" i="15"/>
  <c r="CL25" i="15"/>
  <c r="CL89" i="15"/>
  <c r="BE86" i="15"/>
  <c r="CJ42" i="15"/>
  <c r="CL42" i="15"/>
  <c r="CM42" i="15"/>
  <c r="CP42" i="15"/>
  <c r="CU57" i="15"/>
  <c r="CW57" i="15"/>
  <c r="CX57" i="15"/>
  <c r="DA57" i="15"/>
  <c r="CU40" i="15"/>
  <c r="CW40" i="15"/>
  <c r="CX40" i="15"/>
  <c r="DA40" i="15"/>
  <c r="CJ50" i="15"/>
  <c r="CL50" i="15"/>
  <c r="CM50" i="15"/>
  <c r="CP50" i="15"/>
  <c r="CU51" i="15"/>
  <c r="CW51" i="15"/>
  <c r="CX51" i="15"/>
  <c r="DA51" i="15"/>
  <c r="CJ12" i="15"/>
  <c r="CL12" i="15"/>
  <c r="CL76" i="15"/>
  <c r="BN6" i="15"/>
  <c r="BP6" i="15"/>
  <c r="BP70" i="15"/>
  <c r="BN23" i="15"/>
  <c r="BP23" i="15"/>
  <c r="BP87" i="15"/>
  <c r="CU44" i="15"/>
  <c r="CW44" i="15"/>
  <c r="CX44" i="15"/>
  <c r="DA44" i="15"/>
  <c r="BQ56" i="15"/>
  <c r="BT56" i="15"/>
  <c r="BY13" i="15"/>
  <c r="CA13" i="15"/>
  <c r="CA77" i="15"/>
  <c r="BF7" i="15"/>
  <c r="BI7" i="15"/>
  <c r="BQ21" i="15"/>
  <c r="BT21" i="15"/>
  <c r="AI68" i="15"/>
  <c r="AI91" i="15"/>
  <c r="BY5" i="15"/>
  <c r="CA5" i="15"/>
  <c r="CA69" i="15"/>
  <c r="BY10" i="15"/>
  <c r="CA10" i="15"/>
  <c r="CA74" i="15"/>
  <c r="CJ28" i="15"/>
  <c r="CL28" i="15"/>
  <c r="CM28" i="15"/>
  <c r="CP28" i="15"/>
  <c r="CU58" i="15"/>
  <c r="CW58" i="15"/>
  <c r="CX58" i="15"/>
  <c r="DA58" i="15"/>
  <c r="CU45" i="15"/>
  <c r="CW45" i="15"/>
  <c r="CX45" i="15"/>
  <c r="DA45" i="15"/>
  <c r="BN11" i="15"/>
  <c r="BP11" i="15"/>
  <c r="BP75" i="15"/>
  <c r="CJ46" i="15"/>
  <c r="CL46" i="15"/>
  <c r="CM46" i="15"/>
  <c r="CP46" i="15"/>
  <c r="BN19" i="15"/>
  <c r="BP19" i="15"/>
  <c r="BP83" i="15"/>
  <c r="CU52" i="15"/>
  <c r="CW52" i="15"/>
  <c r="CX52" i="15"/>
  <c r="DA52" i="15"/>
  <c r="CJ60" i="15"/>
  <c r="CL60" i="15"/>
  <c r="CM60" i="15"/>
  <c r="CP60" i="15"/>
  <c r="CU39" i="15"/>
  <c r="CW39" i="15"/>
  <c r="CX39" i="15"/>
  <c r="DA39" i="15"/>
  <c r="I30" i="2"/>
  <c r="I30" i="3"/>
  <c r="U29" i="12"/>
  <c r="T61" i="10"/>
  <c r="T61" i="9"/>
  <c r="O11" i="6"/>
  <c r="L12" i="3"/>
  <c r="AK61" i="8"/>
  <c r="U29" i="11"/>
  <c r="T61" i="12"/>
  <c r="I32" i="4"/>
  <c r="O11" i="2"/>
  <c r="O11" i="4"/>
  <c r="V29" i="11"/>
  <c r="T61" i="11"/>
  <c r="L31" i="5"/>
  <c r="U29" i="9"/>
  <c r="U29" i="10"/>
  <c r="AY15" i="14"/>
  <c r="AZ15" i="14"/>
  <c r="AY19" i="14"/>
  <c r="AZ19" i="14"/>
  <c r="AY7" i="14"/>
  <c r="AZ7" i="14"/>
  <c r="AZ8" i="14"/>
  <c r="AH28" i="14"/>
  <c r="AQ5" i="14"/>
  <c r="AT28" i="14"/>
  <c r="AT30" i="14"/>
  <c r="AY11" i="14"/>
  <c r="AZ11" i="14"/>
  <c r="AP28" i="14"/>
  <c r="AY20" i="14"/>
  <c r="AZ20" i="14"/>
  <c r="AY16" i="14"/>
  <c r="AZ16" i="14"/>
  <c r="AZ23" i="14"/>
  <c r="AY24" i="14"/>
  <c r="AZ24" i="14"/>
  <c r="BZ12" i="19"/>
  <c r="CC12" i="19"/>
  <c r="BZ5" i="19"/>
  <c r="CC5" i="19"/>
  <c r="CH5" i="19"/>
  <c r="CJ5" i="19"/>
  <c r="CJ69" i="19"/>
  <c r="BY85" i="19"/>
  <c r="BZ21" i="19"/>
  <c r="CC21" i="19"/>
  <c r="CK22" i="19"/>
  <c r="CN22" i="19"/>
  <c r="BZ6" i="19"/>
  <c r="CC6" i="19"/>
  <c r="CH6" i="19"/>
  <c r="CJ6" i="19"/>
  <c r="CJ70" i="19"/>
  <c r="BZ18" i="19"/>
  <c r="CC18" i="19"/>
  <c r="CH18" i="19"/>
  <c r="CJ18" i="19"/>
  <c r="CJ82" i="19"/>
  <c r="CS50" i="19"/>
  <c r="CU50" i="19"/>
  <c r="CV50" i="19"/>
  <c r="CY50" i="19"/>
  <c r="CS51" i="19"/>
  <c r="CU51" i="19"/>
  <c r="CV51" i="19"/>
  <c r="CY51" i="19"/>
  <c r="CS48" i="19"/>
  <c r="CU48" i="19"/>
  <c r="CV48" i="19"/>
  <c r="CY48" i="19"/>
  <c r="DD40" i="19"/>
  <c r="DF40" i="19"/>
  <c r="DG40" i="19"/>
  <c r="DD60" i="19"/>
  <c r="DF60" i="19"/>
  <c r="DG60" i="19"/>
  <c r="DD46" i="19"/>
  <c r="DF46" i="19"/>
  <c r="DG46" i="19"/>
  <c r="DD56" i="19"/>
  <c r="DF56" i="19"/>
  <c r="DG56" i="19"/>
  <c r="DD42" i="19"/>
  <c r="DF42" i="19"/>
  <c r="DG42" i="19"/>
  <c r="DD44" i="19"/>
  <c r="DF44" i="19"/>
  <c r="DG44" i="19"/>
  <c r="DD58" i="19"/>
  <c r="DF58" i="19"/>
  <c r="DG58" i="19"/>
  <c r="DD43" i="19"/>
  <c r="DF43" i="19"/>
  <c r="DG43" i="19"/>
  <c r="DD39" i="19"/>
  <c r="DF39" i="19"/>
  <c r="DG39" i="19"/>
  <c r="DD37" i="19"/>
  <c r="DF37" i="19"/>
  <c r="DG37" i="19"/>
  <c r="CS38" i="19"/>
  <c r="CU38" i="19"/>
  <c r="CV38" i="19"/>
  <c r="CY38" i="19"/>
  <c r="BW52" i="19"/>
  <c r="BY52" i="19"/>
  <c r="BY84" i="19"/>
  <c r="BZ52" i="19"/>
  <c r="CC52" i="19"/>
  <c r="CH8" i="19"/>
  <c r="CJ8" i="19"/>
  <c r="CJ72" i="19"/>
  <c r="BZ24" i="19"/>
  <c r="CC24" i="19"/>
  <c r="CS22" i="19"/>
  <c r="CU22" i="19"/>
  <c r="CU86" i="19"/>
  <c r="BO14" i="19"/>
  <c r="BR14" i="19"/>
  <c r="AH29" i="19"/>
  <c r="BZ17" i="19"/>
  <c r="CC17" i="19"/>
  <c r="BW15" i="19"/>
  <c r="BY15" i="19"/>
  <c r="BY79" i="19"/>
  <c r="BZ15" i="19"/>
  <c r="CC15" i="19"/>
  <c r="CH7" i="19"/>
  <c r="CJ7" i="19"/>
  <c r="CJ71" i="19"/>
  <c r="DD20" i="19"/>
  <c r="DF20" i="19"/>
  <c r="CH45" i="19"/>
  <c r="CJ45" i="19"/>
  <c r="CK45" i="19"/>
  <c r="CN45" i="19"/>
  <c r="CH12" i="19"/>
  <c r="CJ12" i="19"/>
  <c r="CJ76" i="19"/>
  <c r="DD53" i="19"/>
  <c r="DF53" i="19"/>
  <c r="DG53" i="19"/>
  <c r="DD57" i="19"/>
  <c r="DF57" i="19"/>
  <c r="DG57" i="19"/>
  <c r="DD28" i="19"/>
  <c r="DF28" i="19"/>
  <c r="DG28" i="19"/>
  <c r="BW9" i="19"/>
  <c r="BY9" i="19"/>
  <c r="BY73" i="19"/>
  <c r="BW11" i="19"/>
  <c r="BY11" i="19"/>
  <c r="BY75" i="19"/>
  <c r="CH25" i="19"/>
  <c r="CJ25" i="19"/>
  <c r="CJ89" i="19"/>
  <c r="AG68" i="19"/>
  <c r="AG91" i="19"/>
  <c r="CS27" i="19"/>
  <c r="CU27" i="19"/>
  <c r="CV27" i="19"/>
  <c r="CY27" i="19"/>
  <c r="DD54" i="19"/>
  <c r="DF54" i="19"/>
  <c r="DG54" i="19"/>
  <c r="CS47" i="19"/>
  <c r="CU47" i="19"/>
  <c r="CV47" i="19"/>
  <c r="CY47" i="19"/>
  <c r="CS59" i="19"/>
  <c r="CU59" i="19"/>
  <c r="CV59" i="19"/>
  <c r="CY59" i="19"/>
  <c r="CS55" i="19"/>
  <c r="CU55" i="19"/>
  <c r="CV55" i="19"/>
  <c r="CY55" i="19"/>
  <c r="BW19" i="19"/>
  <c r="BY19" i="19"/>
  <c r="BY83" i="19"/>
  <c r="CH13" i="19"/>
  <c r="CJ13" i="19"/>
  <c r="CJ77" i="19"/>
  <c r="BZ10" i="19"/>
  <c r="CC10" i="19"/>
  <c r="CH16" i="19"/>
  <c r="CJ16" i="19"/>
  <c r="CJ80" i="19"/>
  <c r="BL23" i="19"/>
  <c r="BN23" i="19"/>
  <c r="BN87" i="19"/>
  <c r="BP84" i="18"/>
  <c r="BQ20" i="18"/>
  <c r="BT20" i="18"/>
  <c r="BQ12" i="18"/>
  <c r="BT12" i="18"/>
  <c r="CB23" i="18"/>
  <c r="CE23" i="18"/>
  <c r="CJ23" i="18"/>
  <c r="CL23" i="18"/>
  <c r="CL87" i="18"/>
  <c r="CB5" i="18"/>
  <c r="CE5" i="18"/>
  <c r="BF16" i="18"/>
  <c r="BI16" i="18"/>
  <c r="BQ24" i="18"/>
  <c r="BT24" i="18"/>
  <c r="BF7" i="18"/>
  <c r="BI7" i="18"/>
  <c r="DF57" i="18"/>
  <c r="DH57" i="18"/>
  <c r="DI57" i="18"/>
  <c r="CU47" i="18"/>
  <c r="CW47" i="18"/>
  <c r="CX47" i="18"/>
  <c r="DA47" i="18"/>
  <c r="DF41" i="18"/>
  <c r="DH41" i="18"/>
  <c r="DI41" i="18"/>
  <c r="DF48" i="18"/>
  <c r="DH48" i="18"/>
  <c r="DI48" i="18"/>
  <c r="DF52" i="18"/>
  <c r="DH52" i="18"/>
  <c r="DI52" i="18"/>
  <c r="DF46" i="18"/>
  <c r="DH46" i="18"/>
  <c r="DI46" i="18"/>
  <c r="CU27" i="18"/>
  <c r="CW27" i="18"/>
  <c r="CX27" i="18"/>
  <c r="DA27" i="18"/>
  <c r="DF59" i="18"/>
  <c r="DH59" i="18"/>
  <c r="DI59" i="18"/>
  <c r="CU51" i="18"/>
  <c r="CW51" i="18"/>
  <c r="CX51" i="18"/>
  <c r="DA51" i="18"/>
  <c r="CU56" i="18"/>
  <c r="CW56" i="18"/>
  <c r="CX56" i="18"/>
  <c r="DA56" i="18"/>
  <c r="DF43" i="18"/>
  <c r="DH43" i="18"/>
  <c r="DI43" i="18"/>
  <c r="DF39" i="18"/>
  <c r="DH39" i="18"/>
  <c r="DI39" i="18"/>
  <c r="DF28" i="18"/>
  <c r="DH28" i="18"/>
  <c r="DI28" i="18"/>
  <c r="DF60" i="18"/>
  <c r="DH60" i="18"/>
  <c r="DI60" i="18"/>
  <c r="DF45" i="18"/>
  <c r="DH45" i="18"/>
  <c r="DI45" i="18"/>
  <c r="DF54" i="18"/>
  <c r="DH54" i="18"/>
  <c r="DI54" i="18"/>
  <c r="DF37" i="18"/>
  <c r="DH37" i="18"/>
  <c r="DI37" i="18"/>
  <c r="DF38" i="18"/>
  <c r="DH38" i="18"/>
  <c r="DI38" i="18"/>
  <c r="BN17" i="18"/>
  <c r="BP17" i="18"/>
  <c r="BP81" i="18"/>
  <c r="BY11" i="18"/>
  <c r="CA11" i="18"/>
  <c r="CA75" i="18"/>
  <c r="CM18" i="18"/>
  <c r="CP18" i="18"/>
  <c r="BQ19" i="18"/>
  <c r="BT19" i="18"/>
  <c r="BQ14" i="18"/>
  <c r="BT14" i="18"/>
  <c r="CJ5" i="18"/>
  <c r="CL5" i="18"/>
  <c r="CL69" i="18"/>
  <c r="BY21" i="18"/>
  <c r="CA21" i="18"/>
  <c r="CA85" i="18"/>
  <c r="CB8" i="18"/>
  <c r="CE8" i="18"/>
  <c r="CM22" i="18"/>
  <c r="CP22" i="18"/>
  <c r="BN16" i="18"/>
  <c r="BP16" i="18"/>
  <c r="BP80" i="18"/>
  <c r="DF58" i="18"/>
  <c r="DH58" i="18"/>
  <c r="DI58" i="18"/>
  <c r="AJ29" i="18"/>
  <c r="BY12" i="18"/>
  <c r="CA12" i="18"/>
  <c r="CA76" i="18"/>
  <c r="CU53" i="18"/>
  <c r="CW53" i="18"/>
  <c r="CX53" i="18"/>
  <c r="DA53" i="18"/>
  <c r="BY20" i="18"/>
  <c r="CA20" i="18"/>
  <c r="CA84" i="18"/>
  <c r="DF42" i="18"/>
  <c r="DH42" i="18"/>
  <c r="DI42" i="18"/>
  <c r="BY9" i="18"/>
  <c r="CA9" i="18"/>
  <c r="CA73" i="18"/>
  <c r="DF40" i="18"/>
  <c r="DH40" i="18"/>
  <c r="DI40" i="18"/>
  <c r="BY10" i="18"/>
  <c r="CA10" i="18"/>
  <c r="CA74" i="18"/>
  <c r="AG61" i="18"/>
  <c r="DF49" i="18"/>
  <c r="DH49" i="18"/>
  <c r="DI49" i="18"/>
  <c r="BY6" i="18"/>
  <c r="CA6" i="18"/>
  <c r="CA70" i="18"/>
  <c r="DF50" i="18"/>
  <c r="DH50" i="18"/>
  <c r="DI50" i="18"/>
  <c r="DF55" i="18"/>
  <c r="DH55" i="18"/>
  <c r="DI55" i="18"/>
  <c r="BQ15" i="18"/>
  <c r="BT15" i="18"/>
  <c r="CB25" i="18"/>
  <c r="CE25" i="18"/>
  <c r="BQ13" i="18"/>
  <c r="BT13" i="18"/>
  <c r="CB17" i="17"/>
  <c r="CE17" i="17"/>
  <c r="CM15" i="17"/>
  <c r="CP15" i="17"/>
  <c r="BF12" i="17"/>
  <c r="BI12" i="17"/>
  <c r="CB8" i="17"/>
  <c r="CE8" i="17"/>
  <c r="CJ8" i="17"/>
  <c r="CL8" i="17"/>
  <c r="CL72" i="17"/>
  <c r="DF48" i="17"/>
  <c r="DH48" i="17"/>
  <c r="DI48" i="17"/>
  <c r="DF37" i="17"/>
  <c r="DH37" i="17"/>
  <c r="DI37" i="17"/>
  <c r="DF56" i="17"/>
  <c r="DH56" i="17"/>
  <c r="DI56" i="17"/>
  <c r="CU40" i="17"/>
  <c r="CW40" i="17"/>
  <c r="CX40" i="17"/>
  <c r="DA40" i="17"/>
  <c r="CU27" i="17"/>
  <c r="CW27" i="17"/>
  <c r="CX27" i="17"/>
  <c r="DA27" i="17"/>
  <c r="CU28" i="17"/>
  <c r="CW28" i="17"/>
  <c r="CX28" i="17"/>
  <c r="DA28" i="17"/>
  <c r="DF52" i="17"/>
  <c r="DH52" i="17"/>
  <c r="DI52" i="17"/>
  <c r="DF44" i="17"/>
  <c r="DH44" i="17"/>
  <c r="DI44" i="17"/>
  <c r="DF60" i="17"/>
  <c r="DH60" i="17"/>
  <c r="DI60" i="17"/>
  <c r="AI69" i="17"/>
  <c r="DF54" i="17"/>
  <c r="DH54" i="17"/>
  <c r="DI54" i="17"/>
  <c r="DF55" i="17"/>
  <c r="DH55" i="17"/>
  <c r="DI55" i="17"/>
  <c r="CU46" i="17"/>
  <c r="CW46" i="17"/>
  <c r="CX46" i="17"/>
  <c r="DA46" i="17"/>
  <c r="BN12" i="17"/>
  <c r="BP12" i="17"/>
  <c r="BP76" i="17"/>
  <c r="BN25" i="17"/>
  <c r="BP25" i="17"/>
  <c r="BP89" i="17"/>
  <c r="BN13" i="17"/>
  <c r="BP13" i="17"/>
  <c r="BP77" i="17"/>
  <c r="DF51" i="17"/>
  <c r="DH51" i="17"/>
  <c r="DI51" i="17"/>
  <c r="DF58" i="17"/>
  <c r="DH58" i="17"/>
  <c r="DI58" i="17"/>
  <c r="BQ6" i="17"/>
  <c r="BT6" i="17"/>
  <c r="CB14" i="17"/>
  <c r="CE14" i="17"/>
  <c r="BQ24" i="17"/>
  <c r="BT24" i="17"/>
  <c r="BQ16" i="17"/>
  <c r="BT16" i="17"/>
  <c r="DF42" i="17"/>
  <c r="DH42" i="17"/>
  <c r="DI42" i="17"/>
  <c r="DF47" i="17"/>
  <c r="DH47" i="17"/>
  <c r="DI47" i="17"/>
  <c r="CJ7" i="17"/>
  <c r="CL7" i="17"/>
  <c r="BN43" i="17"/>
  <c r="BP43" i="17"/>
  <c r="BP75" i="17"/>
  <c r="CX11" i="17"/>
  <c r="DA11" i="17"/>
  <c r="CB20" i="17"/>
  <c r="CE20" i="17"/>
  <c r="DF41" i="17"/>
  <c r="DH41" i="17"/>
  <c r="DI41" i="17"/>
  <c r="CJ17" i="17"/>
  <c r="CL17" i="17"/>
  <c r="CL81" i="17"/>
  <c r="DF49" i="17"/>
  <c r="DH49" i="17"/>
  <c r="DI49" i="17"/>
  <c r="BQ9" i="17"/>
  <c r="BT9" i="17"/>
  <c r="CU57" i="17"/>
  <c r="CW57" i="17"/>
  <c r="CX57" i="17"/>
  <c r="DA57" i="17"/>
  <c r="DF45" i="17"/>
  <c r="DH45" i="17"/>
  <c r="DI45" i="17"/>
  <c r="DF38" i="17"/>
  <c r="DH38" i="17"/>
  <c r="DI38" i="17"/>
  <c r="CU50" i="17"/>
  <c r="CW50" i="17"/>
  <c r="CX50" i="17"/>
  <c r="DA50" i="17"/>
  <c r="BY39" i="17"/>
  <c r="CA39" i="17"/>
  <c r="CA71" i="17"/>
  <c r="DF59" i="17"/>
  <c r="DH59" i="17"/>
  <c r="DI59" i="17"/>
  <c r="DF26" i="17"/>
  <c r="DH26" i="17"/>
  <c r="DI26" i="17"/>
  <c r="DF53" i="17"/>
  <c r="DH53" i="17"/>
  <c r="DI53" i="17"/>
  <c r="CU15" i="17"/>
  <c r="CW15" i="17"/>
  <c r="CW79" i="17"/>
  <c r="BY19" i="17"/>
  <c r="CA19" i="17"/>
  <c r="CA83" i="17"/>
  <c r="BQ10" i="17"/>
  <c r="BT10" i="17"/>
  <c r="BQ18" i="17"/>
  <c r="BT18" i="17"/>
  <c r="BF23" i="17"/>
  <c r="BI23" i="17"/>
  <c r="CB21" i="17"/>
  <c r="CE21" i="17"/>
  <c r="AG61" i="17"/>
  <c r="CU22" i="17"/>
  <c r="CW22" i="17"/>
  <c r="CW86" i="17"/>
  <c r="CB21" i="16"/>
  <c r="CE21" i="16"/>
  <c r="CX15" i="16"/>
  <c r="DA15" i="16"/>
  <c r="DF15" i="16"/>
  <c r="DH15" i="16"/>
  <c r="DI15" i="16"/>
  <c r="CB10" i="16"/>
  <c r="CE10" i="16"/>
  <c r="CJ10" i="16"/>
  <c r="CL10" i="16"/>
  <c r="DF43" i="16"/>
  <c r="DH43" i="16"/>
  <c r="DI43" i="16"/>
  <c r="DF46" i="16"/>
  <c r="DH46" i="16"/>
  <c r="DI46" i="16"/>
  <c r="CU49" i="16"/>
  <c r="CW49" i="16"/>
  <c r="CX49" i="16"/>
  <c r="DA49" i="16"/>
  <c r="CU28" i="16"/>
  <c r="CW28" i="16"/>
  <c r="CX28" i="16"/>
  <c r="DA28" i="16"/>
  <c r="DF50" i="16"/>
  <c r="DH50" i="16"/>
  <c r="DI50" i="16"/>
  <c r="DF42" i="16"/>
  <c r="DH42" i="16"/>
  <c r="DI42" i="16"/>
  <c r="CU8" i="16"/>
  <c r="CW8" i="16"/>
  <c r="CX8" i="16"/>
  <c r="DA8" i="16"/>
  <c r="CU45" i="16"/>
  <c r="CW45" i="16"/>
  <c r="CX45" i="16"/>
  <c r="DA45" i="16"/>
  <c r="DF19" i="16"/>
  <c r="DH19" i="16"/>
  <c r="DI19" i="16"/>
  <c r="DF59" i="16"/>
  <c r="DH59" i="16"/>
  <c r="DI59" i="16"/>
  <c r="CU26" i="16"/>
  <c r="CW26" i="16"/>
  <c r="CX26" i="16"/>
  <c r="DA26" i="16"/>
  <c r="BY14" i="16"/>
  <c r="CA14" i="16"/>
  <c r="CA78" i="16"/>
  <c r="BY20" i="16"/>
  <c r="CA20" i="16"/>
  <c r="CA84" i="16"/>
  <c r="CX25" i="16"/>
  <c r="DA25" i="16"/>
  <c r="BF24" i="16"/>
  <c r="BI24" i="16"/>
  <c r="BQ9" i="16"/>
  <c r="BT9" i="16"/>
  <c r="DI16" i="16"/>
  <c r="BQ13" i="16"/>
  <c r="BT13" i="16"/>
  <c r="CM6" i="16"/>
  <c r="CP6" i="16"/>
  <c r="CB48" i="16"/>
  <c r="CE48" i="16"/>
  <c r="CU41" i="16"/>
  <c r="CW41" i="16"/>
  <c r="CX41" i="16"/>
  <c r="DA41" i="16"/>
  <c r="BY51" i="16"/>
  <c r="CA51" i="16"/>
  <c r="CA83" i="16"/>
  <c r="AG61" i="16"/>
  <c r="DF39" i="16"/>
  <c r="DH39" i="16"/>
  <c r="DI39" i="16"/>
  <c r="CJ21" i="16"/>
  <c r="CL21" i="16"/>
  <c r="CL85" i="16"/>
  <c r="CU54" i="16"/>
  <c r="CW54" i="16"/>
  <c r="CX54" i="16"/>
  <c r="DA54" i="16"/>
  <c r="DF57" i="16"/>
  <c r="DH57" i="16"/>
  <c r="DI57" i="16"/>
  <c r="CU58" i="16"/>
  <c r="CW58" i="16"/>
  <c r="CX58" i="16"/>
  <c r="DA58" i="16"/>
  <c r="CJ40" i="16"/>
  <c r="CL40" i="16"/>
  <c r="CL72" i="16"/>
  <c r="CM40" i="16"/>
  <c r="CP40" i="16"/>
  <c r="CU23" i="16"/>
  <c r="CW23" i="16"/>
  <c r="DF52" i="16"/>
  <c r="DH52" i="16"/>
  <c r="DI52" i="16"/>
  <c r="BY55" i="16"/>
  <c r="CA55" i="16"/>
  <c r="CB55" i="16"/>
  <c r="CE55" i="16"/>
  <c r="CA87" i="16"/>
  <c r="DF47" i="16"/>
  <c r="DH47" i="16"/>
  <c r="DI47" i="16"/>
  <c r="DF56" i="16"/>
  <c r="DH56" i="16"/>
  <c r="DI56" i="16"/>
  <c r="CU38" i="16"/>
  <c r="CW38" i="16"/>
  <c r="CX38" i="16"/>
  <c r="DA38" i="16"/>
  <c r="DF12" i="16"/>
  <c r="DH12" i="16"/>
  <c r="DI12" i="16"/>
  <c r="DF53" i="16"/>
  <c r="DH53" i="16"/>
  <c r="DI53" i="16"/>
  <c r="DF37" i="16"/>
  <c r="DH37" i="16"/>
  <c r="DI37" i="16"/>
  <c r="BN17" i="16"/>
  <c r="BP17" i="16"/>
  <c r="BP81" i="16"/>
  <c r="DF60" i="16"/>
  <c r="DH60" i="16"/>
  <c r="DI60" i="16"/>
  <c r="BQ5" i="16"/>
  <c r="BT5" i="16"/>
  <c r="BQ18" i="16"/>
  <c r="BT18" i="16"/>
  <c r="CB7" i="16"/>
  <c r="CE7" i="16"/>
  <c r="CU11" i="16"/>
  <c r="CW11" i="16"/>
  <c r="CW75" i="16"/>
  <c r="BQ22" i="16"/>
  <c r="BT22" i="16"/>
  <c r="CB44" i="16"/>
  <c r="CE44" i="16"/>
  <c r="BQ9" i="15"/>
  <c r="BT9" i="15"/>
  <c r="BY9" i="15"/>
  <c r="CA9" i="15"/>
  <c r="CA73" i="15"/>
  <c r="BQ15" i="15"/>
  <c r="BT15" i="15"/>
  <c r="CB13" i="15"/>
  <c r="CE13" i="15"/>
  <c r="CJ13" i="15"/>
  <c r="CL13" i="15"/>
  <c r="CL77" i="15"/>
  <c r="BQ6" i="15"/>
  <c r="BT6" i="15"/>
  <c r="BY6" i="15"/>
  <c r="CA6" i="15"/>
  <c r="CA70" i="15"/>
  <c r="CM25" i="15"/>
  <c r="CP25" i="15"/>
  <c r="CU25" i="15"/>
  <c r="CW25" i="15"/>
  <c r="CW89" i="15"/>
  <c r="BQ23" i="15"/>
  <c r="BT23" i="15"/>
  <c r="CM12" i="15"/>
  <c r="CP12" i="15"/>
  <c r="CU12" i="15"/>
  <c r="CW12" i="15"/>
  <c r="CW76" i="15"/>
  <c r="BF22" i="15"/>
  <c r="BI22" i="15"/>
  <c r="BN22" i="15"/>
  <c r="BP22" i="15"/>
  <c r="BP86" i="15"/>
  <c r="BQ16" i="15"/>
  <c r="BT16" i="15"/>
  <c r="BY16" i="15"/>
  <c r="CA16" i="15"/>
  <c r="CA80" i="15"/>
  <c r="CU60" i="15"/>
  <c r="CW60" i="15"/>
  <c r="CX60" i="15"/>
  <c r="DA60" i="15"/>
  <c r="CU42" i="15"/>
  <c r="CW42" i="15"/>
  <c r="CX42" i="15"/>
  <c r="DA42" i="15"/>
  <c r="DF49" i="15"/>
  <c r="DH49" i="15"/>
  <c r="DI49" i="15"/>
  <c r="DF45" i="15"/>
  <c r="DH45" i="15"/>
  <c r="DI45" i="15"/>
  <c r="DF53" i="15"/>
  <c r="DH53" i="15"/>
  <c r="DI53" i="15"/>
  <c r="CU46" i="15"/>
  <c r="CW46" i="15"/>
  <c r="CX46" i="15"/>
  <c r="DA46" i="15"/>
  <c r="DF58" i="15"/>
  <c r="DH58" i="15"/>
  <c r="DI58" i="15"/>
  <c r="CU50" i="15"/>
  <c r="CW50" i="15"/>
  <c r="CX50" i="15"/>
  <c r="DA50" i="15"/>
  <c r="DF47" i="15"/>
  <c r="DH47" i="15"/>
  <c r="DI47" i="15"/>
  <c r="CU27" i="15"/>
  <c r="CW27" i="15"/>
  <c r="CX27" i="15"/>
  <c r="DA27" i="15"/>
  <c r="DF39" i="15"/>
  <c r="DH39" i="15"/>
  <c r="DI39" i="15"/>
  <c r="DF57" i="15"/>
  <c r="DH57" i="15"/>
  <c r="DI57" i="15"/>
  <c r="CU28" i="15"/>
  <c r="CW28" i="15"/>
  <c r="CX28" i="15"/>
  <c r="DA28" i="15"/>
  <c r="DF40" i="15"/>
  <c r="DH40" i="15"/>
  <c r="DI40" i="15"/>
  <c r="CU38" i="15"/>
  <c r="CW38" i="15"/>
  <c r="CX38" i="15"/>
  <c r="DA38" i="15"/>
  <c r="CU26" i="15"/>
  <c r="CW26" i="15"/>
  <c r="CX26" i="15"/>
  <c r="DA26" i="15"/>
  <c r="CU37" i="15"/>
  <c r="CW37" i="15"/>
  <c r="CX37" i="15"/>
  <c r="DA37" i="15"/>
  <c r="DF54" i="15"/>
  <c r="DH54" i="15"/>
  <c r="DI54" i="15"/>
  <c r="DF52" i="15"/>
  <c r="DH52" i="15"/>
  <c r="DI52" i="15"/>
  <c r="CB10" i="15"/>
  <c r="CE10" i="15"/>
  <c r="AJ29" i="15"/>
  <c r="BY23" i="15"/>
  <c r="CA23" i="15"/>
  <c r="CA87" i="15"/>
  <c r="CU24" i="15"/>
  <c r="CW24" i="15"/>
  <c r="CX24" i="15"/>
  <c r="DA24" i="15"/>
  <c r="BY20" i="15"/>
  <c r="CA20" i="15"/>
  <c r="CA84" i="15"/>
  <c r="BY21" i="15"/>
  <c r="CA21" i="15"/>
  <c r="CA85" i="15"/>
  <c r="BY56" i="15"/>
  <c r="CA56" i="15"/>
  <c r="CA88" i="15"/>
  <c r="BQ17" i="15"/>
  <c r="BT17" i="15"/>
  <c r="AI92" i="15"/>
  <c r="CU43" i="15"/>
  <c r="CW43" i="15"/>
  <c r="CX43" i="15"/>
  <c r="DA43" i="15"/>
  <c r="CU55" i="15"/>
  <c r="CW55" i="15"/>
  <c r="CX55" i="15"/>
  <c r="DA55" i="15"/>
  <c r="DF48" i="15"/>
  <c r="DH48" i="15"/>
  <c r="DI48" i="15"/>
  <c r="CU59" i="15"/>
  <c r="CW59" i="15"/>
  <c r="CX59" i="15"/>
  <c r="DA59" i="15"/>
  <c r="BY15" i="15"/>
  <c r="CA15" i="15"/>
  <c r="CA79" i="15"/>
  <c r="DF44" i="15"/>
  <c r="DH44" i="15"/>
  <c r="DI44" i="15"/>
  <c r="DF51" i="15"/>
  <c r="DH51" i="15"/>
  <c r="DI51" i="15"/>
  <c r="DF41" i="15"/>
  <c r="DH41" i="15"/>
  <c r="DI41" i="15"/>
  <c r="CB14" i="15"/>
  <c r="CE14" i="15"/>
  <c r="BQ19" i="15"/>
  <c r="BT19" i="15"/>
  <c r="BQ11" i="15"/>
  <c r="BT11" i="15"/>
  <c r="CB9" i="15"/>
  <c r="CE9" i="15"/>
  <c r="CB5" i="15"/>
  <c r="CE5" i="15"/>
  <c r="BN7" i="15"/>
  <c r="BP7" i="15"/>
  <c r="BP71" i="15"/>
  <c r="BF18" i="15"/>
  <c r="BI18" i="15"/>
  <c r="BQ8" i="15"/>
  <c r="BT8" i="15"/>
  <c r="I33" i="4"/>
  <c r="U61" i="12"/>
  <c r="M12" i="3"/>
  <c r="L22" i="3"/>
  <c r="U61" i="9"/>
  <c r="V29" i="10"/>
  <c r="U61" i="11"/>
  <c r="I31" i="2"/>
  <c r="AP61" i="8"/>
  <c r="V29" i="12"/>
  <c r="I31" i="3"/>
  <c r="V29" i="9"/>
  <c r="AH29" i="8"/>
  <c r="U61" i="10"/>
  <c r="AY28" i="14"/>
  <c r="AQ28" i="14"/>
  <c r="AZ5" i="14"/>
  <c r="AZ28" i="14"/>
  <c r="BO23" i="19"/>
  <c r="BR23" i="19"/>
  <c r="CK16" i="19"/>
  <c r="CN16" i="19"/>
  <c r="CH21" i="19"/>
  <c r="CJ21" i="19"/>
  <c r="CJ85" i="19"/>
  <c r="CK12" i="19"/>
  <c r="CN12" i="19"/>
  <c r="CS12" i="19"/>
  <c r="CU12" i="19"/>
  <c r="CU76" i="19"/>
  <c r="CK13" i="19"/>
  <c r="CN13" i="19"/>
  <c r="CK6" i="19"/>
  <c r="CN6" i="19"/>
  <c r="CK7" i="19"/>
  <c r="CN7" i="19"/>
  <c r="CS7" i="19"/>
  <c r="CU7" i="19"/>
  <c r="CK18" i="19"/>
  <c r="CN18" i="19"/>
  <c r="CS18" i="19"/>
  <c r="CU18" i="19"/>
  <c r="CU82" i="19"/>
  <c r="AG92" i="19"/>
  <c r="DD59" i="19"/>
  <c r="DF59" i="19"/>
  <c r="DG59" i="19"/>
  <c r="DD27" i="19"/>
  <c r="DF27" i="19"/>
  <c r="DG27" i="19"/>
  <c r="CS45" i="19"/>
  <c r="CU45" i="19"/>
  <c r="CV45" i="19"/>
  <c r="CY45" i="19"/>
  <c r="BW23" i="19"/>
  <c r="BY23" i="19"/>
  <c r="BY87" i="19"/>
  <c r="CH17" i="19"/>
  <c r="CJ17" i="19"/>
  <c r="CJ81" i="19"/>
  <c r="CV22" i="19"/>
  <c r="CY22" i="19"/>
  <c r="CK8" i="19"/>
  <c r="CN8" i="19"/>
  <c r="CS16" i="19"/>
  <c r="CU16" i="19"/>
  <c r="CU80" i="19"/>
  <c r="CS13" i="19"/>
  <c r="CU13" i="19"/>
  <c r="CU77" i="19"/>
  <c r="DD55" i="19"/>
  <c r="DF55" i="19"/>
  <c r="DG55" i="19"/>
  <c r="DD47" i="19"/>
  <c r="DF47" i="19"/>
  <c r="DG47" i="19"/>
  <c r="AH61" i="19"/>
  <c r="DD38" i="19"/>
  <c r="DF38" i="19"/>
  <c r="DG38" i="19"/>
  <c r="DD51" i="19"/>
  <c r="DF51" i="19"/>
  <c r="DG51" i="19"/>
  <c r="CK25" i="19"/>
  <c r="CN25" i="19"/>
  <c r="CS6" i="19"/>
  <c r="CU6" i="19"/>
  <c r="CU70" i="19"/>
  <c r="CH15" i="19"/>
  <c r="CJ15" i="19"/>
  <c r="CJ79" i="19"/>
  <c r="AK29" i="19"/>
  <c r="CH52" i="19"/>
  <c r="CJ52" i="19"/>
  <c r="CJ84" i="19"/>
  <c r="DD48" i="19"/>
  <c r="DF48" i="19"/>
  <c r="DG48" i="19"/>
  <c r="DD50" i="19"/>
  <c r="DF50" i="19"/>
  <c r="DG50" i="19"/>
  <c r="CH10" i="19"/>
  <c r="CJ10" i="19"/>
  <c r="CJ74" i="19"/>
  <c r="BZ19" i="19"/>
  <c r="CC19" i="19"/>
  <c r="CK5" i="19"/>
  <c r="CN5" i="19"/>
  <c r="BZ11" i="19"/>
  <c r="CC11" i="19"/>
  <c r="BZ9" i="19"/>
  <c r="CC9" i="19"/>
  <c r="DG20" i="19"/>
  <c r="BW14" i="19"/>
  <c r="BY14" i="19"/>
  <c r="BY78" i="19"/>
  <c r="CH24" i="19"/>
  <c r="CJ24" i="19"/>
  <c r="CJ88" i="19"/>
  <c r="BY24" i="18"/>
  <c r="CA24" i="18"/>
  <c r="CA88" i="18"/>
  <c r="CM5" i="18"/>
  <c r="CP5" i="18"/>
  <c r="CB9" i="18"/>
  <c r="CE9" i="18"/>
  <c r="CJ9" i="18"/>
  <c r="CL9" i="18"/>
  <c r="CL73" i="18"/>
  <c r="BQ16" i="18"/>
  <c r="BT16" i="18"/>
  <c r="BY16" i="18"/>
  <c r="CA16" i="18"/>
  <c r="CA80" i="18"/>
  <c r="BN7" i="18"/>
  <c r="BP7" i="18"/>
  <c r="BP71" i="18"/>
  <c r="DF53" i="18"/>
  <c r="DH53" i="18"/>
  <c r="DI53" i="18"/>
  <c r="DF27" i="18"/>
  <c r="DH27" i="18"/>
  <c r="DI27" i="18"/>
  <c r="DF47" i="18"/>
  <c r="DH47" i="18"/>
  <c r="DI47" i="18"/>
  <c r="DF51" i="18"/>
  <c r="DH51" i="18"/>
  <c r="DI51" i="18"/>
  <c r="CJ25" i="18"/>
  <c r="CL25" i="18"/>
  <c r="CL89" i="18"/>
  <c r="AI68" i="18"/>
  <c r="AI91" i="18"/>
  <c r="DF56" i="18"/>
  <c r="DH56" i="18"/>
  <c r="DI56" i="18"/>
  <c r="BY15" i="18"/>
  <c r="CA15" i="18"/>
  <c r="CA79" i="18"/>
  <c r="CB20" i="18"/>
  <c r="CE20" i="18"/>
  <c r="CB12" i="18"/>
  <c r="CE12" i="18"/>
  <c r="CM23" i="18"/>
  <c r="CP23" i="18"/>
  <c r="CB21" i="18"/>
  <c r="CE21" i="18"/>
  <c r="BY14" i="18"/>
  <c r="CA14" i="18"/>
  <c r="CA78" i="18"/>
  <c r="CB11" i="18"/>
  <c r="CE11" i="18"/>
  <c r="CB6" i="18"/>
  <c r="CE6" i="18"/>
  <c r="CB10" i="18"/>
  <c r="CE10" i="18"/>
  <c r="AM29" i="18"/>
  <c r="CU22" i="18"/>
  <c r="CW22" i="18"/>
  <c r="CW86" i="18"/>
  <c r="BY19" i="18"/>
  <c r="CA19" i="18"/>
  <c r="CA83" i="18"/>
  <c r="BQ17" i="18"/>
  <c r="BT17" i="18"/>
  <c r="BY13" i="18"/>
  <c r="CA13" i="18"/>
  <c r="CA77" i="18"/>
  <c r="CJ8" i="18"/>
  <c r="CL8" i="18"/>
  <c r="CL72" i="18"/>
  <c r="CU5" i="18"/>
  <c r="CW5" i="18"/>
  <c r="CW69" i="18"/>
  <c r="CU18" i="18"/>
  <c r="CW18" i="18"/>
  <c r="CW82" i="18"/>
  <c r="CB19" i="17"/>
  <c r="CE19" i="17"/>
  <c r="BQ13" i="17"/>
  <c r="BT13" i="17"/>
  <c r="BQ12" i="17"/>
  <c r="BT12" i="17"/>
  <c r="BQ25" i="17"/>
  <c r="BT25" i="17"/>
  <c r="BY25" i="17"/>
  <c r="CA25" i="17"/>
  <c r="CA89" i="17"/>
  <c r="CM8" i="17"/>
  <c r="CP8" i="17"/>
  <c r="CU8" i="17"/>
  <c r="CW8" i="17"/>
  <c r="DF46" i="17"/>
  <c r="DH46" i="17"/>
  <c r="DI46" i="17"/>
  <c r="DF50" i="17"/>
  <c r="DH50" i="17"/>
  <c r="DI50" i="17"/>
  <c r="CJ21" i="17"/>
  <c r="CL21" i="17"/>
  <c r="CL85" i="17"/>
  <c r="DF57" i="17"/>
  <c r="DH57" i="17"/>
  <c r="DI57" i="17"/>
  <c r="CJ14" i="17"/>
  <c r="CL14" i="17"/>
  <c r="CL78" i="17"/>
  <c r="BY12" i="17"/>
  <c r="CA12" i="17"/>
  <c r="CA76" i="17"/>
  <c r="CX22" i="17"/>
  <c r="DA22" i="17"/>
  <c r="BY18" i="17"/>
  <c r="CA18" i="17"/>
  <c r="CA82" i="17"/>
  <c r="BY9" i="17"/>
  <c r="CA9" i="17"/>
  <c r="CA73" i="17"/>
  <c r="CM17" i="17"/>
  <c r="CP17" i="17"/>
  <c r="DF11" i="17"/>
  <c r="DH11" i="17"/>
  <c r="DI11" i="17"/>
  <c r="CM7" i="17"/>
  <c r="CP7" i="17"/>
  <c r="BY6" i="17"/>
  <c r="CA6" i="17"/>
  <c r="CA70" i="17"/>
  <c r="BN23" i="17"/>
  <c r="BP23" i="17"/>
  <c r="BP87" i="17"/>
  <c r="CJ20" i="17"/>
  <c r="CL20" i="17"/>
  <c r="CL84" i="17"/>
  <c r="DF28" i="17"/>
  <c r="DH28" i="17"/>
  <c r="DI28" i="17"/>
  <c r="AI68" i="17"/>
  <c r="AI91" i="17"/>
  <c r="BY10" i="17"/>
  <c r="CA10" i="17"/>
  <c r="CA74" i="17"/>
  <c r="CX15" i="17"/>
  <c r="DA15" i="17"/>
  <c r="BY16" i="17"/>
  <c r="CA16" i="17"/>
  <c r="CA80" i="17"/>
  <c r="DF27" i="17"/>
  <c r="DH27" i="17"/>
  <c r="DI27" i="17"/>
  <c r="CJ19" i="17"/>
  <c r="CL19" i="17"/>
  <c r="CL83" i="17"/>
  <c r="BY13" i="17"/>
  <c r="CA13" i="17"/>
  <c r="CA77" i="17"/>
  <c r="DF40" i="17"/>
  <c r="DH40" i="17"/>
  <c r="DI40" i="17"/>
  <c r="CB39" i="17"/>
  <c r="CE39" i="17"/>
  <c r="BQ43" i="17"/>
  <c r="BT43" i="17"/>
  <c r="BY24" i="17"/>
  <c r="CA24" i="17"/>
  <c r="CA88" i="17"/>
  <c r="AJ29" i="17"/>
  <c r="BQ17" i="16"/>
  <c r="BT17" i="16"/>
  <c r="CL74" i="16"/>
  <c r="CM10" i="16"/>
  <c r="CP10" i="16"/>
  <c r="CM21" i="16"/>
  <c r="CP21" i="16"/>
  <c r="CU21" i="16"/>
  <c r="CW21" i="16"/>
  <c r="CW85" i="16"/>
  <c r="CB20" i="16"/>
  <c r="CE20" i="16"/>
  <c r="CJ20" i="16"/>
  <c r="CL20" i="16"/>
  <c r="CL84" i="16"/>
  <c r="DF8" i="16"/>
  <c r="DH8" i="16"/>
  <c r="DF54" i="16"/>
  <c r="DH54" i="16"/>
  <c r="DI54" i="16"/>
  <c r="DF38" i="16"/>
  <c r="DH38" i="16"/>
  <c r="DI38" i="16"/>
  <c r="DF58" i="16"/>
  <c r="DH58" i="16"/>
  <c r="DI58" i="16"/>
  <c r="DF49" i="16"/>
  <c r="DH49" i="16"/>
  <c r="DI49" i="16"/>
  <c r="DF41" i="16"/>
  <c r="DH41" i="16"/>
  <c r="DI41" i="16"/>
  <c r="BN24" i="16"/>
  <c r="BP24" i="16"/>
  <c r="BP88" i="16"/>
  <c r="DF26" i="16"/>
  <c r="DH26" i="16"/>
  <c r="DI26" i="16"/>
  <c r="DF45" i="16"/>
  <c r="DH45" i="16"/>
  <c r="DI45" i="16"/>
  <c r="CJ7" i="16"/>
  <c r="CL7" i="16"/>
  <c r="CL71" i="16"/>
  <c r="BY17" i="16"/>
  <c r="CA17" i="16"/>
  <c r="CA81" i="16"/>
  <c r="BY22" i="16"/>
  <c r="CA22" i="16"/>
  <c r="CA86" i="16"/>
  <c r="BY18" i="16"/>
  <c r="CA18" i="16"/>
  <c r="CA82" i="16"/>
  <c r="BY5" i="16"/>
  <c r="CA5" i="16"/>
  <c r="CA69" i="16"/>
  <c r="DH79" i="16"/>
  <c r="CB51" i="16"/>
  <c r="CE51" i="16"/>
  <c r="DF25" i="16"/>
  <c r="DH25" i="16"/>
  <c r="DH89" i="16"/>
  <c r="CB14" i="16"/>
  <c r="CE14" i="16"/>
  <c r="CJ55" i="16"/>
  <c r="CL55" i="16"/>
  <c r="CL87" i="16"/>
  <c r="CM55" i="16"/>
  <c r="CP55" i="16"/>
  <c r="CU6" i="16"/>
  <c r="CW6" i="16"/>
  <c r="CW70" i="16"/>
  <c r="DF28" i="16"/>
  <c r="DH28" i="16"/>
  <c r="DI28" i="16"/>
  <c r="CJ44" i="16"/>
  <c r="CL44" i="16"/>
  <c r="CL76" i="16"/>
  <c r="AI68" i="16"/>
  <c r="AI91" i="16"/>
  <c r="CU40" i="16"/>
  <c r="CW40" i="16"/>
  <c r="CW72" i="16"/>
  <c r="BY13" i="16"/>
  <c r="CA13" i="16"/>
  <c r="CA77" i="16"/>
  <c r="CU10" i="16"/>
  <c r="CW10" i="16"/>
  <c r="CW74" i="16"/>
  <c r="CX11" i="16"/>
  <c r="DA11" i="16"/>
  <c r="AJ29" i="16"/>
  <c r="CX23" i="16"/>
  <c r="DA23" i="16"/>
  <c r="CJ48" i="16"/>
  <c r="CL48" i="16"/>
  <c r="CL80" i="16"/>
  <c r="CM48" i="16"/>
  <c r="CP48" i="16"/>
  <c r="BY9" i="16"/>
  <c r="CA9" i="16"/>
  <c r="CA73" i="16"/>
  <c r="BQ7" i="15"/>
  <c r="BT7" i="15"/>
  <c r="CB21" i="15"/>
  <c r="CE21" i="15"/>
  <c r="CB16" i="15"/>
  <c r="CE16" i="15"/>
  <c r="CJ16" i="15"/>
  <c r="CL16" i="15"/>
  <c r="CL80" i="15"/>
  <c r="CX25" i="15"/>
  <c r="DA25" i="15"/>
  <c r="DF25" i="15"/>
  <c r="DH25" i="15"/>
  <c r="DH89" i="15"/>
  <c r="CM13" i="15"/>
  <c r="CP13" i="15"/>
  <c r="CU13" i="15"/>
  <c r="CW13" i="15"/>
  <c r="CX12" i="15"/>
  <c r="DA12" i="15"/>
  <c r="DF12" i="15"/>
  <c r="DH12" i="15"/>
  <c r="DF38" i="15"/>
  <c r="DH38" i="15"/>
  <c r="DI38" i="15"/>
  <c r="DF46" i="15"/>
  <c r="DH46" i="15"/>
  <c r="DI46" i="15"/>
  <c r="DF42" i="15"/>
  <c r="DH42" i="15"/>
  <c r="DI42" i="15"/>
  <c r="DF60" i="15"/>
  <c r="DH60" i="15"/>
  <c r="DI60" i="15"/>
  <c r="CJ9" i="15"/>
  <c r="CL9" i="15"/>
  <c r="CL73" i="15"/>
  <c r="DF43" i="15"/>
  <c r="DH43" i="15"/>
  <c r="DI43" i="15"/>
  <c r="CJ21" i="15"/>
  <c r="CL21" i="15"/>
  <c r="CL85" i="15"/>
  <c r="DF24" i="15"/>
  <c r="DH24" i="15"/>
  <c r="DI24" i="15"/>
  <c r="DF26" i="15"/>
  <c r="DH26" i="15"/>
  <c r="DI26" i="15"/>
  <c r="DF27" i="15"/>
  <c r="DH27" i="15"/>
  <c r="DI27" i="15"/>
  <c r="DF50" i="15"/>
  <c r="DH50" i="15"/>
  <c r="DI50" i="15"/>
  <c r="BY7" i="15"/>
  <c r="CA7" i="15"/>
  <c r="CA71" i="15"/>
  <c r="CB15" i="15"/>
  <c r="CE15" i="15"/>
  <c r="CJ10" i="15"/>
  <c r="CL10" i="15"/>
  <c r="CL74" i="15"/>
  <c r="BN18" i="15"/>
  <c r="BP18" i="15"/>
  <c r="BP82" i="15"/>
  <c r="BY11" i="15"/>
  <c r="CA11" i="15"/>
  <c r="CA75" i="15"/>
  <c r="BY17" i="15"/>
  <c r="CA17" i="15"/>
  <c r="CA81" i="15"/>
  <c r="BY19" i="15"/>
  <c r="CA19" i="15"/>
  <c r="CA83" i="15"/>
  <c r="AJ61" i="15"/>
  <c r="CB56" i="15"/>
  <c r="CE56" i="15"/>
  <c r="CB6" i="15"/>
  <c r="CE6" i="15"/>
  <c r="CB20" i="15"/>
  <c r="CE20" i="15"/>
  <c r="BQ22" i="15"/>
  <c r="BT22" i="15"/>
  <c r="CB23" i="15"/>
  <c r="CE23" i="15"/>
  <c r="BY8" i="15"/>
  <c r="CA8" i="15"/>
  <c r="CA72" i="15"/>
  <c r="CJ5" i="15"/>
  <c r="CL5" i="15"/>
  <c r="CL69" i="15"/>
  <c r="CJ14" i="15"/>
  <c r="CL14" i="15"/>
  <c r="CL78" i="15"/>
  <c r="DF59" i="15"/>
  <c r="DH59" i="15"/>
  <c r="DI59" i="15"/>
  <c r="DF55" i="15"/>
  <c r="DH55" i="15"/>
  <c r="DI55" i="15"/>
  <c r="AM29" i="15"/>
  <c r="DF37" i="15"/>
  <c r="DH37" i="15"/>
  <c r="DI37" i="15"/>
  <c r="DF28" i="15"/>
  <c r="DH28" i="15"/>
  <c r="DI28" i="15"/>
  <c r="V61" i="10"/>
  <c r="I32" i="3"/>
  <c r="Y29" i="11"/>
  <c r="Q6" i="5"/>
  <c r="L24" i="3"/>
  <c r="V61" i="12"/>
  <c r="V61" i="11"/>
  <c r="N12" i="3"/>
  <c r="I34" i="4"/>
  <c r="I43" i="2"/>
  <c r="AK29" i="8"/>
  <c r="V61" i="9"/>
  <c r="CK10" i="19"/>
  <c r="CN10" i="19"/>
  <c r="CK21" i="19"/>
  <c r="CN21" i="19"/>
  <c r="CS21" i="19"/>
  <c r="CU21" i="19"/>
  <c r="CU85" i="19"/>
  <c r="CU71" i="19"/>
  <c r="CV7" i="19"/>
  <c r="CY7" i="19"/>
  <c r="DD7" i="19"/>
  <c r="DF7" i="19"/>
  <c r="DF71" i="19"/>
  <c r="BZ14" i="19"/>
  <c r="CC14" i="19"/>
  <c r="CV21" i="19"/>
  <c r="CY21" i="19"/>
  <c r="CH19" i="19"/>
  <c r="CJ19" i="19"/>
  <c r="CJ83" i="19"/>
  <c r="CK19" i="19"/>
  <c r="CN19" i="19"/>
  <c r="CK52" i="19"/>
  <c r="CN52" i="19"/>
  <c r="CV12" i="19"/>
  <c r="CY12" i="19"/>
  <c r="AK61" i="19"/>
  <c r="CK24" i="19"/>
  <c r="CN24" i="19"/>
  <c r="CH9" i="19"/>
  <c r="CJ9" i="19"/>
  <c r="CJ73" i="19"/>
  <c r="CS10" i="19"/>
  <c r="CU10" i="19"/>
  <c r="CU74" i="19"/>
  <c r="CK15" i="19"/>
  <c r="CN15" i="19"/>
  <c r="CV16" i="19"/>
  <c r="CY16" i="19"/>
  <c r="CK17" i="19"/>
  <c r="CN17" i="19"/>
  <c r="BZ23" i="19"/>
  <c r="CC23" i="19"/>
  <c r="CH11" i="19"/>
  <c r="CJ11" i="19"/>
  <c r="CJ75" i="19"/>
  <c r="CV6" i="19"/>
  <c r="CY6" i="19"/>
  <c r="CV13" i="19"/>
  <c r="CY13" i="19"/>
  <c r="CS8" i="19"/>
  <c r="CU8" i="19"/>
  <c r="CU72" i="19"/>
  <c r="CV18" i="19"/>
  <c r="CY18" i="19"/>
  <c r="CH14" i="19"/>
  <c r="CJ14" i="19"/>
  <c r="CJ78" i="19"/>
  <c r="CS5" i="19"/>
  <c r="CU5" i="19"/>
  <c r="CU69" i="19"/>
  <c r="AP29" i="19"/>
  <c r="CS25" i="19"/>
  <c r="CU25" i="19"/>
  <c r="CU89" i="19"/>
  <c r="DD22" i="19"/>
  <c r="DF22" i="19"/>
  <c r="DF86" i="19"/>
  <c r="DD45" i="19"/>
  <c r="DF45" i="19"/>
  <c r="DG45" i="19"/>
  <c r="BQ7" i="18"/>
  <c r="BT7" i="18"/>
  <c r="CM8" i="18"/>
  <c r="CP8" i="18"/>
  <c r="CU8" i="18"/>
  <c r="CW8" i="18"/>
  <c r="CW72" i="18"/>
  <c r="CX18" i="18"/>
  <c r="DA18" i="18"/>
  <c r="CX22" i="18"/>
  <c r="DA22" i="18"/>
  <c r="DF22" i="18"/>
  <c r="DH22" i="18"/>
  <c r="DH86" i="18"/>
  <c r="CM25" i="18"/>
  <c r="CP25" i="18"/>
  <c r="CB16" i="18"/>
  <c r="CE16" i="18"/>
  <c r="CJ16" i="18"/>
  <c r="CL16" i="18"/>
  <c r="BY7" i="18"/>
  <c r="CA7" i="18"/>
  <c r="CA71" i="18"/>
  <c r="CB7" i="18"/>
  <c r="CE7" i="18"/>
  <c r="CB13" i="18"/>
  <c r="CE13" i="18"/>
  <c r="CB24" i="18"/>
  <c r="CE24" i="18"/>
  <c r="CJ24" i="18"/>
  <c r="CL24" i="18"/>
  <c r="CL88" i="18"/>
  <c r="CX5" i="18"/>
  <c r="DA5" i="18"/>
  <c r="AR29" i="18"/>
  <c r="CJ11" i="18"/>
  <c r="CL11" i="18"/>
  <c r="CL75" i="18"/>
  <c r="CU23" i="18"/>
  <c r="CW23" i="18"/>
  <c r="CW87" i="18"/>
  <c r="AI92" i="18"/>
  <c r="CJ13" i="18"/>
  <c r="CL13" i="18"/>
  <c r="CL77" i="18"/>
  <c r="CJ12" i="18"/>
  <c r="CL12" i="18"/>
  <c r="CL76" i="18"/>
  <c r="DF18" i="18"/>
  <c r="DH18" i="18"/>
  <c r="DH82" i="18"/>
  <c r="BY17" i="18"/>
  <c r="CA17" i="18"/>
  <c r="CA81" i="18"/>
  <c r="CJ10" i="18"/>
  <c r="CL10" i="18"/>
  <c r="CL74" i="18"/>
  <c r="CM10" i="18"/>
  <c r="CP10" i="18"/>
  <c r="CB14" i="18"/>
  <c r="CE14" i="18"/>
  <c r="CJ20" i="18"/>
  <c r="CL20" i="18"/>
  <c r="CL84" i="18"/>
  <c r="CM9" i="18"/>
  <c r="CP9" i="18"/>
  <c r="CU25" i="18"/>
  <c r="CW25" i="18"/>
  <c r="CW89" i="18"/>
  <c r="CB19" i="18"/>
  <c r="CE19" i="18"/>
  <c r="CJ6" i="18"/>
  <c r="CL6" i="18"/>
  <c r="CL70" i="18"/>
  <c r="CJ21" i="18"/>
  <c r="CL21" i="18"/>
  <c r="CL85" i="18"/>
  <c r="CB15" i="18"/>
  <c r="CE15" i="18"/>
  <c r="AJ61" i="18"/>
  <c r="CB6" i="17"/>
  <c r="CE6" i="17"/>
  <c r="CM21" i="17"/>
  <c r="CP21" i="17"/>
  <c r="CU21" i="17"/>
  <c r="CW21" i="17"/>
  <c r="CW85" i="17"/>
  <c r="CB13" i="17"/>
  <c r="CE13" i="17"/>
  <c r="CB12" i="17"/>
  <c r="CE12" i="17"/>
  <c r="CJ12" i="17"/>
  <c r="CL12" i="17"/>
  <c r="CL76" i="17"/>
  <c r="CB10" i="17"/>
  <c r="CE10" i="17"/>
  <c r="AI92" i="17"/>
  <c r="CW72" i="17"/>
  <c r="CX8" i="17"/>
  <c r="DA8" i="17"/>
  <c r="DF8" i="17"/>
  <c r="DH8" i="17"/>
  <c r="DH72" i="17"/>
  <c r="CB25" i="17"/>
  <c r="CE25" i="17"/>
  <c r="CJ25" i="17"/>
  <c r="CL25" i="17"/>
  <c r="CL89" i="17"/>
  <c r="BY43" i="17"/>
  <c r="CA43" i="17"/>
  <c r="CA75" i="17"/>
  <c r="CB43" i="17"/>
  <c r="CE43" i="17"/>
  <c r="CJ13" i="17"/>
  <c r="CL13" i="17"/>
  <c r="CL77" i="17"/>
  <c r="DF15" i="17"/>
  <c r="DH15" i="17"/>
  <c r="DH79" i="17"/>
  <c r="CJ6" i="17"/>
  <c r="CL6" i="17"/>
  <c r="CL70" i="17"/>
  <c r="AM29" i="17"/>
  <c r="CJ39" i="17"/>
  <c r="CL39" i="17"/>
  <c r="CL71" i="17"/>
  <c r="CM39" i="17"/>
  <c r="CP39" i="17"/>
  <c r="AJ61" i="17"/>
  <c r="BQ23" i="17"/>
  <c r="BT23" i="17"/>
  <c r="CU17" i="17"/>
  <c r="CW17" i="17"/>
  <c r="CW81" i="17"/>
  <c r="CB18" i="17"/>
  <c r="CE18" i="17"/>
  <c r="CB24" i="17"/>
  <c r="CE24" i="17"/>
  <c r="CM19" i="17"/>
  <c r="CP19" i="17"/>
  <c r="CB16" i="17"/>
  <c r="CE16" i="17"/>
  <c r="CJ10" i="17"/>
  <c r="CL10" i="17"/>
  <c r="CL74" i="17"/>
  <c r="CM20" i="17"/>
  <c r="CP20" i="17"/>
  <c r="CU7" i="17"/>
  <c r="CW7" i="17"/>
  <c r="CB9" i="17"/>
  <c r="CE9" i="17"/>
  <c r="DF22" i="17"/>
  <c r="DH22" i="17"/>
  <c r="DH86" i="17"/>
  <c r="CM14" i="17"/>
  <c r="CP14" i="17"/>
  <c r="CB5" i="16"/>
  <c r="CE5" i="16"/>
  <c r="CB9" i="16"/>
  <c r="CE9" i="16"/>
  <c r="CJ9" i="16"/>
  <c r="CL9" i="16"/>
  <c r="CL73" i="16"/>
  <c r="CX21" i="16"/>
  <c r="DA21" i="16"/>
  <c r="DF21" i="16"/>
  <c r="DH21" i="16"/>
  <c r="DH85" i="16"/>
  <c r="AI92" i="16"/>
  <c r="CJ5" i="16"/>
  <c r="CL5" i="16"/>
  <c r="CL69" i="16"/>
  <c r="CX40" i="16"/>
  <c r="DA40" i="16"/>
  <c r="CU55" i="16"/>
  <c r="CW55" i="16"/>
  <c r="CW87" i="16"/>
  <c r="DI25" i="16"/>
  <c r="CB22" i="16"/>
  <c r="CE22" i="16"/>
  <c r="AM29" i="16"/>
  <c r="CX6" i="16"/>
  <c r="DA6" i="16"/>
  <c r="CJ51" i="16"/>
  <c r="CL51" i="16"/>
  <c r="CL83" i="16"/>
  <c r="CU48" i="16"/>
  <c r="CW48" i="16"/>
  <c r="CW80" i="16"/>
  <c r="CX48" i="16"/>
  <c r="DA48" i="16"/>
  <c r="CX10" i="16"/>
  <c r="DA10" i="16"/>
  <c r="CM7" i="16"/>
  <c r="CP7" i="16"/>
  <c r="DF23" i="16"/>
  <c r="DH23" i="16"/>
  <c r="DI23" i="16"/>
  <c r="DF11" i="16"/>
  <c r="DH11" i="16"/>
  <c r="DH75" i="16"/>
  <c r="CB13" i="16"/>
  <c r="CE13" i="16"/>
  <c r="CM44" i="16"/>
  <c r="CP44" i="16"/>
  <c r="CM20" i="16"/>
  <c r="CP20" i="16"/>
  <c r="AJ61" i="16"/>
  <c r="CJ14" i="16"/>
  <c r="CL14" i="16"/>
  <c r="CL78" i="16"/>
  <c r="CB18" i="16"/>
  <c r="CE18" i="16"/>
  <c r="CB17" i="16"/>
  <c r="CE17" i="16"/>
  <c r="BQ24" i="16"/>
  <c r="BT24" i="16"/>
  <c r="DI8" i="16"/>
  <c r="CM16" i="15"/>
  <c r="CP16" i="15"/>
  <c r="BQ18" i="15"/>
  <c r="BT18" i="15"/>
  <c r="BY18" i="15"/>
  <c r="CA18" i="15"/>
  <c r="CA82" i="15"/>
  <c r="DH76" i="15"/>
  <c r="DI12" i="15"/>
  <c r="CW77" i="15"/>
  <c r="CX13" i="15"/>
  <c r="DA13" i="15"/>
  <c r="DF13" i="15"/>
  <c r="DH13" i="15"/>
  <c r="DH77" i="15"/>
  <c r="CM10" i="15"/>
  <c r="CP10" i="15"/>
  <c r="CB11" i="15"/>
  <c r="CE11" i="15"/>
  <c r="CJ11" i="15"/>
  <c r="CL11" i="15"/>
  <c r="CB19" i="15"/>
  <c r="CE19" i="15"/>
  <c r="CJ19" i="15"/>
  <c r="CL19" i="15"/>
  <c r="AR29" i="15"/>
  <c r="CU16" i="15"/>
  <c r="CW16" i="15"/>
  <c r="CW80" i="15"/>
  <c r="CJ23" i="15"/>
  <c r="CL23" i="15"/>
  <c r="CL87" i="15"/>
  <c r="CJ56" i="15"/>
  <c r="CL56" i="15"/>
  <c r="CL88" i="15"/>
  <c r="CU10" i="15"/>
  <c r="CW10" i="15"/>
  <c r="CW74" i="15"/>
  <c r="CX10" i="15"/>
  <c r="DA10" i="15"/>
  <c r="CM5" i="15"/>
  <c r="CP5" i="15"/>
  <c r="BY22" i="15"/>
  <c r="CA22" i="15"/>
  <c r="CA86" i="15"/>
  <c r="AM61" i="15"/>
  <c r="CB17" i="15"/>
  <c r="CE17" i="15"/>
  <c r="CJ15" i="15"/>
  <c r="CL15" i="15"/>
  <c r="CL79" i="15"/>
  <c r="DI25" i="15"/>
  <c r="CJ20" i="15"/>
  <c r="CL20" i="15"/>
  <c r="CL84" i="15"/>
  <c r="CM14" i="15"/>
  <c r="CP14" i="15"/>
  <c r="CB8" i="15"/>
  <c r="CE8" i="15"/>
  <c r="CJ6" i="15"/>
  <c r="CL6" i="15"/>
  <c r="CL70" i="15"/>
  <c r="CB7" i="15"/>
  <c r="CE7" i="15"/>
  <c r="CM21" i="15"/>
  <c r="CP21" i="15"/>
  <c r="CM9" i="15"/>
  <c r="CP9" i="15"/>
  <c r="Y29" i="10"/>
  <c r="J31" i="5"/>
  <c r="I35" i="4"/>
  <c r="AS61" i="8"/>
  <c r="Y29" i="12"/>
  <c r="Y29" i="9"/>
  <c r="O12" i="3"/>
  <c r="L25" i="3"/>
  <c r="L26" i="3"/>
  <c r="L28" i="3"/>
  <c r="L29" i="3"/>
  <c r="AP29" i="8"/>
  <c r="Q8" i="5"/>
  <c r="Q9" i="5"/>
  <c r="Q10" i="5"/>
  <c r="Q12" i="5"/>
  <c r="AB29" i="11"/>
  <c r="I45" i="3"/>
  <c r="CV25" i="19"/>
  <c r="CY25" i="19"/>
  <c r="DD21" i="19"/>
  <c r="DF21" i="19"/>
  <c r="DF85" i="19"/>
  <c r="DD25" i="19"/>
  <c r="DF25" i="19"/>
  <c r="DF89" i="19"/>
  <c r="DD12" i="19"/>
  <c r="DF12" i="19"/>
  <c r="DF76" i="19"/>
  <c r="CK14" i="19"/>
  <c r="CN14" i="19"/>
  <c r="CV8" i="19"/>
  <c r="CY8" i="19"/>
  <c r="CK11" i="19"/>
  <c r="CN11" i="19"/>
  <c r="CS15" i="19"/>
  <c r="CU15" i="19"/>
  <c r="CU79" i="19"/>
  <c r="CK9" i="19"/>
  <c r="CN9" i="19"/>
  <c r="CS52" i="19"/>
  <c r="CU52" i="19"/>
  <c r="CU84" i="19"/>
  <c r="CV52" i="19"/>
  <c r="CY52" i="19"/>
  <c r="DD13" i="19"/>
  <c r="DF13" i="19"/>
  <c r="DF77" i="19"/>
  <c r="CH23" i="19"/>
  <c r="CJ23" i="19"/>
  <c r="CJ87" i="19"/>
  <c r="CS24" i="19"/>
  <c r="CU24" i="19"/>
  <c r="CU88" i="19"/>
  <c r="CS19" i="19"/>
  <c r="CU19" i="19"/>
  <c r="CU83" i="19"/>
  <c r="DD16" i="19"/>
  <c r="DF16" i="19"/>
  <c r="DF80" i="19"/>
  <c r="DG22" i="19"/>
  <c r="CV5" i="19"/>
  <c r="CY5" i="19"/>
  <c r="DD18" i="19"/>
  <c r="DF18" i="19"/>
  <c r="DF82" i="19"/>
  <c r="DD6" i="19"/>
  <c r="DF6" i="19"/>
  <c r="DF70" i="19"/>
  <c r="CS17" i="19"/>
  <c r="CU17" i="19"/>
  <c r="CU81" i="19"/>
  <c r="CV10" i="19"/>
  <c r="CY10" i="19"/>
  <c r="AP61" i="19"/>
  <c r="DG7" i="19"/>
  <c r="CM6" i="18"/>
  <c r="CP6" i="18"/>
  <c r="CM12" i="18"/>
  <c r="CP12" i="18"/>
  <c r="CU12" i="18"/>
  <c r="CW12" i="18"/>
  <c r="CW76" i="18"/>
  <c r="CM24" i="18"/>
  <c r="CP24" i="18"/>
  <c r="CU24" i="18"/>
  <c r="CW24" i="18"/>
  <c r="CW88" i="18"/>
  <c r="CL80" i="18"/>
  <c r="CM16" i="18"/>
  <c r="CP16" i="18"/>
  <c r="CX25" i="18"/>
  <c r="DA25" i="18"/>
  <c r="DF25" i="18"/>
  <c r="DH25" i="18"/>
  <c r="DH89" i="18"/>
  <c r="CB17" i="18"/>
  <c r="CE17" i="18"/>
  <c r="CJ17" i="18"/>
  <c r="CL17" i="18"/>
  <c r="CM11" i="18"/>
  <c r="CP11" i="18"/>
  <c r="CU11" i="18"/>
  <c r="CW11" i="18"/>
  <c r="CW75" i="18"/>
  <c r="CJ7" i="18"/>
  <c r="CL7" i="18"/>
  <c r="CL71" i="18"/>
  <c r="CM21" i="18"/>
  <c r="CP21" i="18"/>
  <c r="CU21" i="18"/>
  <c r="CW21" i="18"/>
  <c r="CW85" i="18"/>
  <c r="CM20" i="18"/>
  <c r="CP20" i="18"/>
  <c r="CU20" i="18"/>
  <c r="CW20" i="18"/>
  <c r="CW84" i="18"/>
  <c r="CJ14" i="18"/>
  <c r="CL14" i="18"/>
  <c r="CL78" i="18"/>
  <c r="CX23" i="18"/>
  <c r="DA23" i="18"/>
  <c r="CJ15" i="18"/>
  <c r="CL15" i="18"/>
  <c r="CL79" i="18"/>
  <c r="CU6" i="18"/>
  <c r="CW6" i="18"/>
  <c r="CW70" i="18"/>
  <c r="CU9" i="18"/>
  <c r="CW9" i="18"/>
  <c r="CW73" i="18"/>
  <c r="CU10" i="18"/>
  <c r="CW10" i="18"/>
  <c r="CW74" i="18"/>
  <c r="CJ19" i="18"/>
  <c r="CL19" i="18"/>
  <c r="CL83" i="18"/>
  <c r="DI18" i="18"/>
  <c r="DI22" i="18"/>
  <c r="CU16" i="18"/>
  <c r="CW16" i="18"/>
  <c r="CW80" i="18"/>
  <c r="AM61" i="18"/>
  <c r="CX8" i="18"/>
  <c r="DA8" i="18"/>
  <c r="CM13" i="18"/>
  <c r="CP13" i="18"/>
  <c r="DF5" i="18"/>
  <c r="DH5" i="18"/>
  <c r="DH69" i="18"/>
  <c r="CM10" i="17"/>
  <c r="CP10" i="17"/>
  <c r="DI15" i="17"/>
  <c r="DI22" i="17"/>
  <c r="CX17" i="17"/>
  <c r="DA17" i="17"/>
  <c r="DF17" i="17"/>
  <c r="DH17" i="17"/>
  <c r="DH81" i="17"/>
  <c r="CM6" i="17"/>
  <c r="CP6" i="17"/>
  <c r="CU6" i="17"/>
  <c r="CW6" i="17"/>
  <c r="CW70" i="17"/>
  <c r="CM25" i="17"/>
  <c r="CP25" i="17"/>
  <c r="CU25" i="17"/>
  <c r="CW25" i="17"/>
  <c r="CW89" i="17"/>
  <c r="CU14" i="17"/>
  <c r="CW14" i="17"/>
  <c r="CW78" i="17"/>
  <c r="CU39" i="17"/>
  <c r="CW39" i="17"/>
  <c r="CW71" i="17"/>
  <c r="CM13" i="17"/>
  <c r="CP13" i="17"/>
  <c r="CJ9" i="17"/>
  <c r="CL9" i="17"/>
  <c r="CL73" i="17"/>
  <c r="CX7" i="17"/>
  <c r="DA7" i="17"/>
  <c r="CJ16" i="17"/>
  <c r="CL16" i="17"/>
  <c r="CL80" i="17"/>
  <c r="CX21" i="17"/>
  <c r="DA21" i="17"/>
  <c r="BY23" i="17"/>
  <c r="CA23" i="17"/>
  <c r="CA87" i="17"/>
  <c r="CM12" i="17"/>
  <c r="CP12" i="17"/>
  <c r="CJ43" i="17"/>
  <c r="CL43" i="17"/>
  <c r="CL75" i="17"/>
  <c r="CU10" i="17"/>
  <c r="CW10" i="17"/>
  <c r="CW74" i="17"/>
  <c r="CJ24" i="17"/>
  <c r="CL24" i="17"/>
  <c r="CL88" i="17"/>
  <c r="AR29" i="17"/>
  <c r="CU20" i="17"/>
  <c r="CW20" i="17"/>
  <c r="CW84" i="17"/>
  <c r="CU19" i="17"/>
  <c r="CW19" i="17"/>
  <c r="CW83" i="17"/>
  <c r="CJ18" i="17"/>
  <c r="CL18" i="17"/>
  <c r="CL82" i="17"/>
  <c r="AM61" i="17"/>
  <c r="DI8" i="17"/>
  <c r="DI11" i="16"/>
  <c r="DI21" i="16"/>
  <c r="BY24" i="16"/>
  <c r="CA24" i="16"/>
  <c r="CA88" i="16"/>
  <c r="CU44" i="16"/>
  <c r="CW44" i="16"/>
  <c r="CW76" i="16"/>
  <c r="DF48" i="16"/>
  <c r="DH48" i="16"/>
  <c r="DH80" i="16"/>
  <c r="AR29" i="16"/>
  <c r="AM61" i="16"/>
  <c r="CM5" i="16"/>
  <c r="CP5" i="16"/>
  <c r="CJ18" i="16"/>
  <c r="CL18" i="16"/>
  <c r="CL82" i="16"/>
  <c r="CM18" i="16"/>
  <c r="CP18" i="16"/>
  <c r="CU7" i="16"/>
  <c r="CW7" i="16"/>
  <c r="CW71" i="16"/>
  <c r="CM51" i="16"/>
  <c r="CP51" i="16"/>
  <c r="CX55" i="16"/>
  <c r="DA55" i="16"/>
  <c r="CM9" i="16"/>
  <c r="CP9" i="16"/>
  <c r="CJ17" i="16"/>
  <c r="CL17" i="16"/>
  <c r="CL81" i="16"/>
  <c r="CJ13" i="16"/>
  <c r="CL13" i="16"/>
  <c r="CL77" i="16"/>
  <c r="CM14" i="16"/>
  <c r="CP14" i="16"/>
  <c r="CU20" i="16"/>
  <c r="CW20" i="16"/>
  <c r="CW84" i="16"/>
  <c r="DF10" i="16"/>
  <c r="DH10" i="16"/>
  <c r="DH74" i="16"/>
  <c r="DF6" i="16"/>
  <c r="DH6" i="16"/>
  <c r="DH70" i="16"/>
  <c r="CJ22" i="16"/>
  <c r="CL22" i="16"/>
  <c r="CL86" i="16"/>
  <c r="DF40" i="16"/>
  <c r="DH40" i="16"/>
  <c r="DH72" i="16"/>
  <c r="DI40" i="16"/>
  <c r="CL75" i="15"/>
  <c r="CM11" i="15"/>
  <c r="CP11" i="15"/>
  <c r="CM6" i="15"/>
  <c r="CP6" i="15"/>
  <c r="CU6" i="15"/>
  <c r="CW6" i="15"/>
  <c r="CW70" i="15"/>
  <c r="DI13" i="15"/>
  <c r="CL83" i="15"/>
  <c r="CM19" i="15"/>
  <c r="CP19" i="15"/>
  <c r="CM23" i="15"/>
  <c r="CP23" i="15"/>
  <c r="CJ7" i="15"/>
  <c r="CL7" i="15"/>
  <c r="CL71" i="15"/>
  <c r="CM20" i="15"/>
  <c r="CP20" i="15"/>
  <c r="CM15" i="15"/>
  <c r="CP15" i="15"/>
  <c r="CU5" i="15"/>
  <c r="CW5" i="15"/>
  <c r="CW69" i="15"/>
  <c r="CM56" i="15"/>
  <c r="CP56" i="15"/>
  <c r="CX16" i="15"/>
  <c r="DA16" i="15"/>
  <c r="CU14" i="15"/>
  <c r="CW14" i="15"/>
  <c r="CW78" i="15"/>
  <c r="AR61" i="15"/>
  <c r="DF10" i="15"/>
  <c r="DH10" i="15"/>
  <c r="DH74" i="15"/>
  <c r="CU19" i="15"/>
  <c r="CW19" i="15"/>
  <c r="CW83" i="15"/>
  <c r="CU23" i="15"/>
  <c r="CW23" i="15"/>
  <c r="CW87" i="15"/>
  <c r="CU11" i="15"/>
  <c r="CW11" i="15"/>
  <c r="CW75" i="15"/>
  <c r="CU9" i="15"/>
  <c r="CW9" i="15"/>
  <c r="CW73" i="15"/>
  <c r="CX9" i="15"/>
  <c r="DA9" i="15"/>
  <c r="CU21" i="15"/>
  <c r="CW21" i="15"/>
  <c r="CW85" i="15"/>
  <c r="CJ8" i="15"/>
  <c r="CL8" i="15"/>
  <c r="CL72" i="15"/>
  <c r="CB18" i="15"/>
  <c r="CE18" i="15"/>
  <c r="CJ17" i="15"/>
  <c r="CL17" i="15"/>
  <c r="CL81" i="15"/>
  <c r="CB22" i="15"/>
  <c r="CE22" i="15"/>
  <c r="Q16" i="5"/>
  <c r="L30" i="3"/>
  <c r="Y61" i="9"/>
  <c r="AB29" i="12"/>
  <c r="AB29" i="10"/>
  <c r="Y61" i="10"/>
  <c r="Y61" i="11"/>
  <c r="P12" i="3"/>
  <c r="Y61" i="12"/>
  <c r="AV61" i="8"/>
  <c r="AG29" i="11"/>
  <c r="H31" i="5"/>
  <c r="M13" i="3"/>
  <c r="AB29" i="9"/>
  <c r="I36" i="4"/>
  <c r="DG6" i="19"/>
  <c r="DG16" i="19"/>
  <c r="CV24" i="19"/>
  <c r="CY24" i="19"/>
  <c r="DG13" i="19"/>
  <c r="CV17" i="19"/>
  <c r="CY17" i="19"/>
  <c r="DD17" i="19"/>
  <c r="DF17" i="19"/>
  <c r="DF81" i="19"/>
  <c r="CV19" i="19"/>
  <c r="CY19" i="19"/>
  <c r="CK23" i="19"/>
  <c r="CN23" i="19"/>
  <c r="CS23" i="19"/>
  <c r="CU23" i="19"/>
  <c r="DG21" i="19"/>
  <c r="DD24" i="19"/>
  <c r="DF24" i="19"/>
  <c r="DF88" i="19"/>
  <c r="CV15" i="19"/>
  <c r="CY15" i="19"/>
  <c r="CS14" i="19"/>
  <c r="CU14" i="19"/>
  <c r="CU78" i="19"/>
  <c r="DG12" i="19"/>
  <c r="DD5" i="19"/>
  <c r="DF5" i="19"/>
  <c r="DF69" i="19"/>
  <c r="DD19" i="19"/>
  <c r="DF19" i="19"/>
  <c r="DF83" i="19"/>
  <c r="DD52" i="19"/>
  <c r="DF52" i="19"/>
  <c r="DF84" i="19"/>
  <c r="AS29" i="19"/>
  <c r="DD10" i="19"/>
  <c r="DF10" i="19"/>
  <c r="DF74" i="19"/>
  <c r="CS11" i="19"/>
  <c r="CU11" i="19"/>
  <c r="CU75" i="19"/>
  <c r="DG18" i="19"/>
  <c r="CS9" i="19"/>
  <c r="CU9" i="19"/>
  <c r="CU73" i="19"/>
  <c r="DD8" i="19"/>
  <c r="DF8" i="19"/>
  <c r="DF72" i="19"/>
  <c r="AR68" i="19"/>
  <c r="AR91" i="19"/>
  <c r="DG25" i="19"/>
  <c r="CX10" i="18"/>
  <c r="DA10" i="18"/>
  <c r="CL81" i="18"/>
  <c r="CM17" i="18"/>
  <c r="CP17" i="18"/>
  <c r="CU17" i="18"/>
  <c r="CW17" i="18"/>
  <c r="CW81" i="18"/>
  <c r="CX24" i="18"/>
  <c r="DA24" i="18"/>
  <c r="CX16" i="18"/>
  <c r="DA16" i="18"/>
  <c r="DF16" i="18"/>
  <c r="DH16" i="18"/>
  <c r="DH80" i="18"/>
  <c r="CX11" i="18"/>
  <c r="DA11" i="18"/>
  <c r="CM19" i="18"/>
  <c r="CP19" i="18"/>
  <c r="CU19" i="18"/>
  <c r="CW19" i="18"/>
  <c r="CW83" i="18"/>
  <c r="CX9" i="18"/>
  <c r="DA9" i="18"/>
  <c r="DF9" i="18"/>
  <c r="DH9" i="18"/>
  <c r="DH73" i="18"/>
  <c r="CX12" i="18"/>
  <c r="DA12" i="18"/>
  <c r="DI25" i="18"/>
  <c r="CM7" i="18"/>
  <c r="CP7" i="18"/>
  <c r="DF24" i="18"/>
  <c r="DH24" i="18"/>
  <c r="DH88" i="18"/>
  <c r="CU13" i="18"/>
  <c r="CW13" i="18"/>
  <c r="CW77" i="18"/>
  <c r="DF11" i="18"/>
  <c r="DH11" i="18"/>
  <c r="DH75" i="18"/>
  <c r="CX6" i="18"/>
  <c r="DA6" i="18"/>
  <c r="AU29" i="18"/>
  <c r="CM14" i="18"/>
  <c r="CP14" i="18"/>
  <c r="DF8" i="18"/>
  <c r="DH8" i="18"/>
  <c r="DH72" i="18"/>
  <c r="DF10" i="18"/>
  <c r="DH10" i="18"/>
  <c r="DH74" i="18"/>
  <c r="AR61" i="18"/>
  <c r="DI5" i="18"/>
  <c r="CX20" i="18"/>
  <c r="DA20" i="18"/>
  <c r="CX21" i="18"/>
  <c r="DA21" i="18"/>
  <c r="CM15" i="18"/>
  <c r="CP15" i="18"/>
  <c r="DF23" i="18"/>
  <c r="DH23" i="18"/>
  <c r="DH87" i="18"/>
  <c r="CX10" i="17"/>
  <c r="DA10" i="17"/>
  <c r="CB23" i="17"/>
  <c r="CE23" i="17"/>
  <c r="CX6" i="17"/>
  <c r="DA6" i="17"/>
  <c r="DF6" i="17"/>
  <c r="DH6" i="17"/>
  <c r="DH70" i="17"/>
  <c r="DI17" i="17"/>
  <c r="CX14" i="17"/>
  <c r="DA14" i="17"/>
  <c r="AR61" i="17"/>
  <c r="DF10" i="17"/>
  <c r="DH10" i="17"/>
  <c r="DH74" i="17"/>
  <c r="CX19" i="17"/>
  <c r="DA19" i="17"/>
  <c r="CM24" i="17"/>
  <c r="CP24" i="17"/>
  <c r="CM43" i="17"/>
  <c r="CP43" i="17"/>
  <c r="CJ23" i="17"/>
  <c r="CL23" i="17"/>
  <c r="CL87" i="17"/>
  <c r="CM16" i="17"/>
  <c r="CP16" i="17"/>
  <c r="CX39" i="17"/>
  <c r="DA39" i="17"/>
  <c r="AT69" i="17"/>
  <c r="DF21" i="17"/>
  <c r="DH21" i="17"/>
  <c r="DH85" i="17"/>
  <c r="CU13" i="17"/>
  <c r="CW13" i="17"/>
  <c r="CW77" i="17"/>
  <c r="CM18" i="17"/>
  <c r="CP18" i="17"/>
  <c r="CX20" i="17"/>
  <c r="DA20" i="17"/>
  <c r="CU12" i="17"/>
  <c r="CW12" i="17"/>
  <c r="CW76" i="17"/>
  <c r="DF7" i="17"/>
  <c r="DH7" i="17"/>
  <c r="DI7" i="17"/>
  <c r="CM9" i="17"/>
  <c r="CP9" i="17"/>
  <c r="CX25" i="17"/>
  <c r="DA25" i="17"/>
  <c r="DI6" i="16"/>
  <c r="CM13" i="16"/>
  <c r="CP13" i="16"/>
  <c r="CU13" i="16"/>
  <c r="CW13" i="16"/>
  <c r="CW77" i="16"/>
  <c r="CU9" i="16"/>
  <c r="CW9" i="16"/>
  <c r="CW73" i="16"/>
  <c r="DF55" i="16"/>
  <c r="DH55" i="16"/>
  <c r="DH87" i="16"/>
  <c r="DI55" i="16"/>
  <c r="CU18" i="16"/>
  <c r="CW18" i="16"/>
  <c r="CW82" i="16"/>
  <c r="AR61" i="16"/>
  <c r="CX44" i="16"/>
  <c r="DA44" i="16"/>
  <c r="CX20" i="16"/>
  <c r="DA20" i="16"/>
  <c r="CM17" i="16"/>
  <c r="CP17" i="16"/>
  <c r="CU51" i="16"/>
  <c r="CW51" i="16"/>
  <c r="CW83" i="16"/>
  <c r="CX51" i="16"/>
  <c r="DA51" i="16"/>
  <c r="DI48" i="16"/>
  <c r="CB24" i="16"/>
  <c r="CE24" i="16"/>
  <c r="AT68" i="16"/>
  <c r="AT91" i="16"/>
  <c r="CM22" i="16"/>
  <c r="CP22" i="16"/>
  <c r="DI10" i="16"/>
  <c r="CU14" i="16"/>
  <c r="CW14" i="16"/>
  <c r="CW78" i="16"/>
  <c r="CX7" i="16"/>
  <c r="DA7" i="16"/>
  <c r="CU5" i="16"/>
  <c r="CW5" i="16"/>
  <c r="CW69" i="16"/>
  <c r="CM8" i="15"/>
  <c r="CP8" i="15"/>
  <c r="CX21" i="15"/>
  <c r="DA21" i="15"/>
  <c r="CX14" i="15"/>
  <c r="DA14" i="15"/>
  <c r="DF14" i="15"/>
  <c r="DH14" i="15"/>
  <c r="DH78" i="15"/>
  <c r="CX5" i="15"/>
  <c r="DA5" i="15"/>
  <c r="CM7" i="15"/>
  <c r="CP7" i="15"/>
  <c r="CJ22" i="15"/>
  <c r="CL22" i="15"/>
  <c r="CL86" i="15"/>
  <c r="DF9" i="15"/>
  <c r="DH9" i="15"/>
  <c r="DH73" i="15"/>
  <c r="AU29" i="15"/>
  <c r="CX23" i="15"/>
  <c r="DA23" i="15"/>
  <c r="DI10" i="15"/>
  <c r="CU56" i="15"/>
  <c r="CW56" i="15"/>
  <c r="CW88" i="15"/>
  <c r="CX56" i="15"/>
  <c r="DA56" i="15"/>
  <c r="CU20" i="15"/>
  <c r="CW20" i="15"/>
  <c r="CW84" i="15"/>
  <c r="CU8" i="15"/>
  <c r="CW8" i="15"/>
  <c r="CW72" i="15"/>
  <c r="DF16" i="15"/>
  <c r="DH16" i="15"/>
  <c r="DH80" i="15"/>
  <c r="CM17" i="15"/>
  <c r="CP17" i="15"/>
  <c r="DF21" i="15"/>
  <c r="DH21" i="15"/>
  <c r="DH85" i="15"/>
  <c r="CU7" i="15"/>
  <c r="CW7" i="15"/>
  <c r="CW71" i="15"/>
  <c r="CU15" i="15"/>
  <c r="CW15" i="15"/>
  <c r="CW79" i="15"/>
  <c r="AT68" i="15"/>
  <c r="AT91" i="15"/>
  <c r="CJ18" i="15"/>
  <c r="CL18" i="15"/>
  <c r="CL82" i="15"/>
  <c r="CX11" i="15"/>
  <c r="DA11" i="15"/>
  <c r="CX19" i="15"/>
  <c r="DA19" i="15"/>
  <c r="CX6" i="15"/>
  <c r="DA6" i="15"/>
  <c r="AB61" i="10"/>
  <c r="AG29" i="10"/>
  <c r="AB61" i="9"/>
  <c r="N13" i="3"/>
  <c r="M22" i="3"/>
  <c r="AB61" i="12"/>
  <c r="AB61" i="11"/>
  <c r="AS29" i="8"/>
  <c r="I49" i="4"/>
  <c r="AG29" i="9"/>
  <c r="BA61" i="8"/>
  <c r="AG29" i="12"/>
  <c r="Q17" i="5"/>
  <c r="L31" i="3"/>
  <c r="CV9" i="19"/>
  <c r="CY9" i="19"/>
  <c r="CV11" i="19"/>
  <c r="CY11" i="19"/>
  <c r="DG19" i="19"/>
  <c r="DG10" i="19"/>
  <c r="CU87" i="19"/>
  <c r="CV23" i="19"/>
  <c r="CY23" i="19"/>
  <c r="DG8" i="19"/>
  <c r="CV14" i="19"/>
  <c r="CY14" i="19"/>
  <c r="DD14" i="19"/>
  <c r="DF14" i="19"/>
  <c r="DF78" i="19"/>
  <c r="DD9" i="19"/>
  <c r="DF9" i="19"/>
  <c r="DF73" i="19"/>
  <c r="AV29" i="19"/>
  <c r="DG5" i="19"/>
  <c r="DD15" i="19"/>
  <c r="DF15" i="19"/>
  <c r="DF79" i="19"/>
  <c r="DG17" i="19"/>
  <c r="DD11" i="19"/>
  <c r="DF11" i="19"/>
  <c r="DF75" i="19"/>
  <c r="AS61" i="19"/>
  <c r="DD23" i="19"/>
  <c r="DF23" i="19"/>
  <c r="DF87" i="19"/>
  <c r="AR92" i="19"/>
  <c r="DG52" i="19"/>
  <c r="DG24" i="19"/>
  <c r="DI24" i="18"/>
  <c r="DI16" i="18"/>
  <c r="DF12" i="18"/>
  <c r="DH12" i="18"/>
  <c r="DH76" i="18"/>
  <c r="DI11" i="18"/>
  <c r="CU7" i="18"/>
  <c r="CW7" i="18"/>
  <c r="CW71" i="18"/>
  <c r="CX19" i="18"/>
  <c r="DA19" i="18"/>
  <c r="DI8" i="18"/>
  <c r="DI9" i="18"/>
  <c r="CX17" i="18"/>
  <c r="DA17" i="18"/>
  <c r="DF17" i="18"/>
  <c r="DH17" i="18"/>
  <c r="DF19" i="18"/>
  <c r="DH19" i="18"/>
  <c r="DH83" i="18"/>
  <c r="DF20" i="18"/>
  <c r="DH20" i="18"/>
  <c r="DH84" i="18"/>
  <c r="AT68" i="18"/>
  <c r="AT91" i="18"/>
  <c r="DF6" i="18"/>
  <c r="DH6" i="18"/>
  <c r="DH70" i="18"/>
  <c r="CX13" i="18"/>
  <c r="DA13" i="18"/>
  <c r="DI23" i="18"/>
  <c r="CU14" i="18"/>
  <c r="CW14" i="18"/>
  <c r="CW78" i="18"/>
  <c r="DF21" i="18"/>
  <c r="DH21" i="18"/>
  <c r="DH85" i="18"/>
  <c r="CU15" i="18"/>
  <c r="CW15" i="18"/>
  <c r="CW79" i="18"/>
  <c r="DI10" i="18"/>
  <c r="AX29" i="18"/>
  <c r="DI21" i="17"/>
  <c r="DI10" i="17"/>
  <c r="DI6" i="17"/>
  <c r="CU9" i="17"/>
  <c r="CW9" i="17"/>
  <c r="CW73" i="17"/>
  <c r="DF19" i="17"/>
  <c r="DH19" i="17"/>
  <c r="DH83" i="17"/>
  <c r="DF20" i="17"/>
  <c r="DH20" i="17"/>
  <c r="DH84" i="17"/>
  <c r="CM23" i="17"/>
  <c r="CP23" i="17"/>
  <c r="DF14" i="17"/>
  <c r="DH14" i="17"/>
  <c r="DH78" i="17"/>
  <c r="DF39" i="17"/>
  <c r="DH39" i="17"/>
  <c r="DH71" i="17"/>
  <c r="CU18" i="17"/>
  <c r="CW18" i="17"/>
  <c r="CW82" i="17"/>
  <c r="DI39" i="17"/>
  <c r="CU43" i="17"/>
  <c r="CW43" i="17"/>
  <c r="CW75" i="17"/>
  <c r="DF25" i="17"/>
  <c r="DH25" i="17"/>
  <c r="DH89" i="17"/>
  <c r="CX12" i="17"/>
  <c r="DA12" i="17"/>
  <c r="CX13" i="17"/>
  <c r="DA13" i="17"/>
  <c r="AU29" i="17"/>
  <c r="CU16" i="17"/>
  <c r="CW16" i="17"/>
  <c r="CW80" i="17"/>
  <c r="CU24" i="17"/>
  <c r="CW24" i="17"/>
  <c r="CW88" i="17"/>
  <c r="AT68" i="17"/>
  <c r="AT91" i="17"/>
  <c r="CX5" i="16"/>
  <c r="DA5" i="16"/>
  <c r="CX14" i="16"/>
  <c r="DA14" i="16"/>
  <c r="DF14" i="16"/>
  <c r="DH14" i="16"/>
  <c r="DH78" i="16"/>
  <c r="CX18" i="16"/>
  <c r="DA18" i="16"/>
  <c r="DF18" i="16"/>
  <c r="DH18" i="16"/>
  <c r="CX9" i="16"/>
  <c r="DA9" i="16"/>
  <c r="DF9" i="16"/>
  <c r="DH9" i="16"/>
  <c r="DH73" i="16"/>
  <c r="DF5" i="16"/>
  <c r="DH5" i="16"/>
  <c r="DH69" i="16"/>
  <c r="DF51" i="16"/>
  <c r="DH51" i="16"/>
  <c r="DH83" i="16"/>
  <c r="DF44" i="16"/>
  <c r="DH44" i="16"/>
  <c r="DH76" i="16"/>
  <c r="AT92" i="16"/>
  <c r="DF7" i="16"/>
  <c r="DH7" i="16"/>
  <c r="DH71" i="16"/>
  <c r="CU22" i="16"/>
  <c r="CW22" i="16"/>
  <c r="CW86" i="16"/>
  <c r="CJ24" i="16"/>
  <c r="CL24" i="16"/>
  <c r="CL88" i="16"/>
  <c r="CU17" i="16"/>
  <c r="CW17" i="16"/>
  <c r="CW81" i="16"/>
  <c r="CX13" i="16"/>
  <c r="DA13" i="16"/>
  <c r="AU29" i="16"/>
  <c r="DF20" i="16"/>
  <c r="DH20" i="16"/>
  <c r="DH84" i="16"/>
  <c r="DF5" i="15"/>
  <c r="DH5" i="15"/>
  <c r="DH69" i="15"/>
  <c r="CX20" i="15"/>
  <c r="DA20" i="15"/>
  <c r="DF20" i="15"/>
  <c r="DH20" i="15"/>
  <c r="DH84" i="15"/>
  <c r="DI21" i="15"/>
  <c r="CM18" i="15"/>
  <c r="CP18" i="15"/>
  <c r="CX15" i="15"/>
  <c r="DA15" i="15"/>
  <c r="DI9" i="15"/>
  <c r="DF6" i="15"/>
  <c r="DH6" i="15"/>
  <c r="DH70" i="15"/>
  <c r="CU18" i="15"/>
  <c r="CW18" i="15"/>
  <c r="CW82" i="15"/>
  <c r="DF15" i="15"/>
  <c r="DH15" i="15"/>
  <c r="DH79" i="15"/>
  <c r="DF56" i="15"/>
  <c r="DH56" i="15"/>
  <c r="DI56" i="15"/>
  <c r="DH88" i="15"/>
  <c r="AX29" i="15"/>
  <c r="CU17" i="15"/>
  <c r="CW17" i="15"/>
  <c r="CW81" i="15"/>
  <c r="CX8" i="15"/>
  <c r="DA8" i="15"/>
  <c r="DF11" i="15"/>
  <c r="DH11" i="15"/>
  <c r="DH75" i="15"/>
  <c r="AT92" i="15"/>
  <c r="CX7" i="15"/>
  <c r="DA7" i="15"/>
  <c r="DI14" i="15"/>
  <c r="DI16" i="15"/>
  <c r="AU61" i="15"/>
  <c r="DF19" i="15"/>
  <c r="DH19" i="15"/>
  <c r="DH83" i="15"/>
  <c r="DF23" i="15"/>
  <c r="DH23" i="15"/>
  <c r="DH87" i="15"/>
  <c r="CM22" i="15"/>
  <c r="CP22" i="15"/>
  <c r="O13" i="3"/>
  <c r="AG61" i="9"/>
  <c r="I31" i="5"/>
  <c r="AG61" i="12"/>
  <c r="AG61" i="11"/>
  <c r="AG61" i="10"/>
  <c r="Q18" i="5"/>
  <c r="L32" i="3"/>
  <c r="AV29" i="8"/>
  <c r="AJ29" i="11"/>
  <c r="Y6" i="5"/>
  <c r="Y8" i="5"/>
  <c r="M24" i="3"/>
  <c r="DG23" i="19"/>
  <c r="DG15" i="19"/>
  <c r="DG11" i="19"/>
  <c r="DG14" i="19"/>
  <c r="AV61" i="19"/>
  <c r="BA29" i="19"/>
  <c r="DG9" i="19"/>
  <c r="CX7" i="18"/>
  <c r="DA7" i="18"/>
  <c r="CX14" i="18"/>
  <c r="DA14" i="18"/>
  <c r="DF14" i="18"/>
  <c r="DH14" i="18"/>
  <c r="DH78" i="18"/>
  <c r="DI6" i="18"/>
  <c r="DI12" i="18"/>
  <c r="DH81" i="18"/>
  <c r="DI17" i="18"/>
  <c r="CX15" i="18"/>
  <c r="DA15" i="18"/>
  <c r="DI20" i="18"/>
  <c r="DF7" i="18"/>
  <c r="DH7" i="18"/>
  <c r="DH71" i="18"/>
  <c r="DF13" i="18"/>
  <c r="DH13" i="18"/>
  <c r="DH77" i="18"/>
  <c r="AU61" i="18"/>
  <c r="BC29" i="18"/>
  <c r="DF15" i="18"/>
  <c r="DH15" i="18"/>
  <c r="DH79" i="18"/>
  <c r="DI19" i="18"/>
  <c r="DI21" i="18"/>
  <c r="AT92" i="18"/>
  <c r="CX9" i="17"/>
  <c r="DA9" i="17"/>
  <c r="DI20" i="17"/>
  <c r="DI14" i="17"/>
  <c r="CX16" i="17"/>
  <c r="DA16" i="17"/>
  <c r="DF16" i="17"/>
  <c r="DH16" i="17"/>
  <c r="DH80" i="17"/>
  <c r="CX18" i="17"/>
  <c r="DA18" i="17"/>
  <c r="DF18" i="17"/>
  <c r="DH18" i="17"/>
  <c r="DH82" i="17"/>
  <c r="DI19" i="17"/>
  <c r="AT92" i="17"/>
  <c r="AX29" i="17"/>
  <c r="DF13" i="17"/>
  <c r="DH13" i="17"/>
  <c r="DH77" i="17"/>
  <c r="BF4" i="17"/>
  <c r="AU61" i="17"/>
  <c r="CU23" i="17"/>
  <c r="CW23" i="17"/>
  <c r="CW87" i="17"/>
  <c r="DF12" i="17"/>
  <c r="DH12" i="17"/>
  <c r="DH76" i="17"/>
  <c r="DF9" i="17"/>
  <c r="DH9" i="17"/>
  <c r="DH73" i="17"/>
  <c r="CX24" i="17"/>
  <c r="DA24" i="17"/>
  <c r="DI25" i="17"/>
  <c r="CX43" i="17"/>
  <c r="DA43" i="17"/>
  <c r="DI14" i="16"/>
  <c r="DH82" i="16"/>
  <c r="DI18" i="16"/>
  <c r="DI7" i="16"/>
  <c r="CM24" i="16"/>
  <c r="CP24" i="16"/>
  <c r="DI20" i="16"/>
  <c r="DF13" i="16"/>
  <c r="DH13" i="16"/>
  <c r="DH77" i="16"/>
  <c r="AU61" i="16"/>
  <c r="AX29" i="16"/>
  <c r="CX17" i="16"/>
  <c r="DA17" i="16"/>
  <c r="CX22" i="16"/>
  <c r="DA22" i="16"/>
  <c r="DI51" i="16"/>
  <c r="DI9" i="16"/>
  <c r="DI44" i="16"/>
  <c r="DI5" i="16"/>
  <c r="DI5" i="15"/>
  <c r="CX17" i="15"/>
  <c r="DA17" i="15"/>
  <c r="DI20" i="15"/>
  <c r="AX61" i="15"/>
  <c r="DF7" i="15"/>
  <c r="DH7" i="15"/>
  <c r="DH71" i="15"/>
  <c r="DF8" i="15"/>
  <c r="DH8" i="15"/>
  <c r="DH72" i="15"/>
  <c r="DI15" i="15"/>
  <c r="DI6" i="15"/>
  <c r="CU22" i="15"/>
  <c r="CW22" i="15"/>
  <c r="CW86" i="15"/>
  <c r="DF17" i="15"/>
  <c r="DH17" i="15"/>
  <c r="DH81" i="15"/>
  <c r="BC29" i="15"/>
  <c r="DI23" i="15"/>
  <c r="DI19" i="15"/>
  <c r="DI11" i="15"/>
  <c r="CX18" i="15"/>
  <c r="DA18" i="15"/>
  <c r="M25" i="3"/>
  <c r="M26" i="3"/>
  <c r="M28" i="3"/>
  <c r="M29" i="3"/>
  <c r="BA29" i="8"/>
  <c r="BD61" i="8"/>
  <c r="AJ29" i="12"/>
  <c r="Q19" i="5"/>
  <c r="L33" i="3"/>
  <c r="L12" i="2"/>
  <c r="L12" i="1"/>
  <c r="P13" i="3"/>
  <c r="Q13" i="3"/>
  <c r="AJ29" i="10"/>
  <c r="AM29" i="11"/>
  <c r="AJ29" i="9"/>
  <c r="L12" i="6"/>
  <c r="L12" i="4"/>
  <c r="BD4" i="19"/>
  <c r="BA61" i="19"/>
  <c r="DI13" i="18"/>
  <c r="DI15" i="18"/>
  <c r="DI7" i="18"/>
  <c r="AX61" i="18"/>
  <c r="BF4" i="18"/>
  <c r="DI14" i="18"/>
  <c r="CX23" i="17"/>
  <c r="DA23" i="17"/>
  <c r="DI13" i="17"/>
  <c r="DF23" i="17"/>
  <c r="DH23" i="17"/>
  <c r="DH87" i="17"/>
  <c r="BI4" i="17"/>
  <c r="DF43" i="17"/>
  <c r="DH43" i="17"/>
  <c r="DH75" i="17"/>
  <c r="DI9" i="17"/>
  <c r="AX61" i="17"/>
  <c r="DI16" i="17"/>
  <c r="DF24" i="17"/>
  <c r="DH24" i="17"/>
  <c r="DH88" i="17"/>
  <c r="DI12" i="17"/>
  <c r="DI18" i="17"/>
  <c r="BC29" i="17"/>
  <c r="DI13" i="16"/>
  <c r="CU24" i="16"/>
  <c r="CW24" i="16"/>
  <c r="CW88" i="16"/>
  <c r="BC29" i="16"/>
  <c r="DF22" i="16"/>
  <c r="DH22" i="16"/>
  <c r="DH86" i="16"/>
  <c r="DF17" i="16"/>
  <c r="DH17" i="16"/>
  <c r="DH81" i="16"/>
  <c r="AX61" i="16"/>
  <c r="DI7" i="15"/>
  <c r="CX22" i="15"/>
  <c r="DA22" i="15"/>
  <c r="DF22" i="15"/>
  <c r="DH22" i="15"/>
  <c r="DH86" i="15"/>
  <c r="DI8" i="15"/>
  <c r="DF18" i="15"/>
  <c r="DH18" i="15"/>
  <c r="DH82" i="15"/>
  <c r="BF4" i="15"/>
  <c r="BC61" i="15"/>
  <c r="DI17" i="15"/>
  <c r="M12" i="4"/>
  <c r="L24" i="4"/>
  <c r="M12" i="2"/>
  <c r="L22" i="2"/>
  <c r="M12" i="1"/>
  <c r="L21" i="1"/>
  <c r="AJ61" i="11"/>
  <c r="AR29" i="11"/>
  <c r="AM29" i="10"/>
  <c r="AJ61" i="12"/>
  <c r="Q20" i="5"/>
  <c r="Q31" i="5"/>
  <c r="L18" i="13"/>
  <c r="L45" i="3"/>
  <c r="N14" i="3"/>
  <c r="AM29" i="9"/>
  <c r="BG61" i="8"/>
  <c r="Y16" i="5"/>
  <c r="M30" i="3"/>
  <c r="M12" i="6"/>
  <c r="L23" i="6"/>
  <c r="AJ61" i="10"/>
  <c r="AJ61" i="9"/>
  <c r="AM29" i="12"/>
  <c r="BD29" i="19"/>
  <c r="BG4" i="19"/>
  <c r="BC68" i="19"/>
  <c r="BC91" i="19"/>
  <c r="BC92" i="19"/>
  <c r="BD36" i="19"/>
  <c r="BF29" i="18"/>
  <c r="BI4" i="18"/>
  <c r="BC61" i="18"/>
  <c r="DI24" i="17"/>
  <c r="BE69" i="17"/>
  <c r="BF5" i="17"/>
  <c r="BN4" i="17"/>
  <c r="BC61" i="17"/>
  <c r="DI43" i="17"/>
  <c r="DI23" i="17"/>
  <c r="DI17" i="16"/>
  <c r="DI22" i="16"/>
  <c r="CX24" i="16"/>
  <c r="DA24" i="16"/>
  <c r="DF24" i="16"/>
  <c r="DH24" i="16"/>
  <c r="DH88" i="16"/>
  <c r="BF4" i="16"/>
  <c r="BC61" i="16"/>
  <c r="BF29" i="15"/>
  <c r="BI4" i="15"/>
  <c r="DI22" i="15"/>
  <c r="BF36" i="15"/>
  <c r="BE68" i="15"/>
  <c r="BE91" i="15"/>
  <c r="DI18" i="15"/>
  <c r="AR29" i="12"/>
  <c r="AM61" i="10"/>
  <c r="T6" i="5"/>
  <c r="T8" i="5"/>
  <c r="L25" i="6"/>
  <c r="O14" i="3"/>
  <c r="N22" i="3"/>
  <c r="AM61" i="12"/>
  <c r="AR29" i="10"/>
  <c r="AM61" i="11"/>
  <c r="S6" i="5"/>
  <c r="L24" i="2"/>
  <c r="N12" i="6"/>
  <c r="BL61" i="8"/>
  <c r="N12" i="2"/>
  <c r="AR29" i="9"/>
  <c r="U6" i="5"/>
  <c r="U8" i="5"/>
  <c r="L23" i="1"/>
  <c r="R6" i="5"/>
  <c r="R8" i="5"/>
  <c r="L26" i="4"/>
  <c r="Y17" i="5"/>
  <c r="M31" i="3"/>
  <c r="AM61" i="9"/>
  <c r="BD29" i="8"/>
  <c r="N12" i="1"/>
  <c r="N12" i="4"/>
  <c r="BG29" i="19"/>
  <c r="BL4" i="19"/>
  <c r="BD61" i="19"/>
  <c r="BG36" i="19"/>
  <c r="BF36" i="18"/>
  <c r="BE68" i="18"/>
  <c r="BE91" i="18"/>
  <c r="BE92" i="18"/>
  <c r="BI29" i="18"/>
  <c r="BN4" i="18"/>
  <c r="BE68" i="17"/>
  <c r="BE91" i="17"/>
  <c r="BF36" i="17"/>
  <c r="BI5" i="17"/>
  <c r="BF29" i="17"/>
  <c r="BP4" i="17"/>
  <c r="DI24" i="16"/>
  <c r="BF29" i="16"/>
  <c r="BI4" i="16"/>
  <c r="BF36" i="16"/>
  <c r="BE68" i="16"/>
  <c r="BE91" i="16"/>
  <c r="BE92" i="15"/>
  <c r="BF61" i="15"/>
  <c r="BI36" i="15"/>
  <c r="BI29" i="15"/>
  <c r="BN4" i="15"/>
  <c r="Y18" i="5"/>
  <c r="M32" i="3"/>
  <c r="L24" i="1"/>
  <c r="L25" i="1"/>
  <c r="L27" i="1"/>
  <c r="L30" i="1"/>
  <c r="AR61" i="10"/>
  <c r="AG6" i="5"/>
  <c r="AG8" i="5"/>
  <c r="N24" i="3"/>
  <c r="L26" i="6"/>
  <c r="L27" i="6"/>
  <c r="L29" i="6"/>
  <c r="L30" i="6"/>
  <c r="L27" i="4"/>
  <c r="L28" i="4"/>
  <c r="L30" i="4"/>
  <c r="L31" i="4"/>
  <c r="AU29" i="11"/>
  <c r="P14" i="3"/>
  <c r="Q14" i="3"/>
  <c r="O12" i="1"/>
  <c r="O12" i="4"/>
  <c r="BG29" i="8"/>
  <c r="AR61" i="9"/>
  <c r="O12" i="2"/>
  <c r="O12" i="6"/>
  <c r="L25" i="2"/>
  <c r="L26" i="2"/>
  <c r="L28" i="2"/>
  <c r="L29" i="2"/>
  <c r="AR61" i="11"/>
  <c r="AR61" i="12"/>
  <c r="BN4" i="19"/>
  <c r="BL29" i="19"/>
  <c r="BG61" i="19"/>
  <c r="BL36" i="19"/>
  <c r="BF61" i="18"/>
  <c r="BI36" i="18"/>
  <c r="BN29" i="18"/>
  <c r="BP4" i="18"/>
  <c r="BE92" i="17"/>
  <c r="BQ4" i="17"/>
  <c r="BF61" i="17"/>
  <c r="BI36" i="17"/>
  <c r="BN5" i="17"/>
  <c r="BI29" i="17"/>
  <c r="BE92" i="16"/>
  <c r="BI29" i="16"/>
  <c r="BN4" i="16"/>
  <c r="BF61" i="16"/>
  <c r="BI36" i="16"/>
  <c r="BI61" i="15"/>
  <c r="BN36" i="15"/>
  <c r="BP4" i="15"/>
  <c r="BN29" i="15"/>
  <c r="R14" i="3"/>
  <c r="U12" i="5"/>
  <c r="L32" i="1"/>
  <c r="L33" i="1"/>
  <c r="R14" i="5"/>
  <c r="L32" i="4"/>
  <c r="T20" i="5"/>
  <c r="T31" i="5"/>
  <c r="L41" i="6"/>
  <c r="P12" i="6"/>
  <c r="P12" i="2"/>
  <c r="AU29" i="12"/>
  <c r="N25" i="3"/>
  <c r="N26" i="3"/>
  <c r="N28" i="3"/>
  <c r="N29" i="3"/>
  <c r="BO61" i="8"/>
  <c r="AU29" i="9"/>
  <c r="P12" i="4"/>
  <c r="M13" i="1"/>
  <c r="AX29" i="11"/>
  <c r="Y19" i="5"/>
  <c r="M33" i="3"/>
  <c r="L30" i="2"/>
  <c r="S17" i="5"/>
  <c r="M13" i="4"/>
  <c r="P12" i="1"/>
  <c r="AU29" i="10"/>
  <c r="M13" i="6"/>
  <c r="BL29" i="8"/>
  <c r="M13" i="2"/>
  <c r="BL61" i="19"/>
  <c r="BN36" i="19"/>
  <c r="BN68" i="19"/>
  <c r="BN91" i="19"/>
  <c r="BN29" i="19"/>
  <c r="BO4" i="19"/>
  <c r="BP29" i="18"/>
  <c r="BQ4" i="18"/>
  <c r="BI61" i="18"/>
  <c r="BN36" i="18"/>
  <c r="BP5" i="17"/>
  <c r="BN29" i="17"/>
  <c r="BT4" i="17"/>
  <c r="BI61" i="17"/>
  <c r="BN36" i="17"/>
  <c r="BN29" i="16"/>
  <c r="BP4" i="16"/>
  <c r="BI61" i="16"/>
  <c r="BN36" i="16"/>
  <c r="BN61" i="15"/>
  <c r="BP36" i="15"/>
  <c r="BP68" i="15"/>
  <c r="BP91" i="15"/>
  <c r="BP29" i="15"/>
  <c r="BQ4" i="15"/>
  <c r="AU61" i="10"/>
  <c r="BR61" i="8"/>
  <c r="AX29" i="12"/>
  <c r="R15" i="5"/>
  <c r="L33" i="4"/>
  <c r="S18" i="5"/>
  <c r="L31" i="2"/>
  <c r="N13" i="1"/>
  <c r="M21" i="1"/>
  <c r="AX29" i="9"/>
  <c r="AG16" i="5"/>
  <c r="N30" i="3"/>
  <c r="N13" i="2"/>
  <c r="M22" i="2"/>
  <c r="AU61" i="12"/>
  <c r="AX29" i="10"/>
  <c r="M34" i="3"/>
  <c r="Y20" i="5"/>
  <c r="U18" i="5"/>
  <c r="L34" i="1"/>
  <c r="N13" i="4"/>
  <c r="M24" i="4"/>
  <c r="AU61" i="11"/>
  <c r="O15" i="3"/>
  <c r="N13" i="6"/>
  <c r="M23" i="6"/>
  <c r="AU61" i="9"/>
  <c r="BC29" i="11"/>
  <c r="BN61" i="19"/>
  <c r="BN64" i="19"/>
  <c r="BN92" i="19"/>
  <c r="BO36" i="19"/>
  <c r="BR4" i="19"/>
  <c r="BO29" i="19"/>
  <c r="BQ29" i="18"/>
  <c r="BT4" i="18"/>
  <c r="BN61" i="18"/>
  <c r="BP36" i="18"/>
  <c r="BY4" i="17"/>
  <c r="BN61" i="17"/>
  <c r="BP36" i="17"/>
  <c r="BP69" i="17"/>
  <c r="BP29" i="17"/>
  <c r="BQ5" i="17"/>
  <c r="BP29" i="16"/>
  <c r="BQ4" i="16"/>
  <c r="BN61" i="16"/>
  <c r="BP36" i="16"/>
  <c r="BP61" i="15"/>
  <c r="BP64" i="15"/>
  <c r="BP92" i="15"/>
  <c r="BQ36" i="15"/>
  <c r="BQ29" i="15"/>
  <c r="BT4" i="15"/>
  <c r="P15" i="3"/>
  <c r="Q15" i="3"/>
  <c r="O22" i="3"/>
  <c r="O13" i="4"/>
  <c r="M45" i="3"/>
  <c r="Y21" i="5"/>
  <c r="Y31" i="5"/>
  <c r="O13" i="2"/>
  <c r="O13" i="1"/>
  <c r="BC29" i="9"/>
  <c r="R16" i="5"/>
  <c r="L34" i="4"/>
  <c r="BC29" i="12"/>
  <c r="AX61" i="10"/>
  <c r="AX61" i="9"/>
  <c r="O13" i="6"/>
  <c r="AX61" i="11"/>
  <c r="BC29" i="10"/>
  <c r="AX61" i="12"/>
  <c r="AG17" i="5"/>
  <c r="N31" i="3"/>
  <c r="AB6" i="5"/>
  <c r="AB8" i="5"/>
  <c r="AB9" i="5"/>
  <c r="AB10" i="5"/>
  <c r="AB12" i="5"/>
  <c r="M25" i="6"/>
  <c r="U19" i="5"/>
  <c r="L35" i="1"/>
  <c r="BO29" i="8"/>
  <c r="Z6" i="5"/>
  <c r="Z8" i="5"/>
  <c r="M26" i="4"/>
  <c r="AA6" i="5"/>
  <c r="AA8" i="5"/>
  <c r="M24" i="2"/>
  <c r="AC6" i="5"/>
  <c r="AC8" i="5"/>
  <c r="M23" i="1"/>
  <c r="S19" i="5"/>
  <c r="L32" i="2"/>
  <c r="BW61" i="8"/>
  <c r="BO61" i="19"/>
  <c r="BR36" i="19"/>
  <c r="BR29" i="19"/>
  <c r="BW4" i="19"/>
  <c r="BP61" i="18"/>
  <c r="BP64" i="18"/>
  <c r="BP68" i="18"/>
  <c r="BP91" i="18"/>
  <c r="BP92" i="18"/>
  <c r="BQ36" i="18"/>
  <c r="BT29" i="18"/>
  <c r="BY4" i="18"/>
  <c r="BT5" i="17"/>
  <c r="BQ29" i="17"/>
  <c r="BP61" i="17"/>
  <c r="BP64" i="17"/>
  <c r="CA4" i="17"/>
  <c r="BP68" i="17"/>
  <c r="BP91" i="17"/>
  <c r="BQ36" i="17"/>
  <c r="BQ29" i="16"/>
  <c r="BT4" i="16"/>
  <c r="BP61" i="16"/>
  <c r="BP64" i="16"/>
  <c r="BQ36" i="16"/>
  <c r="BP68" i="16"/>
  <c r="BP91" i="16"/>
  <c r="BQ61" i="15"/>
  <c r="BT36" i="15"/>
  <c r="BT29" i="15"/>
  <c r="BY4" i="15"/>
  <c r="R15" i="3"/>
  <c r="R17" i="5"/>
  <c r="L35" i="4"/>
  <c r="M26" i="6"/>
  <c r="M27" i="6"/>
  <c r="M29" i="6"/>
  <c r="M30" i="6"/>
  <c r="P13" i="6"/>
  <c r="Q13" i="6"/>
  <c r="BF29" i="11"/>
  <c r="P13" i="2"/>
  <c r="Q13" i="2"/>
  <c r="P13" i="4"/>
  <c r="Q13" i="4"/>
  <c r="BZ61" i="8"/>
  <c r="AG18" i="5"/>
  <c r="N32" i="3"/>
  <c r="BC61" i="12"/>
  <c r="BC61" i="10"/>
  <c r="AO6" i="5"/>
  <c r="AO8" i="5"/>
  <c r="AO9" i="5"/>
  <c r="O24" i="3"/>
  <c r="M24" i="1"/>
  <c r="M25" i="1"/>
  <c r="M27" i="1"/>
  <c r="M30" i="1"/>
  <c r="BR29" i="8"/>
  <c r="L43" i="2"/>
  <c r="S20" i="5"/>
  <c r="S31" i="5"/>
  <c r="M25" i="2"/>
  <c r="M26" i="2"/>
  <c r="M28" i="2"/>
  <c r="M29" i="2"/>
  <c r="M27" i="4"/>
  <c r="M28" i="4"/>
  <c r="M30" i="4"/>
  <c r="M31" i="4"/>
  <c r="U20" i="5"/>
  <c r="U31" i="5"/>
  <c r="L47" i="1"/>
  <c r="BC61" i="11"/>
  <c r="BC61" i="9"/>
  <c r="P13" i="1"/>
  <c r="Q13" i="1"/>
  <c r="BR61" i="19"/>
  <c r="BW36" i="19"/>
  <c r="BW29" i="19"/>
  <c r="BY4" i="19"/>
  <c r="BQ61" i="18"/>
  <c r="BT36" i="18"/>
  <c r="BY29" i="18"/>
  <c r="CA4" i="18"/>
  <c r="BQ61" i="17"/>
  <c r="BT36" i="17"/>
  <c r="BP92" i="17"/>
  <c r="CB4" i="17"/>
  <c r="BY5" i="17"/>
  <c r="BT29" i="17"/>
  <c r="BP92" i="16"/>
  <c r="BT29" i="16"/>
  <c r="BY4" i="16"/>
  <c r="BQ61" i="16"/>
  <c r="BT36" i="16"/>
  <c r="BY29" i="15"/>
  <c r="CA4" i="15"/>
  <c r="BT61" i="15"/>
  <c r="BY36" i="15"/>
  <c r="S15" i="3"/>
  <c r="M31" i="6"/>
  <c r="AB20" i="5"/>
  <c r="AA17" i="5"/>
  <c r="M30" i="2"/>
  <c r="AC12" i="5"/>
  <c r="M32" i="1"/>
  <c r="M33" i="1"/>
  <c r="BF29" i="9"/>
  <c r="BW29" i="8"/>
  <c r="BF29" i="10"/>
  <c r="O25" i="3"/>
  <c r="O26" i="3"/>
  <c r="O28" i="3"/>
  <c r="O29" i="3"/>
  <c r="N14" i="2"/>
  <c r="N14" i="6"/>
  <c r="AG19" i="5"/>
  <c r="N33" i="3"/>
  <c r="R18" i="5"/>
  <c r="L36" i="4"/>
  <c r="BF29" i="12"/>
  <c r="Z14" i="5"/>
  <c r="M32" i="4"/>
  <c r="N14" i="1"/>
  <c r="N14" i="4"/>
  <c r="BI29" i="11"/>
  <c r="BW61" i="19"/>
  <c r="BY36" i="19"/>
  <c r="BY68" i="19"/>
  <c r="BY91" i="19"/>
  <c r="BY29" i="19"/>
  <c r="BZ4" i="19"/>
  <c r="CA29" i="18"/>
  <c r="CB4" i="18"/>
  <c r="BT61" i="18"/>
  <c r="BY36" i="18"/>
  <c r="CA5" i="17"/>
  <c r="BY29" i="17"/>
  <c r="CE4" i="17"/>
  <c r="BT61" i="17"/>
  <c r="BY36" i="17"/>
  <c r="BY29" i="16"/>
  <c r="CA4" i="16"/>
  <c r="BT61" i="16"/>
  <c r="BY36" i="16"/>
  <c r="BY61" i="15"/>
  <c r="CA36" i="15"/>
  <c r="CA68" i="15"/>
  <c r="CA91" i="15"/>
  <c r="CA29" i="15"/>
  <c r="CB4" i="15"/>
  <c r="O14" i="4"/>
  <c r="N24" i="4"/>
  <c r="BI29" i="12"/>
  <c r="O14" i="6"/>
  <c r="N23" i="6"/>
  <c r="BF61" i="12"/>
  <c r="BI29" i="9"/>
  <c r="AA18" i="5"/>
  <c r="M31" i="2"/>
  <c r="BI29" i="10"/>
  <c r="Z15" i="5"/>
  <c r="M33" i="4"/>
  <c r="BN29" i="11"/>
  <c r="R19" i="5"/>
  <c r="L37" i="4"/>
  <c r="N34" i="3"/>
  <c r="AG20" i="5"/>
  <c r="AO16" i="5"/>
  <c r="O30" i="3"/>
  <c r="P16" i="3"/>
  <c r="BZ29" i="8"/>
  <c r="AC18" i="5"/>
  <c r="M34" i="1"/>
  <c r="BF61" i="9"/>
  <c r="O14" i="1"/>
  <c r="N21" i="1"/>
  <c r="BF61" i="11"/>
  <c r="O14" i="2"/>
  <c r="N22" i="2"/>
  <c r="BF61" i="10"/>
  <c r="AB21" i="5"/>
  <c r="AB31" i="5"/>
  <c r="M41" i="6"/>
  <c r="BY61" i="19"/>
  <c r="BZ36" i="19"/>
  <c r="BY64" i="19"/>
  <c r="BY92" i="19"/>
  <c r="BZ29" i="19"/>
  <c r="CC4" i="19"/>
  <c r="CB29" i="18"/>
  <c r="CE4" i="18"/>
  <c r="BY61" i="18"/>
  <c r="CA36" i="18"/>
  <c r="CJ4" i="17"/>
  <c r="BY61" i="17"/>
  <c r="CA36" i="17"/>
  <c r="CA69" i="17"/>
  <c r="CA29" i="17"/>
  <c r="CB5" i="17"/>
  <c r="CA29" i="16"/>
  <c r="CB4" i="16"/>
  <c r="BY61" i="16"/>
  <c r="CA36" i="16"/>
  <c r="CA61" i="15"/>
  <c r="CA64" i="15"/>
  <c r="CA92" i="15"/>
  <c r="CB36" i="15"/>
  <c r="CB29" i="15"/>
  <c r="CE4" i="15"/>
  <c r="P22" i="3"/>
  <c r="AW6" i="5"/>
  <c r="AW8" i="5"/>
  <c r="Q16" i="3"/>
  <c r="AC19" i="5"/>
  <c r="M35" i="1"/>
  <c r="AO17" i="5"/>
  <c r="O31" i="3"/>
  <c r="R20" i="5"/>
  <c r="R31" i="5"/>
  <c r="L49" i="4"/>
  <c r="Z16" i="5"/>
  <c r="M34" i="4"/>
  <c r="BI61" i="11"/>
  <c r="BI61" i="12"/>
  <c r="AI6" i="5"/>
  <c r="AI8" i="5"/>
  <c r="N24" i="2"/>
  <c r="BN29" i="9"/>
  <c r="AJ6" i="5"/>
  <c r="AJ8" i="5"/>
  <c r="N25" i="6"/>
  <c r="AH6" i="5"/>
  <c r="AH8" i="5"/>
  <c r="AH9" i="5"/>
  <c r="AH10" i="5"/>
  <c r="AH12" i="5"/>
  <c r="N26" i="4"/>
  <c r="BI61" i="10"/>
  <c r="AK6" i="5"/>
  <c r="AK8" i="5"/>
  <c r="AK9" i="5"/>
  <c r="N23" i="1"/>
  <c r="P14" i="2"/>
  <c r="Q14" i="2"/>
  <c r="P14" i="1"/>
  <c r="Q14" i="1"/>
  <c r="BI61" i="9"/>
  <c r="AG21" i="5"/>
  <c r="BN29" i="10"/>
  <c r="AA19" i="5"/>
  <c r="M32" i="2"/>
  <c r="P14" i="6"/>
  <c r="Q14" i="6"/>
  <c r="BN29" i="12"/>
  <c r="P14" i="4"/>
  <c r="Q14" i="4"/>
  <c r="P24" i="3"/>
  <c r="P25" i="3"/>
  <c r="P26" i="3"/>
  <c r="P28" i="3"/>
  <c r="P29" i="3"/>
  <c r="P30" i="3"/>
  <c r="P31" i="3"/>
  <c r="P32" i="3"/>
  <c r="P33" i="3"/>
  <c r="P34" i="3"/>
  <c r="BZ61" i="19"/>
  <c r="CC36" i="19"/>
  <c r="CH4" i="19"/>
  <c r="CC29" i="19"/>
  <c r="CE29" i="18"/>
  <c r="CJ4" i="18"/>
  <c r="CA61" i="18"/>
  <c r="CA64" i="18"/>
  <c r="CA68" i="18"/>
  <c r="CA91" i="18"/>
  <c r="CB36" i="18"/>
  <c r="CE5" i="17"/>
  <c r="CB29" i="17"/>
  <c r="CA61" i="17"/>
  <c r="CA64" i="17"/>
  <c r="CL4" i="17"/>
  <c r="CA68" i="17"/>
  <c r="CA91" i="17"/>
  <c r="CB36" i="17"/>
  <c r="CE4" i="16"/>
  <c r="CB29" i="16"/>
  <c r="CA61" i="16"/>
  <c r="CA64" i="16"/>
  <c r="CB36" i="16"/>
  <c r="CA68" i="16"/>
  <c r="CA91" i="16"/>
  <c r="CB61" i="15"/>
  <c r="CE36" i="15"/>
  <c r="CE29" i="15"/>
  <c r="CJ4" i="15"/>
  <c r="R16" i="3"/>
  <c r="Q22" i="3"/>
  <c r="R14" i="4"/>
  <c r="R14" i="2"/>
  <c r="R14" i="6"/>
  <c r="R14" i="1"/>
  <c r="BQ29" i="11"/>
  <c r="BN61" i="9"/>
  <c r="BN61" i="10"/>
  <c r="N26" i="6"/>
  <c r="N27" i="6"/>
  <c r="N29" i="6"/>
  <c r="N30" i="6"/>
  <c r="AC20" i="5"/>
  <c r="M36" i="1"/>
  <c r="AW16" i="5"/>
  <c r="N27" i="4"/>
  <c r="N28" i="4"/>
  <c r="N30" i="4"/>
  <c r="N31" i="4"/>
  <c r="BN61" i="12"/>
  <c r="BN61" i="11"/>
  <c r="N24" i="1"/>
  <c r="N25" i="1"/>
  <c r="N27" i="1"/>
  <c r="N30" i="1"/>
  <c r="AA20" i="5"/>
  <c r="M33" i="2"/>
  <c r="N25" i="2"/>
  <c r="N26" i="2"/>
  <c r="N28" i="2"/>
  <c r="N29" i="2"/>
  <c r="Z17" i="5"/>
  <c r="M35" i="4"/>
  <c r="AO18" i="5"/>
  <c r="O32" i="3"/>
  <c r="CC61" i="19"/>
  <c r="CH36" i="19"/>
  <c r="CH29" i="19"/>
  <c r="CJ4" i="19"/>
  <c r="CJ29" i="18"/>
  <c r="CL4" i="18"/>
  <c r="CB61" i="18"/>
  <c r="CE36" i="18"/>
  <c r="CA92" i="18"/>
  <c r="CB61" i="17"/>
  <c r="CE36" i="17"/>
  <c r="CA92" i="17"/>
  <c r="CM4" i="17"/>
  <c r="CJ5" i="17"/>
  <c r="CE29" i="17"/>
  <c r="CA92" i="16"/>
  <c r="CB61" i="16"/>
  <c r="CE36" i="16"/>
  <c r="CE29" i="16"/>
  <c r="CJ4" i="16"/>
  <c r="CL4" i="15"/>
  <c r="CJ29" i="15"/>
  <c r="CE61" i="15"/>
  <c r="CJ36" i="15"/>
  <c r="Q24" i="3"/>
  <c r="Q25" i="3"/>
  <c r="Q26" i="3"/>
  <c r="Q28" i="3"/>
  <c r="Q29" i="3"/>
  <c r="BE6" i="5"/>
  <c r="BE8" i="5"/>
  <c r="S16" i="3"/>
  <c r="S22" i="3"/>
  <c r="S24" i="3"/>
  <c r="S25" i="3"/>
  <c r="S26" i="3"/>
  <c r="S28" i="3"/>
  <c r="S29" i="3"/>
  <c r="S30" i="3"/>
  <c r="S31" i="3"/>
  <c r="S32" i="3"/>
  <c r="S33" i="3"/>
  <c r="S34" i="3"/>
  <c r="S35" i="3"/>
  <c r="R22" i="3"/>
  <c r="R24" i="3"/>
  <c r="R25" i="3"/>
  <c r="R26" i="3"/>
  <c r="R28" i="3"/>
  <c r="R29" i="3"/>
  <c r="R30" i="3"/>
  <c r="R31" i="3"/>
  <c r="R32" i="3"/>
  <c r="R33" i="3"/>
  <c r="R34" i="3"/>
  <c r="N31" i="6"/>
  <c r="AJ20" i="5"/>
  <c r="AH14" i="5"/>
  <c r="N32" i="4"/>
  <c r="AI17" i="5"/>
  <c r="N30" i="2"/>
  <c r="AK12" i="5"/>
  <c r="N32" i="1"/>
  <c r="N33" i="1"/>
  <c r="AO19" i="5"/>
  <c r="O33" i="3"/>
  <c r="BQ29" i="12"/>
  <c r="O15" i="6"/>
  <c r="AW17" i="5"/>
  <c r="O15" i="2"/>
  <c r="AC21" i="5"/>
  <c r="AC31" i="5"/>
  <c r="M22" i="13"/>
  <c r="M47" i="1"/>
  <c r="AA21" i="5"/>
  <c r="AA31" i="5"/>
  <c r="M20" i="13"/>
  <c r="M43" i="2"/>
  <c r="Z18" i="5"/>
  <c r="M36" i="4"/>
  <c r="BQ29" i="9"/>
  <c r="BQ29" i="10"/>
  <c r="O15" i="1"/>
  <c r="O15" i="4"/>
  <c r="BT29" i="11"/>
  <c r="CH61" i="19"/>
  <c r="CJ36" i="19"/>
  <c r="CJ68" i="19"/>
  <c r="CJ91" i="19"/>
  <c r="CJ29" i="19"/>
  <c r="CK4" i="19"/>
  <c r="CE61" i="18"/>
  <c r="CJ36" i="18"/>
  <c r="CL29" i="18"/>
  <c r="CM4" i="18"/>
  <c r="CL5" i="17"/>
  <c r="CJ29" i="17"/>
  <c r="CP4" i="17"/>
  <c r="CE61" i="17"/>
  <c r="CJ36" i="17"/>
  <c r="CE61" i="16"/>
  <c r="CJ36" i="16"/>
  <c r="CJ29" i="16"/>
  <c r="CL4" i="16"/>
  <c r="CJ61" i="15"/>
  <c r="CL36" i="15"/>
  <c r="CL68" i="15"/>
  <c r="CL91" i="15"/>
  <c r="CL29" i="15"/>
  <c r="CM4" i="15"/>
  <c r="Q30" i="3"/>
  <c r="BE16" i="5"/>
  <c r="P15" i="2"/>
  <c r="Q15" i="2"/>
  <c r="O22" i="2"/>
  <c r="P15" i="1"/>
  <c r="Q15" i="1"/>
  <c r="O21" i="1"/>
  <c r="P15" i="4"/>
  <c r="Q15" i="4"/>
  <c r="O24" i="4"/>
  <c r="BT29" i="10"/>
  <c r="P15" i="6"/>
  <c r="Q15" i="6"/>
  <c r="O23" i="6"/>
  <c r="N34" i="1"/>
  <c r="AK18" i="5"/>
  <c r="AH15" i="5"/>
  <c r="N33" i="4"/>
  <c r="AW18" i="5"/>
  <c r="BT29" i="9"/>
  <c r="BT29" i="12"/>
  <c r="AI18" i="5"/>
  <c r="N31" i="2"/>
  <c r="BQ61" i="12"/>
  <c r="BY29" i="11"/>
  <c r="BQ61" i="9"/>
  <c r="Z19" i="5"/>
  <c r="M37" i="4"/>
  <c r="BQ61" i="10"/>
  <c r="BQ61" i="11"/>
  <c r="AO20" i="5"/>
  <c r="O34" i="3"/>
  <c r="AJ21" i="5"/>
  <c r="CJ61" i="19"/>
  <c r="CJ64" i="19"/>
  <c r="CJ92" i="19"/>
  <c r="CK36" i="19"/>
  <c r="CK29" i="19"/>
  <c r="CN4" i="19"/>
  <c r="CJ61" i="18"/>
  <c r="CL36" i="18"/>
  <c r="CM29" i="18"/>
  <c r="CP4" i="18"/>
  <c r="CJ61" i="17"/>
  <c r="CL36" i="17"/>
  <c r="CU4" i="17"/>
  <c r="CL69" i="17"/>
  <c r="CL29" i="17"/>
  <c r="CM5" i="17"/>
  <c r="CJ61" i="16"/>
  <c r="CL36" i="16"/>
  <c r="CL68" i="16"/>
  <c r="CL91" i="16"/>
  <c r="CL29" i="16"/>
  <c r="CM4" i="16"/>
  <c r="CL61" i="15"/>
  <c r="CM36" i="15"/>
  <c r="CL64" i="15"/>
  <c r="CL92" i="15"/>
  <c r="CM29" i="15"/>
  <c r="CP4" i="15"/>
  <c r="Q31" i="3"/>
  <c r="BE17" i="5"/>
  <c r="R15" i="4"/>
  <c r="R15" i="2"/>
  <c r="R15" i="6"/>
  <c r="R15" i="1"/>
  <c r="CB29" i="11"/>
  <c r="AS6" i="5"/>
  <c r="AS8" i="5"/>
  <c r="O23" i="1"/>
  <c r="BY29" i="12"/>
  <c r="AW19" i="5"/>
  <c r="AK19" i="5"/>
  <c r="N35" i="1"/>
  <c r="BY29" i="10"/>
  <c r="AO21" i="5"/>
  <c r="BT61" i="9"/>
  <c r="BT61" i="12"/>
  <c r="AH16" i="5"/>
  <c r="N34" i="4"/>
  <c r="AR6" i="5"/>
  <c r="AR8" i="5"/>
  <c r="O25" i="6"/>
  <c r="AP6" i="5"/>
  <c r="AP8" i="5"/>
  <c r="O26" i="4"/>
  <c r="AQ6" i="5"/>
  <c r="O24" i="2"/>
  <c r="BT61" i="11"/>
  <c r="BT61" i="10"/>
  <c r="Z20" i="5"/>
  <c r="M38" i="4"/>
  <c r="AI19" i="5"/>
  <c r="N32" i="2"/>
  <c r="BY29" i="9"/>
  <c r="CK61" i="19"/>
  <c r="CN36" i="19"/>
  <c r="CS4" i="19"/>
  <c r="CN29" i="19"/>
  <c r="CP29" i="18"/>
  <c r="CU4" i="18"/>
  <c r="CL61" i="18"/>
  <c r="CL64" i="18"/>
  <c r="CL68" i="18"/>
  <c r="CL91" i="18"/>
  <c r="CM36" i="18"/>
  <c r="CP5" i="17"/>
  <c r="CM29" i="17"/>
  <c r="CL61" i="17"/>
  <c r="CL64" i="17"/>
  <c r="CL68" i="17"/>
  <c r="CL91" i="17"/>
  <c r="CM36" i="17"/>
  <c r="CW4" i="17"/>
  <c r="CL61" i="16"/>
  <c r="CM36" i="16"/>
  <c r="CL64" i="16"/>
  <c r="CL92" i="16"/>
  <c r="CM29" i="16"/>
  <c r="CP4" i="16"/>
  <c r="CM61" i="15"/>
  <c r="CP36" i="15"/>
  <c r="CP29" i="15"/>
  <c r="CU4" i="15"/>
  <c r="Q32" i="3"/>
  <c r="BE18" i="5"/>
  <c r="S15" i="4"/>
  <c r="S15" i="2"/>
  <c r="S15" i="6"/>
  <c r="S15" i="1"/>
  <c r="CB29" i="12"/>
  <c r="O27" i="4"/>
  <c r="O28" i="4"/>
  <c r="O30" i="4"/>
  <c r="O31" i="4"/>
  <c r="O24" i="1"/>
  <c r="O25" i="1"/>
  <c r="O27" i="1"/>
  <c r="O30" i="1"/>
  <c r="CB29" i="9"/>
  <c r="N33" i="2"/>
  <c r="AI20" i="5"/>
  <c r="BY61" i="11"/>
  <c r="AH17" i="5"/>
  <c r="N35" i="4"/>
  <c r="BY61" i="9"/>
  <c r="CB29" i="10"/>
  <c r="AW20" i="5"/>
  <c r="BY61" i="10"/>
  <c r="Z21" i="5"/>
  <c r="Z31" i="5"/>
  <c r="M49" i="4"/>
  <c r="O25" i="2"/>
  <c r="O26" i="2"/>
  <c r="O28" i="2"/>
  <c r="O29" i="2"/>
  <c r="O26" i="6"/>
  <c r="O27" i="6"/>
  <c r="O29" i="6"/>
  <c r="O30" i="6"/>
  <c r="BY61" i="12"/>
  <c r="AO22" i="5"/>
  <c r="AK20" i="5"/>
  <c r="N36" i="1"/>
  <c r="CN61" i="19"/>
  <c r="CS36" i="19"/>
  <c r="CU4" i="19"/>
  <c r="CS29" i="19"/>
  <c r="CM61" i="18"/>
  <c r="CP36" i="18"/>
  <c r="CU29" i="18"/>
  <c r="CW4" i="18"/>
  <c r="CL92" i="18"/>
  <c r="CL92" i="17"/>
  <c r="CX4" i="17"/>
  <c r="CM61" i="17"/>
  <c r="CP36" i="17"/>
  <c r="CU5" i="17"/>
  <c r="CP29" i="17"/>
  <c r="CM61" i="16"/>
  <c r="CP36" i="16"/>
  <c r="CP29" i="16"/>
  <c r="CU4" i="16"/>
  <c r="CP61" i="15"/>
  <c r="CU36" i="15"/>
  <c r="CU29" i="15"/>
  <c r="CW4" i="15"/>
  <c r="Q33" i="3"/>
  <c r="BE19" i="5"/>
  <c r="AS12" i="5"/>
  <c r="O32" i="1"/>
  <c r="O33" i="1"/>
  <c r="AP14" i="5"/>
  <c r="O32" i="4"/>
  <c r="AQ17" i="5"/>
  <c r="O30" i="2"/>
  <c r="CB61" i="10"/>
  <c r="P16" i="2"/>
  <c r="AH18" i="5"/>
  <c r="N36" i="4"/>
  <c r="O31" i="6"/>
  <c r="AR20" i="5"/>
  <c r="CB61" i="9"/>
  <c r="AI21" i="5"/>
  <c r="AK21" i="5"/>
  <c r="P16" i="1"/>
  <c r="CB61" i="12"/>
  <c r="AW21" i="5"/>
  <c r="P16" i="6"/>
  <c r="CB61" i="11"/>
  <c r="P16" i="4"/>
  <c r="CS61" i="19"/>
  <c r="CU36" i="19"/>
  <c r="CU68" i="19"/>
  <c r="CU91" i="19"/>
  <c r="CU29" i="19"/>
  <c r="CV4" i="19"/>
  <c r="CW29" i="18"/>
  <c r="CX4" i="18"/>
  <c r="CP61" i="18"/>
  <c r="CU36" i="18"/>
  <c r="CW5" i="17"/>
  <c r="CU29" i="17"/>
  <c r="DA4" i="17"/>
  <c r="CP61" i="17"/>
  <c r="CU36" i="17"/>
  <c r="CP61" i="16"/>
  <c r="CU36" i="16"/>
  <c r="CU29" i="16"/>
  <c r="CW4" i="16"/>
  <c r="CU61" i="15"/>
  <c r="CW36" i="15"/>
  <c r="CW68" i="15"/>
  <c r="CW91" i="15"/>
  <c r="CW29" i="15"/>
  <c r="CX4" i="15"/>
  <c r="Q34" i="3"/>
  <c r="BE20" i="5"/>
  <c r="P24" i="4"/>
  <c r="Q16" i="4"/>
  <c r="P22" i="2"/>
  <c r="P24" i="2"/>
  <c r="P25" i="2"/>
  <c r="P26" i="2"/>
  <c r="P28" i="2"/>
  <c r="P29" i="2"/>
  <c r="P30" i="2"/>
  <c r="P31" i="2"/>
  <c r="P32" i="2"/>
  <c r="P33" i="2"/>
  <c r="Q16" i="2"/>
  <c r="P23" i="6"/>
  <c r="P25" i="6"/>
  <c r="P26" i="6"/>
  <c r="P27" i="6"/>
  <c r="P29" i="6"/>
  <c r="P30" i="6"/>
  <c r="P31" i="6"/>
  <c r="Q16" i="6"/>
  <c r="P21" i="1"/>
  <c r="P23" i="1"/>
  <c r="P24" i="1"/>
  <c r="P25" i="1"/>
  <c r="P27" i="1"/>
  <c r="P30" i="1"/>
  <c r="Q16" i="1"/>
  <c r="AP15" i="5"/>
  <c r="O33" i="4"/>
  <c r="AR21" i="5"/>
  <c r="AH19" i="5"/>
  <c r="N37" i="4"/>
  <c r="O34" i="1"/>
  <c r="AS18" i="5"/>
  <c r="P26" i="4"/>
  <c r="P27" i="4"/>
  <c r="P28" i="4"/>
  <c r="P30" i="4"/>
  <c r="P31" i="4"/>
  <c r="P32" i="4"/>
  <c r="P33" i="4"/>
  <c r="P34" i="4"/>
  <c r="P35" i="4"/>
  <c r="P36" i="4"/>
  <c r="P37" i="4"/>
  <c r="P38" i="4"/>
  <c r="AX6" i="5"/>
  <c r="AQ18" i="5"/>
  <c r="O31" i="2"/>
  <c r="CU61" i="19"/>
  <c r="CU64" i="19"/>
  <c r="CU92" i="19"/>
  <c r="CV36" i="19"/>
  <c r="CV29" i="19"/>
  <c r="CY4" i="19"/>
  <c r="CX29" i="18"/>
  <c r="DA4" i="18"/>
  <c r="CU61" i="18"/>
  <c r="CW36" i="18"/>
  <c r="DF4" i="17"/>
  <c r="CU61" i="17"/>
  <c r="CW36" i="17"/>
  <c r="CW69" i="17"/>
  <c r="CW29" i="17"/>
  <c r="CX5" i="17"/>
  <c r="AZ6" i="5"/>
  <c r="AZ8" i="5"/>
  <c r="CU61" i="16"/>
  <c r="CW36" i="16"/>
  <c r="CW68" i="16"/>
  <c r="CW91" i="16"/>
  <c r="CW29" i="16"/>
  <c r="CX4" i="16"/>
  <c r="CW61" i="15"/>
  <c r="CX36" i="15"/>
  <c r="CW64" i="15"/>
  <c r="CW92" i="15"/>
  <c r="CX29" i="15"/>
  <c r="DA4" i="15"/>
  <c r="BE21" i="5"/>
  <c r="AY6" i="5"/>
  <c r="AY8" i="5"/>
  <c r="R16" i="4"/>
  <c r="Q24" i="4"/>
  <c r="R16" i="2"/>
  <c r="Q22" i="2"/>
  <c r="R16" i="6"/>
  <c r="Q23" i="6"/>
  <c r="Q21" i="1"/>
  <c r="R16" i="1"/>
  <c r="BA6" i="5"/>
  <c r="BA8" i="5"/>
  <c r="BA9" i="5"/>
  <c r="BA10" i="5"/>
  <c r="AZ20" i="5"/>
  <c r="AS19" i="5"/>
  <c r="O35" i="1"/>
  <c r="AY17" i="5"/>
  <c r="AH20" i="5"/>
  <c r="N38" i="4"/>
  <c r="AP16" i="5"/>
  <c r="O34" i="4"/>
  <c r="AQ19" i="5"/>
  <c r="O32" i="2"/>
  <c r="BA12" i="5"/>
  <c r="P32" i="1"/>
  <c r="P33" i="1"/>
  <c r="P34" i="1"/>
  <c r="P35" i="1"/>
  <c r="P36" i="1"/>
  <c r="AX14" i="5"/>
  <c r="CV61" i="19"/>
  <c r="CY36" i="19"/>
  <c r="CY29" i="19"/>
  <c r="DD4" i="19"/>
  <c r="DA29" i="18"/>
  <c r="DF4" i="18"/>
  <c r="CW61" i="18"/>
  <c r="CW64" i="18"/>
  <c r="CW68" i="18"/>
  <c r="CW91" i="18"/>
  <c r="CX36" i="18"/>
  <c r="DA5" i="17"/>
  <c r="CX29" i="17"/>
  <c r="DH4" i="17"/>
  <c r="CW61" i="17"/>
  <c r="CW64" i="17"/>
  <c r="CW68" i="17"/>
  <c r="CW91" i="17"/>
  <c r="CW92" i="17"/>
  <c r="CX36" i="17"/>
  <c r="CW61" i="16"/>
  <c r="CW64" i="16"/>
  <c r="CW92" i="16"/>
  <c r="CX36" i="16"/>
  <c r="CX29" i="16"/>
  <c r="DA4" i="16"/>
  <c r="CX61" i="15"/>
  <c r="DA36" i="15"/>
  <c r="DA29" i="15"/>
  <c r="DF4" i="15"/>
  <c r="Q26" i="4"/>
  <c r="Q27" i="4"/>
  <c r="Q28" i="4"/>
  <c r="Q30" i="4"/>
  <c r="Q31" i="4"/>
  <c r="BF6" i="5"/>
  <c r="BF8" i="5"/>
  <c r="BF9" i="5"/>
  <c r="Q24" i="2"/>
  <c r="Q25" i="2"/>
  <c r="Q26" i="2"/>
  <c r="Q28" i="2"/>
  <c r="Q29" i="2"/>
  <c r="BG6" i="5"/>
  <c r="BG8" i="5"/>
  <c r="Q25" i="6"/>
  <c r="Q26" i="6"/>
  <c r="Q27" i="6"/>
  <c r="Q29" i="6"/>
  <c r="Q30" i="6"/>
  <c r="BH6" i="5"/>
  <c r="BH8" i="5"/>
  <c r="Q23" i="1"/>
  <c r="Q24" i="1"/>
  <c r="Q25" i="1"/>
  <c r="Q27" i="1"/>
  <c r="Q30" i="1"/>
  <c r="BI6" i="5"/>
  <c r="BI8" i="5"/>
  <c r="S16" i="4"/>
  <c r="S24" i="4"/>
  <c r="S26" i="4"/>
  <c r="S27" i="4"/>
  <c r="S28" i="4"/>
  <c r="S30" i="4"/>
  <c r="S31" i="4"/>
  <c r="S32" i="4"/>
  <c r="S33" i="4"/>
  <c r="S34" i="4"/>
  <c r="S35" i="4"/>
  <c r="S36" i="4"/>
  <c r="S37" i="4"/>
  <c r="S38" i="4"/>
  <c r="S39" i="4"/>
  <c r="S40" i="4"/>
  <c r="R24" i="4"/>
  <c r="R26" i="4"/>
  <c r="R27" i="4"/>
  <c r="R28" i="4"/>
  <c r="R30" i="4"/>
  <c r="R31" i="4"/>
  <c r="R32" i="4"/>
  <c r="R33" i="4"/>
  <c r="R34" i="4"/>
  <c r="R35" i="4"/>
  <c r="R36" i="4"/>
  <c r="R37" i="4"/>
  <c r="R38" i="4"/>
  <c r="S16" i="2"/>
  <c r="S22" i="2"/>
  <c r="S24" i="2"/>
  <c r="S25" i="2"/>
  <c r="S26" i="2"/>
  <c r="S28" i="2"/>
  <c r="S29" i="2"/>
  <c r="S30" i="2"/>
  <c r="S31" i="2"/>
  <c r="S32" i="2"/>
  <c r="S33" i="2"/>
  <c r="S34" i="2"/>
  <c r="S35" i="2"/>
  <c r="R22" i="2"/>
  <c r="R24" i="2"/>
  <c r="R25" i="2"/>
  <c r="R26" i="2"/>
  <c r="R28" i="2"/>
  <c r="R29" i="2"/>
  <c r="R30" i="2"/>
  <c r="R31" i="2"/>
  <c r="R32" i="2"/>
  <c r="R33" i="2"/>
  <c r="S16" i="6"/>
  <c r="S23" i="6"/>
  <c r="S25" i="6"/>
  <c r="S26" i="6"/>
  <c r="S27" i="6"/>
  <c r="S29" i="6"/>
  <c r="S30" i="6"/>
  <c r="S31" i="6"/>
  <c r="S32" i="6"/>
  <c r="S33" i="6"/>
  <c r="R23" i="6"/>
  <c r="R25" i="6"/>
  <c r="R26" i="6"/>
  <c r="R27" i="6"/>
  <c r="R29" i="6"/>
  <c r="R30" i="6"/>
  <c r="R31" i="6"/>
  <c r="S16" i="1"/>
  <c r="S21" i="1"/>
  <c r="S23" i="1"/>
  <c r="S24" i="1"/>
  <c r="S25" i="1"/>
  <c r="S27" i="1"/>
  <c r="S30" i="1"/>
  <c r="S32" i="1"/>
  <c r="S33" i="1"/>
  <c r="S34" i="1"/>
  <c r="S35" i="1"/>
  <c r="S36" i="1"/>
  <c r="S37" i="1"/>
  <c r="S38" i="1"/>
  <c r="R21" i="1"/>
  <c r="R23" i="1"/>
  <c r="R24" i="1"/>
  <c r="R25" i="1"/>
  <c r="R27" i="1"/>
  <c r="R30" i="1"/>
  <c r="R32" i="1"/>
  <c r="R33" i="1"/>
  <c r="R34" i="1"/>
  <c r="R35" i="1"/>
  <c r="R36" i="1"/>
  <c r="AZ21" i="5"/>
  <c r="AH21" i="5"/>
  <c r="BA18" i="5"/>
  <c r="AP17" i="5"/>
  <c r="O35" i="4"/>
  <c r="AX15" i="5"/>
  <c r="AQ20" i="5"/>
  <c r="O33" i="2"/>
  <c r="AS20" i="5"/>
  <c r="O36" i="1"/>
  <c r="AY18" i="5"/>
  <c r="CY61" i="19"/>
  <c r="DD36" i="19"/>
  <c r="DF4" i="19"/>
  <c r="DD29" i="19"/>
  <c r="DF29" i="18"/>
  <c r="DH4" i="18"/>
  <c r="CX61" i="18"/>
  <c r="DA36" i="18"/>
  <c r="CW92" i="18"/>
  <c r="CX61" i="17"/>
  <c r="DA36" i="17"/>
  <c r="DI4" i="17"/>
  <c r="DF5" i="17"/>
  <c r="DA29" i="17"/>
  <c r="CX61" i="16"/>
  <c r="DA36" i="16"/>
  <c r="DA29" i="16"/>
  <c r="DF4" i="16"/>
  <c r="DA61" i="15"/>
  <c r="DF36" i="15"/>
  <c r="DH4" i="15"/>
  <c r="DF29" i="15"/>
  <c r="Q32" i="4"/>
  <c r="BF14" i="5"/>
  <c r="Q30" i="2"/>
  <c r="BG17" i="5"/>
  <c r="Q31" i="6"/>
  <c r="BH20" i="5"/>
  <c r="Q32" i="1"/>
  <c r="Q33" i="1"/>
  <c r="BI12" i="5"/>
  <c r="BA19" i="5"/>
  <c r="AS21" i="5"/>
  <c r="AY19" i="5"/>
  <c r="AX16" i="5"/>
  <c r="AQ21" i="5"/>
  <c r="AP18" i="5"/>
  <c r="O36" i="4"/>
  <c r="DD61" i="19"/>
  <c r="DF36" i="19"/>
  <c r="DF68" i="19"/>
  <c r="DF91" i="19"/>
  <c r="DF29" i="19"/>
  <c r="DG4" i="19"/>
  <c r="DG29" i="19"/>
  <c r="DA61" i="18"/>
  <c r="DF36" i="18"/>
  <c r="DH29" i="18"/>
  <c r="DI4" i="18"/>
  <c r="DI29" i="18"/>
  <c r="DH5" i="17"/>
  <c r="DF29" i="17"/>
  <c r="DA61" i="17"/>
  <c r="DF36" i="17"/>
  <c r="DA61" i="16"/>
  <c r="DF36" i="16"/>
  <c r="DF29" i="16"/>
  <c r="DH4" i="16"/>
  <c r="DH29" i="15"/>
  <c r="DI4" i="15"/>
  <c r="DI29" i="15"/>
  <c r="DF61" i="15"/>
  <c r="DH36" i="15"/>
  <c r="Q33" i="4"/>
  <c r="BF15" i="5"/>
  <c r="Q31" i="2"/>
  <c r="BG18" i="5"/>
  <c r="BH21" i="5"/>
  <c r="Q34" i="1"/>
  <c r="BI18" i="5"/>
  <c r="AP19" i="5"/>
  <c r="O37" i="4"/>
  <c r="BA20" i="5"/>
  <c r="AX17" i="5"/>
  <c r="AY20" i="5"/>
  <c r="DF61" i="19"/>
  <c r="DF64" i="19"/>
  <c r="DF92" i="19"/>
  <c r="DG36" i="19"/>
  <c r="DG61" i="19"/>
  <c r="DF61" i="18"/>
  <c r="DH36" i="18"/>
  <c r="DF61" i="17"/>
  <c r="DH36" i="17"/>
  <c r="DH69" i="17"/>
  <c r="DI5" i="17"/>
  <c r="DI29" i="17"/>
  <c r="DH29" i="17"/>
  <c r="DF61" i="16"/>
  <c r="DH36" i="16"/>
  <c r="DH29" i="16"/>
  <c r="DH68" i="16"/>
  <c r="DH91" i="16"/>
  <c r="DI4" i="16"/>
  <c r="DI29" i="16"/>
  <c r="DH61" i="15"/>
  <c r="DH64" i="15"/>
  <c r="DI36" i="15"/>
  <c r="DI61" i="15"/>
  <c r="DH68" i="15"/>
  <c r="DH91" i="15"/>
  <c r="Q34" i="4"/>
  <c r="BF16" i="5"/>
  <c r="Q32" i="2"/>
  <c r="BG19" i="5"/>
  <c r="BH22" i="5"/>
  <c r="Q35" i="1"/>
  <c r="BI19" i="5"/>
  <c r="AY21" i="5"/>
  <c r="BA21" i="5"/>
  <c r="O38" i="4"/>
  <c r="AP20" i="5"/>
  <c r="AX18" i="5"/>
  <c r="DH61" i="18"/>
  <c r="DH64" i="18"/>
  <c r="DI36" i="18"/>
  <c r="DI61" i="18"/>
  <c r="DH68" i="18"/>
  <c r="DH91" i="18"/>
  <c r="DH92" i="18"/>
  <c r="DH61" i="17"/>
  <c r="DH68" i="17"/>
  <c r="DH91" i="17"/>
  <c r="DI36" i="17"/>
  <c r="DI61" i="17"/>
  <c r="DH64" i="17"/>
  <c r="DH61" i="16"/>
  <c r="DH64" i="16"/>
  <c r="DH92" i="16"/>
  <c r="DI36" i="16"/>
  <c r="DI61" i="16"/>
  <c r="DH92" i="15"/>
  <c r="Q35" i="4"/>
  <c r="BF17" i="5"/>
  <c r="Q33" i="2"/>
  <c r="BG20" i="5"/>
  <c r="Q36" i="1"/>
  <c r="BI20" i="5"/>
  <c r="AX19" i="5"/>
  <c r="AP21" i="5"/>
  <c r="DH92" i="17"/>
  <c r="Q36" i="4"/>
  <c r="BF18" i="5"/>
  <c r="BG21" i="5"/>
  <c r="BI21" i="5"/>
  <c r="AX20" i="5"/>
  <c r="BF19" i="5"/>
  <c r="Q37" i="4"/>
  <c r="AX21" i="5"/>
  <c r="Q38" i="4"/>
  <c r="BF20" i="5"/>
  <c r="BF21" i="5"/>
  <c r="R9" i="5"/>
  <c r="R10" i="5"/>
  <c r="R12" i="5"/>
  <c r="L19" i="13"/>
  <c r="R32" i="5"/>
  <c r="BH9" i="5"/>
  <c r="BH10" i="5"/>
  <c r="BH12" i="5"/>
  <c r="K19" i="13"/>
  <c r="I32" i="5"/>
  <c r="K18" i="13"/>
  <c r="H32" i="5"/>
  <c r="BG9" i="5"/>
  <c r="BG10" i="5"/>
  <c r="BG12" i="5"/>
  <c r="AT6" i="5"/>
  <c r="AT8" i="5"/>
  <c r="AT9" i="5"/>
  <c r="AL6" i="5"/>
  <c r="AL8" i="5"/>
  <c r="AL9" i="5"/>
  <c r="V6" i="5"/>
  <c r="V8" i="5"/>
  <c r="V9" i="5"/>
  <c r="V10" i="5"/>
  <c r="BB6" i="5"/>
  <c r="BB8" i="5"/>
  <c r="BB9" i="5"/>
  <c r="BB10" i="5"/>
  <c r="AI9" i="5"/>
  <c r="AI10" i="5"/>
  <c r="AI12" i="5"/>
  <c r="BI9" i="5"/>
  <c r="BI10" i="5"/>
  <c r="M21" i="13"/>
  <c r="AB32" i="5"/>
  <c r="Z9" i="5"/>
  <c r="Z10" i="5"/>
  <c r="Z12" i="5"/>
  <c r="AY9" i="5"/>
  <c r="AY10" i="5"/>
  <c r="AY12" i="5"/>
  <c r="AJ9" i="5"/>
  <c r="AJ10" i="5"/>
  <c r="AJ12" i="5"/>
  <c r="BS9" i="5"/>
  <c r="BS10" i="5"/>
  <c r="M19" i="13"/>
  <c r="Z32" i="5"/>
  <c r="BE9" i="5"/>
  <c r="BE10" i="5"/>
  <c r="BE12" i="5"/>
  <c r="L20" i="13"/>
  <c r="S32" i="5"/>
  <c r="U9" i="5"/>
  <c r="U10" i="5"/>
  <c r="I9" i="5"/>
  <c r="I10" i="5"/>
  <c r="I12" i="5"/>
  <c r="BR9" i="5"/>
  <c r="BR10" i="5"/>
  <c r="AZ9" i="5"/>
  <c r="AZ10" i="5"/>
  <c r="AZ12" i="5"/>
  <c r="T9" i="5"/>
  <c r="T10" i="5"/>
  <c r="T12" i="5"/>
  <c r="L22" i="13"/>
  <c r="U32" i="5"/>
  <c r="K22" i="13"/>
  <c r="L32" i="5"/>
  <c r="BP9" i="5"/>
  <c r="BP10" i="5"/>
  <c r="BP12" i="5"/>
  <c r="AW9" i="5"/>
  <c r="AW10" i="5"/>
  <c r="AW12" i="5"/>
  <c r="AG9" i="5"/>
  <c r="AG10" i="5"/>
  <c r="AG12" i="5"/>
  <c r="J9" i="5"/>
  <c r="J10" i="5"/>
  <c r="J12" i="5"/>
  <c r="AP9" i="5"/>
  <c r="AP10" i="5"/>
  <c r="AP12" i="5"/>
  <c r="H9" i="5"/>
  <c r="H10" i="5"/>
  <c r="H12" i="5"/>
  <c r="AC9" i="5"/>
  <c r="AC10" i="5"/>
  <c r="AR9" i="5"/>
  <c r="AR10" i="5"/>
  <c r="AR12" i="5"/>
  <c r="AS9" i="5"/>
  <c r="AS10" i="5"/>
  <c r="M18" i="13"/>
  <c r="AD31" i="5"/>
  <c r="Y32" i="5"/>
  <c r="AA9" i="5"/>
  <c r="AA10" i="5"/>
  <c r="AA12" i="5"/>
  <c r="Y9" i="5"/>
  <c r="Y10" i="5"/>
  <c r="Y12" i="5"/>
  <c r="L21" i="13"/>
  <c r="T32" i="5"/>
  <c r="K20" i="13"/>
  <c r="J32" i="5"/>
  <c r="V31" i="5"/>
  <c r="M6" i="5"/>
  <c r="M8" i="5"/>
  <c r="BF10" i="5"/>
  <c r="BF12" i="5"/>
  <c r="AO10" i="5"/>
  <c r="AO12" i="5"/>
  <c r="AQ8" i="5"/>
  <c r="AA32" i="5"/>
  <c r="AD6" i="5"/>
  <c r="AD8" i="5"/>
  <c r="S8" i="5"/>
  <c r="K10" i="5"/>
  <c r="K12" i="5"/>
  <c r="K31" i="5"/>
  <c r="M31" i="5"/>
  <c r="BO10" i="5"/>
  <c r="BO12" i="5"/>
  <c r="L10" i="5"/>
  <c r="AX8" i="5"/>
  <c r="AK10" i="5"/>
  <c r="BQ10" i="5"/>
  <c r="BQ12" i="5"/>
  <c r="BN10" i="5"/>
  <c r="BN12" i="5"/>
  <c r="BJ6" i="5"/>
  <c r="BJ8" i="5"/>
  <c r="AC32" i="5"/>
  <c r="Q32" i="5"/>
  <c r="S39" i="1"/>
  <c r="CA23" i="5"/>
  <c r="S34" i="6"/>
  <c r="BZ23" i="5"/>
  <c r="S36" i="2"/>
  <c r="BY23" i="5"/>
  <c r="S41" i="4"/>
  <c r="BX23" i="5"/>
  <c r="O36" i="3"/>
  <c r="O45" i="3"/>
  <c r="S36" i="3"/>
  <c r="O37" i="1"/>
  <c r="BH23" i="5"/>
  <c r="Q34" i="6"/>
  <c r="BQ22" i="5"/>
  <c r="R33" i="6"/>
  <c r="BP22" i="5"/>
  <c r="R35" i="2"/>
  <c r="R40" i="4"/>
  <c r="BO22" i="5"/>
  <c r="BR22" i="5"/>
  <c r="R38" i="1"/>
  <c r="BN22" i="5"/>
  <c r="R36" i="3"/>
  <c r="Q37" i="1"/>
  <c r="Q35" i="3"/>
  <c r="P37" i="1"/>
  <c r="P34" i="2"/>
  <c r="P35" i="3"/>
  <c r="O32" i="6"/>
  <c r="Q39" i="4"/>
  <c r="O34" i="2"/>
  <c r="N37" i="1"/>
  <c r="N32" i="6"/>
  <c r="N34" i="2"/>
  <c r="N39" i="4"/>
  <c r="N35" i="3"/>
  <c r="Q34" i="2"/>
  <c r="P32" i="6"/>
  <c r="P39" i="4"/>
  <c r="O39" i="4"/>
  <c r="AD12" i="5"/>
  <c r="BS12" i="5"/>
  <c r="M24" i="13"/>
  <c r="L24" i="13"/>
  <c r="AL12" i="5"/>
  <c r="AT10" i="5"/>
  <c r="AL10" i="5"/>
  <c r="BJ12" i="5"/>
  <c r="M12" i="5"/>
  <c r="AD32" i="5"/>
  <c r="J40" i="5"/>
  <c r="I39" i="5"/>
  <c r="V34" i="5"/>
  <c r="K21" i="13"/>
  <c r="K24" i="13"/>
  <c r="K32" i="5"/>
  <c r="M32" i="5"/>
  <c r="AD34" i="5"/>
  <c r="J39" i="5"/>
  <c r="S9" i="5"/>
  <c r="S10" i="5"/>
  <c r="S12" i="5"/>
  <c r="V12" i="5"/>
  <c r="AD9" i="5"/>
  <c r="AD10" i="5"/>
  <c r="V32" i="5"/>
  <c r="AQ9" i="5"/>
  <c r="AQ10" i="5"/>
  <c r="AQ12" i="5"/>
  <c r="AT12" i="5"/>
  <c r="M9" i="5"/>
  <c r="M10" i="5"/>
  <c r="BJ9" i="5"/>
  <c r="BJ10" i="5"/>
  <c r="AX9" i="5"/>
  <c r="AX10" i="5"/>
  <c r="AX12" i="5"/>
  <c r="BB12" i="5"/>
  <c r="M34" i="5"/>
  <c r="H39" i="5"/>
  <c r="K5" i="13"/>
  <c r="AO23" i="5"/>
  <c r="AO31" i="5"/>
  <c r="AO32" i="5"/>
  <c r="S40" i="1"/>
  <c r="CA24" i="5"/>
  <c r="S35" i="6"/>
  <c r="BZ24" i="5"/>
  <c r="S37" i="2"/>
  <c r="BY24" i="5"/>
  <c r="S42" i="4"/>
  <c r="BX24" i="5"/>
  <c r="S37" i="3"/>
  <c r="BW23" i="5"/>
  <c r="O38" i="1"/>
  <c r="AS22" i="5"/>
  <c r="P33" i="6"/>
  <c r="AZ22" i="5"/>
  <c r="AX22" i="5"/>
  <c r="P40" i="4"/>
  <c r="AH22" i="5"/>
  <c r="AH31" i="5"/>
  <c r="N49" i="4"/>
  <c r="AQ22" i="5"/>
  <c r="O35" i="2"/>
  <c r="P35" i="2"/>
  <c r="AY22" i="5"/>
  <c r="R37" i="3"/>
  <c r="BN23" i="5"/>
  <c r="BP23" i="5"/>
  <c r="R36" i="2"/>
  <c r="R34" i="6"/>
  <c r="BQ23" i="5"/>
  <c r="N43" i="2"/>
  <c r="AI22" i="5"/>
  <c r="AI31" i="5"/>
  <c r="Q40" i="4"/>
  <c r="BF22" i="5"/>
  <c r="P38" i="1"/>
  <c r="BA22" i="5"/>
  <c r="R41" i="4"/>
  <c r="BO23" i="5"/>
  <c r="BG22" i="5"/>
  <c r="Q35" i="2"/>
  <c r="N41" i="6"/>
  <c r="AJ22" i="5"/>
  <c r="AJ31" i="5"/>
  <c r="O33" i="6"/>
  <c r="AR22" i="5"/>
  <c r="Q36" i="3"/>
  <c r="BE22" i="5"/>
  <c r="R39" i="1"/>
  <c r="BR23" i="5"/>
  <c r="BH24" i="5"/>
  <c r="Q35" i="6"/>
  <c r="O40" i="4"/>
  <c r="AP22" i="5"/>
  <c r="N45" i="3"/>
  <c r="AG22" i="5"/>
  <c r="AG31" i="5"/>
  <c r="N47" i="1"/>
  <c r="AK22" i="5"/>
  <c r="AK31" i="5"/>
  <c r="P36" i="3"/>
  <c r="AW22" i="5"/>
  <c r="Q38" i="1"/>
  <c r="BI22" i="5"/>
  <c r="AD35" i="5"/>
  <c r="M35" i="5"/>
  <c r="H40" i="5"/>
  <c r="K7" i="13"/>
  <c r="K25" i="13"/>
  <c r="AK32" i="5"/>
  <c r="N22" i="13"/>
  <c r="F2" i="21"/>
  <c r="F18" i="21"/>
  <c r="M5" i="13"/>
  <c r="J43" i="5"/>
  <c r="AH32" i="5"/>
  <c r="N19" i="13"/>
  <c r="C2" i="21"/>
  <c r="C18" i="21"/>
  <c r="AI32" i="5"/>
  <c r="N20" i="13"/>
  <c r="D2" i="21"/>
  <c r="D18" i="21"/>
  <c r="AJ32" i="5"/>
  <c r="N21" i="13"/>
  <c r="E2" i="21"/>
  <c r="E18" i="21"/>
  <c r="B3" i="21"/>
  <c r="B19" i="21"/>
  <c r="O18" i="13"/>
  <c r="N18" i="13"/>
  <c r="B2" i="21"/>
  <c r="I40" i="5"/>
  <c r="V35" i="5"/>
  <c r="L5" i="13"/>
  <c r="I43" i="5"/>
  <c r="S41" i="1"/>
  <c r="CA25" i="5"/>
  <c r="S36" i="6"/>
  <c r="BZ25" i="5"/>
  <c r="S38" i="2"/>
  <c r="BY25" i="5"/>
  <c r="S43" i="4"/>
  <c r="BX25" i="5"/>
  <c r="S38" i="3"/>
  <c r="BW24" i="5"/>
  <c r="AS23" i="5"/>
  <c r="AS31" i="5"/>
  <c r="O22" i="13"/>
  <c r="O47" i="1"/>
  <c r="AQ23" i="5"/>
  <c r="AQ31" i="5"/>
  <c r="O20" i="13"/>
  <c r="O43" i="2"/>
  <c r="AX23" i="5"/>
  <c r="P41" i="4"/>
  <c r="O49" i="4"/>
  <c r="AP23" i="5"/>
  <c r="AP31" i="5"/>
  <c r="BO24" i="5"/>
  <c r="R42" i="4"/>
  <c r="Q41" i="4"/>
  <c r="BF23" i="5"/>
  <c r="BQ24" i="5"/>
  <c r="R35" i="6"/>
  <c r="BN24" i="5"/>
  <c r="R38" i="3"/>
  <c r="BI23" i="5"/>
  <c r="Q39" i="1"/>
  <c r="Q37" i="3"/>
  <c r="BE23" i="5"/>
  <c r="AL31" i="5"/>
  <c r="AG32" i="5"/>
  <c r="BH25" i="5"/>
  <c r="BH31" i="5"/>
  <c r="Q21" i="13"/>
  <c r="Q41" i="6"/>
  <c r="Q36" i="2"/>
  <c r="BG23" i="5"/>
  <c r="R37" i="2"/>
  <c r="BP24" i="5"/>
  <c r="P37" i="3"/>
  <c r="AW23" i="5"/>
  <c r="BR24" i="5"/>
  <c r="R40" i="1"/>
  <c r="AR23" i="5"/>
  <c r="AR31" i="5"/>
  <c r="O21" i="13"/>
  <c r="O41" i="6"/>
  <c r="P39" i="1"/>
  <c r="BA23" i="5"/>
  <c r="P36" i="2"/>
  <c r="AY23" i="5"/>
  <c r="AZ23" i="5"/>
  <c r="P34" i="6"/>
  <c r="G2" i="21"/>
  <c r="H2" i="21"/>
  <c r="B18" i="21"/>
  <c r="G18" i="21"/>
  <c r="N24" i="13"/>
  <c r="M7" i="13"/>
  <c r="M25" i="13"/>
  <c r="AL32" i="5"/>
  <c r="AL35" i="5"/>
  <c r="C3" i="21"/>
  <c r="C19" i="21"/>
  <c r="O19" i="13"/>
  <c r="O24" i="13"/>
  <c r="L7" i="13"/>
  <c r="L25" i="13"/>
  <c r="AS32" i="5"/>
  <c r="F3" i="21"/>
  <c r="F19" i="21"/>
  <c r="AR32" i="5"/>
  <c r="E3" i="21"/>
  <c r="E19" i="21"/>
  <c r="AQ32" i="5"/>
  <c r="D3" i="21"/>
  <c r="D19" i="21"/>
  <c r="BH32" i="5"/>
  <c r="E5" i="21"/>
  <c r="E21" i="21"/>
  <c r="S42" i="1"/>
  <c r="CA26" i="5"/>
  <c r="S37" i="6"/>
  <c r="BZ26" i="5"/>
  <c r="S39" i="2"/>
  <c r="BY26" i="5"/>
  <c r="S44" i="4"/>
  <c r="BX26" i="5"/>
  <c r="S39" i="3"/>
  <c r="BW25" i="5"/>
  <c r="BA24" i="5"/>
  <c r="BA31" i="5"/>
  <c r="P22" i="13"/>
  <c r="P47" i="1"/>
  <c r="P45" i="3"/>
  <c r="AW24" i="5"/>
  <c r="AW31" i="5"/>
  <c r="BI24" i="5"/>
  <c r="Q40" i="1"/>
  <c r="R36" i="6"/>
  <c r="BQ25" i="5"/>
  <c r="BO25" i="5"/>
  <c r="R43" i="4"/>
  <c r="AX24" i="5"/>
  <c r="AX31" i="5"/>
  <c r="P19" i="13"/>
  <c r="P49" i="4"/>
  <c r="K39" i="5"/>
  <c r="AL34" i="5"/>
  <c r="Q37" i="2"/>
  <c r="BG24" i="5"/>
  <c r="AY24" i="5"/>
  <c r="AY31" i="5"/>
  <c r="P20" i="13"/>
  <c r="P43" i="2"/>
  <c r="R39" i="3"/>
  <c r="BN25" i="5"/>
  <c r="AP32" i="5"/>
  <c r="AT31" i="5"/>
  <c r="AZ24" i="5"/>
  <c r="AZ31" i="5"/>
  <c r="P21" i="13"/>
  <c r="P41" i="6"/>
  <c r="R41" i="1"/>
  <c r="BR25" i="5"/>
  <c r="R38" i="2"/>
  <c r="BP25" i="5"/>
  <c r="BE24" i="5"/>
  <c r="Q38" i="3"/>
  <c r="Q42" i="4"/>
  <c r="BF24" i="5"/>
  <c r="G19" i="21"/>
  <c r="AT32" i="5"/>
  <c r="AT35" i="5"/>
  <c r="B4" i="21"/>
  <c r="P18" i="13"/>
  <c r="P24" i="13"/>
  <c r="G3" i="21"/>
  <c r="H3" i="21"/>
  <c r="K40" i="5"/>
  <c r="BA32" i="5"/>
  <c r="F4" i="21"/>
  <c r="F20" i="21"/>
  <c r="AZ32" i="5"/>
  <c r="E4" i="21"/>
  <c r="E20" i="21"/>
  <c r="AY32" i="5"/>
  <c r="D4" i="21"/>
  <c r="D20" i="21"/>
  <c r="AX32" i="5"/>
  <c r="C4" i="21"/>
  <c r="C20" i="21"/>
  <c r="B20" i="21"/>
  <c r="S47" i="1"/>
  <c r="CA27" i="5"/>
  <c r="CA31" i="5"/>
  <c r="S41" i="6"/>
  <c r="BZ27" i="5"/>
  <c r="BZ31" i="5"/>
  <c r="S43" i="2"/>
  <c r="BY27" i="5"/>
  <c r="BY31" i="5"/>
  <c r="S49" i="4"/>
  <c r="BX27" i="5"/>
  <c r="BX31" i="5"/>
  <c r="S40" i="3"/>
  <c r="BW26" i="5"/>
  <c r="Q45" i="3"/>
  <c r="BE25" i="5"/>
  <c r="L39" i="5"/>
  <c r="AT34" i="5"/>
  <c r="BO26" i="5"/>
  <c r="BO31" i="5"/>
  <c r="R19" i="13"/>
  <c r="R49" i="4"/>
  <c r="BI25" i="5"/>
  <c r="BI31" i="5"/>
  <c r="Q22" i="13"/>
  <c r="Q47" i="1"/>
  <c r="AW32" i="5"/>
  <c r="BB31" i="5"/>
  <c r="R47" i="1"/>
  <c r="BR26" i="5"/>
  <c r="BR31" i="5"/>
  <c r="R22" i="13"/>
  <c r="N5" i="13"/>
  <c r="K43" i="5"/>
  <c r="BF25" i="5"/>
  <c r="BF31" i="5"/>
  <c r="Q19" i="13"/>
  <c r="Q49" i="4"/>
  <c r="BP26" i="5"/>
  <c r="BP31" i="5"/>
  <c r="R20" i="13"/>
  <c r="R43" i="2"/>
  <c r="R45" i="3"/>
  <c r="BN26" i="5"/>
  <c r="BN31" i="5"/>
  <c r="Q43" i="2"/>
  <c r="BG25" i="5"/>
  <c r="BG31" i="5"/>
  <c r="Q20" i="13"/>
  <c r="BQ26" i="5"/>
  <c r="BQ31" i="5"/>
  <c r="R21" i="13"/>
  <c r="R41" i="6"/>
  <c r="L40" i="5"/>
  <c r="BB32" i="5"/>
  <c r="M40" i="5"/>
  <c r="N7" i="13"/>
  <c r="N25" i="13"/>
  <c r="BE31" i="5"/>
  <c r="Q18" i="13"/>
  <c r="Q24" i="13"/>
  <c r="B6" i="21"/>
  <c r="B22" i="21"/>
  <c r="R18" i="13"/>
  <c r="R24" i="13"/>
  <c r="G4" i="21"/>
  <c r="H4" i="21"/>
  <c r="G20" i="21"/>
  <c r="BR32" i="5"/>
  <c r="F6" i="21"/>
  <c r="F22" i="21"/>
  <c r="BY32" i="5"/>
  <c r="D7" i="21"/>
  <c r="D23" i="21"/>
  <c r="CA32" i="5"/>
  <c r="F7" i="21"/>
  <c r="F23" i="21"/>
  <c r="BZ32" i="5"/>
  <c r="E7" i="21"/>
  <c r="E23" i="21"/>
  <c r="BQ32" i="5"/>
  <c r="E6" i="21"/>
  <c r="E22" i="21"/>
  <c r="BG32" i="5"/>
  <c r="D5" i="21"/>
  <c r="D21" i="21"/>
  <c r="BP32" i="5"/>
  <c r="D6" i="21"/>
  <c r="D22" i="21"/>
  <c r="BI32" i="5"/>
  <c r="F5" i="21"/>
  <c r="F21" i="21"/>
  <c r="BO32" i="5"/>
  <c r="C6" i="21"/>
  <c r="C22" i="21"/>
  <c r="BX32" i="5"/>
  <c r="C7" i="21"/>
  <c r="C23" i="21"/>
  <c r="BF32" i="5"/>
  <c r="C5" i="21"/>
  <c r="C21" i="21"/>
  <c r="S45" i="3"/>
  <c r="BW27" i="5"/>
  <c r="BW31" i="5"/>
  <c r="B7" i="21"/>
  <c r="BS31" i="5"/>
  <c r="BN32" i="5"/>
  <c r="O5" i="13"/>
  <c r="L43" i="5"/>
  <c r="M39" i="5"/>
  <c r="BB34" i="5"/>
  <c r="BJ31" i="5"/>
  <c r="N39" i="5"/>
  <c r="BE32" i="5"/>
  <c r="BJ32" i="5"/>
  <c r="BJ35" i="5"/>
  <c r="BB35" i="5"/>
  <c r="O7" i="13"/>
  <c r="O25" i="13"/>
  <c r="B5" i="21"/>
  <c r="B21" i="21"/>
  <c r="G21" i="21"/>
  <c r="BS32" i="5"/>
  <c r="BS35" i="5"/>
  <c r="G22" i="21"/>
  <c r="G6" i="21"/>
  <c r="H6" i="21"/>
  <c r="B23" i="21"/>
  <c r="G23" i="21"/>
  <c r="G7" i="21"/>
  <c r="CB31" i="5"/>
  <c r="BW32" i="5"/>
  <c r="CB32" i="5"/>
  <c r="P5" i="13"/>
  <c r="O39" i="5"/>
  <c r="R5" i="13"/>
  <c r="BS34" i="5"/>
  <c r="BJ34" i="5"/>
  <c r="G5" i="21"/>
  <c r="H5" i="21"/>
  <c r="N40" i="5"/>
  <c r="R7" i="13"/>
  <c r="P7" i="13"/>
  <c r="P25" i="13"/>
  <c r="R25" i="13"/>
  <c r="O40" i="5"/>
  <c r="H7" i="21"/>
  <c r="CB35" i="5"/>
  <c r="P40" i="5"/>
  <c r="CB34" i="5"/>
  <c r="P39" i="5"/>
  <c r="Q5" i="13"/>
  <c r="Q7" i="13"/>
  <c r="Q25" i="13"/>
  <c r="R40" i="5"/>
  <c r="R39" i="5"/>
</calcChain>
</file>

<file path=xl/sharedStrings.xml><?xml version="1.0" encoding="utf-8"?>
<sst xmlns="http://schemas.openxmlformats.org/spreadsheetml/2006/main" count="4260" uniqueCount="183">
  <si>
    <t>Original Accelerated CCA</t>
  </si>
  <si>
    <t>BRZ</t>
  </si>
  <si>
    <t>ERZ</t>
  </si>
  <si>
    <t>GRZ</t>
  </si>
  <si>
    <t>HRZ</t>
  </si>
  <si>
    <t>PRZ</t>
  </si>
  <si>
    <t>Alectra</t>
  </si>
  <si>
    <t>CC</t>
  </si>
  <si>
    <t>Immediate Exp Impact</t>
  </si>
  <si>
    <t>Final Accelerated CCA</t>
  </si>
  <si>
    <t>Impact of Accelerated CCA on Distribution Revenue</t>
  </si>
  <si>
    <t>NOTE 1</t>
  </si>
  <si>
    <t>Impact of CCA change - 100% Deferral</t>
  </si>
  <si>
    <t>Annually</t>
  </si>
  <si>
    <t>Monthly</t>
  </si>
  <si>
    <t>*Note: The above amounts include all five rate zones and is based on the legacy Cost of Service. This analysis does not include impact on ICMs.</t>
  </si>
  <si>
    <t>In 2024 the accelerated investment incentive mulitiplier decrease from 1.5 to 1.0 for the current year additions.</t>
  </si>
  <si>
    <t>Accelerated CCA - By Rate Zone</t>
  </si>
  <si>
    <t>Impact of AII on CCA by CCA Class</t>
  </si>
  <si>
    <t>(FAV) UNFAV</t>
  </si>
  <si>
    <t>2019 - Change in CCA</t>
  </si>
  <si>
    <t>2020 - Change in CCA</t>
  </si>
  <si>
    <t>2021 - Change in CCA</t>
  </si>
  <si>
    <t>2022 - Change in CCA</t>
  </si>
  <si>
    <t>2023 - Change in CCA</t>
  </si>
  <si>
    <t>2024 - Change in CCA</t>
  </si>
  <si>
    <t>TOTAL</t>
  </si>
  <si>
    <t>Cumulative Total</t>
  </si>
  <si>
    <t>1 Enhanced</t>
  </si>
  <si>
    <t>13 1</t>
  </si>
  <si>
    <t>13 2</t>
  </si>
  <si>
    <t>13 3</t>
  </si>
  <si>
    <t>13 4</t>
  </si>
  <si>
    <t>Have to compare cumulative total each year as there are no new additions each year</t>
  </si>
  <si>
    <t>Accelerated CCA Summary</t>
  </si>
  <si>
    <r>
      <t xml:space="preserve">Impact on </t>
    </r>
    <r>
      <rPr>
        <b/>
        <sz val="8.5"/>
        <color rgb="FFFF0000"/>
        <rFont val="Arial"/>
        <family val="2"/>
      </rPr>
      <t>2019</t>
    </r>
    <r>
      <rPr>
        <b/>
        <sz val="10"/>
        <rFont val="Arial"/>
        <family val="2"/>
      </rPr>
      <t xml:space="preserve"> Distribution Revenue</t>
    </r>
  </si>
  <si>
    <r>
      <t xml:space="preserve">Impact on </t>
    </r>
    <r>
      <rPr>
        <b/>
        <sz val="8.5"/>
        <color rgb="FFFF0000"/>
        <rFont val="Arial"/>
        <family val="2"/>
      </rPr>
      <t>2020</t>
    </r>
    <r>
      <rPr>
        <b/>
        <sz val="10"/>
        <rFont val="Arial"/>
        <family val="2"/>
      </rPr>
      <t xml:space="preserve"> Distribution Revenue</t>
    </r>
  </si>
  <si>
    <r>
      <t xml:space="preserve">Impact on </t>
    </r>
    <r>
      <rPr>
        <b/>
        <sz val="8.5"/>
        <color rgb="FFFF0000"/>
        <rFont val="Arial"/>
        <family val="2"/>
      </rPr>
      <t>2021</t>
    </r>
    <r>
      <rPr>
        <b/>
        <sz val="10"/>
        <rFont val="Arial"/>
        <family val="2"/>
      </rPr>
      <t xml:space="preserve"> Distribution Revenue</t>
    </r>
  </si>
  <si>
    <r>
      <t xml:space="preserve">Impact on </t>
    </r>
    <r>
      <rPr>
        <b/>
        <sz val="8.5"/>
        <color rgb="FFFF0000"/>
        <rFont val="Arial"/>
        <family val="2"/>
      </rPr>
      <t>2022</t>
    </r>
    <r>
      <rPr>
        <b/>
        <sz val="10"/>
        <rFont val="Arial"/>
        <family val="2"/>
      </rPr>
      <t xml:space="preserve"> Distribution Revenue</t>
    </r>
  </si>
  <si>
    <r>
      <t xml:space="preserve">Impact on </t>
    </r>
    <r>
      <rPr>
        <b/>
        <sz val="8.5"/>
        <color rgb="FFFF0000"/>
        <rFont val="Arial"/>
        <family val="2"/>
      </rPr>
      <t>2023</t>
    </r>
    <r>
      <rPr>
        <b/>
        <sz val="10"/>
        <rFont val="Arial"/>
        <family val="2"/>
      </rPr>
      <t xml:space="preserve"> Distribution Revenue</t>
    </r>
  </si>
  <si>
    <r>
      <t xml:space="preserve">Impact on </t>
    </r>
    <r>
      <rPr>
        <b/>
        <sz val="8.5"/>
        <color rgb="FFFF0000"/>
        <rFont val="Arial"/>
        <family val="2"/>
      </rPr>
      <t>2024</t>
    </r>
    <r>
      <rPr>
        <b/>
        <sz val="10"/>
        <rFont val="Arial"/>
        <family val="2"/>
      </rPr>
      <t xml:space="preserve"> Distribution Revenue</t>
    </r>
  </si>
  <si>
    <r>
      <t xml:space="preserve">Impact on </t>
    </r>
    <r>
      <rPr>
        <b/>
        <sz val="8.5"/>
        <color rgb="FFFF0000"/>
        <rFont val="Arial"/>
        <family val="2"/>
      </rPr>
      <t>2025</t>
    </r>
    <r>
      <rPr>
        <b/>
        <sz val="10"/>
        <rFont val="Arial"/>
        <family val="2"/>
      </rPr>
      <t xml:space="preserve"> Distribution Revenue</t>
    </r>
  </si>
  <si>
    <r>
      <t xml:space="preserve">Impact on </t>
    </r>
    <r>
      <rPr>
        <b/>
        <sz val="8.5"/>
        <color rgb="FFFF0000"/>
        <rFont val="Arial"/>
        <family val="2"/>
      </rPr>
      <t>2026</t>
    </r>
    <r>
      <rPr>
        <b/>
        <sz val="10"/>
        <rFont val="Arial"/>
        <family val="2"/>
      </rPr>
      <t xml:space="preserve"> Distribution Revenue</t>
    </r>
  </si>
  <si>
    <r>
      <t xml:space="preserve">Impact on </t>
    </r>
    <r>
      <rPr>
        <b/>
        <sz val="8.5"/>
        <color rgb="FFFF0000"/>
        <rFont val="Arial"/>
        <family val="2"/>
      </rPr>
      <t>2027</t>
    </r>
    <r>
      <rPr>
        <b/>
        <sz val="10"/>
        <rFont val="Arial"/>
        <family val="2"/>
      </rPr>
      <t xml:space="preserve"> Distribution Revenue</t>
    </r>
  </si>
  <si>
    <t>Change in CCA in rates</t>
  </si>
  <si>
    <t>Tax Rate</t>
  </si>
  <si>
    <t>Impact on PILs (before gross-up)</t>
  </si>
  <si>
    <t>Gross up</t>
  </si>
  <si>
    <t>Impact on PILs (grossed-up)</t>
  </si>
  <si>
    <t>Impact on COS Year</t>
  </si>
  <si>
    <t>Note 1</t>
  </si>
  <si>
    <t>2014 IRM</t>
  </si>
  <si>
    <t>n/a</t>
  </si>
  <si>
    <t>2015 IRM</t>
  </si>
  <si>
    <t>2016 IRM</t>
  </si>
  <si>
    <t>2017 IRM</t>
  </si>
  <si>
    <t>2018 IRM</t>
  </si>
  <si>
    <t>2019 IRM</t>
  </si>
  <si>
    <t>2020 IRM</t>
  </si>
  <si>
    <t>2021 IRM</t>
  </si>
  <si>
    <t>2022 IRM</t>
  </si>
  <si>
    <t>2023 IRM</t>
  </si>
  <si>
    <t>2024 IRM</t>
  </si>
  <si>
    <t>2025 IRM</t>
  </si>
  <si>
    <t>Impact of CCA change - 50% Deferral</t>
  </si>
  <si>
    <t>Total</t>
  </si>
  <si>
    <t>IRM Increases by Rate Zone</t>
  </si>
  <si>
    <t>2026 IRM</t>
  </si>
  <si>
    <t>Brampton Rate Zone</t>
  </si>
  <si>
    <t>Lower UCC in following years</t>
  </si>
  <si>
    <t>Updated for CCA</t>
  </si>
  <si>
    <t>2015 COS</t>
  </si>
  <si>
    <t>2019 Impact</t>
  </si>
  <si>
    <t>Net Income Before Taxes</t>
  </si>
  <si>
    <t>Adjustments to income excluding CCA</t>
  </si>
  <si>
    <t>CCA before impact of accelerated change</t>
  </si>
  <si>
    <t>Impact of accelerated CCA</t>
  </si>
  <si>
    <t>Impact of lower UCC in 2020</t>
  </si>
  <si>
    <t>Impact of lower UCC in 2021</t>
  </si>
  <si>
    <t>Impact of lower UCC in 2022</t>
  </si>
  <si>
    <t>Impact of lower UCC in 2023</t>
  </si>
  <si>
    <t>Impact of lower UCC in 2024</t>
  </si>
  <si>
    <t>Impact of lower UCC in 2025</t>
  </si>
  <si>
    <t>Impact of lower UCC in 2026</t>
  </si>
  <si>
    <t>Impact of lower UCC in 2027</t>
  </si>
  <si>
    <t>Regulatory Taxable Income</t>
  </si>
  <si>
    <t>Impact on 2015 COS revenue requirement</t>
  </si>
  <si>
    <t>2027 IRM</t>
  </si>
  <si>
    <t>Deferral @ 100%</t>
  </si>
  <si>
    <t>BRAMPTON</t>
  </si>
  <si>
    <t>2019 - ACCELERATED CCA</t>
  </si>
  <si>
    <t>2020 - ACCELERATED CCA</t>
  </si>
  <si>
    <t>2021 - ACCELERATED CCA</t>
  </si>
  <si>
    <t>2022 - ACCELERATED CCA</t>
  </si>
  <si>
    <t>2023 - ACCELERATED CCA</t>
  </si>
  <si>
    <t>2024 - ACCELERATED CCA</t>
  </si>
  <si>
    <t>2025 - ACCELERATED CCA</t>
  </si>
  <si>
    <t>2026 - ACCELERATED CCA</t>
  </si>
  <si>
    <t>2027 - ACCELERATED CCA</t>
  </si>
  <si>
    <t>Class</t>
  </si>
  <si>
    <t>Class Description</t>
  </si>
  <si>
    <t>UCC Test Year Opening Balance</t>
  </si>
  <si>
    <t>Additions</t>
  </si>
  <si>
    <t>Disposals  (Negative)</t>
  </si>
  <si>
    <t>UCC Before 1/2 Yr Adjustment</t>
  </si>
  <si>
    <t>1/2 Year Rule {1/2 Additions Less Disposals}</t>
  </si>
  <si>
    <t>Adjusted UCC for Accelerated CCA Rule</t>
  </si>
  <si>
    <t>Rate %</t>
  </si>
  <si>
    <t>Test Year CCA</t>
  </si>
  <si>
    <t>UCC End of Test Year</t>
  </si>
  <si>
    <t>Opening</t>
  </si>
  <si>
    <t>Net Additions</t>
  </si>
  <si>
    <t>1.5 Additions Multiplier</t>
  </si>
  <si>
    <t>Adjusted UCC</t>
  </si>
  <si>
    <t>Rate (%)</t>
  </si>
  <si>
    <t>CCA</t>
  </si>
  <si>
    <t>Closing UCC</t>
  </si>
  <si>
    <t>Distribution System - post 1987</t>
  </si>
  <si>
    <t xml:space="preserve">Non-residential Buildings Reg. 1100(1)(a.1) election </t>
  </si>
  <si>
    <t>Distribution System - pre 1988</t>
  </si>
  <si>
    <t>General Office/Stores Equip</t>
  </si>
  <si>
    <t>Computer Hardware/  Vehicles</t>
  </si>
  <si>
    <t>Certain Automobiles</t>
  </si>
  <si>
    <t>Computer Software</t>
  </si>
  <si>
    <t>Lease # 1</t>
  </si>
  <si>
    <t>Lease #2</t>
  </si>
  <si>
    <t>Lease # 3</t>
  </si>
  <si>
    <t>Lease # 4</t>
  </si>
  <si>
    <t>Franchise</t>
  </si>
  <si>
    <t>New Electrical Generating Equipment Acq'd after Feb 27/00 Other Than Bldgs</t>
  </si>
  <si>
    <t>Fibre Optic Cable</t>
  </si>
  <si>
    <t>Certain Energy-Efficient Electrical Generating Equipment</t>
  </si>
  <si>
    <t xml:space="preserve">Certain Clean Energy Generation Equipment </t>
  </si>
  <si>
    <t>Computers &amp; Systems Software acq'd post Mar 22/04</t>
  </si>
  <si>
    <t>Data Network Infrastructure Equipment (acq'd post Mar 22/04)</t>
  </si>
  <si>
    <t>Distribution System - post February 2005</t>
  </si>
  <si>
    <t>Data Network Infrastructure Equipment - post Mar 2007</t>
  </si>
  <si>
    <t xml:space="preserve">Computer Hardware and system software </t>
  </si>
  <si>
    <t>CWIP</t>
  </si>
  <si>
    <t>Buildings (before 1988)</t>
  </si>
  <si>
    <t/>
  </si>
  <si>
    <t>2019 - NO ACCELERATED CCA</t>
  </si>
  <si>
    <t>2020 - NO ACCELERATED CCA</t>
  </si>
  <si>
    <t>2021 - NO ACCELERATED CCA</t>
  </si>
  <si>
    <t>2022 - NO ACCELERATED CCA</t>
  </si>
  <si>
    <t>2023 - NO ACCELERATED CCA</t>
  </si>
  <si>
    <t>2024 - NO ACCELERATED CCA</t>
  </si>
  <si>
    <t>2025 - NO ACCELERATED CCA</t>
  </si>
  <si>
    <t>2026 - NO ACCELERATED CCA</t>
  </si>
  <si>
    <t>2027 - NO ACCELERATED CCA</t>
  </si>
  <si>
    <t>50% of Net Additions</t>
  </si>
  <si>
    <t>Reduced UCC</t>
  </si>
  <si>
    <t>1.0 Additions Multiplier</t>
  </si>
  <si>
    <t>Enesource Rate Zone</t>
  </si>
  <si>
    <t>2013 COS</t>
  </si>
  <si>
    <t>Impact of acclerated CCA</t>
  </si>
  <si>
    <t>Impact on 2013 COS revenue requirement</t>
  </si>
  <si>
    <t>ENERSOURCE</t>
  </si>
  <si>
    <t>1b</t>
  </si>
  <si>
    <t>Buildings - Pre 1988</t>
  </si>
  <si>
    <t>Easements</t>
  </si>
  <si>
    <t>Certain Automobiles.</t>
  </si>
  <si>
    <t>Certain Automobiles..</t>
  </si>
  <si>
    <t>Guelph Rate Zone</t>
  </si>
  <si>
    <t>2016 COS</t>
  </si>
  <si>
    <t>Impact on 2016 COS revenue requirement</t>
  </si>
  <si>
    <t>GUELPH</t>
  </si>
  <si>
    <t>Horizon Rate Zone</t>
  </si>
  <si>
    <t>2019 CIR</t>
  </si>
  <si>
    <t>Impact on 2019 COS revenue requirement</t>
  </si>
  <si>
    <t>HORIZON</t>
  </si>
  <si>
    <t>PowerStream Rate Zone</t>
  </si>
  <si>
    <t>2017 COS</t>
  </si>
  <si>
    <t>Impact per above</t>
  </si>
  <si>
    <t>PILs approved in COS</t>
  </si>
  <si>
    <t>Impact on rates capped by approved PILs</t>
  </si>
  <si>
    <t>Impact on 2017 COS revenue requirement</t>
  </si>
  <si>
    <t xml:space="preserve"> Deferral @ 100% </t>
  </si>
  <si>
    <t>POWERSTREAM</t>
  </si>
  <si>
    <t>UCC Test Year 2 Opening Balance</t>
  </si>
  <si>
    <t>Test Year 2 CCA</t>
  </si>
  <si>
    <t>UCC End of Test Year 2</t>
  </si>
  <si>
    <t>adjust re TOU meters to account 1557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</si>
</sst>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(* #,##0.00000_);_(* \(#,##0.00000\);_(* &quot;-&quot;_);_(@_)"/>
    <numFmt numFmtId="168" formatCode="_-* #,##0.00000_-;\-* #,##0.00000_-;_-* &quot;-&quot;??_-;_-@_-"/>
    <numFmt numFmtId="169" formatCode="_-&quot;$&quot;* #,##0_-;\-&quot;$&quot;* #,##0_-;_-&quot;$&quot;* &quot;-&quot;??_-;_-@_-"/>
    <numFmt numFmtId="170" formatCode="0.0"/>
    <numFmt numFmtId="171" formatCode="_(* #,##0.00_);_(* \(#,##0.00\);_(* &quot;-&quot;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.5"/>
      <color rgb="FFFF000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41" fontId="0" fillId="0" borderId="0" xfId="1" applyFont="1"/>
    <xf numFmtId="41" fontId="0" fillId="0" borderId="2" xfId="1" applyFont="1" applyBorder="1"/>
    <xf numFmtId="10" fontId="0" fillId="0" borderId="0" xfId="0" applyNumberFormat="1"/>
    <xf numFmtId="2" fontId="0" fillId="0" borderId="0" xfId="0" applyNumberFormat="1"/>
    <xf numFmtId="41" fontId="0" fillId="0" borderId="3" xfId="1" applyFont="1" applyBorder="1"/>
    <xf numFmtId="0" fontId="0" fillId="0" borderId="0" xfId="0" applyAlignment="1">
      <alignment horizontal="center"/>
    </xf>
    <xf numFmtId="10" fontId="0" fillId="0" borderId="2" xfId="0" applyNumberFormat="1" applyBorder="1"/>
    <xf numFmtId="167" fontId="0" fillId="0" borderId="0" xfId="0" applyNumberFormat="1"/>
    <xf numFmtId="0" fontId="0" fillId="0" borderId="0" xfId="0" applyAlignment="1">
      <alignment horizontal="right"/>
    </xf>
    <xf numFmtId="10" fontId="0" fillId="0" borderId="2" xfId="1" applyNumberFormat="1" applyFont="1" applyBorder="1"/>
    <xf numFmtId="168" fontId="0" fillId="0" borderId="0" xfId="0" applyNumberFormat="1"/>
    <xf numFmtId="41" fontId="0" fillId="0" borderId="0" xfId="1" applyFont="1" applyAlignment="1">
      <alignment horizontal="right"/>
    </xf>
    <xf numFmtId="0" fontId="0" fillId="0" borderId="1" xfId="0" applyBorder="1" applyAlignment="1">
      <alignment horizontal="center"/>
    </xf>
    <xf numFmtId="41" fontId="0" fillId="0" borderId="3" xfId="0" applyNumberFormat="1" applyBorder="1"/>
    <xf numFmtId="41" fontId="0" fillId="2" borderId="0" xfId="0" applyNumberFormat="1" applyFill="1"/>
    <xf numFmtId="41" fontId="3" fillId="2" borderId="0" xfId="0" applyNumberFormat="1" applyFont="1" applyFill="1"/>
    <xf numFmtId="41" fontId="3" fillId="0" borderId="0" xfId="0" applyNumberFormat="1" applyFont="1"/>
    <xf numFmtId="10" fontId="3" fillId="0" borderId="2" xfId="0" applyNumberFormat="1" applyFont="1" applyBorder="1"/>
    <xf numFmtId="41" fontId="3" fillId="0" borderId="0" xfId="1" applyFont="1"/>
    <xf numFmtId="41" fontId="3" fillId="0" borderId="3" xfId="0" applyNumberFormat="1" applyFont="1" applyBorder="1"/>
    <xf numFmtId="41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41" fontId="0" fillId="0" borderId="0" xfId="0" applyNumberFormat="1"/>
    <xf numFmtId="41" fontId="0" fillId="0" borderId="0" xfId="2" applyFont="1"/>
    <xf numFmtId="41" fontId="0" fillId="0" borderId="2" xfId="2" applyFont="1" applyBorder="1"/>
    <xf numFmtId="10" fontId="0" fillId="0" borderId="2" xfId="2" applyNumberFormat="1" applyFont="1" applyBorder="1"/>
    <xf numFmtId="168" fontId="0" fillId="0" borderId="0" xfId="3" applyNumberFormat="1" applyFont="1"/>
    <xf numFmtId="41" fontId="0" fillId="0" borderId="3" xfId="2" applyFont="1" applyBorder="1"/>
    <xf numFmtId="41" fontId="0" fillId="0" borderId="0" xfId="2" applyFont="1" applyAlignment="1">
      <alignment horizontal="right"/>
    </xf>
    <xf numFmtId="0" fontId="1" fillId="0" borderId="0" xfId="4"/>
    <xf numFmtId="0" fontId="6" fillId="0" borderId="1" xfId="4" applyFont="1" applyBorder="1" applyAlignment="1">
      <alignment horizontal="center"/>
    </xf>
    <xf numFmtId="0" fontId="1" fillId="0" borderId="0" xfId="4" applyAlignment="1">
      <alignment horizontal="center"/>
    </xf>
    <xf numFmtId="9" fontId="0" fillId="0" borderId="0" xfId="5" applyFont="1" applyAlignment="1">
      <alignment horizontal="center"/>
    </xf>
    <xf numFmtId="41" fontId="0" fillId="0" borderId="0" xfId="6" applyFont="1"/>
    <xf numFmtId="164" fontId="1" fillId="0" borderId="0" xfId="4" applyNumberFormat="1"/>
    <xf numFmtId="3" fontId="1" fillId="0" borderId="0" xfId="4" applyNumberFormat="1"/>
    <xf numFmtId="0" fontId="7" fillId="4" borderId="4" xfId="4" applyFont="1" applyFill="1" applyBorder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4" borderId="4" xfId="4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vertical="center" wrapText="1"/>
    </xf>
    <xf numFmtId="0" fontId="3" fillId="5" borderId="4" xfId="4" applyFont="1" applyFill="1" applyBorder="1" applyAlignment="1">
      <alignment horizontal="center"/>
    </xf>
    <xf numFmtId="0" fontId="3" fillId="5" borderId="4" xfId="4" applyFont="1" applyFill="1" applyBorder="1" applyAlignment="1">
      <alignment horizontal="left"/>
    </xf>
    <xf numFmtId="169" fontId="3" fillId="0" borderId="4" xfId="8" applyNumberFormat="1" applyFont="1" applyFill="1" applyBorder="1" applyAlignment="1" applyProtection="1">
      <alignment horizontal="right"/>
    </xf>
    <xf numFmtId="169" fontId="9" fillId="0" borderId="4" xfId="8" applyNumberFormat="1" applyFont="1" applyFill="1" applyBorder="1" applyProtection="1">
      <protection locked="0"/>
    </xf>
    <xf numFmtId="3" fontId="5" fillId="6" borderId="4" xfId="4" applyNumberFormat="1" applyFont="1" applyFill="1" applyBorder="1" applyAlignment="1" applyProtection="1">
      <alignment horizontal="right"/>
      <protection locked="0"/>
    </xf>
    <xf numFmtId="169" fontId="9" fillId="4" borderId="4" xfId="8" applyNumberFormat="1" applyFont="1" applyFill="1" applyBorder="1" applyProtection="1"/>
    <xf numFmtId="9" fontId="7" fillId="4" borderId="4" xfId="5" applyFont="1" applyFill="1" applyBorder="1" applyAlignment="1" applyProtection="1">
      <alignment horizontal="center"/>
      <protection locked="0"/>
    </xf>
    <xf numFmtId="169" fontId="9" fillId="3" borderId="4" xfId="8" applyNumberFormat="1" applyFont="1" applyFill="1" applyBorder="1" applyProtection="1"/>
    <xf numFmtId="9" fontId="7" fillId="6" borderId="4" xfId="5" applyFont="1" applyFill="1" applyBorder="1" applyAlignment="1" applyProtection="1">
      <alignment horizontal="center"/>
      <protection locked="0"/>
    </xf>
    <xf numFmtId="165" fontId="9" fillId="0" borderId="4" xfId="8" applyFont="1" applyFill="1" applyBorder="1" applyProtection="1">
      <protection locked="0"/>
    </xf>
    <xf numFmtId="0" fontId="3" fillId="6" borderId="4" xfId="4" applyFont="1" applyFill="1" applyBorder="1" applyAlignment="1" applyProtection="1">
      <alignment horizontal="center"/>
      <protection locked="0"/>
    </xf>
    <xf numFmtId="0" fontId="3" fillId="6" borderId="4" xfId="4" applyFont="1" applyFill="1" applyBorder="1" applyAlignment="1" applyProtection="1">
      <alignment horizontal="left"/>
      <protection locked="0"/>
    </xf>
    <xf numFmtId="169" fontId="3" fillId="6" borderId="4" xfId="8" applyNumberFormat="1" applyFont="1" applyFill="1" applyBorder="1" applyAlignment="1" applyProtection="1">
      <alignment horizontal="right"/>
      <protection locked="0"/>
    </xf>
    <xf numFmtId="0" fontId="7" fillId="4" borderId="5" xfId="4" applyFont="1" applyFill="1" applyBorder="1"/>
    <xf numFmtId="0" fontId="8" fillId="0" borderId="6" xfId="4" applyFont="1" applyBorder="1" applyAlignment="1">
      <alignment wrapText="1"/>
    </xf>
    <xf numFmtId="169" fontId="8" fillId="0" borderId="6" xfId="8" applyNumberFormat="1" applyFont="1" applyFill="1" applyBorder="1" applyProtection="1"/>
    <xf numFmtId="3" fontId="8" fillId="0" borderId="6" xfId="4" applyNumberFormat="1" applyFont="1" applyBorder="1"/>
    <xf numFmtId="169" fontId="8" fillId="0" borderId="7" xfId="8" applyNumberFormat="1" applyFont="1" applyFill="1" applyBorder="1" applyProtection="1"/>
    <xf numFmtId="169" fontId="9" fillId="7" borderId="4" xfId="8" applyNumberFormat="1" applyFont="1" applyFill="1" applyBorder="1" applyProtection="1"/>
    <xf numFmtId="170" fontId="7" fillId="6" borderId="4" xfId="5" applyNumberFormat="1" applyFont="1" applyFill="1" applyBorder="1" applyAlignment="1" applyProtection="1">
      <alignment horizontal="center"/>
      <protection locked="0"/>
    </xf>
    <xf numFmtId="169" fontId="3" fillId="0" borderId="4" xfId="8" applyNumberFormat="1" applyFont="1" applyFill="1" applyBorder="1" applyAlignment="1" applyProtection="1">
      <alignment horizontal="right"/>
      <protection locked="0"/>
    </xf>
    <xf numFmtId="0" fontId="8" fillId="0" borderId="4" xfId="4" applyFont="1" applyBorder="1" applyAlignment="1">
      <alignment horizontal="center" vertical="center" wrapText="1"/>
    </xf>
    <xf numFmtId="164" fontId="3" fillId="0" borderId="4" xfId="7" applyFont="1" applyFill="1" applyBorder="1" applyAlignment="1" applyProtection="1">
      <alignment horizontal="right"/>
    </xf>
    <xf numFmtId="164" fontId="5" fillId="6" borderId="4" xfId="7" applyFont="1" applyFill="1" applyBorder="1" applyAlignment="1" applyProtection="1">
      <alignment horizontal="right"/>
      <protection locked="0"/>
    </xf>
    <xf numFmtId="164" fontId="9" fillId="4" borderId="4" xfId="7" applyFont="1" applyFill="1" applyBorder="1" applyProtection="1"/>
    <xf numFmtId="164" fontId="9" fillId="3" borderId="4" xfId="7" applyFont="1" applyFill="1" applyBorder="1" applyProtection="1"/>
    <xf numFmtId="164" fontId="3" fillId="0" borderId="4" xfId="7" applyFont="1" applyFill="1" applyBorder="1" applyAlignment="1" applyProtection="1">
      <alignment horizontal="right"/>
      <protection locked="0"/>
    </xf>
    <xf numFmtId="164" fontId="8" fillId="0" borderId="6" xfId="7" applyFont="1" applyFill="1" applyBorder="1" applyProtection="1"/>
    <xf numFmtId="164" fontId="8" fillId="0" borderId="7" xfId="7" applyFont="1" applyFill="1" applyBorder="1" applyProtection="1"/>
    <xf numFmtId="164" fontId="9" fillId="6" borderId="4" xfId="7" applyFont="1" applyFill="1" applyBorder="1" applyProtection="1"/>
    <xf numFmtId="164" fontId="3" fillId="6" borderId="4" xfId="7" applyFont="1" applyFill="1" applyBorder="1" applyAlignment="1" applyProtection="1">
      <alignment horizontal="right"/>
      <protection locked="0"/>
    </xf>
    <xf numFmtId="41" fontId="0" fillId="0" borderId="0" xfId="1" applyFont="1" applyFill="1"/>
    <xf numFmtId="0" fontId="6" fillId="0" borderId="1" xfId="4" applyFont="1" applyBorder="1" applyAlignment="1">
      <alignment horizontal="center" wrapText="1"/>
    </xf>
    <xf numFmtId="41" fontId="1" fillId="0" borderId="0" xfId="4" applyNumberFormat="1"/>
    <xf numFmtId="41" fontId="1" fillId="0" borderId="3" xfId="4" applyNumberFormat="1" applyBorder="1"/>
    <xf numFmtId="0" fontId="3" fillId="2" borderId="0" xfId="0" applyFont="1" applyFill="1" applyAlignment="1">
      <alignment horizontal="center"/>
    </xf>
    <xf numFmtId="0" fontId="0" fillId="9" borderId="0" xfId="0" applyFill="1"/>
    <xf numFmtId="41" fontId="0" fillId="9" borderId="0" xfId="1" applyFont="1" applyFill="1"/>
    <xf numFmtId="41" fontId="0" fillId="9" borderId="3" xfId="0" applyNumberFormat="1" applyFill="1" applyBorder="1"/>
    <xf numFmtId="41" fontId="0" fillId="9" borderId="0" xfId="0" applyNumberFormat="1" applyFill="1"/>
    <xf numFmtId="0" fontId="0" fillId="2" borderId="0" xfId="0" applyFill="1"/>
    <xf numFmtId="41" fontId="0" fillId="10" borderId="0" xfId="0" applyNumberFormat="1" applyFill="1"/>
    <xf numFmtId="41" fontId="0" fillId="10" borderId="0" xfId="2" applyFont="1" applyFill="1"/>
    <xf numFmtId="41" fontId="0" fillId="10" borderId="0" xfId="1" applyFont="1" applyFill="1"/>
    <xf numFmtId="171" fontId="1" fillId="0" borderId="0" xfId="4" applyNumberFormat="1"/>
    <xf numFmtId="0" fontId="12" fillId="0" borderId="0" xfId="0" applyFont="1" applyAlignment="1">
      <alignment horizontal="center"/>
    </xf>
    <xf numFmtId="10" fontId="0" fillId="11" borderId="0" xfId="0" applyNumberFormat="1" applyFill="1"/>
    <xf numFmtId="41" fontId="0" fillId="6" borderId="0" xfId="1" applyFont="1" applyFill="1"/>
    <xf numFmtId="41" fontId="0" fillId="6" borderId="0" xfId="0" applyNumberFormat="1" applyFill="1"/>
    <xf numFmtId="41" fontId="0" fillId="0" borderId="0" xfId="6" applyFont="1" applyFill="1"/>
    <xf numFmtId="0" fontId="3" fillId="0" borderId="2" xfId="0" applyFont="1" applyBorder="1" applyAlignment="1">
      <alignment horizontal="center"/>
    </xf>
    <xf numFmtId="9" fontId="0" fillId="0" borderId="0" xfId="0" applyNumberForma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9">
    <cellStyle name="Comma [0]" xfId="1" builtinId="6"/>
    <cellStyle name="Comma [0] 2" xfId="2" xr:uid="{00000000-0005-0000-0000-000001000000}"/>
    <cellStyle name="Comma [0] 3" xfId="7" xr:uid="{34A7034A-2380-4342-8A31-F3574D8051F5}"/>
    <cellStyle name="Comma 2" xfId="3" xr:uid="{00000000-0005-0000-0000-000002000000}"/>
    <cellStyle name="Currency 2" xfId="8" xr:uid="{1A1C172B-239E-4992-AD74-23F10D673C8C}"/>
    <cellStyle name="Normal" xfId="0" builtinId="0"/>
    <cellStyle name="Normal 2" xfId="4" xr:uid="{29144C01-8B61-4E9C-9EA8-85D2C43D987B}"/>
    <cellStyle name="Percent 2" xfId="5" xr:uid="{06A17C88-4761-4980-8E00-B4E1A22C285E}"/>
    <cellStyle name="Style 1 MS" xfId="6" xr:uid="{9E1A0371-C24B-4E5B-AF9A-82A2487A6144}"/>
  </cellStyles>
  <dxfs count="14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B3FB-3561-4A9C-B9E3-817CEDA023EA}">
  <dimension ref="A1:H23"/>
  <sheetViews>
    <sheetView workbookViewId="0">
      <selection activeCell="M24" sqref="M24"/>
    </sheetView>
  </sheetViews>
  <sheetFormatPr defaultRowHeight="12.75" x14ac:dyDescent="0.2"/>
  <cols>
    <col min="1" max="1" width="24.5703125" bestFit="1" customWidth="1"/>
    <col min="2" max="2" width="9.28515625" bestFit="1" customWidth="1"/>
    <col min="3" max="3" width="10.85546875" bestFit="1" customWidth="1"/>
    <col min="4" max="4" width="9.28515625" bestFit="1" customWidth="1"/>
    <col min="5" max="8" width="10.8554687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s="1">
        <v>2022</v>
      </c>
      <c r="B2" s="26">
        <f>+'AUC Rates'!AG$31</f>
        <v>-732034.71415044158</v>
      </c>
      <c r="C2" s="26">
        <f>+'AUC Rates'!AH$31</f>
        <v>-1073031.3864296784</v>
      </c>
      <c r="D2" s="26">
        <f>+'AUC Rates'!AI$31</f>
        <v>-269774.10814324691</v>
      </c>
      <c r="E2" s="26">
        <f>+'AUC Rates'!AJ$31</f>
        <v>-1182844.5260105229</v>
      </c>
      <c r="F2" s="26">
        <f>+'AUC Rates'!AK$31</f>
        <v>-2992592.2710441146</v>
      </c>
      <c r="G2" s="26">
        <f>SUM(B2:F2)</f>
        <v>-6250277.0057780044</v>
      </c>
      <c r="H2" s="26">
        <f>+'AUC Rates'!AL$31-G2</f>
        <v>0</v>
      </c>
    </row>
    <row r="3" spans="1:8" x14ac:dyDescent="0.2">
      <c r="A3" s="1">
        <v>2023</v>
      </c>
      <c r="B3" s="26">
        <f>+'AUC Rates'!AO$31</f>
        <v>-669754.17022686184</v>
      </c>
      <c r="C3" s="26">
        <f>+'AUC Rates'!AP$31</f>
        <v>-995743.11391120695</v>
      </c>
      <c r="D3" s="26">
        <f>+'AUC Rates'!AQ$31</f>
        <v>-245750.58778881581</v>
      </c>
      <c r="E3" s="26">
        <f>+'AUC Rates'!AR$31</f>
        <v>-1092349.3732450181</v>
      </c>
      <c r="F3" s="26">
        <f>+'AUC Rates'!AS$31</f>
        <v>-2813688.276178285</v>
      </c>
      <c r="G3" s="26">
        <f t="shared" ref="G3:G7" si="0">SUM(B3:F3)</f>
        <v>-5817285.5213501882</v>
      </c>
      <c r="H3" s="26">
        <f>+'AUC Rates'!AT$31-G3</f>
        <v>0</v>
      </c>
    </row>
    <row r="4" spans="1:8" x14ac:dyDescent="0.2">
      <c r="A4" s="1">
        <v>2024</v>
      </c>
      <c r="B4" s="26">
        <f>+'AUC Rates'!AW$31</f>
        <v>-8781.0883426110267</v>
      </c>
      <c r="C4" s="26">
        <f>+'AUC Rates'!AX$31</f>
        <v>-44719.472938156294</v>
      </c>
      <c r="D4" s="26">
        <f>+'AUC Rates'!AY$31</f>
        <v>32847.257593052767</v>
      </c>
      <c r="E4" s="26">
        <f>+'AUC Rates'!AZ$31</f>
        <v>13551.208880291664</v>
      </c>
      <c r="F4" s="26">
        <f>+'AUC Rates'!BA$31</f>
        <v>-219827.09442310268</v>
      </c>
      <c r="G4" s="26">
        <f t="shared" si="0"/>
        <v>-226929.18923052558</v>
      </c>
      <c r="H4" s="26">
        <f>+'AUC Rates'!BB$31-G4</f>
        <v>0</v>
      </c>
    </row>
    <row r="5" spans="1:8" x14ac:dyDescent="0.2">
      <c r="A5" s="1">
        <v>2025</v>
      </c>
      <c r="B5" s="26">
        <f>+'AUC Rates'!BE$31</f>
        <v>-39564.400621378489</v>
      </c>
      <c r="C5" s="26">
        <f>+'AUC Rates'!BF$31</f>
        <v>-106768.37998965236</v>
      </c>
      <c r="D5" s="26">
        <f>+'AUC Rates'!BG$31</f>
        <v>-2551.1370597448167</v>
      </c>
      <c r="E5" s="26">
        <f>+'AUC Rates'!BH$31</f>
        <v>-85612.753968313875</v>
      </c>
      <c r="F5" s="26">
        <f>+'AUC Rates'!BI$31</f>
        <v>-375365.4053078781</v>
      </c>
      <c r="G5" s="26">
        <f t="shared" si="0"/>
        <v>-609862.07694696763</v>
      </c>
      <c r="H5" s="26">
        <f>+'AUC Rates'!BJ$31-G5</f>
        <v>0</v>
      </c>
    </row>
    <row r="6" spans="1:8" x14ac:dyDescent="0.2">
      <c r="A6" s="1">
        <v>2026</v>
      </c>
      <c r="B6" s="26">
        <f>+'AUC Rates'!BN$31</f>
        <v>-58942.815079303153</v>
      </c>
      <c r="C6" s="26">
        <f>+'AUC Rates'!BO$31</f>
        <v>-135744.91059680117</v>
      </c>
      <c r="D6" s="26">
        <f>+'AUC Rates'!BP$31</f>
        <v>-19622.226235083835</v>
      </c>
      <c r="E6" s="26">
        <f>+'AUC Rates'!BQ$31</f>
        <v>-130500.60975182374</v>
      </c>
      <c r="F6" s="26">
        <f>+'AUC Rates'!BR$31</f>
        <v>-436343.3577512069</v>
      </c>
      <c r="G6" s="26">
        <f t="shared" si="0"/>
        <v>-781153.91941421875</v>
      </c>
      <c r="H6" s="26">
        <f>+'AUC Rates'!BS$31-G6</f>
        <v>0</v>
      </c>
    </row>
    <row r="7" spans="1:8" x14ac:dyDescent="0.2">
      <c r="A7" s="1">
        <v>2027</v>
      </c>
      <c r="B7" s="26">
        <f>+'AUC Rates'!BW$31</f>
        <v>-69106.945493079998</v>
      </c>
      <c r="C7" s="26">
        <f>+'AUC Rates'!BX$31</f>
        <v>-145045.30448264582</v>
      </c>
      <c r="D7" s="26">
        <f>+'AUC Rates'!BY$31</f>
        <v>-27014.940042867875</v>
      </c>
      <c r="E7" s="26">
        <f>+'AUC Rates'!BZ$31</f>
        <v>-145795.23333183915</v>
      </c>
      <c r="F7" s="26">
        <f>+'AUC Rates'!CA$31</f>
        <v>-443392.63656131522</v>
      </c>
      <c r="G7" s="26">
        <f t="shared" si="0"/>
        <v>-830355.05991174816</v>
      </c>
      <c r="H7" s="26">
        <f>+'AUC Rates'!CB$31-G7</f>
        <v>0</v>
      </c>
    </row>
    <row r="9" spans="1:8" x14ac:dyDescent="0.2">
      <c r="A9" s="1" t="s">
        <v>8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</row>
    <row r="10" spans="1:8" x14ac:dyDescent="0.2">
      <c r="A10" s="1">
        <v>2022</v>
      </c>
      <c r="B10" s="26">
        <v>-82218.826837848639</v>
      </c>
      <c r="C10" s="26">
        <v>-135431.26994016315</v>
      </c>
      <c r="D10" s="26">
        <v>-32120.804340862076</v>
      </c>
      <c r="E10" s="26">
        <v>-144636.81134765444</v>
      </c>
      <c r="F10" s="26">
        <v>-386488.13014323381</v>
      </c>
      <c r="G10" s="26">
        <f t="shared" ref="G10:G15" si="1">SUM(B10:F10)</f>
        <v>-780895.8426097621</v>
      </c>
      <c r="H10" s="26">
        <v>0</v>
      </c>
    </row>
    <row r="11" spans="1:8" x14ac:dyDescent="0.2">
      <c r="A11" s="1">
        <v>2023</v>
      </c>
      <c r="B11" s="26">
        <v>-30605.597681499519</v>
      </c>
      <c r="C11" s="26">
        <v>-50413.696238427758</v>
      </c>
      <c r="D11" s="26">
        <v>-11956.828535165116</v>
      </c>
      <c r="E11" s="26">
        <v>-53840.418652184773</v>
      </c>
      <c r="F11" s="26">
        <v>-143868.51132244099</v>
      </c>
      <c r="G11" s="26">
        <f t="shared" si="1"/>
        <v>-290685.05242971814</v>
      </c>
      <c r="H11" s="26">
        <v>0</v>
      </c>
    </row>
    <row r="12" spans="1:8" x14ac:dyDescent="0.2">
      <c r="A12" s="1">
        <v>2024</v>
      </c>
      <c r="B12" s="26">
        <v>23756.830060321965</v>
      </c>
      <c r="C12" s="26">
        <v>39132.371362673584</v>
      </c>
      <c r="D12" s="26">
        <v>9281.1892297085415</v>
      </c>
      <c r="E12" s="26">
        <v>41792.278968292121</v>
      </c>
      <c r="F12" s="26">
        <v>111674.33520126175</v>
      </c>
      <c r="G12" s="26">
        <f t="shared" si="1"/>
        <v>225637.00482225796</v>
      </c>
      <c r="H12" s="26">
        <v>0</v>
      </c>
    </row>
    <row r="13" spans="1:8" x14ac:dyDescent="0.2">
      <c r="A13" s="1">
        <v>2025</v>
      </c>
      <c r="B13" s="26">
        <v>19347.562401126208</v>
      </c>
      <c r="C13" s="26">
        <v>31869.403237761366</v>
      </c>
      <c r="D13" s="26">
        <v>7558.6005086746363</v>
      </c>
      <c r="E13" s="26">
        <v>34035.631991777103</v>
      </c>
      <c r="F13" s="26">
        <v>90947.57858790757</v>
      </c>
      <c r="G13" s="26">
        <f t="shared" si="1"/>
        <v>183758.77672724688</v>
      </c>
      <c r="H13" s="26">
        <v>0</v>
      </c>
    </row>
    <row r="14" spans="1:8" x14ac:dyDescent="0.2">
      <c r="A14" s="1">
        <v>2026</v>
      </c>
      <c r="B14" s="26">
        <v>15756.654819477188</v>
      </c>
      <c r="C14" s="26">
        <v>25954.441996832862</v>
      </c>
      <c r="D14" s="26">
        <v>6155.7242542646254</v>
      </c>
      <c r="E14" s="26">
        <v>27718.618694103283</v>
      </c>
      <c r="F14" s="26">
        <v>74067.708001991938</v>
      </c>
      <c r="G14" s="26">
        <f t="shared" si="1"/>
        <v>149653.14776666989</v>
      </c>
      <c r="H14" s="26">
        <v>0</v>
      </c>
    </row>
    <row r="15" spans="1:8" x14ac:dyDescent="0.2">
      <c r="A15" s="1">
        <v>2027</v>
      </c>
      <c r="B15" s="26">
        <v>12832.219684982219</v>
      </c>
      <c r="C15" s="26">
        <v>21137.29756222068</v>
      </c>
      <c r="D15" s="26">
        <v>5013.2218326731099</v>
      </c>
      <c r="E15" s="26">
        <v>22574.043064477708</v>
      </c>
      <c r="F15" s="26">
        <v>60320.741396822232</v>
      </c>
      <c r="G15" s="26">
        <f t="shared" si="1"/>
        <v>121877.52354117595</v>
      </c>
      <c r="H15" s="26">
        <v>0</v>
      </c>
    </row>
    <row r="17" spans="1:8" x14ac:dyDescent="0.2">
      <c r="A17" s="1" t="s">
        <v>9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</row>
    <row r="18" spans="1:8" x14ac:dyDescent="0.2">
      <c r="A18" s="1">
        <v>2022</v>
      </c>
      <c r="B18" s="26">
        <f>+B2+B10</f>
        <v>-814253.54098829022</v>
      </c>
      <c r="C18" s="26">
        <f t="shared" ref="C18:F18" si="2">+C2+C10</f>
        <v>-1208462.6563698417</v>
      </c>
      <c r="D18" s="26">
        <f t="shared" si="2"/>
        <v>-301894.91248410899</v>
      </c>
      <c r="E18" s="26">
        <f t="shared" si="2"/>
        <v>-1327481.3373581772</v>
      </c>
      <c r="F18" s="26">
        <f t="shared" si="2"/>
        <v>-3379080.4011873482</v>
      </c>
      <c r="G18" s="26">
        <f>SUM(B18:F18)</f>
        <v>-7031172.8483877666</v>
      </c>
      <c r="H18" s="26"/>
    </row>
    <row r="19" spans="1:8" x14ac:dyDescent="0.2">
      <c r="A19" s="1">
        <v>2023</v>
      </c>
      <c r="B19" s="26">
        <f t="shared" ref="B19:F19" si="3">+B3+B11</f>
        <v>-700359.76790836139</v>
      </c>
      <c r="C19" s="26">
        <f t="shared" si="3"/>
        <v>-1046156.8101496347</v>
      </c>
      <c r="D19" s="26">
        <f t="shared" si="3"/>
        <v>-257707.41632398093</v>
      </c>
      <c r="E19" s="26">
        <f t="shared" si="3"/>
        <v>-1146189.7918972028</v>
      </c>
      <c r="F19" s="26">
        <f t="shared" si="3"/>
        <v>-2957556.7875007261</v>
      </c>
      <c r="G19" s="26">
        <f t="shared" ref="G19:G23" si="4">SUM(B19:F19)</f>
        <v>-6107970.5737799061</v>
      </c>
      <c r="H19" s="26"/>
    </row>
    <row r="20" spans="1:8" x14ac:dyDescent="0.2">
      <c r="A20" s="1">
        <v>2024</v>
      </c>
      <c r="B20" s="26">
        <f t="shared" ref="B20:F20" si="5">+B4+B12</f>
        <v>14975.741717710938</v>
      </c>
      <c r="C20" s="26">
        <f t="shared" si="5"/>
        <v>-5587.1015754827094</v>
      </c>
      <c r="D20" s="26">
        <f t="shared" si="5"/>
        <v>42128.446822761311</v>
      </c>
      <c r="E20" s="26">
        <f t="shared" si="5"/>
        <v>55343.487848583783</v>
      </c>
      <c r="F20" s="26">
        <f t="shared" si="5"/>
        <v>-108152.75922184093</v>
      </c>
      <c r="G20" s="26">
        <f t="shared" si="4"/>
        <v>-1292.1844082675962</v>
      </c>
      <c r="H20" s="26"/>
    </row>
    <row r="21" spans="1:8" x14ac:dyDescent="0.2">
      <c r="A21" s="1">
        <v>2025</v>
      </c>
      <c r="B21" s="26">
        <f t="shared" ref="B21:F21" si="6">+B5+B13</f>
        <v>-20216.838220252281</v>
      </c>
      <c r="C21" s="26">
        <f t="shared" si="6"/>
        <v>-74898.976751890994</v>
      </c>
      <c r="D21" s="26">
        <f t="shared" si="6"/>
        <v>5007.4634489298196</v>
      </c>
      <c r="E21" s="26">
        <f t="shared" si="6"/>
        <v>-51577.121976536771</v>
      </c>
      <c r="F21" s="26">
        <f t="shared" si="6"/>
        <v>-284417.82671997056</v>
      </c>
      <c r="G21" s="26">
        <f t="shared" si="4"/>
        <v>-426103.30021972081</v>
      </c>
      <c r="H21" s="26"/>
    </row>
    <row r="22" spans="1:8" x14ac:dyDescent="0.2">
      <c r="A22" s="1">
        <v>2026</v>
      </c>
      <c r="B22" s="26">
        <f t="shared" ref="B22:F22" si="7">+B6+B14</f>
        <v>-43186.160259825963</v>
      </c>
      <c r="C22" s="26">
        <f t="shared" si="7"/>
        <v>-109790.46859996831</v>
      </c>
      <c r="D22" s="26">
        <f t="shared" si="7"/>
        <v>-13466.50198081921</v>
      </c>
      <c r="E22" s="26">
        <f t="shared" si="7"/>
        <v>-102781.99105772046</v>
      </c>
      <c r="F22" s="26">
        <f t="shared" si="7"/>
        <v>-362275.64974921499</v>
      </c>
      <c r="G22" s="26">
        <f t="shared" si="4"/>
        <v>-631500.771647549</v>
      </c>
      <c r="H22" s="26"/>
    </row>
    <row r="23" spans="1:8" x14ac:dyDescent="0.2">
      <c r="A23" s="1">
        <v>2027</v>
      </c>
      <c r="B23" s="26">
        <f t="shared" ref="B23:F23" si="8">+B7+B15</f>
        <v>-56274.725808097777</v>
      </c>
      <c r="C23" s="26">
        <f t="shared" si="8"/>
        <v>-123908.00692042513</v>
      </c>
      <c r="D23" s="26">
        <f t="shared" si="8"/>
        <v>-22001.718210194766</v>
      </c>
      <c r="E23" s="26">
        <f t="shared" si="8"/>
        <v>-123221.19026736144</v>
      </c>
      <c r="F23" s="26">
        <f t="shared" si="8"/>
        <v>-383071.89516449301</v>
      </c>
      <c r="G23" s="26">
        <f t="shared" si="4"/>
        <v>-708477.53637057217</v>
      </c>
      <c r="H23" s="2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9F26-10A1-4980-AF0E-2630EA099C35}">
  <sheetPr>
    <tabColor theme="7" tint="0.39997558519241921"/>
  </sheetPr>
  <dimension ref="A1:DI92"/>
  <sheetViews>
    <sheetView topLeftCell="CJ14" zoomScale="85" zoomScaleNormal="85" workbookViewId="0">
      <selection activeCell="H24" sqref="H24"/>
    </sheetView>
  </sheetViews>
  <sheetFormatPr defaultColWidth="9.140625" defaultRowHeight="15" x14ac:dyDescent="0.25"/>
  <cols>
    <col min="1" max="1" width="9.140625" style="33"/>
    <col min="2" max="2" width="5.7109375" style="33" bestFit="1" customWidth="1"/>
    <col min="3" max="3" width="72.85546875" style="33" bestFit="1" customWidth="1"/>
    <col min="4" max="4" width="16.42578125" style="33" bestFit="1" customWidth="1"/>
    <col min="5" max="5" width="15.28515625" style="33" bestFit="1" customWidth="1"/>
    <col min="6" max="6" width="12.140625" style="33" bestFit="1" customWidth="1"/>
    <col min="7" max="7" width="16.42578125" style="33" bestFit="1" customWidth="1"/>
    <col min="8" max="8" width="15.5703125" style="33" bestFit="1" customWidth="1"/>
    <col min="9" max="9" width="16.42578125" style="33" bestFit="1" customWidth="1"/>
    <col min="10" max="10" width="7.140625" style="33" bestFit="1" customWidth="1"/>
    <col min="11" max="11" width="15.28515625" style="33" bestFit="1" customWidth="1"/>
    <col min="12" max="12" width="16.7109375" style="33" bestFit="1" customWidth="1"/>
    <col min="13" max="17" width="9.140625" style="33"/>
    <col min="18" max="18" width="11.5703125" style="33" bestFit="1" customWidth="1"/>
    <col min="19" max="19" width="9.140625" style="33"/>
    <col min="20" max="20" width="13.42578125" style="33" bestFit="1" customWidth="1"/>
    <col min="21" max="21" width="11.5703125" style="33" bestFit="1" customWidth="1"/>
    <col min="22" max="22" width="13.28515625" style="33" bestFit="1" customWidth="1"/>
    <col min="23" max="23" width="9.140625" style="33"/>
    <col min="24" max="24" width="11.28515625" style="33" bestFit="1" customWidth="1"/>
    <col min="25" max="25" width="11.5703125" style="33" bestFit="1" customWidth="1"/>
    <col min="26" max="27" width="9.140625" style="33"/>
    <col min="28" max="28" width="11.5703125" style="33" bestFit="1" customWidth="1"/>
    <col min="29" max="29" width="9.5703125" style="33" bestFit="1" customWidth="1"/>
    <col min="30" max="30" width="3.140625" style="33" bestFit="1" customWidth="1"/>
    <col min="31" max="31" width="13.42578125" style="33" bestFit="1" customWidth="1"/>
    <col min="32" max="32" width="8.85546875" style="33" bestFit="1" customWidth="1"/>
    <col min="33" max="33" width="13.28515625" style="33" bestFit="1" customWidth="1"/>
    <col min="34" max="34" width="8.42578125" style="33" bestFit="1" customWidth="1"/>
    <col min="35" max="35" width="11.28515625" style="33" bestFit="1" customWidth="1"/>
    <col min="36" max="36" width="11.5703125" style="33" bestFit="1" customWidth="1"/>
    <col min="37" max="37" width="9.140625" style="33"/>
    <col min="38" max="39" width="11.5703125" style="33" bestFit="1" customWidth="1"/>
    <col min="40" max="40" width="9.5703125" style="33" bestFit="1" customWidth="1"/>
    <col min="41" max="41" width="3.140625" style="33" bestFit="1" customWidth="1"/>
    <col min="42" max="42" width="13.42578125" style="33" bestFit="1" customWidth="1"/>
    <col min="43" max="43" width="8.85546875" style="33" bestFit="1" customWidth="1"/>
    <col min="44" max="44" width="13.28515625" style="33" bestFit="1" customWidth="1"/>
    <col min="45" max="45" width="8.42578125" style="33" bestFit="1" customWidth="1"/>
    <col min="46" max="46" width="11.28515625" style="33" bestFit="1" customWidth="1"/>
    <col min="47" max="47" width="11.5703125" style="33" bestFit="1" customWidth="1"/>
    <col min="48" max="48" width="9.140625" style="33"/>
    <col min="49" max="50" width="11.5703125" style="33" bestFit="1" customWidth="1"/>
    <col min="51" max="51" width="9.5703125" style="33" bestFit="1" customWidth="1"/>
    <col min="52" max="52" width="3.140625" style="33" bestFit="1" customWidth="1"/>
    <col min="53" max="53" width="13.42578125" style="33" bestFit="1" customWidth="1"/>
    <col min="54" max="54" width="8.85546875" style="33" bestFit="1" customWidth="1"/>
    <col min="55" max="55" width="13.28515625" style="33" bestFit="1" customWidth="1"/>
    <col min="56" max="56" width="8.42578125" style="33" bestFit="1" customWidth="1"/>
    <col min="57" max="57" width="11.28515625" style="33" bestFit="1" customWidth="1"/>
    <col min="58" max="58" width="11.5703125" style="33" bestFit="1" customWidth="1"/>
    <col min="59" max="59" width="9.140625" style="33"/>
    <col min="60" max="61" width="11.5703125" style="33" bestFit="1" customWidth="1"/>
    <col min="62" max="62" width="9.5703125" style="33" bestFit="1" customWidth="1"/>
    <col min="63" max="63" width="3.140625" style="33" bestFit="1" customWidth="1"/>
    <col min="64" max="64" width="13.42578125" style="33" bestFit="1" customWidth="1"/>
    <col min="65" max="65" width="8.85546875" style="33" bestFit="1" customWidth="1"/>
    <col min="66" max="66" width="13.28515625" style="33" bestFit="1" customWidth="1"/>
    <col min="67" max="67" width="8.42578125" style="33" bestFit="1" customWidth="1"/>
    <col min="68" max="68" width="11.28515625" style="33" bestFit="1" customWidth="1"/>
    <col min="69" max="69" width="11.5703125" style="33" bestFit="1" customWidth="1"/>
    <col min="70" max="70" width="9.140625" style="33"/>
    <col min="71" max="72" width="11.5703125" style="33" bestFit="1" customWidth="1"/>
    <col min="73" max="73" width="9.5703125" style="33" bestFit="1" customWidth="1"/>
    <col min="74" max="74" width="3.140625" style="33" bestFit="1" customWidth="1"/>
    <col min="75" max="75" width="13.42578125" style="33" bestFit="1" customWidth="1"/>
    <col min="76" max="76" width="8.85546875" style="33" bestFit="1" customWidth="1"/>
    <col min="77" max="77" width="13.28515625" style="33" bestFit="1" customWidth="1"/>
    <col min="78" max="78" width="8.42578125" style="33" bestFit="1" customWidth="1"/>
    <col min="79" max="79" width="11.28515625" style="33" bestFit="1" customWidth="1"/>
    <col min="80" max="80" width="11.5703125" style="33" bestFit="1" customWidth="1"/>
    <col min="81" max="81" width="9.140625" style="33"/>
    <col min="82" max="83" width="11.5703125" style="33" bestFit="1" customWidth="1"/>
    <col min="84" max="84" width="9.5703125" style="33" bestFit="1" customWidth="1"/>
    <col min="85" max="85" width="3.140625" style="33" bestFit="1" customWidth="1"/>
    <col min="86" max="86" width="13.42578125" style="33" bestFit="1" customWidth="1"/>
    <col min="87" max="87" width="8.85546875" style="33" bestFit="1" customWidth="1"/>
    <col min="88" max="88" width="13.28515625" style="33" bestFit="1" customWidth="1"/>
    <col min="89" max="89" width="8.42578125" style="33" bestFit="1" customWidth="1"/>
    <col min="90" max="90" width="11.28515625" style="33" bestFit="1" customWidth="1"/>
    <col min="91" max="91" width="11.5703125" style="33" bestFit="1" customWidth="1"/>
    <col min="92" max="92" width="9.140625" style="33"/>
    <col min="93" max="94" width="11.5703125" style="33" bestFit="1" customWidth="1"/>
    <col min="95" max="95" width="9.5703125" style="33" bestFit="1" customWidth="1"/>
    <col min="96" max="96" width="3.140625" style="33" bestFit="1" customWidth="1"/>
    <col min="97" max="97" width="13.42578125" style="33" bestFit="1" customWidth="1"/>
    <col min="98" max="98" width="8.85546875" style="33" bestFit="1" customWidth="1"/>
    <col min="99" max="99" width="13.28515625" style="33" bestFit="1" customWidth="1"/>
    <col min="100" max="100" width="8.42578125" style="33" bestFit="1" customWidth="1"/>
    <col min="101" max="101" width="11.28515625" style="33" bestFit="1" customWidth="1"/>
    <col min="102" max="102" width="11.5703125" style="33" bestFit="1" customWidth="1"/>
    <col min="103" max="103" width="9.140625" style="33"/>
    <col min="104" max="105" width="11.5703125" style="33" bestFit="1" customWidth="1"/>
    <col min="106" max="106" width="9.5703125" style="33" bestFit="1" customWidth="1"/>
    <col min="107" max="107" width="3.140625" style="33" bestFit="1" customWidth="1"/>
    <col min="108" max="108" width="13.42578125" style="33" bestFit="1" customWidth="1"/>
    <col min="109" max="109" width="8.85546875" style="33" bestFit="1" customWidth="1"/>
    <col min="110" max="110" width="13.28515625" style="33" bestFit="1" customWidth="1"/>
    <col min="111" max="111" width="8.42578125" style="33" bestFit="1" customWidth="1"/>
    <col min="112" max="112" width="11.28515625" style="33" bestFit="1" customWidth="1"/>
    <col min="113" max="113" width="11.5703125" style="33" bestFit="1" customWidth="1"/>
    <col min="114" max="16384" width="9.140625" style="33"/>
  </cols>
  <sheetData>
    <row r="1" spans="1:113" x14ac:dyDescent="0.25">
      <c r="A1" s="33" t="s">
        <v>157</v>
      </c>
    </row>
    <row r="2" spans="1:113" x14ac:dyDescent="0.25">
      <c r="P2" s="99" t="s">
        <v>90</v>
      </c>
      <c r="Q2" s="99"/>
      <c r="R2" s="99"/>
      <c r="S2" s="99"/>
      <c r="T2" s="99"/>
      <c r="U2" s="99"/>
      <c r="V2" s="99"/>
      <c r="W2" s="99"/>
      <c r="X2" s="99"/>
      <c r="Y2" s="99"/>
      <c r="Z2"/>
      <c r="AA2" s="99" t="s">
        <v>91</v>
      </c>
      <c r="AB2" s="99"/>
      <c r="AC2" s="99"/>
      <c r="AD2" s="99"/>
      <c r="AE2" s="99"/>
      <c r="AF2" s="99"/>
      <c r="AG2" s="99"/>
      <c r="AH2" s="99"/>
      <c r="AI2" s="99"/>
      <c r="AJ2" s="99"/>
      <c r="AK2"/>
      <c r="AL2" s="99" t="s">
        <v>92</v>
      </c>
      <c r="AM2" s="99"/>
      <c r="AN2" s="99"/>
      <c r="AO2" s="99"/>
      <c r="AP2" s="99"/>
      <c r="AQ2" s="99"/>
      <c r="AR2" s="99"/>
      <c r="AS2" s="99"/>
      <c r="AT2" s="99"/>
      <c r="AU2" s="99"/>
      <c r="AV2"/>
      <c r="AW2" s="99" t="s">
        <v>93</v>
      </c>
      <c r="AX2" s="99"/>
      <c r="AY2" s="99"/>
      <c r="AZ2" s="99"/>
      <c r="BA2" s="99"/>
      <c r="BB2" s="99"/>
      <c r="BC2" s="99"/>
      <c r="BD2" s="99"/>
      <c r="BE2" s="99"/>
      <c r="BF2" s="99"/>
      <c r="BG2"/>
      <c r="BH2" s="99" t="s">
        <v>94</v>
      </c>
      <c r="BI2" s="99"/>
      <c r="BJ2" s="99"/>
      <c r="BK2" s="99"/>
      <c r="BL2" s="99"/>
      <c r="BM2" s="99"/>
      <c r="BN2" s="99"/>
      <c r="BO2" s="99"/>
      <c r="BP2" s="99"/>
      <c r="BQ2" s="99"/>
      <c r="BS2" s="99" t="s">
        <v>95</v>
      </c>
      <c r="BT2" s="99"/>
      <c r="BU2" s="99"/>
      <c r="BV2" s="99"/>
      <c r="BW2" s="99"/>
      <c r="BX2" s="99"/>
      <c r="BY2" s="99"/>
      <c r="BZ2" s="99"/>
      <c r="CA2" s="99"/>
      <c r="CB2" s="99"/>
      <c r="CD2" s="99" t="s">
        <v>96</v>
      </c>
      <c r="CE2" s="99"/>
      <c r="CF2" s="99"/>
      <c r="CG2" s="99"/>
      <c r="CH2" s="99"/>
      <c r="CI2" s="99"/>
      <c r="CJ2" s="99"/>
      <c r="CK2" s="99"/>
      <c r="CL2" s="99"/>
      <c r="CM2" s="99"/>
      <c r="CO2" s="99" t="s">
        <v>97</v>
      </c>
      <c r="CP2" s="99"/>
      <c r="CQ2" s="99"/>
      <c r="CR2" s="99"/>
      <c r="CS2" s="99"/>
      <c r="CT2" s="99"/>
      <c r="CU2" s="99"/>
      <c r="CV2" s="99"/>
      <c r="CW2" s="99"/>
      <c r="CX2" s="99"/>
      <c r="CZ2" s="99" t="s">
        <v>98</v>
      </c>
      <c r="DA2" s="99"/>
      <c r="DB2" s="99"/>
      <c r="DC2" s="99"/>
      <c r="DD2" s="99"/>
      <c r="DE2" s="99"/>
      <c r="DF2" s="99"/>
      <c r="DG2" s="99"/>
      <c r="DH2" s="99"/>
      <c r="DI2" s="99"/>
    </row>
    <row r="3" spans="1:113" ht="75.75" thickBot="1" x14ac:dyDescent="0.3">
      <c r="B3" s="40" t="s">
        <v>99</v>
      </c>
      <c r="C3" s="41" t="s">
        <v>100</v>
      </c>
      <c r="D3" s="42" t="s">
        <v>101</v>
      </c>
      <c r="E3" s="42" t="s">
        <v>102</v>
      </c>
      <c r="F3" s="42" t="s">
        <v>103</v>
      </c>
      <c r="G3" s="42" t="s">
        <v>104</v>
      </c>
      <c r="H3" s="42" t="s">
        <v>105</v>
      </c>
      <c r="I3" s="43" t="s">
        <v>106</v>
      </c>
      <c r="J3" s="44" t="s">
        <v>107</v>
      </c>
      <c r="K3" s="42" t="s">
        <v>108</v>
      </c>
      <c r="L3" s="42" t="s">
        <v>109</v>
      </c>
      <c r="P3" s="34" t="s">
        <v>99</v>
      </c>
      <c r="Q3" s="34" t="s">
        <v>110</v>
      </c>
      <c r="R3" s="34" t="s">
        <v>102</v>
      </c>
      <c r="S3" s="34"/>
      <c r="T3" s="34" t="s">
        <v>111</v>
      </c>
      <c r="U3" s="77" t="s">
        <v>112</v>
      </c>
      <c r="V3" s="34" t="s">
        <v>113</v>
      </c>
      <c r="W3" s="34" t="s">
        <v>114</v>
      </c>
      <c r="X3" s="34" t="s">
        <v>115</v>
      </c>
      <c r="Y3" s="34" t="s">
        <v>116</v>
      </c>
      <c r="Z3"/>
      <c r="AA3" s="34" t="s">
        <v>99</v>
      </c>
      <c r="AB3" s="34" t="s">
        <v>110</v>
      </c>
      <c r="AC3" s="34" t="s">
        <v>102</v>
      </c>
      <c r="AD3" s="34"/>
      <c r="AE3" s="34" t="s">
        <v>111</v>
      </c>
      <c r="AF3" s="77" t="s">
        <v>112</v>
      </c>
      <c r="AG3" s="34" t="s">
        <v>113</v>
      </c>
      <c r="AH3" s="34" t="s">
        <v>114</v>
      </c>
      <c r="AI3" s="34" t="s">
        <v>115</v>
      </c>
      <c r="AJ3" s="34" t="s">
        <v>116</v>
      </c>
      <c r="AK3"/>
      <c r="AL3" s="34" t="s">
        <v>99</v>
      </c>
      <c r="AM3" s="34" t="s">
        <v>110</v>
      </c>
      <c r="AN3" s="34" t="s">
        <v>102</v>
      </c>
      <c r="AO3" s="34"/>
      <c r="AP3" s="34" t="s">
        <v>111</v>
      </c>
      <c r="AQ3" s="77" t="s">
        <v>112</v>
      </c>
      <c r="AR3" s="34" t="s">
        <v>113</v>
      </c>
      <c r="AS3" s="34" t="s">
        <v>114</v>
      </c>
      <c r="AT3" s="34" t="s">
        <v>115</v>
      </c>
      <c r="AU3" s="34" t="s">
        <v>116</v>
      </c>
      <c r="AV3"/>
      <c r="AW3" s="34" t="s">
        <v>99</v>
      </c>
      <c r="AX3" s="34" t="s">
        <v>110</v>
      </c>
      <c r="AY3" s="34" t="s">
        <v>102</v>
      </c>
      <c r="AZ3" s="34"/>
      <c r="BA3" s="34" t="s">
        <v>111</v>
      </c>
      <c r="BB3" s="77" t="s">
        <v>112</v>
      </c>
      <c r="BC3" s="34" t="s">
        <v>113</v>
      </c>
      <c r="BD3" s="34" t="s">
        <v>114</v>
      </c>
      <c r="BE3" s="34" t="s">
        <v>115</v>
      </c>
      <c r="BF3" s="34" t="s">
        <v>116</v>
      </c>
      <c r="BG3"/>
      <c r="BH3" s="34" t="s">
        <v>99</v>
      </c>
      <c r="BI3" s="34" t="s">
        <v>110</v>
      </c>
      <c r="BJ3" s="34" t="s">
        <v>102</v>
      </c>
      <c r="BK3" s="34"/>
      <c r="BL3" s="34" t="s">
        <v>111</v>
      </c>
      <c r="BM3" s="77" t="s">
        <v>112</v>
      </c>
      <c r="BN3" s="34" t="s">
        <v>113</v>
      </c>
      <c r="BO3" s="34" t="s">
        <v>114</v>
      </c>
      <c r="BP3" s="34" t="s">
        <v>115</v>
      </c>
      <c r="BQ3" s="34" t="s">
        <v>116</v>
      </c>
      <c r="BS3" s="34" t="s">
        <v>99</v>
      </c>
      <c r="BT3" s="34" t="s">
        <v>110</v>
      </c>
      <c r="BU3" s="34" t="s">
        <v>102</v>
      </c>
      <c r="BV3" s="34"/>
      <c r="BW3" s="34" t="s">
        <v>111</v>
      </c>
      <c r="BX3" s="77" t="s">
        <v>112</v>
      </c>
      <c r="BY3" s="34" t="s">
        <v>113</v>
      </c>
      <c r="BZ3" s="34" t="s">
        <v>114</v>
      </c>
      <c r="CA3" s="34" t="s">
        <v>115</v>
      </c>
      <c r="CB3" s="34" t="s">
        <v>116</v>
      </c>
      <c r="CD3" s="34" t="s">
        <v>99</v>
      </c>
      <c r="CE3" s="34" t="s">
        <v>110</v>
      </c>
      <c r="CF3" s="34" t="s">
        <v>102</v>
      </c>
      <c r="CG3" s="34"/>
      <c r="CH3" s="34" t="s">
        <v>111</v>
      </c>
      <c r="CI3" s="77" t="s">
        <v>112</v>
      </c>
      <c r="CJ3" s="34" t="s">
        <v>113</v>
      </c>
      <c r="CK3" s="34" t="s">
        <v>114</v>
      </c>
      <c r="CL3" s="34" t="s">
        <v>115</v>
      </c>
      <c r="CM3" s="34" t="s">
        <v>116</v>
      </c>
      <c r="CO3" s="34" t="s">
        <v>99</v>
      </c>
      <c r="CP3" s="34" t="s">
        <v>110</v>
      </c>
      <c r="CQ3" s="34" t="s">
        <v>102</v>
      </c>
      <c r="CR3" s="34"/>
      <c r="CS3" s="34" t="s">
        <v>111</v>
      </c>
      <c r="CT3" s="77" t="s">
        <v>112</v>
      </c>
      <c r="CU3" s="34" t="s">
        <v>113</v>
      </c>
      <c r="CV3" s="34" t="s">
        <v>114</v>
      </c>
      <c r="CW3" s="34" t="s">
        <v>115</v>
      </c>
      <c r="CX3" s="34" t="s">
        <v>116</v>
      </c>
      <c r="CZ3" s="34" t="s">
        <v>99</v>
      </c>
      <c r="DA3" s="34" t="s">
        <v>110</v>
      </c>
      <c r="DB3" s="34" t="s">
        <v>102</v>
      </c>
      <c r="DC3" s="34"/>
      <c r="DD3" s="34" t="s">
        <v>111</v>
      </c>
      <c r="DE3" s="77" t="s">
        <v>112</v>
      </c>
      <c r="DF3" s="34" t="s">
        <v>113</v>
      </c>
      <c r="DG3" s="34" t="s">
        <v>114</v>
      </c>
      <c r="DH3" s="34" t="s">
        <v>115</v>
      </c>
      <c r="DI3" s="34" t="s">
        <v>116</v>
      </c>
    </row>
    <row r="4" spans="1:113" x14ac:dyDescent="0.25">
      <c r="B4" s="45">
        <v>1</v>
      </c>
      <c r="C4" s="46" t="s">
        <v>117</v>
      </c>
      <c r="D4" s="47">
        <v>305554625.18000001</v>
      </c>
      <c r="E4" s="49">
        <v>7195855</v>
      </c>
      <c r="F4" s="49"/>
      <c r="G4" s="50">
        <v>312750480.18000001</v>
      </c>
      <c r="H4" s="50">
        <v>3597927.5</v>
      </c>
      <c r="I4" s="50">
        <v>316348407.68000001</v>
      </c>
      <c r="J4" s="51">
        <v>0.04</v>
      </c>
      <c r="K4" s="50">
        <v>12653936.3072</v>
      </c>
      <c r="L4" s="50">
        <v>300096543.87279999</v>
      </c>
      <c r="N4" s="39">
        <f>+E4+F4</f>
        <v>7195855</v>
      </c>
      <c r="P4" s="35">
        <v>1</v>
      </c>
      <c r="Q4" s="3"/>
      <c r="R4" s="3">
        <f>SUMIF($B$4:$B$29,P4,$H$4:$H$29)*2</f>
        <v>7195855</v>
      </c>
      <c r="S4" s="3"/>
      <c r="T4" s="76">
        <f>IF(R4+S4&lt;0,0,R4+S4)</f>
        <v>7195855</v>
      </c>
      <c r="U4" s="3">
        <f>T4*1.5</f>
        <v>10793782.5</v>
      </c>
      <c r="V4" s="3">
        <f>+Q4+U4</f>
        <v>10793782.5</v>
      </c>
      <c r="W4" s="36">
        <v>0.04</v>
      </c>
      <c r="X4" s="3">
        <f>-V4*W4</f>
        <v>-431751.3</v>
      </c>
      <c r="Y4" s="3">
        <f>+Q4+T4+X4</f>
        <v>6764103.7000000002</v>
      </c>
      <c r="Z4"/>
      <c r="AA4" s="35">
        <v>1</v>
      </c>
      <c r="AB4" s="3">
        <f>+Y4</f>
        <v>6764103.7000000002</v>
      </c>
      <c r="AC4" s="3"/>
      <c r="AD4" s="3"/>
      <c r="AE4" s="76">
        <f>IF(AC4+AD4&lt;0,0,AC4+AD4)</f>
        <v>0</v>
      </c>
      <c r="AF4" s="3">
        <f>AE4*1.5</f>
        <v>0</v>
      </c>
      <c r="AG4" s="3">
        <f>+AB4+AF4</f>
        <v>6764103.7000000002</v>
      </c>
      <c r="AH4" s="36">
        <v>0.04</v>
      </c>
      <c r="AI4" s="3">
        <f>-+AG4*AH4</f>
        <v>-270564.14799999999</v>
      </c>
      <c r="AJ4" s="3">
        <f>+AB4+AE4+AI4</f>
        <v>6493539.5520000001</v>
      </c>
      <c r="AK4"/>
      <c r="AL4" s="35">
        <v>1</v>
      </c>
      <c r="AM4" s="3">
        <f>AJ4</f>
        <v>6493539.5520000001</v>
      </c>
      <c r="AN4" s="3"/>
      <c r="AO4" s="3"/>
      <c r="AP4" s="76">
        <f>IF(AN4+AO4&lt;0,0,AN4+AO4)</f>
        <v>0</v>
      </c>
      <c r="AQ4" s="3">
        <f>AP4*1.5</f>
        <v>0</v>
      </c>
      <c r="AR4" s="3">
        <f>+AM4+AQ4</f>
        <v>6493539.5520000001</v>
      </c>
      <c r="AS4" s="36">
        <v>0.04</v>
      </c>
      <c r="AT4" s="3">
        <f>-+AR4*AS4</f>
        <v>-259741.58208000002</v>
      </c>
      <c r="AU4" s="3">
        <f>+AM4+AP4+AT4</f>
        <v>6233797.9699200001</v>
      </c>
      <c r="AV4"/>
      <c r="AW4" s="35">
        <v>1</v>
      </c>
      <c r="AX4" s="3">
        <f>AU4</f>
        <v>6233797.9699200001</v>
      </c>
      <c r="AY4" s="3"/>
      <c r="AZ4" s="3"/>
      <c r="BA4" s="76">
        <f>IF(AY4+AZ4&lt;0,0,AY4+AZ4)</f>
        <v>0</v>
      </c>
      <c r="BB4" s="3">
        <f>BA4*1.5</f>
        <v>0</v>
      </c>
      <c r="BC4" s="3">
        <f>+AX4+BB4</f>
        <v>6233797.9699200001</v>
      </c>
      <c r="BD4" s="36">
        <v>0.04</v>
      </c>
      <c r="BE4" s="3">
        <f>-+BC4*BD4</f>
        <v>-249351.91879680002</v>
      </c>
      <c r="BF4" s="3">
        <f>+AX4+BA4+BE4</f>
        <v>5984446.0511232</v>
      </c>
      <c r="BG4"/>
      <c r="BH4" s="35">
        <v>1</v>
      </c>
      <c r="BI4" s="3">
        <f>+BF4</f>
        <v>5984446.0511232</v>
      </c>
      <c r="BJ4" s="3"/>
      <c r="BK4" s="3"/>
      <c r="BL4" s="76">
        <f>IF(BJ4+BK4&lt;0,0,BJ4+BK4)</f>
        <v>0</v>
      </c>
      <c r="BM4" s="3">
        <f>BL4*1.5</f>
        <v>0</v>
      </c>
      <c r="BN4" s="3">
        <f>+BI4+BM4</f>
        <v>5984446.0511232</v>
      </c>
      <c r="BO4" s="36">
        <v>0.04</v>
      </c>
      <c r="BP4" s="3">
        <f>-+BN4*BO4</f>
        <v>-239377.84204492799</v>
      </c>
      <c r="BQ4" s="3">
        <f>+BI4+BL4+BP4</f>
        <v>5745068.2090782719</v>
      </c>
      <c r="BS4" s="35">
        <v>1</v>
      </c>
      <c r="BT4" s="3">
        <f>+BQ4</f>
        <v>5745068.2090782719</v>
      </c>
      <c r="BU4" s="3"/>
      <c r="BV4" s="3"/>
      <c r="BW4" s="76">
        <f>IF(BU4+BV4&lt;0,0,BU4+BV4)</f>
        <v>0</v>
      </c>
      <c r="BX4" s="3">
        <f>BW4*1.5</f>
        <v>0</v>
      </c>
      <c r="BY4" s="3">
        <f>+BT4+BX4</f>
        <v>5745068.2090782719</v>
      </c>
      <c r="BZ4" s="36">
        <v>0.04</v>
      </c>
      <c r="CA4" s="3">
        <f>-+BY4*BZ4</f>
        <v>-229802.72836313088</v>
      </c>
      <c r="CB4" s="3">
        <f>+BT4+BW4+CA4</f>
        <v>5515265.4807151407</v>
      </c>
      <c r="CD4" s="35">
        <v>1</v>
      </c>
      <c r="CE4" s="3">
        <f>+CB4</f>
        <v>5515265.4807151407</v>
      </c>
      <c r="CF4" s="3"/>
      <c r="CG4" s="3"/>
      <c r="CH4" s="76">
        <f>IF(CF4+CG4&lt;0,0,CF4+CG4)</f>
        <v>0</v>
      </c>
      <c r="CI4" s="3">
        <f>CH4*1.5</f>
        <v>0</v>
      </c>
      <c r="CJ4" s="3">
        <f>+CE4+CI4</f>
        <v>5515265.4807151407</v>
      </c>
      <c r="CK4" s="36">
        <v>0.04</v>
      </c>
      <c r="CL4" s="3">
        <f>-+CJ4*CK4</f>
        <v>-220610.61922860565</v>
      </c>
      <c r="CM4" s="3">
        <f>+CE4+CH4+CL4</f>
        <v>5294654.8614865355</v>
      </c>
      <c r="CO4" s="35">
        <v>1</v>
      </c>
      <c r="CP4" s="3">
        <f>+CM4</f>
        <v>5294654.8614865355</v>
      </c>
      <c r="CQ4" s="3"/>
      <c r="CR4" s="3"/>
      <c r="CS4" s="76">
        <f>IF(CQ4+CR4&lt;0,0,CQ4+CR4)</f>
        <v>0</v>
      </c>
      <c r="CT4" s="3">
        <f>CS4*1.5</f>
        <v>0</v>
      </c>
      <c r="CU4" s="3">
        <f>+CP4+CT4</f>
        <v>5294654.8614865355</v>
      </c>
      <c r="CV4" s="36">
        <v>0.04</v>
      </c>
      <c r="CW4" s="3">
        <f>-+CU4*CV4</f>
        <v>-211786.19445946143</v>
      </c>
      <c r="CX4" s="3">
        <f>+CP4+CS4+CW4</f>
        <v>5082868.6670270739</v>
      </c>
      <c r="CZ4" s="35">
        <v>1</v>
      </c>
      <c r="DA4" s="3">
        <f>+CX4</f>
        <v>5082868.6670270739</v>
      </c>
      <c r="DB4" s="3"/>
      <c r="DC4" s="3"/>
      <c r="DD4" s="76">
        <f>IF(DB4+DC4&lt;0,0,DB4+DC4)</f>
        <v>0</v>
      </c>
      <c r="DE4" s="3">
        <f>DD4*1.5</f>
        <v>0</v>
      </c>
      <c r="DF4" s="3">
        <f>+DA4+DE4</f>
        <v>5082868.6670270739</v>
      </c>
      <c r="DG4" s="36">
        <v>0.04</v>
      </c>
      <c r="DH4" s="3">
        <f>-+DF4*DG4</f>
        <v>-203314.74668108296</v>
      </c>
      <c r="DI4" s="3">
        <f>+DA4+DD4+DH4</f>
        <v>4879553.9203459909</v>
      </c>
    </row>
    <row r="5" spans="1:113" x14ac:dyDescent="0.25">
      <c r="B5" s="45" t="s">
        <v>158</v>
      </c>
      <c r="C5" s="46" t="s">
        <v>118</v>
      </c>
      <c r="D5" s="47">
        <v>718576.42</v>
      </c>
      <c r="E5" s="49"/>
      <c r="F5" s="49"/>
      <c r="G5" s="50">
        <v>718576.42</v>
      </c>
      <c r="H5" s="50">
        <v>0</v>
      </c>
      <c r="I5" s="50">
        <v>718576.42</v>
      </c>
      <c r="J5" s="51">
        <v>0.06</v>
      </c>
      <c r="K5" s="50">
        <v>43114.585200000001</v>
      </c>
      <c r="L5" s="50">
        <v>675461.83480000007</v>
      </c>
      <c r="N5" s="39">
        <f t="shared" ref="N5:N29" si="0">+E5+F5</f>
        <v>0</v>
      </c>
      <c r="P5" s="35" t="s">
        <v>28</v>
      </c>
      <c r="Q5" s="3"/>
      <c r="R5" s="3">
        <f t="shared" ref="R5:R28" si="1">SUMIF($B$4:$B$29,P5,$H$4:$H$29)*2</f>
        <v>0</v>
      </c>
      <c r="S5" s="3"/>
      <c r="T5" s="76">
        <f t="shared" ref="T5:T28" si="2">IF(R5+S5&lt;0,0,R5+S5)</f>
        <v>0</v>
      </c>
      <c r="U5" s="3">
        <f t="shared" ref="U5:U28" si="3">T5*1.5</f>
        <v>0</v>
      </c>
      <c r="V5" s="3">
        <f t="shared" ref="V5:V28" si="4">+Q5+U5</f>
        <v>0</v>
      </c>
      <c r="W5" s="36">
        <v>0.06</v>
      </c>
      <c r="X5" s="3">
        <f t="shared" ref="X5:X28" si="5">-V5*W5</f>
        <v>0</v>
      </c>
      <c r="Y5" s="3">
        <f t="shared" ref="Y5:Y28" si="6">+Q5+T5+X5</f>
        <v>0</v>
      </c>
      <c r="Z5"/>
      <c r="AA5" s="35" t="s">
        <v>28</v>
      </c>
      <c r="AB5" s="3">
        <f t="shared" ref="AB5:AB28" si="7">+Y5</f>
        <v>0</v>
      </c>
      <c r="AC5" s="3"/>
      <c r="AD5" s="3"/>
      <c r="AE5" s="76">
        <f t="shared" ref="AE5:AE28" si="8">IF(AC5+AD5&lt;0,0,AC5+AD5)</f>
        <v>0</v>
      </c>
      <c r="AF5" s="3">
        <f t="shared" ref="AF5:AF28" si="9">AE5*1.5</f>
        <v>0</v>
      </c>
      <c r="AG5" s="3">
        <f t="shared" ref="AG5:AG28" si="10">+AB5+AF5</f>
        <v>0</v>
      </c>
      <c r="AH5" s="36">
        <v>0.06</v>
      </c>
      <c r="AI5" s="3">
        <f t="shared" ref="AI5:AI28" si="11">-+AG5*AH5</f>
        <v>0</v>
      </c>
      <c r="AJ5" s="3">
        <f t="shared" ref="AJ5:AJ28" si="12">+AB5+AE5+AI5</f>
        <v>0</v>
      </c>
      <c r="AK5"/>
      <c r="AL5" s="35" t="s">
        <v>28</v>
      </c>
      <c r="AM5" s="3">
        <f t="shared" ref="AM5:AM28" si="13">AJ5</f>
        <v>0</v>
      </c>
      <c r="AN5" s="3"/>
      <c r="AO5" s="3"/>
      <c r="AP5" s="76">
        <f t="shared" ref="AP5:AP28" si="14">IF(AN5+AO5&lt;0,0,AN5+AO5)</f>
        <v>0</v>
      </c>
      <c r="AQ5" s="3">
        <f t="shared" ref="AQ5:AQ28" si="15">AP5*1.5</f>
        <v>0</v>
      </c>
      <c r="AR5" s="3">
        <f t="shared" ref="AR5:AR28" si="16">+AM5+AQ5</f>
        <v>0</v>
      </c>
      <c r="AS5" s="36">
        <v>0.06</v>
      </c>
      <c r="AT5" s="3">
        <f t="shared" ref="AT5:AT28" si="17">-+AR5*AS5</f>
        <v>0</v>
      </c>
      <c r="AU5" s="3">
        <f t="shared" ref="AU5:AU28" si="18">+AM5+AP5+AT5</f>
        <v>0</v>
      </c>
      <c r="AV5"/>
      <c r="AW5" s="35" t="s">
        <v>28</v>
      </c>
      <c r="AX5" s="3">
        <f t="shared" ref="AX5:AX28" si="19">AU5</f>
        <v>0</v>
      </c>
      <c r="AY5" s="3"/>
      <c r="AZ5" s="3"/>
      <c r="BA5" s="76">
        <f t="shared" ref="BA5:BA28" si="20">IF(AY5+AZ5&lt;0,0,AY5+AZ5)</f>
        <v>0</v>
      </c>
      <c r="BB5" s="3">
        <f t="shared" ref="BB5:BB28" si="21">BA5*1.5</f>
        <v>0</v>
      </c>
      <c r="BC5" s="3">
        <f t="shared" ref="BC5:BC28" si="22">+AX5+BB5</f>
        <v>0</v>
      </c>
      <c r="BD5" s="36">
        <v>0.06</v>
      </c>
      <c r="BE5" s="3">
        <f t="shared" ref="BE5:BE28" si="23">-+BC5*BD5</f>
        <v>0</v>
      </c>
      <c r="BF5" s="3">
        <f t="shared" ref="BF5:BF28" si="24">+AX5+BA5+BE5</f>
        <v>0</v>
      </c>
      <c r="BG5"/>
      <c r="BH5" s="35" t="s">
        <v>28</v>
      </c>
      <c r="BI5" s="3">
        <f t="shared" ref="BI5:BI28" si="25">+BF5</f>
        <v>0</v>
      </c>
      <c r="BJ5" s="3"/>
      <c r="BK5" s="3"/>
      <c r="BL5" s="76">
        <f t="shared" ref="BL5:BL28" si="26">IF(BJ5+BK5&lt;0,0,BJ5+BK5)</f>
        <v>0</v>
      </c>
      <c r="BM5" s="3">
        <f t="shared" ref="BM5:BM28" si="27">BL5*1.5</f>
        <v>0</v>
      </c>
      <c r="BN5" s="3">
        <f t="shared" ref="BN5:BN28" si="28">+BI5+BM5</f>
        <v>0</v>
      </c>
      <c r="BO5" s="36">
        <v>0.06</v>
      </c>
      <c r="BP5" s="3">
        <f t="shared" ref="BP5:BP28" si="29">-+BN5*BO5</f>
        <v>0</v>
      </c>
      <c r="BQ5" s="3">
        <f t="shared" ref="BQ5:BQ28" si="30">+BI5+BL5+BP5</f>
        <v>0</v>
      </c>
      <c r="BS5" s="35" t="s">
        <v>28</v>
      </c>
      <c r="BT5" s="3">
        <f t="shared" ref="BT5:BT28" si="31">+BQ5</f>
        <v>0</v>
      </c>
      <c r="BU5" s="3"/>
      <c r="BV5" s="3"/>
      <c r="BW5" s="76">
        <f t="shared" ref="BW5:BW28" si="32">IF(BU5+BV5&lt;0,0,BU5+BV5)</f>
        <v>0</v>
      </c>
      <c r="BX5" s="3">
        <f t="shared" ref="BX5:BX28" si="33">BW5*1.5</f>
        <v>0</v>
      </c>
      <c r="BY5" s="3">
        <f t="shared" ref="BY5:BY28" si="34">+BT5+BX5</f>
        <v>0</v>
      </c>
      <c r="BZ5" s="36">
        <v>0.06</v>
      </c>
      <c r="CA5" s="3">
        <f t="shared" ref="CA5:CA28" si="35">-+BY5*BZ5</f>
        <v>0</v>
      </c>
      <c r="CB5" s="3">
        <f t="shared" ref="CB5:CB28" si="36">+BT5+BW5+CA5</f>
        <v>0</v>
      </c>
      <c r="CD5" s="35" t="s">
        <v>28</v>
      </c>
      <c r="CE5" s="3">
        <f t="shared" ref="CE5:CE28" si="37">+CB5</f>
        <v>0</v>
      </c>
      <c r="CF5" s="3"/>
      <c r="CG5" s="3"/>
      <c r="CH5" s="76">
        <f t="shared" ref="CH5:CH28" si="38">IF(CF5+CG5&lt;0,0,CF5+CG5)</f>
        <v>0</v>
      </c>
      <c r="CI5" s="3">
        <f t="shared" ref="CI5:CI28" si="39">CH5*1.5</f>
        <v>0</v>
      </c>
      <c r="CJ5" s="3">
        <f t="shared" ref="CJ5:CJ28" si="40">+CE5+CI5</f>
        <v>0</v>
      </c>
      <c r="CK5" s="36">
        <v>0.06</v>
      </c>
      <c r="CL5" s="3">
        <f t="shared" ref="CL5:CL28" si="41">-+CJ5*CK5</f>
        <v>0</v>
      </c>
      <c r="CM5" s="3">
        <f t="shared" ref="CM5:CM28" si="42">+CE5+CH5+CL5</f>
        <v>0</v>
      </c>
      <c r="CO5" s="35" t="s">
        <v>28</v>
      </c>
      <c r="CP5" s="3">
        <f t="shared" ref="CP5:CP28" si="43">+CM5</f>
        <v>0</v>
      </c>
      <c r="CQ5" s="3"/>
      <c r="CR5" s="3"/>
      <c r="CS5" s="76">
        <f t="shared" ref="CS5:CS28" si="44">IF(CQ5+CR5&lt;0,0,CQ5+CR5)</f>
        <v>0</v>
      </c>
      <c r="CT5" s="3">
        <f t="shared" ref="CT5:CT28" si="45">CS5*1.5</f>
        <v>0</v>
      </c>
      <c r="CU5" s="3">
        <f t="shared" ref="CU5:CU28" si="46">+CP5+CT5</f>
        <v>0</v>
      </c>
      <c r="CV5" s="36">
        <v>0.06</v>
      </c>
      <c r="CW5" s="3">
        <f t="shared" ref="CW5:CW28" si="47">-+CU5*CV5</f>
        <v>0</v>
      </c>
      <c r="CX5" s="3">
        <f t="shared" ref="CX5:CX28" si="48">+CP5+CS5+CW5</f>
        <v>0</v>
      </c>
      <c r="CZ5" s="35" t="s">
        <v>28</v>
      </c>
      <c r="DA5" s="3">
        <f t="shared" ref="DA5:DA28" si="49">+CX5</f>
        <v>0</v>
      </c>
      <c r="DB5" s="3"/>
      <c r="DC5" s="3"/>
      <c r="DD5" s="76">
        <f t="shared" ref="DD5:DD28" si="50">IF(DB5+DC5&lt;0,0,DB5+DC5)</f>
        <v>0</v>
      </c>
      <c r="DE5" s="3">
        <f t="shared" ref="DE5:DE28" si="51">DD5*1.5</f>
        <v>0</v>
      </c>
      <c r="DF5" s="3">
        <f t="shared" ref="DF5:DF28" si="52">+DA5+DE5</f>
        <v>0</v>
      </c>
      <c r="DG5" s="36">
        <v>0.06</v>
      </c>
      <c r="DH5" s="3">
        <f t="shared" ref="DH5:DH28" si="53">-+DF5*DG5</f>
        <v>0</v>
      </c>
      <c r="DI5" s="3">
        <f t="shared" ref="DI5:DI28" si="54">+DA5+DD5+DH5</f>
        <v>0</v>
      </c>
    </row>
    <row r="6" spans="1:113" x14ac:dyDescent="0.25">
      <c r="B6" s="45">
        <v>2</v>
      </c>
      <c r="C6" s="46" t="s">
        <v>119</v>
      </c>
      <c r="D6" s="47">
        <v>31024082.420000002</v>
      </c>
      <c r="E6" s="49"/>
      <c r="F6" s="49"/>
      <c r="G6" s="50">
        <v>31024082.420000002</v>
      </c>
      <c r="H6" s="50">
        <v>0</v>
      </c>
      <c r="I6" s="50">
        <v>31024082.420000002</v>
      </c>
      <c r="J6" s="51">
        <v>0.06</v>
      </c>
      <c r="K6" s="50">
        <v>1861444.9452</v>
      </c>
      <c r="L6" s="50">
        <v>29162637.474800002</v>
      </c>
      <c r="N6" s="39">
        <f t="shared" si="0"/>
        <v>0</v>
      </c>
      <c r="P6" s="35">
        <v>2</v>
      </c>
      <c r="Q6" s="3"/>
      <c r="R6" s="3">
        <f t="shared" si="1"/>
        <v>0</v>
      </c>
      <c r="S6" s="3"/>
      <c r="T6" s="76">
        <f t="shared" si="2"/>
        <v>0</v>
      </c>
      <c r="U6" s="3">
        <f t="shared" si="3"/>
        <v>0</v>
      </c>
      <c r="V6" s="3">
        <f t="shared" si="4"/>
        <v>0</v>
      </c>
      <c r="W6" s="36">
        <v>0.06</v>
      </c>
      <c r="X6" s="3">
        <f t="shared" si="5"/>
        <v>0</v>
      </c>
      <c r="Y6" s="3">
        <f t="shared" si="6"/>
        <v>0</v>
      </c>
      <c r="Z6"/>
      <c r="AA6" s="35">
        <v>2</v>
      </c>
      <c r="AB6" s="3">
        <f t="shared" si="7"/>
        <v>0</v>
      </c>
      <c r="AC6" s="3"/>
      <c r="AD6" s="3"/>
      <c r="AE6" s="76">
        <f t="shared" si="8"/>
        <v>0</v>
      </c>
      <c r="AF6" s="3">
        <f t="shared" si="9"/>
        <v>0</v>
      </c>
      <c r="AG6" s="3">
        <f t="shared" si="10"/>
        <v>0</v>
      </c>
      <c r="AH6" s="36">
        <v>0.06</v>
      </c>
      <c r="AI6" s="3">
        <f t="shared" si="11"/>
        <v>0</v>
      </c>
      <c r="AJ6" s="3">
        <f t="shared" si="12"/>
        <v>0</v>
      </c>
      <c r="AK6"/>
      <c r="AL6" s="35">
        <v>2</v>
      </c>
      <c r="AM6" s="3">
        <f t="shared" si="13"/>
        <v>0</v>
      </c>
      <c r="AN6" s="3"/>
      <c r="AO6" s="3"/>
      <c r="AP6" s="76">
        <f t="shared" si="14"/>
        <v>0</v>
      </c>
      <c r="AQ6" s="3">
        <f t="shared" si="15"/>
        <v>0</v>
      </c>
      <c r="AR6" s="3">
        <f t="shared" si="16"/>
        <v>0</v>
      </c>
      <c r="AS6" s="36">
        <v>0.06</v>
      </c>
      <c r="AT6" s="3">
        <f t="shared" si="17"/>
        <v>0</v>
      </c>
      <c r="AU6" s="3">
        <f t="shared" si="18"/>
        <v>0</v>
      </c>
      <c r="AV6"/>
      <c r="AW6" s="35">
        <v>2</v>
      </c>
      <c r="AX6" s="3">
        <f t="shared" si="19"/>
        <v>0</v>
      </c>
      <c r="AY6" s="3"/>
      <c r="AZ6" s="3"/>
      <c r="BA6" s="76">
        <f t="shared" si="20"/>
        <v>0</v>
      </c>
      <c r="BB6" s="3">
        <f t="shared" si="21"/>
        <v>0</v>
      </c>
      <c r="BC6" s="3">
        <f t="shared" si="22"/>
        <v>0</v>
      </c>
      <c r="BD6" s="36">
        <v>0.06</v>
      </c>
      <c r="BE6" s="3">
        <f t="shared" si="23"/>
        <v>0</v>
      </c>
      <c r="BF6" s="3">
        <f t="shared" si="24"/>
        <v>0</v>
      </c>
      <c r="BG6"/>
      <c r="BH6" s="35">
        <v>2</v>
      </c>
      <c r="BI6" s="3">
        <f t="shared" si="25"/>
        <v>0</v>
      </c>
      <c r="BJ6" s="3"/>
      <c r="BK6" s="3"/>
      <c r="BL6" s="76">
        <f t="shared" si="26"/>
        <v>0</v>
      </c>
      <c r="BM6" s="3">
        <f t="shared" si="27"/>
        <v>0</v>
      </c>
      <c r="BN6" s="3">
        <f t="shared" si="28"/>
        <v>0</v>
      </c>
      <c r="BO6" s="36">
        <v>0.06</v>
      </c>
      <c r="BP6" s="3">
        <f t="shared" si="29"/>
        <v>0</v>
      </c>
      <c r="BQ6" s="3">
        <f t="shared" si="30"/>
        <v>0</v>
      </c>
      <c r="BS6" s="35">
        <v>2</v>
      </c>
      <c r="BT6" s="3">
        <f t="shared" si="31"/>
        <v>0</v>
      </c>
      <c r="BU6" s="3"/>
      <c r="BV6" s="3"/>
      <c r="BW6" s="76">
        <f t="shared" si="32"/>
        <v>0</v>
      </c>
      <c r="BX6" s="3">
        <f t="shared" si="33"/>
        <v>0</v>
      </c>
      <c r="BY6" s="3">
        <f t="shared" si="34"/>
        <v>0</v>
      </c>
      <c r="BZ6" s="36">
        <v>0.06</v>
      </c>
      <c r="CA6" s="3">
        <f t="shared" si="35"/>
        <v>0</v>
      </c>
      <c r="CB6" s="3">
        <f t="shared" si="36"/>
        <v>0</v>
      </c>
      <c r="CD6" s="35">
        <v>2</v>
      </c>
      <c r="CE6" s="3">
        <f t="shared" si="37"/>
        <v>0</v>
      </c>
      <c r="CF6" s="3"/>
      <c r="CG6" s="3"/>
      <c r="CH6" s="76">
        <f t="shared" si="38"/>
        <v>0</v>
      </c>
      <c r="CI6" s="3">
        <f t="shared" si="39"/>
        <v>0</v>
      </c>
      <c r="CJ6" s="3">
        <f t="shared" si="40"/>
        <v>0</v>
      </c>
      <c r="CK6" s="36">
        <v>0.06</v>
      </c>
      <c r="CL6" s="3">
        <f t="shared" si="41"/>
        <v>0</v>
      </c>
      <c r="CM6" s="3">
        <f t="shared" si="42"/>
        <v>0</v>
      </c>
      <c r="CO6" s="35">
        <v>2</v>
      </c>
      <c r="CP6" s="3">
        <f t="shared" si="43"/>
        <v>0</v>
      </c>
      <c r="CQ6" s="3"/>
      <c r="CR6" s="3"/>
      <c r="CS6" s="76">
        <f t="shared" si="44"/>
        <v>0</v>
      </c>
      <c r="CT6" s="3">
        <f t="shared" si="45"/>
        <v>0</v>
      </c>
      <c r="CU6" s="3">
        <f t="shared" si="46"/>
        <v>0</v>
      </c>
      <c r="CV6" s="36">
        <v>0.06</v>
      </c>
      <c r="CW6" s="3">
        <f t="shared" si="47"/>
        <v>0</v>
      </c>
      <c r="CX6" s="3">
        <f t="shared" si="48"/>
        <v>0</v>
      </c>
      <c r="CZ6" s="35">
        <v>2</v>
      </c>
      <c r="DA6" s="3">
        <f t="shared" si="49"/>
        <v>0</v>
      </c>
      <c r="DB6" s="3"/>
      <c r="DC6" s="3"/>
      <c r="DD6" s="76">
        <f t="shared" si="50"/>
        <v>0</v>
      </c>
      <c r="DE6" s="3">
        <f t="shared" si="51"/>
        <v>0</v>
      </c>
      <c r="DF6" s="3">
        <f t="shared" si="52"/>
        <v>0</v>
      </c>
      <c r="DG6" s="36">
        <v>0.06</v>
      </c>
      <c r="DH6" s="3">
        <f t="shared" si="53"/>
        <v>0</v>
      </c>
      <c r="DI6" s="3">
        <f t="shared" si="54"/>
        <v>0</v>
      </c>
    </row>
    <row r="7" spans="1:113" x14ac:dyDescent="0.25">
      <c r="B7" s="45">
        <v>8</v>
      </c>
      <c r="C7" s="46" t="s">
        <v>120</v>
      </c>
      <c r="D7" s="47">
        <v>4913477.5999999996</v>
      </c>
      <c r="E7" s="49">
        <v>1322425</v>
      </c>
      <c r="F7" s="49"/>
      <c r="G7" s="50">
        <v>6235902.5999999996</v>
      </c>
      <c r="H7" s="50">
        <v>661212.5</v>
      </c>
      <c r="I7" s="50">
        <v>6897115.0999999996</v>
      </c>
      <c r="J7" s="51">
        <v>0.2</v>
      </c>
      <c r="K7" s="50">
        <v>1379423.02</v>
      </c>
      <c r="L7" s="50">
        <v>4856479.58</v>
      </c>
      <c r="N7" s="39">
        <f t="shared" si="0"/>
        <v>1322425</v>
      </c>
      <c r="P7" s="35">
        <v>8</v>
      </c>
      <c r="Q7" s="3"/>
      <c r="R7" s="3">
        <f t="shared" si="1"/>
        <v>1322425</v>
      </c>
      <c r="S7" s="3"/>
      <c r="T7" s="76">
        <f t="shared" si="2"/>
        <v>1322425</v>
      </c>
      <c r="U7" s="3">
        <f t="shared" si="3"/>
        <v>1983637.5</v>
      </c>
      <c r="V7" s="3">
        <f t="shared" si="4"/>
        <v>1983637.5</v>
      </c>
      <c r="W7" s="36">
        <v>0.2</v>
      </c>
      <c r="X7" s="3">
        <f t="shared" si="5"/>
        <v>-396727.5</v>
      </c>
      <c r="Y7" s="3">
        <f t="shared" si="6"/>
        <v>925697.5</v>
      </c>
      <c r="Z7"/>
      <c r="AA7" s="35">
        <v>8</v>
      </c>
      <c r="AB7" s="3">
        <f t="shared" si="7"/>
        <v>925697.5</v>
      </c>
      <c r="AC7" s="3"/>
      <c r="AD7" s="3"/>
      <c r="AE7" s="76">
        <f t="shared" si="8"/>
        <v>0</v>
      </c>
      <c r="AF7" s="3">
        <f t="shared" si="9"/>
        <v>0</v>
      </c>
      <c r="AG7" s="3">
        <f t="shared" si="10"/>
        <v>925697.5</v>
      </c>
      <c r="AH7" s="36">
        <v>0.2</v>
      </c>
      <c r="AI7" s="3">
        <f t="shared" si="11"/>
        <v>-185139.5</v>
      </c>
      <c r="AJ7" s="3">
        <f t="shared" si="12"/>
        <v>740558</v>
      </c>
      <c r="AK7"/>
      <c r="AL7" s="35">
        <v>8</v>
      </c>
      <c r="AM7" s="3">
        <f t="shared" si="13"/>
        <v>740558</v>
      </c>
      <c r="AN7" s="3"/>
      <c r="AO7" s="3"/>
      <c r="AP7" s="76">
        <f t="shared" si="14"/>
        <v>0</v>
      </c>
      <c r="AQ7" s="3">
        <f t="shared" si="15"/>
        <v>0</v>
      </c>
      <c r="AR7" s="3">
        <f t="shared" si="16"/>
        <v>740558</v>
      </c>
      <c r="AS7" s="36">
        <v>0.2</v>
      </c>
      <c r="AT7" s="3">
        <f t="shared" si="17"/>
        <v>-148111.6</v>
      </c>
      <c r="AU7" s="3">
        <f t="shared" si="18"/>
        <v>592446.4</v>
      </c>
      <c r="AV7"/>
      <c r="AW7" s="35">
        <v>8</v>
      </c>
      <c r="AX7" s="3">
        <f t="shared" si="19"/>
        <v>592446.4</v>
      </c>
      <c r="AY7" s="3"/>
      <c r="AZ7" s="3"/>
      <c r="BA7" s="76">
        <f t="shared" si="20"/>
        <v>0</v>
      </c>
      <c r="BB7" s="3">
        <f t="shared" si="21"/>
        <v>0</v>
      </c>
      <c r="BC7" s="3">
        <f t="shared" si="22"/>
        <v>592446.4</v>
      </c>
      <c r="BD7" s="36">
        <v>0.2</v>
      </c>
      <c r="BE7" s="3">
        <f t="shared" si="23"/>
        <v>-118489.28000000001</v>
      </c>
      <c r="BF7" s="3">
        <f t="shared" si="24"/>
        <v>473957.12</v>
      </c>
      <c r="BG7"/>
      <c r="BH7" s="35">
        <v>8</v>
      </c>
      <c r="BI7" s="3">
        <f t="shared" si="25"/>
        <v>473957.12</v>
      </c>
      <c r="BJ7" s="3"/>
      <c r="BK7" s="3"/>
      <c r="BL7" s="76">
        <f t="shared" si="26"/>
        <v>0</v>
      </c>
      <c r="BM7" s="3">
        <f t="shared" si="27"/>
        <v>0</v>
      </c>
      <c r="BN7" s="3">
        <f t="shared" si="28"/>
        <v>473957.12</v>
      </c>
      <c r="BO7" s="36">
        <v>0.2</v>
      </c>
      <c r="BP7" s="3">
        <f t="shared" si="29"/>
        <v>-94791.423999999999</v>
      </c>
      <c r="BQ7" s="3">
        <f t="shared" si="30"/>
        <v>379165.696</v>
      </c>
      <c r="BS7" s="35">
        <v>8</v>
      </c>
      <c r="BT7" s="3">
        <f t="shared" si="31"/>
        <v>379165.696</v>
      </c>
      <c r="BU7" s="3"/>
      <c r="BV7" s="3"/>
      <c r="BW7" s="76">
        <f t="shared" si="32"/>
        <v>0</v>
      </c>
      <c r="BX7" s="3">
        <f t="shared" si="33"/>
        <v>0</v>
      </c>
      <c r="BY7" s="3">
        <f t="shared" si="34"/>
        <v>379165.696</v>
      </c>
      <c r="BZ7" s="36">
        <v>0.2</v>
      </c>
      <c r="CA7" s="3">
        <f t="shared" si="35"/>
        <v>-75833.139200000005</v>
      </c>
      <c r="CB7" s="3">
        <f t="shared" si="36"/>
        <v>303332.55680000002</v>
      </c>
      <c r="CD7" s="35">
        <v>8</v>
      </c>
      <c r="CE7" s="3">
        <f t="shared" si="37"/>
        <v>303332.55680000002</v>
      </c>
      <c r="CF7" s="3"/>
      <c r="CG7" s="3"/>
      <c r="CH7" s="76">
        <f t="shared" si="38"/>
        <v>0</v>
      </c>
      <c r="CI7" s="3">
        <f t="shared" si="39"/>
        <v>0</v>
      </c>
      <c r="CJ7" s="3">
        <f t="shared" si="40"/>
        <v>303332.55680000002</v>
      </c>
      <c r="CK7" s="36">
        <v>0.2</v>
      </c>
      <c r="CL7" s="3">
        <f t="shared" si="41"/>
        <v>-60666.511360000004</v>
      </c>
      <c r="CM7" s="3">
        <f t="shared" si="42"/>
        <v>242666.04544000002</v>
      </c>
      <c r="CO7" s="35">
        <v>8</v>
      </c>
      <c r="CP7" s="3">
        <f t="shared" si="43"/>
        <v>242666.04544000002</v>
      </c>
      <c r="CQ7" s="3"/>
      <c r="CR7" s="3"/>
      <c r="CS7" s="76">
        <f t="shared" si="44"/>
        <v>0</v>
      </c>
      <c r="CT7" s="3">
        <f t="shared" si="45"/>
        <v>0</v>
      </c>
      <c r="CU7" s="3">
        <f t="shared" si="46"/>
        <v>242666.04544000002</v>
      </c>
      <c r="CV7" s="36">
        <v>0.2</v>
      </c>
      <c r="CW7" s="3">
        <f t="shared" si="47"/>
        <v>-48533.209088000003</v>
      </c>
      <c r="CX7" s="3">
        <f t="shared" si="48"/>
        <v>194132.83635200001</v>
      </c>
      <c r="CZ7" s="35">
        <v>8</v>
      </c>
      <c r="DA7" s="3">
        <f t="shared" si="49"/>
        <v>194132.83635200001</v>
      </c>
      <c r="DB7" s="3"/>
      <c r="DC7" s="3"/>
      <c r="DD7" s="76">
        <f t="shared" si="50"/>
        <v>0</v>
      </c>
      <c r="DE7" s="3">
        <f t="shared" si="51"/>
        <v>0</v>
      </c>
      <c r="DF7" s="3">
        <f t="shared" si="52"/>
        <v>194132.83635200001</v>
      </c>
      <c r="DG7" s="36">
        <v>0.2</v>
      </c>
      <c r="DH7" s="3">
        <f t="shared" si="53"/>
        <v>-38826.567270400003</v>
      </c>
      <c r="DI7" s="3">
        <f t="shared" si="54"/>
        <v>155306.26908160001</v>
      </c>
    </row>
    <row r="8" spans="1:113" x14ac:dyDescent="0.25">
      <c r="B8" s="45">
        <v>10</v>
      </c>
      <c r="C8" s="46" t="s">
        <v>121</v>
      </c>
      <c r="D8" s="47">
        <v>4362768.6500000004</v>
      </c>
      <c r="E8" s="49">
        <v>1722711</v>
      </c>
      <c r="F8" s="49">
        <v>-318270</v>
      </c>
      <c r="G8" s="50">
        <v>5767209.6500000004</v>
      </c>
      <c r="H8" s="50">
        <v>702220.5</v>
      </c>
      <c r="I8" s="50">
        <v>6469430.1500000004</v>
      </c>
      <c r="J8" s="51">
        <v>0.3</v>
      </c>
      <c r="K8" s="50">
        <v>1940829.0449999999</v>
      </c>
      <c r="L8" s="50">
        <v>3826380.6050000004</v>
      </c>
      <c r="N8" s="39">
        <f t="shared" si="0"/>
        <v>1404441</v>
      </c>
      <c r="P8" s="35">
        <v>10</v>
      </c>
      <c r="Q8" s="3"/>
      <c r="R8" s="3">
        <f t="shared" si="1"/>
        <v>1404441</v>
      </c>
      <c r="S8" s="3"/>
      <c r="T8" s="76">
        <f t="shared" si="2"/>
        <v>1404441</v>
      </c>
      <c r="U8" s="3">
        <f t="shared" si="3"/>
        <v>2106661.5</v>
      </c>
      <c r="V8" s="3">
        <f t="shared" si="4"/>
        <v>2106661.5</v>
      </c>
      <c r="W8" s="36">
        <v>0.3</v>
      </c>
      <c r="X8" s="3">
        <f t="shared" si="5"/>
        <v>-631998.44999999995</v>
      </c>
      <c r="Y8" s="3">
        <f t="shared" si="6"/>
        <v>772442.55</v>
      </c>
      <c r="Z8"/>
      <c r="AA8" s="35">
        <v>10</v>
      </c>
      <c r="AB8" s="3">
        <f t="shared" si="7"/>
        <v>772442.55</v>
      </c>
      <c r="AC8" s="3"/>
      <c r="AD8" s="3"/>
      <c r="AE8" s="76">
        <f t="shared" si="8"/>
        <v>0</v>
      </c>
      <c r="AF8" s="3">
        <f t="shared" si="9"/>
        <v>0</v>
      </c>
      <c r="AG8" s="3">
        <f t="shared" si="10"/>
        <v>772442.55</v>
      </c>
      <c r="AH8" s="36">
        <v>0.3</v>
      </c>
      <c r="AI8" s="3">
        <f t="shared" si="11"/>
        <v>-231732.76500000001</v>
      </c>
      <c r="AJ8" s="3">
        <f t="shared" si="12"/>
        <v>540709.78500000003</v>
      </c>
      <c r="AK8"/>
      <c r="AL8" s="35">
        <v>10</v>
      </c>
      <c r="AM8" s="3">
        <f t="shared" si="13"/>
        <v>540709.78500000003</v>
      </c>
      <c r="AN8" s="3"/>
      <c r="AO8" s="3"/>
      <c r="AP8" s="76">
        <f t="shared" si="14"/>
        <v>0</v>
      </c>
      <c r="AQ8" s="3">
        <f t="shared" si="15"/>
        <v>0</v>
      </c>
      <c r="AR8" s="3">
        <f t="shared" si="16"/>
        <v>540709.78500000003</v>
      </c>
      <c r="AS8" s="36">
        <v>0.3</v>
      </c>
      <c r="AT8" s="3">
        <f t="shared" si="17"/>
        <v>-162212.93549999999</v>
      </c>
      <c r="AU8" s="3">
        <f t="shared" si="18"/>
        <v>378496.84950000001</v>
      </c>
      <c r="AV8"/>
      <c r="AW8" s="35">
        <v>10</v>
      </c>
      <c r="AX8" s="3">
        <f t="shared" si="19"/>
        <v>378496.84950000001</v>
      </c>
      <c r="AY8" s="3"/>
      <c r="AZ8" s="3"/>
      <c r="BA8" s="76">
        <f t="shared" si="20"/>
        <v>0</v>
      </c>
      <c r="BB8" s="3">
        <f t="shared" si="21"/>
        <v>0</v>
      </c>
      <c r="BC8" s="3">
        <f t="shared" si="22"/>
        <v>378496.84950000001</v>
      </c>
      <c r="BD8" s="36">
        <v>0.3</v>
      </c>
      <c r="BE8" s="3">
        <f t="shared" si="23"/>
        <v>-113549.05485</v>
      </c>
      <c r="BF8" s="3">
        <f t="shared" si="24"/>
        <v>264947.79465</v>
      </c>
      <c r="BG8"/>
      <c r="BH8" s="35">
        <v>10</v>
      </c>
      <c r="BI8" s="3">
        <f t="shared" si="25"/>
        <v>264947.79465</v>
      </c>
      <c r="BJ8" s="3"/>
      <c r="BK8" s="3"/>
      <c r="BL8" s="76">
        <f t="shared" si="26"/>
        <v>0</v>
      </c>
      <c r="BM8" s="3">
        <f t="shared" si="27"/>
        <v>0</v>
      </c>
      <c r="BN8" s="3">
        <f t="shared" si="28"/>
        <v>264947.79465</v>
      </c>
      <c r="BO8" s="36">
        <v>0.3</v>
      </c>
      <c r="BP8" s="3">
        <f t="shared" si="29"/>
        <v>-79484.338394999999</v>
      </c>
      <c r="BQ8" s="3">
        <f t="shared" si="30"/>
        <v>185463.456255</v>
      </c>
      <c r="BS8" s="35">
        <v>10</v>
      </c>
      <c r="BT8" s="3">
        <f t="shared" si="31"/>
        <v>185463.456255</v>
      </c>
      <c r="BU8" s="3"/>
      <c r="BV8" s="3"/>
      <c r="BW8" s="76">
        <f t="shared" si="32"/>
        <v>0</v>
      </c>
      <c r="BX8" s="3">
        <f t="shared" si="33"/>
        <v>0</v>
      </c>
      <c r="BY8" s="3">
        <f t="shared" si="34"/>
        <v>185463.456255</v>
      </c>
      <c r="BZ8" s="36">
        <v>0.3</v>
      </c>
      <c r="CA8" s="3">
        <f t="shared" si="35"/>
        <v>-55639.036876499995</v>
      </c>
      <c r="CB8" s="3">
        <f t="shared" si="36"/>
        <v>129824.4193785</v>
      </c>
      <c r="CD8" s="35">
        <v>10</v>
      </c>
      <c r="CE8" s="3">
        <f t="shared" si="37"/>
        <v>129824.4193785</v>
      </c>
      <c r="CF8" s="3"/>
      <c r="CG8" s="3"/>
      <c r="CH8" s="76">
        <f t="shared" si="38"/>
        <v>0</v>
      </c>
      <c r="CI8" s="3">
        <f t="shared" si="39"/>
        <v>0</v>
      </c>
      <c r="CJ8" s="3">
        <f t="shared" si="40"/>
        <v>129824.4193785</v>
      </c>
      <c r="CK8" s="36">
        <v>0.3</v>
      </c>
      <c r="CL8" s="3">
        <f t="shared" si="41"/>
        <v>-38947.32581355</v>
      </c>
      <c r="CM8" s="3">
        <f t="shared" si="42"/>
        <v>90877.093564949988</v>
      </c>
      <c r="CO8" s="35">
        <v>10</v>
      </c>
      <c r="CP8" s="3">
        <f t="shared" si="43"/>
        <v>90877.093564949988</v>
      </c>
      <c r="CQ8" s="3"/>
      <c r="CR8" s="3"/>
      <c r="CS8" s="76">
        <f t="shared" si="44"/>
        <v>0</v>
      </c>
      <c r="CT8" s="3">
        <f t="shared" si="45"/>
        <v>0</v>
      </c>
      <c r="CU8" s="3">
        <f t="shared" si="46"/>
        <v>90877.093564949988</v>
      </c>
      <c r="CV8" s="36">
        <v>0.3</v>
      </c>
      <c r="CW8" s="3">
        <f t="shared" si="47"/>
        <v>-27263.128069484996</v>
      </c>
      <c r="CX8" s="3">
        <f t="shared" si="48"/>
        <v>63613.965495464989</v>
      </c>
      <c r="CZ8" s="35">
        <v>10</v>
      </c>
      <c r="DA8" s="3">
        <f t="shared" si="49"/>
        <v>63613.965495464989</v>
      </c>
      <c r="DB8" s="3"/>
      <c r="DC8" s="3"/>
      <c r="DD8" s="76">
        <f t="shared" si="50"/>
        <v>0</v>
      </c>
      <c r="DE8" s="3">
        <f t="shared" si="51"/>
        <v>0</v>
      </c>
      <c r="DF8" s="3">
        <f t="shared" si="52"/>
        <v>63613.965495464989</v>
      </c>
      <c r="DG8" s="36">
        <v>0.3</v>
      </c>
      <c r="DH8" s="3">
        <f t="shared" si="53"/>
        <v>-19084.189648639494</v>
      </c>
      <c r="DI8" s="3">
        <f t="shared" si="54"/>
        <v>44529.775846825491</v>
      </c>
    </row>
    <row r="9" spans="1:113" x14ac:dyDescent="0.25">
      <c r="B9" s="45">
        <v>10.1</v>
      </c>
      <c r="C9" s="46" t="s">
        <v>122</v>
      </c>
      <c r="D9" s="47">
        <v>125597.5</v>
      </c>
      <c r="E9" s="49">
        <v>67800</v>
      </c>
      <c r="F9" s="49"/>
      <c r="G9" s="50">
        <v>193397.5</v>
      </c>
      <c r="H9" s="50">
        <v>33900</v>
      </c>
      <c r="I9" s="50">
        <v>227297.5</v>
      </c>
      <c r="J9" s="51">
        <v>0.3</v>
      </c>
      <c r="K9" s="50">
        <v>68189.25</v>
      </c>
      <c r="L9" s="50">
        <v>125208.25</v>
      </c>
      <c r="N9" s="39">
        <f t="shared" si="0"/>
        <v>67800</v>
      </c>
      <c r="P9" s="35">
        <v>10.1</v>
      </c>
      <c r="Q9" s="3"/>
      <c r="R9" s="3">
        <f t="shared" si="1"/>
        <v>67800</v>
      </c>
      <c r="S9" s="3"/>
      <c r="T9" s="76">
        <f t="shared" si="2"/>
        <v>67800</v>
      </c>
      <c r="U9" s="3">
        <f t="shared" si="3"/>
        <v>101700</v>
      </c>
      <c r="V9" s="3">
        <f t="shared" si="4"/>
        <v>101700</v>
      </c>
      <c r="W9" s="36">
        <v>0.3</v>
      </c>
      <c r="X9" s="3">
        <f t="shared" si="5"/>
        <v>-30510</v>
      </c>
      <c r="Y9" s="3">
        <f t="shared" si="6"/>
        <v>37290</v>
      </c>
      <c r="Z9"/>
      <c r="AA9" s="35">
        <v>10.1</v>
      </c>
      <c r="AB9" s="3">
        <f t="shared" si="7"/>
        <v>37290</v>
      </c>
      <c r="AC9" s="3"/>
      <c r="AD9" s="3"/>
      <c r="AE9" s="76">
        <f t="shared" si="8"/>
        <v>0</v>
      </c>
      <c r="AF9" s="3">
        <f t="shared" si="9"/>
        <v>0</v>
      </c>
      <c r="AG9" s="3">
        <f t="shared" si="10"/>
        <v>37290</v>
      </c>
      <c r="AH9" s="36">
        <v>0.3</v>
      </c>
      <c r="AI9" s="3">
        <f t="shared" si="11"/>
        <v>-11187</v>
      </c>
      <c r="AJ9" s="3">
        <f t="shared" si="12"/>
        <v>26103</v>
      </c>
      <c r="AK9"/>
      <c r="AL9" s="35">
        <v>10.1</v>
      </c>
      <c r="AM9" s="3">
        <f t="shared" si="13"/>
        <v>26103</v>
      </c>
      <c r="AN9" s="3"/>
      <c r="AO9" s="3"/>
      <c r="AP9" s="76">
        <f t="shared" si="14"/>
        <v>0</v>
      </c>
      <c r="AQ9" s="3">
        <f t="shared" si="15"/>
        <v>0</v>
      </c>
      <c r="AR9" s="3">
        <f t="shared" si="16"/>
        <v>26103</v>
      </c>
      <c r="AS9" s="36">
        <v>0.3</v>
      </c>
      <c r="AT9" s="3">
        <f t="shared" si="17"/>
        <v>-7830.9</v>
      </c>
      <c r="AU9" s="3">
        <f t="shared" si="18"/>
        <v>18272.099999999999</v>
      </c>
      <c r="AV9"/>
      <c r="AW9" s="35">
        <v>10.1</v>
      </c>
      <c r="AX9" s="3">
        <f t="shared" si="19"/>
        <v>18272.099999999999</v>
      </c>
      <c r="AY9" s="3"/>
      <c r="AZ9" s="3"/>
      <c r="BA9" s="76">
        <f t="shared" si="20"/>
        <v>0</v>
      </c>
      <c r="BB9" s="3">
        <f t="shared" si="21"/>
        <v>0</v>
      </c>
      <c r="BC9" s="3">
        <f t="shared" si="22"/>
        <v>18272.099999999999</v>
      </c>
      <c r="BD9" s="36">
        <v>0.3</v>
      </c>
      <c r="BE9" s="3">
        <f t="shared" si="23"/>
        <v>-5481.6299999999992</v>
      </c>
      <c r="BF9" s="3">
        <f t="shared" si="24"/>
        <v>12790.47</v>
      </c>
      <c r="BG9"/>
      <c r="BH9" s="35">
        <v>10.1</v>
      </c>
      <c r="BI9" s="3">
        <f t="shared" si="25"/>
        <v>12790.47</v>
      </c>
      <c r="BJ9" s="3"/>
      <c r="BK9" s="3"/>
      <c r="BL9" s="76">
        <f t="shared" si="26"/>
        <v>0</v>
      </c>
      <c r="BM9" s="3">
        <f t="shared" si="27"/>
        <v>0</v>
      </c>
      <c r="BN9" s="3">
        <f t="shared" si="28"/>
        <v>12790.47</v>
      </c>
      <c r="BO9" s="36">
        <v>0.3</v>
      </c>
      <c r="BP9" s="3">
        <f t="shared" si="29"/>
        <v>-3837.1409999999996</v>
      </c>
      <c r="BQ9" s="3">
        <f t="shared" si="30"/>
        <v>8953.3289999999997</v>
      </c>
      <c r="BS9" s="35">
        <v>10.1</v>
      </c>
      <c r="BT9" s="3">
        <f t="shared" si="31"/>
        <v>8953.3289999999997</v>
      </c>
      <c r="BU9" s="3"/>
      <c r="BV9" s="3"/>
      <c r="BW9" s="76">
        <f t="shared" si="32"/>
        <v>0</v>
      </c>
      <c r="BX9" s="3">
        <f t="shared" si="33"/>
        <v>0</v>
      </c>
      <c r="BY9" s="3">
        <f t="shared" si="34"/>
        <v>8953.3289999999997</v>
      </c>
      <c r="BZ9" s="36">
        <v>0.3</v>
      </c>
      <c r="CA9" s="3">
        <f t="shared" si="35"/>
        <v>-2685.9986999999996</v>
      </c>
      <c r="CB9" s="3">
        <f t="shared" si="36"/>
        <v>6267.3302999999996</v>
      </c>
      <c r="CD9" s="35">
        <v>10.1</v>
      </c>
      <c r="CE9" s="3">
        <f t="shared" si="37"/>
        <v>6267.3302999999996</v>
      </c>
      <c r="CF9" s="3"/>
      <c r="CG9" s="3"/>
      <c r="CH9" s="76">
        <f t="shared" si="38"/>
        <v>0</v>
      </c>
      <c r="CI9" s="3">
        <f t="shared" si="39"/>
        <v>0</v>
      </c>
      <c r="CJ9" s="3">
        <f t="shared" si="40"/>
        <v>6267.3302999999996</v>
      </c>
      <c r="CK9" s="36">
        <v>0.3</v>
      </c>
      <c r="CL9" s="3">
        <f t="shared" si="41"/>
        <v>-1880.1990899999998</v>
      </c>
      <c r="CM9" s="3">
        <f t="shared" si="42"/>
        <v>4387.1312099999996</v>
      </c>
      <c r="CO9" s="35">
        <v>10.1</v>
      </c>
      <c r="CP9" s="3">
        <f t="shared" si="43"/>
        <v>4387.1312099999996</v>
      </c>
      <c r="CQ9" s="3"/>
      <c r="CR9" s="3"/>
      <c r="CS9" s="76">
        <f t="shared" si="44"/>
        <v>0</v>
      </c>
      <c r="CT9" s="3">
        <f t="shared" si="45"/>
        <v>0</v>
      </c>
      <c r="CU9" s="3">
        <f t="shared" si="46"/>
        <v>4387.1312099999996</v>
      </c>
      <c r="CV9" s="36">
        <v>0.3</v>
      </c>
      <c r="CW9" s="3">
        <f t="shared" si="47"/>
        <v>-1316.1393629999998</v>
      </c>
      <c r="CX9" s="3">
        <f t="shared" si="48"/>
        <v>3070.9918469999998</v>
      </c>
      <c r="CZ9" s="35">
        <v>10.1</v>
      </c>
      <c r="DA9" s="3">
        <f t="shared" si="49"/>
        <v>3070.9918469999998</v>
      </c>
      <c r="DB9" s="3"/>
      <c r="DC9" s="3"/>
      <c r="DD9" s="76">
        <f t="shared" si="50"/>
        <v>0</v>
      </c>
      <c r="DE9" s="3">
        <f t="shared" si="51"/>
        <v>0</v>
      </c>
      <c r="DF9" s="3">
        <f t="shared" si="52"/>
        <v>3070.9918469999998</v>
      </c>
      <c r="DG9" s="36">
        <v>0.3</v>
      </c>
      <c r="DH9" s="3">
        <f t="shared" si="53"/>
        <v>-921.29755409999984</v>
      </c>
      <c r="DI9" s="3">
        <f t="shared" si="54"/>
        <v>2149.6942928999997</v>
      </c>
    </row>
    <row r="10" spans="1:113" x14ac:dyDescent="0.25">
      <c r="B10" s="45">
        <v>12</v>
      </c>
      <c r="C10" s="46" t="s">
        <v>123</v>
      </c>
      <c r="D10" s="47">
        <v>2200395.5</v>
      </c>
      <c r="E10" s="49">
        <v>3322829</v>
      </c>
      <c r="F10" s="49"/>
      <c r="G10" s="50">
        <v>5523224.5</v>
      </c>
      <c r="H10" s="50">
        <v>1661414.5</v>
      </c>
      <c r="I10" s="63">
        <v>5523224.5</v>
      </c>
      <c r="J10" s="51">
        <v>1</v>
      </c>
      <c r="K10" s="50">
        <v>5523224.5</v>
      </c>
      <c r="L10" s="50">
        <v>0</v>
      </c>
      <c r="N10" s="39">
        <f t="shared" si="0"/>
        <v>3322829</v>
      </c>
      <c r="P10" s="35">
        <v>12</v>
      </c>
      <c r="Q10" s="3"/>
      <c r="R10" s="3">
        <f t="shared" si="1"/>
        <v>3322829</v>
      </c>
      <c r="S10" s="3"/>
      <c r="T10" s="76">
        <f t="shared" si="2"/>
        <v>3322829</v>
      </c>
      <c r="U10" s="3">
        <f t="shared" si="3"/>
        <v>4984243.5</v>
      </c>
      <c r="V10" s="3">
        <f t="shared" si="4"/>
        <v>4984243.5</v>
      </c>
      <c r="W10" s="36">
        <v>1</v>
      </c>
      <c r="X10" s="3">
        <f>-T10</f>
        <v>-3322829</v>
      </c>
      <c r="Y10" s="3">
        <f t="shared" si="6"/>
        <v>0</v>
      </c>
      <c r="Z10"/>
      <c r="AA10" s="35">
        <v>12</v>
      </c>
      <c r="AB10" s="3">
        <f t="shared" si="7"/>
        <v>0</v>
      </c>
      <c r="AC10" s="3"/>
      <c r="AD10" s="3"/>
      <c r="AE10" s="76">
        <f t="shared" si="8"/>
        <v>0</v>
      </c>
      <c r="AF10" s="3">
        <f t="shared" si="9"/>
        <v>0</v>
      </c>
      <c r="AG10" s="3">
        <f t="shared" si="10"/>
        <v>0</v>
      </c>
      <c r="AH10" s="36">
        <v>1</v>
      </c>
      <c r="AI10" s="3">
        <f t="shared" si="11"/>
        <v>0</v>
      </c>
      <c r="AJ10" s="3">
        <f t="shared" si="12"/>
        <v>0</v>
      </c>
      <c r="AK10"/>
      <c r="AL10" s="35">
        <v>12</v>
      </c>
      <c r="AM10" s="3">
        <f t="shared" si="13"/>
        <v>0</v>
      </c>
      <c r="AN10" s="3"/>
      <c r="AO10" s="3"/>
      <c r="AP10" s="76">
        <f t="shared" si="14"/>
        <v>0</v>
      </c>
      <c r="AQ10" s="3">
        <f t="shared" si="15"/>
        <v>0</v>
      </c>
      <c r="AR10" s="3">
        <f t="shared" si="16"/>
        <v>0</v>
      </c>
      <c r="AS10" s="36">
        <v>1</v>
      </c>
      <c r="AT10" s="3">
        <f t="shared" si="17"/>
        <v>0</v>
      </c>
      <c r="AU10" s="3">
        <f t="shared" si="18"/>
        <v>0</v>
      </c>
      <c r="AV10"/>
      <c r="AW10" s="35">
        <v>12</v>
      </c>
      <c r="AX10" s="3">
        <f t="shared" si="19"/>
        <v>0</v>
      </c>
      <c r="AY10" s="3"/>
      <c r="AZ10" s="3"/>
      <c r="BA10" s="76">
        <f t="shared" si="20"/>
        <v>0</v>
      </c>
      <c r="BB10" s="3">
        <f t="shared" si="21"/>
        <v>0</v>
      </c>
      <c r="BC10" s="3">
        <f t="shared" si="22"/>
        <v>0</v>
      </c>
      <c r="BD10" s="36">
        <v>1</v>
      </c>
      <c r="BE10" s="3">
        <f t="shared" si="23"/>
        <v>0</v>
      </c>
      <c r="BF10" s="3">
        <f t="shared" si="24"/>
        <v>0</v>
      </c>
      <c r="BG10"/>
      <c r="BH10" s="35">
        <v>12</v>
      </c>
      <c r="BI10" s="3">
        <f t="shared" si="25"/>
        <v>0</v>
      </c>
      <c r="BJ10" s="3"/>
      <c r="BK10" s="3"/>
      <c r="BL10" s="76">
        <f t="shared" si="26"/>
        <v>0</v>
      </c>
      <c r="BM10" s="3">
        <f t="shared" si="27"/>
        <v>0</v>
      </c>
      <c r="BN10" s="3">
        <f t="shared" si="28"/>
        <v>0</v>
      </c>
      <c r="BO10" s="36">
        <v>1</v>
      </c>
      <c r="BP10" s="3">
        <f t="shared" si="29"/>
        <v>0</v>
      </c>
      <c r="BQ10" s="3">
        <f t="shared" si="30"/>
        <v>0</v>
      </c>
      <c r="BS10" s="35">
        <v>12</v>
      </c>
      <c r="BT10" s="3">
        <f t="shared" si="31"/>
        <v>0</v>
      </c>
      <c r="BU10" s="3"/>
      <c r="BV10" s="3"/>
      <c r="BW10" s="76">
        <f t="shared" si="32"/>
        <v>0</v>
      </c>
      <c r="BX10" s="3">
        <f t="shared" si="33"/>
        <v>0</v>
      </c>
      <c r="BY10" s="3">
        <f t="shared" si="34"/>
        <v>0</v>
      </c>
      <c r="BZ10" s="36">
        <v>1</v>
      </c>
      <c r="CA10" s="3">
        <f t="shared" si="35"/>
        <v>0</v>
      </c>
      <c r="CB10" s="3">
        <f t="shared" si="36"/>
        <v>0</v>
      </c>
      <c r="CD10" s="35">
        <v>12</v>
      </c>
      <c r="CE10" s="3">
        <f t="shared" si="37"/>
        <v>0</v>
      </c>
      <c r="CF10" s="3"/>
      <c r="CG10" s="3"/>
      <c r="CH10" s="76">
        <f t="shared" si="38"/>
        <v>0</v>
      </c>
      <c r="CI10" s="3">
        <f t="shared" si="39"/>
        <v>0</v>
      </c>
      <c r="CJ10" s="3">
        <f t="shared" si="40"/>
        <v>0</v>
      </c>
      <c r="CK10" s="36">
        <v>1</v>
      </c>
      <c r="CL10" s="3">
        <f t="shared" si="41"/>
        <v>0</v>
      </c>
      <c r="CM10" s="3">
        <f t="shared" si="42"/>
        <v>0</v>
      </c>
      <c r="CO10" s="35">
        <v>12</v>
      </c>
      <c r="CP10" s="3">
        <f t="shared" si="43"/>
        <v>0</v>
      </c>
      <c r="CQ10" s="3"/>
      <c r="CR10" s="3"/>
      <c r="CS10" s="76">
        <f t="shared" si="44"/>
        <v>0</v>
      </c>
      <c r="CT10" s="3">
        <f t="shared" si="45"/>
        <v>0</v>
      </c>
      <c r="CU10" s="3">
        <f t="shared" si="46"/>
        <v>0</v>
      </c>
      <c r="CV10" s="36">
        <v>1</v>
      </c>
      <c r="CW10" s="3">
        <f t="shared" si="47"/>
        <v>0</v>
      </c>
      <c r="CX10" s="3">
        <f t="shared" si="48"/>
        <v>0</v>
      </c>
      <c r="CZ10" s="35">
        <v>12</v>
      </c>
      <c r="DA10" s="3">
        <f t="shared" si="49"/>
        <v>0</v>
      </c>
      <c r="DB10" s="3"/>
      <c r="DC10" s="3"/>
      <c r="DD10" s="76">
        <f t="shared" si="50"/>
        <v>0</v>
      </c>
      <c r="DE10" s="3">
        <f t="shared" si="51"/>
        <v>0</v>
      </c>
      <c r="DF10" s="3">
        <f t="shared" si="52"/>
        <v>0</v>
      </c>
      <c r="DG10" s="36">
        <v>1</v>
      </c>
      <c r="DH10" s="3">
        <f t="shared" si="53"/>
        <v>0</v>
      </c>
      <c r="DI10" s="3">
        <f t="shared" si="54"/>
        <v>0</v>
      </c>
    </row>
    <row r="11" spans="1:113" x14ac:dyDescent="0.25">
      <c r="B11" s="45" t="s">
        <v>29</v>
      </c>
      <c r="C11" s="46" t="s">
        <v>124</v>
      </c>
      <c r="D11" s="47">
        <v>0</v>
      </c>
      <c r="E11" s="49"/>
      <c r="F11" s="49"/>
      <c r="G11" s="50">
        <v>0</v>
      </c>
      <c r="H11" s="50">
        <v>0</v>
      </c>
      <c r="I11" s="50">
        <v>0</v>
      </c>
      <c r="J11" s="64"/>
      <c r="K11" s="50">
        <v>0</v>
      </c>
      <c r="L11" s="50">
        <v>0</v>
      </c>
      <c r="N11" s="39">
        <f t="shared" si="0"/>
        <v>0</v>
      </c>
      <c r="P11" s="35" t="s">
        <v>29</v>
      </c>
      <c r="Q11" s="3"/>
      <c r="R11" s="3">
        <f t="shared" si="1"/>
        <v>0</v>
      </c>
      <c r="S11" s="3"/>
      <c r="T11" s="76">
        <f t="shared" si="2"/>
        <v>0</v>
      </c>
      <c r="U11" s="3">
        <f t="shared" si="3"/>
        <v>0</v>
      </c>
      <c r="V11" s="3">
        <f t="shared" si="4"/>
        <v>0</v>
      </c>
      <c r="W11" s="36"/>
      <c r="X11" s="3">
        <f t="shared" si="5"/>
        <v>0</v>
      </c>
      <c r="Y11" s="3">
        <f t="shared" si="6"/>
        <v>0</v>
      </c>
      <c r="Z11"/>
      <c r="AA11" s="35" t="s">
        <v>29</v>
      </c>
      <c r="AB11" s="3">
        <f t="shared" si="7"/>
        <v>0</v>
      </c>
      <c r="AC11" s="3"/>
      <c r="AD11" s="3"/>
      <c r="AE11" s="76">
        <f t="shared" si="8"/>
        <v>0</v>
      </c>
      <c r="AF11" s="3">
        <f t="shared" si="9"/>
        <v>0</v>
      </c>
      <c r="AG11" s="3">
        <f t="shared" si="10"/>
        <v>0</v>
      </c>
      <c r="AH11" s="36"/>
      <c r="AI11" s="3">
        <f t="shared" si="11"/>
        <v>0</v>
      </c>
      <c r="AJ11" s="3">
        <f t="shared" si="12"/>
        <v>0</v>
      </c>
      <c r="AK11"/>
      <c r="AL11" s="35" t="s">
        <v>29</v>
      </c>
      <c r="AM11" s="3">
        <f t="shared" si="13"/>
        <v>0</v>
      </c>
      <c r="AN11" s="3"/>
      <c r="AO11" s="3"/>
      <c r="AP11" s="76">
        <f t="shared" si="14"/>
        <v>0</v>
      </c>
      <c r="AQ11" s="3">
        <f t="shared" si="15"/>
        <v>0</v>
      </c>
      <c r="AR11" s="3">
        <f t="shared" si="16"/>
        <v>0</v>
      </c>
      <c r="AS11" s="36"/>
      <c r="AT11" s="3">
        <f t="shared" si="17"/>
        <v>0</v>
      </c>
      <c r="AU11" s="3">
        <f t="shared" si="18"/>
        <v>0</v>
      </c>
      <c r="AV11"/>
      <c r="AW11" s="35" t="s">
        <v>29</v>
      </c>
      <c r="AX11" s="3">
        <f t="shared" si="19"/>
        <v>0</v>
      </c>
      <c r="AY11" s="3"/>
      <c r="AZ11" s="3"/>
      <c r="BA11" s="76">
        <f t="shared" si="20"/>
        <v>0</v>
      </c>
      <c r="BB11" s="3">
        <f t="shared" si="21"/>
        <v>0</v>
      </c>
      <c r="BC11" s="3">
        <f t="shared" si="22"/>
        <v>0</v>
      </c>
      <c r="BD11" s="36"/>
      <c r="BE11" s="3">
        <f t="shared" si="23"/>
        <v>0</v>
      </c>
      <c r="BF11" s="3">
        <f t="shared" si="24"/>
        <v>0</v>
      </c>
      <c r="BG11"/>
      <c r="BH11" s="35" t="s">
        <v>29</v>
      </c>
      <c r="BI11" s="3">
        <f t="shared" si="25"/>
        <v>0</v>
      </c>
      <c r="BJ11" s="3"/>
      <c r="BK11" s="3"/>
      <c r="BL11" s="76">
        <f t="shared" si="26"/>
        <v>0</v>
      </c>
      <c r="BM11" s="3">
        <f t="shared" si="27"/>
        <v>0</v>
      </c>
      <c r="BN11" s="3">
        <f t="shared" si="28"/>
        <v>0</v>
      </c>
      <c r="BO11" s="36"/>
      <c r="BP11" s="3">
        <f t="shared" si="29"/>
        <v>0</v>
      </c>
      <c r="BQ11" s="3">
        <f t="shared" si="30"/>
        <v>0</v>
      </c>
      <c r="BS11" s="35" t="s">
        <v>29</v>
      </c>
      <c r="BT11" s="3">
        <f t="shared" si="31"/>
        <v>0</v>
      </c>
      <c r="BU11" s="3"/>
      <c r="BV11" s="3"/>
      <c r="BW11" s="76">
        <f t="shared" si="32"/>
        <v>0</v>
      </c>
      <c r="BX11" s="3">
        <f t="shared" si="33"/>
        <v>0</v>
      </c>
      <c r="BY11" s="3">
        <f t="shared" si="34"/>
        <v>0</v>
      </c>
      <c r="BZ11" s="36"/>
      <c r="CA11" s="3">
        <f t="shared" si="35"/>
        <v>0</v>
      </c>
      <c r="CB11" s="3">
        <f t="shared" si="36"/>
        <v>0</v>
      </c>
      <c r="CD11" s="35" t="s">
        <v>29</v>
      </c>
      <c r="CE11" s="3">
        <f t="shared" si="37"/>
        <v>0</v>
      </c>
      <c r="CF11" s="3"/>
      <c r="CG11" s="3"/>
      <c r="CH11" s="76">
        <f t="shared" si="38"/>
        <v>0</v>
      </c>
      <c r="CI11" s="3">
        <f t="shared" si="39"/>
        <v>0</v>
      </c>
      <c r="CJ11" s="3">
        <f t="shared" si="40"/>
        <v>0</v>
      </c>
      <c r="CK11" s="36"/>
      <c r="CL11" s="3">
        <f t="shared" si="41"/>
        <v>0</v>
      </c>
      <c r="CM11" s="3">
        <f t="shared" si="42"/>
        <v>0</v>
      </c>
      <c r="CO11" s="35" t="s">
        <v>29</v>
      </c>
      <c r="CP11" s="3">
        <f t="shared" si="43"/>
        <v>0</v>
      </c>
      <c r="CQ11" s="3"/>
      <c r="CR11" s="3"/>
      <c r="CS11" s="76">
        <f t="shared" si="44"/>
        <v>0</v>
      </c>
      <c r="CT11" s="3">
        <f t="shared" si="45"/>
        <v>0</v>
      </c>
      <c r="CU11" s="3">
        <f t="shared" si="46"/>
        <v>0</v>
      </c>
      <c r="CV11" s="36"/>
      <c r="CW11" s="3">
        <f t="shared" si="47"/>
        <v>0</v>
      </c>
      <c r="CX11" s="3">
        <f t="shared" si="48"/>
        <v>0</v>
      </c>
      <c r="CZ11" s="35" t="s">
        <v>29</v>
      </c>
      <c r="DA11" s="3">
        <f t="shared" si="49"/>
        <v>0</v>
      </c>
      <c r="DB11" s="3"/>
      <c r="DC11" s="3"/>
      <c r="DD11" s="76">
        <f t="shared" si="50"/>
        <v>0</v>
      </c>
      <c r="DE11" s="3">
        <f t="shared" si="51"/>
        <v>0</v>
      </c>
      <c r="DF11" s="3">
        <f t="shared" si="52"/>
        <v>0</v>
      </c>
      <c r="DG11" s="36"/>
      <c r="DH11" s="3">
        <f t="shared" si="53"/>
        <v>0</v>
      </c>
      <c r="DI11" s="3">
        <f t="shared" si="54"/>
        <v>0</v>
      </c>
    </row>
    <row r="12" spans="1:113" x14ac:dyDescent="0.25">
      <c r="B12" s="45" t="s">
        <v>30</v>
      </c>
      <c r="C12" s="46" t="s">
        <v>125</v>
      </c>
      <c r="D12" s="47">
        <v>0</v>
      </c>
      <c r="E12" s="49"/>
      <c r="F12" s="49"/>
      <c r="G12" s="50">
        <v>0</v>
      </c>
      <c r="H12" s="50">
        <v>0</v>
      </c>
      <c r="I12" s="50">
        <v>0</v>
      </c>
      <c r="J12" s="64"/>
      <c r="K12" s="50">
        <v>0</v>
      </c>
      <c r="L12" s="50">
        <v>0</v>
      </c>
      <c r="N12" s="39">
        <f t="shared" si="0"/>
        <v>0</v>
      </c>
      <c r="P12" s="35" t="s">
        <v>30</v>
      </c>
      <c r="Q12" s="3"/>
      <c r="R12" s="3">
        <f t="shared" si="1"/>
        <v>0</v>
      </c>
      <c r="S12" s="3"/>
      <c r="T12" s="76">
        <f t="shared" si="2"/>
        <v>0</v>
      </c>
      <c r="U12" s="3">
        <f t="shared" si="3"/>
        <v>0</v>
      </c>
      <c r="V12" s="3">
        <f t="shared" si="4"/>
        <v>0</v>
      </c>
      <c r="W12" s="36"/>
      <c r="X12" s="3">
        <f t="shared" si="5"/>
        <v>0</v>
      </c>
      <c r="Y12" s="3">
        <f t="shared" si="6"/>
        <v>0</v>
      </c>
      <c r="Z12"/>
      <c r="AA12" s="35" t="s">
        <v>30</v>
      </c>
      <c r="AB12" s="3">
        <f t="shared" si="7"/>
        <v>0</v>
      </c>
      <c r="AC12" s="3"/>
      <c r="AD12" s="3"/>
      <c r="AE12" s="76">
        <f t="shared" si="8"/>
        <v>0</v>
      </c>
      <c r="AF12" s="3">
        <f t="shared" si="9"/>
        <v>0</v>
      </c>
      <c r="AG12" s="3">
        <f t="shared" si="10"/>
        <v>0</v>
      </c>
      <c r="AH12" s="36"/>
      <c r="AI12" s="3">
        <f t="shared" si="11"/>
        <v>0</v>
      </c>
      <c r="AJ12" s="3">
        <f t="shared" si="12"/>
        <v>0</v>
      </c>
      <c r="AK12"/>
      <c r="AL12" s="35" t="s">
        <v>30</v>
      </c>
      <c r="AM12" s="3">
        <f t="shared" si="13"/>
        <v>0</v>
      </c>
      <c r="AN12" s="3"/>
      <c r="AO12" s="3"/>
      <c r="AP12" s="76">
        <f t="shared" si="14"/>
        <v>0</v>
      </c>
      <c r="AQ12" s="3">
        <f t="shared" si="15"/>
        <v>0</v>
      </c>
      <c r="AR12" s="3">
        <f t="shared" si="16"/>
        <v>0</v>
      </c>
      <c r="AS12" s="36"/>
      <c r="AT12" s="3">
        <f t="shared" si="17"/>
        <v>0</v>
      </c>
      <c r="AU12" s="3">
        <f t="shared" si="18"/>
        <v>0</v>
      </c>
      <c r="AV12"/>
      <c r="AW12" s="35" t="s">
        <v>30</v>
      </c>
      <c r="AX12" s="3">
        <f t="shared" si="19"/>
        <v>0</v>
      </c>
      <c r="AY12" s="3"/>
      <c r="AZ12" s="3"/>
      <c r="BA12" s="76">
        <f t="shared" si="20"/>
        <v>0</v>
      </c>
      <c r="BB12" s="3">
        <f t="shared" si="21"/>
        <v>0</v>
      </c>
      <c r="BC12" s="3">
        <f t="shared" si="22"/>
        <v>0</v>
      </c>
      <c r="BD12" s="36"/>
      <c r="BE12" s="3">
        <f t="shared" si="23"/>
        <v>0</v>
      </c>
      <c r="BF12" s="3">
        <f t="shared" si="24"/>
        <v>0</v>
      </c>
      <c r="BG12"/>
      <c r="BH12" s="35" t="s">
        <v>30</v>
      </c>
      <c r="BI12" s="3">
        <f t="shared" si="25"/>
        <v>0</v>
      </c>
      <c r="BJ12" s="3"/>
      <c r="BK12" s="3"/>
      <c r="BL12" s="76">
        <f t="shared" si="26"/>
        <v>0</v>
      </c>
      <c r="BM12" s="3">
        <f t="shared" si="27"/>
        <v>0</v>
      </c>
      <c r="BN12" s="3">
        <f t="shared" si="28"/>
        <v>0</v>
      </c>
      <c r="BO12" s="36"/>
      <c r="BP12" s="3">
        <f t="shared" si="29"/>
        <v>0</v>
      </c>
      <c r="BQ12" s="3">
        <f t="shared" si="30"/>
        <v>0</v>
      </c>
      <c r="BS12" s="35" t="s">
        <v>30</v>
      </c>
      <c r="BT12" s="3">
        <f t="shared" si="31"/>
        <v>0</v>
      </c>
      <c r="BU12" s="3"/>
      <c r="BV12" s="3"/>
      <c r="BW12" s="76">
        <f t="shared" si="32"/>
        <v>0</v>
      </c>
      <c r="BX12" s="3">
        <f t="shared" si="33"/>
        <v>0</v>
      </c>
      <c r="BY12" s="3">
        <f t="shared" si="34"/>
        <v>0</v>
      </c>
      <c r="BZ12" s="36"/>
      <c r="CA12" s="3">
        <f t="shared" si="35"/>
        <v>0</v>
      </c>
      <c r="CB12" s="3">
        <f t="shared" si="36"/>
        <v>0</v>
      </c>
      <c r="CD12" s="35" t="s">
        <v>30</v>
      </c>
      <c r="CE12" s="3">
        <f t="shared" si="37"/>
        <v>0</v>
      </c>
      <c r="CF12" s="3"/>
      <c r="CG12" s="3"/>
      <c r="CH12" s="76">
        <f t="shared" si="38"/>
        <v>0</v>
      </c>
      <c r="CI12" s="3">
        <f t="shared" si="39"/>
        <v>0</v>
      </c>
      <c r="CJ12" s="3">
        <f t="shared" si="40"/>
        <v>0</v>
      </c>
      <c r="CK12" s="36"/>
      <c r="CL12" s="3">
        <f t="shared" si="41"/>
        <v>0</v>
      </c>
      <c r="CM12" s="3">
        <f t="shared" si="42"/>
        <v>0</v>
      </c>
      <c r="CO12" s="35" t="s">
        <v>30</v>
      </c>
      <c r="CP12" s="3">
        <f t="shared" si="43"/>
        <v>0</v>
      </c>
      <c r="CQ12" s="3"/>
      <c r="CR12" s="3"/>
      <c r="CS12" s="76">
        <f t="shared" si="44"/>
        <v>0</v>
      </c>
      <c r="CT12" s="3">
        <f t="shared" si="45"/>
        <v>0</v>
      </c>
      <c r="CU12" s="3">
        <f t="shared" si="46"/>
        <v>0</v>
      </c>
      <c r="CV12" s="36"/>
      <c r="CW12" s="3">
        <f t="shared" si="47"/>
        <v>0</v>
      </c>
      <c r="CX12" s="3">
        <f t="shared" si="48"/>
        <v>0</v>
      </c>
      <c r="CZ12" s="35" t="s">
        <v>30</v>
      </c>
      <c r="DA12" s="3">
        <f t="shared" si="49"/>
        <v>0</v>
      </c>
      <c r="DB12" s="3"/>
      <c r="DC12" s="3"/>
      <c r="DD12" s="76">
        <f t="shared" si="50"/>
        <v>0</v>
      </c>
      <c r="DE12" s="3">
        <f t="shared" si="51"/>
        <v>0</v>
      </c>
      <c r="DF12" s="3">
        <f t="shared" si="52"/>
        <v>0</v>
      </c>
      <c r="DG12" s="36"/>
      <c r="DH12" s="3">
        <f t="shared" si="53"/>
        <v>0</v>
      </c>
      <c r="DI12" s="3">
        <f t="shared" si="54"/>
        <v>0</v>
      </c>
    </row>
    <row r="13" spans="1:113" x14ac:dyDescent="0.25">
      <c r="B13" s="45" t="s">
        <v>31</v>
      </c>
      <c r="C13" s="46" t="s">
        <v>126</v>
      </c>
      <c r="D13" s="47">
        <v>0</v>
      </c>
      <c r="E13" s="49"/>
      <c r="F13" s="49"/>
      <c r="G13" s="50">
        <v>0</v>
      </c>
      <c r="H13" s="50">
        <v>0</v>
      </c>
      <c r="I13" s="50">
        <v>0</v>
      </c>
      <c r="J13" s="64"/>
      <c r="K13" s="50">
        <v>0</v>
      </c>
      <c r="L13" s="50">
        <v>0</v>
      </c>
      <c r="N13" s="39">
        <f t="shared" si="0"/>
        <v>0</v>
      </c>
      <c r="P13" s="35" t="s">
        <v>31</v>
      </c>
      <c r="Q13" s="3"/>
      <c r="R13" s="3">
        <f t="shared" si="1"/>
        <v>0</v>
      </c>
      <c r="S13" s="3"/>
      <c r="T13" s="76">
        <f t="shared" si="2"/>
        <v>0</v>
      </c>
      <c r="U13" s="3">
        <f t="shared" si="3"/>
        <v>0</v>
      </c>
      <c r="V13" s="3">
        <f t="shared" si="4"/>
        <v>0</v>
      </c>
      <c r="W13" s="36"/>
      <c r="X13" s="3">
        <f t="shared" si="5"/>
        <v>0</v>
      </c>
      <c r="Y13" s="3">
        <f t="shared" si="6"/>
        <v>0</v>
      </c>
      <c r="Z13"/>
      <c r="AA13" s="35" t="s">
        <v>31</v>
      </c>
      <c r="AB13" s="3">
        <f t="shared" si="7"/>
        <v>0</v>
      </c>
      <c r="AC13" s="3"/>
      <c r="AD13" s="3"/>
      <c r="AE13" s="76">
        <f t="shared" si="8"/>
        <v>0</v>
      </c>
      <c r="AF13" s="3">
        <f t="shared" si="9"/>
        <v>0</v>
      </c>
      <c r="AG13" s="3">
        <f t="shared" si="10"/>
        <v>0</v>
      </c>
      <c r="AH13" s="36"/>
      <c r="AI13" s="3">
        <f t="shared" si="11"/>
        <v>0</v>
      </c>
      <c r="AJ13" s="3">
        <f t="shared" si="12"/>
        <v>0</v>
      </c>
      <c r="AK13"/>
      <c r="AL13" s="35" t="s">
        <v>31</v>
      </c>
      <c r="AM13" s="3">
        <f t="shared" si="13"/>
        <v>0</v>
      </c>
      <c r="AN13" s="3"/>
      <c r="AO13" s="3"/>
      <c r="AP13" s="76">
        <f t="shared" si="14"/>
        <v>0</v>
      </c>
      <c r="AQ13" s="3">
        <f t="shared" si="15"/>
        <v>0</v>
      </c>
      <c r="AR13" s="3">
        <f t="shared" si="16"/>
        <v>0</v>
      </c>
      <c r="AS13" s="36"/>
      <c r="AT13" s="3">
        <f t="shared" si="17"/>
        <v>0</v>
      </c>
      <c r="AU13" s="3">
        <f t="shared" si="18"/>
        <v>0</v>
      </c>
      <c r="AV13"/>
      <c r="AW13" s="35" t="s">
        <v>31</v>
      </c>
      <c r="AX13" s="3">
        <f t="shared" si="19"/>
        <v>0</v>
      </c>
      <c r="AY13" s="3"/>
      <c r="AZ13" s="3"/>
      <c r="BA13" s="76">
        <f t="shared" si="20"/>
        <v>0</v>
      </c>
      <c r="BB13" s="3">
        <f t="shared" si="21"/>
        <v>0</v>
      </c>
      <c r="BC13" s="3">
        <f t="shared" si="22"/>
        <v>0</v>
      </c>
      <c r="BD13" s="36"/>
      <c r="BE13" s="3">
        <f t="shared" si="23"/>
        <v>0</v>
      </c>
      <c r="BF13" s="3">
        <f t="shared" si="24"/>
        <v>0</v>
      </c>
      <c r="BG13"/>
      <c r="BH13" s="35" t="s">
        <v>31</v>
      </c>
      <c r="BI13" s="3">
        <f t="shared" si="25"/>
        <v>0</v>
      </c>
      <c r="BJ13" s="3"/>
      <c r="BK13" s="3"/>
      <c r="BL13" s="76">
        <f t="shared" si="26"/>
        <v>0</v>
      </c>
      <c r="BM13" s="3">
        <f t="shared" si="27"/>
        <v>0</v>
      </c>
      <c r="BN13" s="3">
        <f t="shared" si="28"/>
        <v>0</v>
      </c>
      <c r="BO13" s="36"/>
      <c r="BP13" s="3">
        <f t="shared" si="29"/>
        <v>0</v>
      </c>
      <c r="BQ13" s="3">
        <f t="shared" si="30"/>
        <v>0</v>
      </c>
      <c r="BS13" s="35" t="s">
        <v>31</v>
      </c>
      <c r="BT13" s="3">
        <f t="shared" si="31"/>
        <v>0</v>
      </c>
      <c r="BU13" s="3"/>
      <c r="BV13" s="3"/>
      <c r="BW13" s="76">
        <f t="shared" si="32"/>
        <v>0</v>
      </c>
      <c r="BX13" s="3">
        <f t="shared" si="33"/>
        <v>0</v>
      </c>
      <c r="BY13" s="3">
        <f t="shared" si="34"/>
        <v>0</v>
      </c>
      <c r="BZ13" s="36"/>
      <c r="CA13" s="3">
        <f t="shared" si="35"/>
        <v>0</v>
      </c>
      <c r="CB13" s="3">
        <f t="shared" si="36"/>
        <v>0</v>
      </c>
      <c r="CD13" s="35" t="s">
        <v>31</v>
      </c>
      <c r="CE13" s="3">
        <f t="shared" si="37"/>
        <v>0</v>
      </c>
      <c r="CF13" s="3"/>
      <c r="CG13" s="3"/>
      <c r="CH13" s="76">
        <f t="shared" si="38"/>
        <v>0</v>
      </c>
      <c r="CI13" s="3">
        <f t="shared" si="39"/>
        <v>0</v>
      </c>
      <c r="CJ13" s="3">
        <f t="shared" si="40"/>
        <v>0</v>
      </c>
      <c r="CK13" s="36"/>
      <c r="CL13" s="3">
        <f t="shared" si="41"/>
        <v>0</v>
      </c>
      <c r="CM13" s="3">
        <f t="shared" si="42"/>
        <v>0</v>
      </c>
      <c r="CO13" s="35" t="s">
        <v>31</v>
      </c>
      <c r="CP13" s="3">
        <f t="shared" si="43"/>
        <v>0</v>
      </c>
      <c r="CQ13" s="3"/>
      <c r="CR13" s="3"/>
      <c r="CS13" s="76">
        <f t="shared" si="44"/>
        <v>0</v>
      </c>
      <c r="CT13" s="3">
        <f t="shared" si="45"/>
        <v>0</v>
      </c>
      <c r="CU13" s="3">
        <f t="shared" si="46"/>
        <v>0</v>
      </c>
      <c r="CV13" s="36"/>
      <c r="CW13" s="3">
        <f t="shared" si="47"/>
        <v>0</v>
      </c>
      <c r="CX13" s="3">
        <f t="shared" si="48"/>
        <v>0</v>
      </c>
      <c r="CZ13" s="35" t="s">
        <v>31</v>
      </c>
      <c r="DA13" s="3">
        <f t="shared" si="49"/>
        <v>0</v>
      </c>
      <c r="DB13" s="3"/>
      <c r="DC13" s="3"/>
      <c r="DD13" s="76">
        <f t="shared" si="50"/>
        <v>0</v>
      </c>
      <c r="DE13" s="3">
        <f t="shared" si="51"/>
        <v>0</v>
      </c>
      <c r="DF13" s="3">
        <f t="shared" si="52"/>
        <v>0</v>
      </c>
      <c r="DG13" s="36"/>
      <c r="DH13" s="3">
        <f t="shared" si="53"/>
        <v>0</v>
      </c>
      <c r="DI13" s="3">
        <f t="shared" si="54"/>
        <v>0</v>
      </c>
    </row>
    <row r="14" spans="1:113" x14ac:dyDescent="0.25">
      <c r="B14" s="45" t="s">
        <v>32</v>
      </c>
      <c r="C14" s="46" t="s">
        <v>127</v>
      </c>
      <c r="D14" s="47">
        <v>0</v>
      </c>
      <c r="E14" s="49"/>
      <c r="F14" s="49"/>
      <c r="G14" s="50">
        <v>0</v>
      </c>
      <c r="H14" s="50">
        <v>0</v>
      </c>
      <c r="I14" s="50">
        <v>0</v>
      </c>
      <c r="J14" s="64"/>
      <c r="K14" s="50">
        <v>0</v>
      </c>
      <c r="L14" s="50">
        <v>0</v>
      </c>
      <c r="N14" s="39">
        <f t="shared" si="0"/>
        <v>0</v>
      </c>
      <c r="P14" s="35" t="s">
        <v>32</v>
      </c>
      <c r="Q14" s="3"/>
      <c r="R14" s="3">
        <f t="shared" si="1"/>
        <v>0</v>
      </c>
      <c r="S14" s="3"/>
      <c r="T14" s="76">
        <f t="shared" si="2"/>
        <v>0</v>
      </c>
      <c r="U14" s="3">
        <f t="shared" si="3"/>
        <v>0</v>
      </c>
      <c r="V14" s="3">
        <f t="shared" si="4"/>
        <v>0</v>
      </c>
      <c r="W14" s="36"/>
      <c r="X14" s="3">
        <f t="shared" si="5"/>
        <v>0</v>
      </c>
      <c r="Y14" s="3">
        <f t="shared" si="6"/>
        <v>0</v>
      </c>
      <c r="Z14"/>
      <c r="AA14" s="35" t="s">
        <v>32</v>
      </c>
      <c r="AB14" s="3">
        <f t="shared" si="7"/>
        <v>0</v>
      </c>
      <c r="AC14" s="3"/>
      <c r="AD14" s="3"/>
      <c r="AE14" s="76">
        <f t="shared" si="8"/>
        <v>0</v>
      </c>
      <c r="AF14" s="3">
        <f t="shared" si="9"/>
        <v>0</v>
      </c>
      <c r="AG14" s="3">
        <f t="shared" si="10"/>
        <v>0</v>
      </c>
      <c r="AH14" s="36"/>
      <c r="AI14" s="3">
        <f t="shared" si="11"/>
        <v>0</v>
      </c>
      <c r="AJ14" s="3">
        <f t="shared" si="12"/>
        <v>0</v>
      </c>
      <c r="AK14"/>
      <c r="AL14" s="35" t="s">
        <v>32</v>
      </c>
      <c r="AM14" s="3">
        <f t="shared" si="13"/>
        <v>0</v>
      </c>
      <c r="AN14" s="3"/>
      <c r="AO14" s="3"/>
      <c r="AP14" s="76">
        <f t="shared" si="14"/>
        <v>0</v>
      </c>
      <c r="AQ14" s="3">
        <f t="shared" si="15"/>
        <v>0</v>
      </c>
      <c r="AR14" s="3">
        <f t="shared" si="16"/>
        <v>0</v>
      </c>
      <c r="AS14" s="36"/>
      <c r="AT14" s="3">
        <f t="shared" si="17"/>
        <v>0</v>
      </c>
      <c r="AU14" s="3">
        <f t="shared" si="18"/>
        <v>0</v>
      </c>
      <c r="AV14"/>
      <c r="AW14" s="35" t="s">
        <v>32</v>
      </c>
      <c r="AX14" s="3">
        <f t="shared" si="19"/>
        <v>0</v>
      </c>
      <c r="AY14" s="3"/>
      <c r="AZ14" s="3"/>
      <c r="BA14" s="76">
        <f t="shared" si="20"/>
        <v>0</v>
      </c>
      <c r="BB14" s="3">
        <f t="shared" si="21"/>
        <v>0</v>
      </c>
      <c r="BC14" s="3">
        <f t="shared" si="22"/>
        <v>0</v>
      </c>
      <c r="BD14" s="36"/>
      <c r="BE14" s="3">
        <f t="shared" si="23"/>
        <v>0</v>
      </c>
      <c r="BF14" s="3">
        <f t="shared" si="24"/>
        <v>0</v>
      </c>
      <c r="BG14"/>
      <c r="BH14" s="35" t="s">
        <v>32</v>
      </c>
      <c r="BI14" s="3">
        <f t="shared" si="25"/>
        <v>0</v>
      </c>
      <c r="BJ14" s="3"/>
      <c r="BK14" s="3"/>
      <c r="BL14" s="76">
        <f t="shared" si="26"/>
        <v>0</v>
      </c>
      <c r="BM14" s="3">
        <f t="shared" si="27"/>
        <v>0</v>
      </c>
      <c r="BN14" s="3">
        <f t="shared" si="28"/>
        <v>0</v>
      </c>
      <c r="BO14" s="36"/>
      <c r="BP14" s="3">
        <f t="shared" si="29"/>
        <v>0</v>
      </c>
      <c r="BQ14" s="3">
        <f t="shared" si="30"/>
        <v>0</v>
      </c>
      <c r="BS14" s="35" t="s">
        <v>32</v>
      </c>
      <c r="BT14" s="3">
        <f t="shared" si="31"/>
        <v>0</v>
      </c>
      <c r="BU14" s="3"/>
      <c r="BV14" s="3"/>
      <c r="BW14" s="76">
        <f t="shared" si="32"/>
        <v>0</v>
      </c>
      <c r="BX14" s="3">
        <f t="shared" si="33"/>
        <v>0</v>
      </c>
      <c r="BY14" s="3">
        <f t="shared" si="34"/>
        <v>0</v>
      </c>
      <c r="BZ14" s="36"/>
      <c r="CA14" s="3">
        <f t="shared" si="35"/>
        <v>0</v>
      </c>
      <c r="CB14" s="3">
        <f t="shared" si="36"/>
        <v>0</v>
      </c>
      <c r="CD14" s="35" t="s">
        <v>32</v>
      </c>
      <c r="CE14" s="3">
        <f t="shared" si="37"/>
        <v>0</v>
      </c>
      <c r="CF14" s="3"/>
      <c r="CG14" s="3"/>
      <c r="CH14" s="76">
        <f t="shared" si="38"/>
        <v>0</v>
      </c>
      <c r="CI14" s="3">
        <f t="shared" si="39"/>
        <v>0</v>
      </c>
      <c r="CJ14" s="3">
        <f t="shared" si="40"/>
        <v>0</v>
      </c>
      <c r="CK14" s="36"/>
      <c r="CL14" s="3">
        <f t="shared" si="41"/>
        <v>0</v>
      </c>
      <c r="CM14" s="3">
        <f t="shared" si="42"/>
        <v>0</v>
      </c>
      <c r="CO14" s="35" t="s">
        <v>32</v>
      </c>
      <c r="CP14" s="3">
        <f t="shared" si="43"/>
        <v>0</v>
      </c>
      <c r="CQ14" s="3"/>
      <c r="CR14" s="3"/>
      <c r="CS14" s="76">
        <f t="shared" si="44"/>
        <v>0</v>
      </c>
      <c r="CT14" s="3">
        <f t="shared" si="45"/>
        <v>0</v>
      </c>
      <c r="CU14" s="3">
        <f t="shared" si="46"/>
        <v>0</v>
      </c>
      <c r="CV14" s="36"/>
      <c r="CW14" s="3">
        <f t="shared" si="47"/>
        <v>0</v>
      </c>
      <c r="CX14" s="3">
        <f t="shared" si="48"/>
        <v>0</v>
      </c>
      <c r="CZ14" s="35" t="s">
        <v>32</v>
      </c>
      <c r="DA14" s="3">
        <f t="shared" si="49"/>
        <v>0</v>
      </c>
      <c r="DB14" s="3"/>
      <c r="DC14" s="3"/>
      <c r="DD14" s="76">
        <f t="shared" si="50"/>
        <v>0</v>
      </c>
      <c r="DE14" s="3">
        <f t="shared" si="51"/>
        <v>0</v>
      </c>
      <c r="DF14" s="3">
        <f t="shared" si="52"/>
        <v>0</v>
      </c>
      <c r="DG14" s="36"/>
      <c r="DH14" s="3">
        <f t="shared" si="53"/>
        <v>0</v>
      </c>
      <c r="DI14" s="3">
        <f t="shared" si="54"/>
        <v>0</v>
      </c>
    </row>
    <row r="15" spans="1:113" x14ac:dyDescent="0.25">
      <c r="B15" s="45">
        <v>14</v>
      </c>
      <c r="C15" s="46" t="s">
        <v>128</v>
      </c>
      <c r="D15" s="47">
        <v>0</v>
      </c>
      <c r="E15" s="49"/>
      <c r="F15" s="49"/>
      <c r="G15" s="50">
        <v>0</v>
      </c>
      <c r="H15" s="50">
        <v>0</v>
      </c>
      <c r="I15" s="50">
        <v>0</v>
      </c>
      <c r="J15" s="64"/>
      <c r="K15" s="50">
        <v>0</v>
      </c>
      <c r="L15" s="50">
        <v>0</v>
      </c>
      <c r="N15" s="39">
        <f t="shared" si="0"/>
        <v>0</v>
      </c>
      <c r="P15" s="35">
        <v>14</v>
      </c>
      <c r="Q15" s="3"/>
      <c r="R15" s="3">
        <f t="shared" si="1"/>
        <v>0</v>
      </c>
      <c r="S15" s="3"/>
      <c r="T15" s="76">
        <f t="shared" si="2"/>
        <v>0</v>
      </c>
      <c r="U15" s="3">
        <f t="shared" si="3"/>
        <v>0</v>
      </c>
      <c r="V15" s="3">
        <f t="shared" si="4"/>
        <v>0</v>
      </c>
      <c r="W15" s="36"/>
      <c r="X15" s="3">
        <f t="shared" si="5"/>
        <v>0</v>
      </c>
      <c r="Y15" s="3">
        <f t="shared" si="6"/>
        <v>0</v>
      </c>
      <c r="Z15"/>
      <c r="AA15" s="35">
        <v>14</v>
      </c>
      <c r="AB15" s="3">
        <f t="shared" si="7"/>
        <v>0</v>
      </c>
      <c r="AC15" s="3"/>
      <c r="AD15" s="3"/>
      <c r="AE15" s="76">
        <f t="shared" si="8"/>
        <v>0</v>
      </c>
      <c r="AF15" s="3">
        <f t="shared" si="9"/>
        <v>0</v>
      </c>
      <c r="AG15" s="3">
        <f t="shared" si="10"/>
        <v>0</v>
      </c>
      <c r="AH15" s="36"/>
      <c r="AI15" s="3">
        <f t="shared" si="11"/>
        <v>0</v>
      </c>
      <c r="AJ15" s="3">
        <f t="shared" si="12"/>
        <v>0</v>
      </c>
      <c r="AK15"/>
      <c r="AL15" s="35">
        <v>14</v>
      </c>
      <c r="AM15" s="3">
        <f t="shared" si="13"/>
        <v>0</v>
      </c>
      <c r="AN15" s="3"/>
      <c r="AO15" s="3"/>
      <c r="AP15" s="76">
        <f t="shared" si="14"/>
        <v>0</v>
      </c>
      <c r="AQ15" s="3">
        <f t="shared" si="15"/>
        <v>0</v>
      </c>
      <c r="AR15" s="3">
        <f t="shared" si="16"/>
        <v>0</v>
      </c>
      <c r="AS15" s="36"/>
      <c r="AT15" s="3">
        <f t="shared" si="17"/>
        <v>0</v>
      </c>
      <c r="AU15" s="3">
        <f t="shared" si="18"/>
        <v>0</v>
      </c>
      <c r="AV15"/>
      <c r="AW15" s="35">
        <v>14</v>
      </c>
      <c r="AX15" s="3">
        <f t="shared" si="19"/>
        <v>0</v>
      </c>
      <c r="AY15" s="3"/>
      <c r="AZ15" s="3"/>
      <c r="BA15" s="76">
        <f t="shared" si="20"/>
        <v>0</v>
      </c>
      <c r="BB15" s="3">
        <f t="shared" si="21"/>
        <v>0</v>
      </c>
      <c r="BC15" s="3">
        <f t="shared" si="22"/>
        <v>0</v>
      </c>
      <c r="BD15" s="36"/>
      <c r="BE15" s="3">
        <f t="shared" si="23"/>
        <v>0</v>
      </c>
      <c r="BF15" s="3">
        <f t="shared" si="24"/>
        <v>0</v>
      </c>
      <c r="BG15"/>
      <c r="BH15" s="35">
        <v>14</v>
      </c>
      <c r="BI15" s="3">
        <f t="shared" si="25"/>
        <v>0</v>
      </c>
      <c r="BJ15" s="3"/>
      <c r="BK15" s="3"/>
      <c r="BL15" s="76">
        <f t="shared" si="26"/>
        <v>0</v>
      </c>
      <c r="BM15" s="3">
        <f t="shared" si="27"/>
        <v>0</v>
      </c>
      <c r="BN15" s="3">
        <f t="shared" si="28"/>
        <v>0</v>
      </c>
      <c r="BO15" s="36"/>
      <c r="BP15" s="3">
        <f t="shared" si="29"/>
        <v>0</v>
      </c>
      <c r="BQ15" s="3">
        <f t="shared" si="30"/>
        <v>0</v>
      </c>
      <c r="BS15" s="35">
        <v>14</v>
      </c>
      <c r="BT15" s="3">
        <f t="shared" si="31"/>
        <v>0</v>
      </c>
      <c r="BU15" s="3"/>
      <c r="BV15" s="3"/>
      <c r="BW15" s="76">
        <f t="shared" si="32"/>
        <v>0</v>
      </c>
      <c r="BX15" s="3">
        <f t="shared" si="33"/>
        <v>0</v>
      </c>
      <c r="BY15" s="3">
        <f t="shared" si="34"/>
        <v>0</v>
      </c>
      <c r="BZ15" s="36"/>
      <c r="CA15" s="3">
        <f t="shared" si="35"/>
        <v>0</v>
      </c>
      <c r="CB15" s="3">
        <f t="shared" si="36"/>
        <v>0</v>
      </c>
      <c r="CD15" s="35">
        <v>14</v>
      </c>
      <c r="CE15" s="3">
        <f t="shared" si="37"/>
        <v>0</v>
      </c>
      <c r="CF15" s="3"/>
      <c r="CG15" s="3"/>
      <c r="CH15" s="76">
        <f t="shared" si="38"/>
        <v>0</v>
      </c>
      <c r="CI15" s="3">
        <f t="shared" si="39"/>
        <v>0</v>
      </c>
      <c r="CJ15" s="3">
        <f t="shared" si="40"/>
        <v>0</v>
      </c>
      <c r="CK15" s="36"/>
      <c r="CL15" s="3">
        <f t="shared" si="41"/>
        <v>0</v>
      </c>
      <c r="CM15" s="3">
        <f t="shared" si="42"/>
        <v>0</v>
      </c>
      <c r="CO15" s="35">
        <v>14</v>
      </c>
      <c r="CP15" s="3">
        <f t="shared" si="43"/>
        <v>0</v>
      </c>
      <c r="CQ15" s="3"/>
      <c r="CR15" s="3"/>
      <c r="CS15" s="76">
        <f t="shared" si="44"/>
        <v>0</v>
      </c>
      <c r="CT15" s="3">
        <f t="shared" si="45"/>
        <v>0</v>
      </c>
      <c r="CU15" s="3">
        <f t="shared" si="46"/>
        <v>0</v>
      </c>
      <c r="CV15" s="36"/>
      <c r="CW15" s="3">
        <f t="shared" si="47"/>
        <v>0</v>
      </c>
      <c r="CX15" s="3">
        <f t="shared" si="48"/>
        <v>0</v>
      </c>
      <c r="CZ15" s="35">
        <v>14</v>
      </c>
      <c r="DA15" s="3">
        <f t="shared" si="49"/>
        <v>0</v>
      </c>
      <c r="DB15" s="3"/>
      <c r="DC15" s="3"/>
      <c r="DD15" s="76">
        <f t="shared" si="50"/>
        <v>0</v>
      </c>
      <c r="DE15" s="3">
        <f t="shared" si="51"/>
        <v>0</v>
      </c>
      <c r="DF15" s="3">
        <f t="shared" si="52"/>
        <v>0</v>
      </c>
      <c r="DG15" s="36"/>
      <c r="DH15" s="3">
        <f t="shared" si="53"/>
        <v>0</v>
      </c>
      <c r="DI15" s="3">
        <f t="shared" si="54"/>
        <v>0</v>
      </c>
    </row>
    <row r="16" spans="1:113" x14ac:dyDescent="0.25">
      <c r="B16" s="45">
        <v>17</v>
      </c>
      <c r="C16" s="46" t="s">
        <v>129</v>
      </c>
      <c r="D16" s="47">
        <v>0</v>
      </c>
      <c r="E16" s="49"/>
      <c r="F16" s="49"/>
      <c r="G16" s="50">
        <v>0</v>
      </c>
      <c r="H16" s="50">
        <v>0</v>
      </c>
      <c r="I16" s="50">
        <v>0</v>
      </c>
      <c r="J16" s="51">
        <v>0.08</v>
      </c>
      <c r="K16" s="50">
        <v>0</v>
      </c>
      <c r="L16" s="50">
        <v>0</v>
      </c>
      <c r="N16" s="39">
        <f t="shared" si="0"/>
        <v>0</v>
      </c>
      <c r="P16" s="35">
        <v>17</v>
      </c>
      <c r="Q16" s="3"/>
      <c r="R16" s="3">
        <f t="shared" si="1"/>
        <v>2000000</v>
      </c>
      <c r="S16" s="3"/>
      <c r="T16" s="76">
        <f t="shared" si="2"/>
        <v>2000000</v>
      </c>
      <c r="U16" s="3">
        <f t="shared" si="3"/>
        <v>3000000</v>
      </c>
      <c r="V16" s="3">
        <f t="shared" si="4"/>
        <v>3000000</v>
      </c>
      <c r="W16" s="36">
        <v>0.08</v>
      </c>
      <c r="X16" s="3">
        <f t="shared" si="5"/>
        <v>-240000</v>
      </c>
      <c r="Y16" s="3">
        <f t="shared" si="6"/>
        <v>1760000</v>
      </c>
      <c r="Z16"/>
      <c r="AA16" s="35">
        <v>17</v>
      </c>
      <c r="AB16" s="3">
        <f t="shared" si="7"/>
        <v>1760000</v>
      </c>
      <c r="AC16" s="3"/>
      <c r="AD16" s="3"/>
      <c r="AE16" s="76">
        <f t="shared" si="8"/>
        <v>0</v>
      </c>
      <c r="AF16" s="3">
        <f t="shared" si="9"/>
        <v>0</v>
      </c>
      <c r="AG16" s="3">
        <f t="shared" si="10"/>
        <v>1760000</v>
      </c>
      <c r="AH16" s="36">
        <v>0.08</v>
      </c>
      <c r="AI16" s="3">
        <f t="shared" si="11"/>
        <v>-140800</v>
      </c>
      <c r="AJ16" s="3">
        <f t="shared" si="12"/>
        <v>1619200</v>
      </c>
      <c r="AK16"/>
      <c r="AL16" s="35">
        <v>17</v>
      </c>
      <c r="AM16" s="3">
        <f t="shared" si="13"/>
        <v>1619200</v>
      </c>
      <c r="AN16" s="3"/>
      <c r="AO16" s="3"/>
      <c r="AP16" s="76">
        <f t="shared" si="14"/>
        <v>0</v>
      </c>
      <c r="AQ16" s="3">
        <f t="shared" si="15"/>
        <v>0</v>
      </c>
      <c r="AR16" s="3">
        <f t="shared" si="16"/>
        <v>1619200</v>
      </c>
      <c r="AS16" s="36">
        <v>0.08</v>
      </c>
      <c r="AT16" s="3">
        <f t="shared" si="17"/>
        <v>-129536</v>
      </c>
      <c r="AU16" s="3">
        <f t="shared" si="18"/>
        <v>1489664</v>
      </c>
      <c r="AV16"/>
      <c r="AW16" s="35">
        <v>17</v>
      </c>
      <c r="AX16" s="3">
        <f t="shared" si="19"/>
        <v>1489664</v>
      </c>
      <c r="AY16" s="3"/>
      <c r="AZ16" s="3"/>
      <c r="BA16" s="76">
        <f t="shared" si="20"/>
        <v>0</v>
      </c>
      <c r="BB16" s="3">
        <f t="shared" si="21"/>
        <v>0</v>
      </c>
      <c r="BC16" s="3">
        <f t="shared" si="22"/>
        <v>1489664</v>
      </c>
      <c r="BD16" s="36">
        <v>0.08</v>
      </c>
      <c r="BE16" s="3">
        <f t="shared" si="23"/>
        <v>-119173.12</v>
      </c>
      <c r="BF16" s="3">
        <f t="shared" si="24"/>
        <v>1370490.8799999999</v>
      </c>
      <c r="BG16"/>
      <c r="BH16" s="35">
        <v>17</v>
      </c>
      <c r="BI16" s="3">
        <f t="shared" si="25"/>
        <v>1370490.8799999999</v>
      </c>
      <c r="BJ16" s="3"/>
      <c r="BK16" s="3"/>
      <c r="BL16" s="76">
        <f t="shared" si="26"/>
        <v>0</v>
      </c>
      <c r="BM16" s="3">
        <f t="shared" si="27"/>
        <v>0</v>
      </c>
      <c r="BN16" s="3">
        <f t="shared" si="28"/>
        <v>1370490.8799999999</v>
      </c>
      <c r="BO16" s="36">
        <v>0.08</v>
      </c>
      <c r="BP16" s="3">
        <f t="shared" si="29"/>
        <v>-109639.27039999999</v>
      </c>
      <c r="BQ16" s="3">
        <f t="shared" si="30"/>
        <v>1260851.6095999999</v>
      </c>
      <c r="BS16" s="35">
        <v>17</v>
      </c>
      <c r="BT16" s="3">
        <f t="shared" si="31"/>
        <v>1260851.6095999999</v>
      </c>
      <c r="BU16" s="3"/>
      <c r="BV16" s="3"/>
      <c r="BW16" s="76">
        <f t="shared" si="32"/>
        <v>0</v>
      </c>
      <c r="BX16" s="3">
        <f t="shared" si="33"/>
        <v>0</v>
      </c>
      <c r="BY16" s="3">
        <f t="shared" si="34"/>
        <v>1260851.6095999999</v>
      </c>
      <c r="BZ16" s="36">
        <v>0.08</v>
      </c>
      <c r="CA16" s="3">
        <f t="shared" si="35"/>
        <v>-100868.128768</v>
      </c>
      <c r="CB16" s="3">
        <f t="shared" si="36"/>
        <v>1159983.4808319998</v>
      </c>
      <c r="CD16" s="35">
        <v>17</v>
      </c>
      <c r="CE16" s="3">
        <f t="shared" si="37"/>
        <v>1159983.4808319998</v>
      </c>
      <c r="CF16" s="3"/>
      <c r="CG16" s="3"/>
      <c r="CH16" s="76">
        <f t="shared" si="38"/>
        <v>0</v>
      </c>
      <c r="CI16" s="3">
        <f t="shared" si="39"/>
        <v>0</v>
      </c>
      <c r="CJ16" s="3">
        <f t="shared" si="40"/>
        <v>1159983.4808319998</v>
      </c>
      <c r="CK16" s="36">
        <v>0.08</v>
      </c>
      <c r="CL16" s="3">
        <f t="shared" si="41"/>
        <v>-92798.678466559984</v>
      </c>
      <c r="CM16" s="3">
        <f t="shared" si="42"/>
        <v>1067184.8023654397</v>
      </c>
      <c r="CO16" s="35">
        <v>17</v>
      </c>
      <c r="CP16" s="3">
        <f t="shared" si="43"/>
        <v>1067184.8023654397</v>
      </c>
      <c r="CQ16" s="3"/>
      <c r="CR16" s="3"/>
      <c r="CS16" s="76">
        <f t="shared" si="44"/>
        <v>0</v>
      </c>
      <c r="CT16" s="3">
        <f t="shared" si="45"/>
        <v>0</v>
      </c>
      <c r="CU16" s="3">
        <f t="shared" si="46"/>
        <v>1067184.8023654397</v>
      </c>
      <c r="CV16" s="36">
        <v>0.08</v>
      </c>
      <c r="CW16" s="3">
        <f t="shared" si="47"/>
        <v>-85374.784189235172</v>
      </c>
      <c r="CX16" s="3">
        <f t="shared" si="48"/>
        <v>981810.01817620452</v>
      </c>
      <c r="CZ16" s="35">
        <v>17</v>
      </c>
      <c r="DA16" s="3">
        <f t="shared" si="49"/>
        <v>981810.01817620452</v>
      </c>
      <c r="DB16" s="3"/>
      <c r="DC16" s="3"/>
      <c r="DD16" s="76">
        <f t="shared" si="50"/>
        <v>0</v>
      </c>
      <c r="DE16" s="3">
        <f t="shared" si="51"/>
        <v>0</v>
      </c>
      <c r="DF16" s="3">
        <f t="shared" si="52"/>
        <v>981810.01817620452</v>
      </c>
      <c r="DG16" s="36">
        <v>0.08</v>
      </c>
      <c r="DH16" s="3">
        <f t="shared" si="53"/>
        <v>-78544.801454096363</v>
      </c>
      <c r="DI16" s="3">
        <f t="shared" si="54"/>
        <v>903265.21672210819</v>
      </c>
    </row>
    <row r="17" spans="2:113" x14ac:dyDescent="0.25">
      <c r="B17" s="45">
        <v>42</v>
      </c>
      <c r="C17" s="46" t="s">
        <v>130</v>
      </c>
      <c r="D17" s="47">
        <v>0</v>
      </c>
      <c r="E17" s="49"/>
      <c r="F17" s="49"/>
      <c r="G17" s="50">
        <v>0</v>
      </c>
      <c r="H17" s="50">
        <v>0</v>
      </c>
      <c r="I17" s="50">
        <v>0</v>
      </c>
      <c r="J17" s="51">
        <v>0.12</v>
      </c>
      <c r="K17" s="50">
        <v>0</v>
      </c>
      <c r="L17" s="50">
        <v>0</v>
      </c>
      <c r="N17" s="39">
        <f t="shared" si="0"/>
        <v>0</v>
      </c>
      <c r="P17" s="35">
        <v>42</v>
      </c>
      <c r="Q17" s="3"/>
      <c r="R17" s="3">
        <f t="shared" si="1"/>
        <v>0</v>
      </c>
      <c r="S17" s="3"/>
      <c r="T17" s="76">
        <f t="shared" si="2"/>
        <v>0</v>
      </c>
      <c r="U17" s="3">
        <f t="shared" si="3"/>
        <v>0</v>
      </c>
      <c r="V17" s="3">
        <f t="shared" si="4"/>
        <v>0</v>
      </c>
      <c r="W17" s="36">
        <v>0.12</v>
      </c>
      <c r="X17" s="3">
        <f t="shared" si="5"/>
        <v>0</v>
      </c>
      <c r="Y17" s="3">
        <f t="shared" si="6"/>
        <v>0</v>
      </c>
      <c r="Z17"/>
      <c r="AA17" s="35">
        <v>42</v>
      </c>
      <c r="AB17" s="3">
        <f t="shared" si="7"/>
        <v>0</v>
      </c>
      <c r="AC17" s="3"/>
      <c r="AD17" s="3"/>
      <c r="AE17" s="76">
        <f t="shared" si="8"/>
        <v>0</v>
      </c>
      <c r="AF17" s="3">
        <f t="shared" si="9"/>
        <v>0</v>
      </c>
      <c r="AG17" s="3">
        <f t="shared" si="10"/>
        <v>0</v>
      </c>
      <c r="AH17" s="36">
        <v>0.12</v>
      </c>
      <c r="AI17" s="3">
        <f t="shared" si="11"/>
        <v>0</v>
      </c>
      <c r="AJ17" s="3">
        <f t="shared" si="12"/>
        <v>0</v>
      </c>
      <c r="AK17"/>
      <c r="AL17" s="35">
        <v>42</v>
      </c>
      <c r="AM17" s="3">
        <f t="shared" si="13"/>
        <v>0</v>
      </c>
      <c r="AN17" s="3"/>
      <c r="AO17" s="3"/>
      <c r="AP17" s="76">
        <f t="shared" si="14"/>
        <v>0</v>
      </c>
      <c r="AQ17" s="3">
        <f t="shared" si="15"/>
        <v>0</v>
      </c>
      <c r="AR17" s="3">
        <f t="shared" si="16"/>
        <v>0</v>
      </c>
      <c r="AS17" s="36">
        <v>0.12</v>
      </c>
      <c r="AT17" s="3">
        <f t="shared" si="17"/>
        <v>0</v>
      </c>
      <c r="AU17" s="3">
        <f t="shared" si="18"/>
        <v>0</v>
      </c>
      <c r="AV17"/>
      <c r="AW17" s="35">
        <v>42</v>
      </c>
      <c r="AX17" s="3">
        <f t="shared" si="19"/>
        <v>0</v>
      </c>
      <c r="AY17" s="3"/>
      <c r="AZ17" s="3"/>
      <c r="BA17" s="76">
        <f t="shared" si="20"/>
        <v>0</v>
      </c>
      <c r="BB17" s="3">
        <f t="shared" si="21"/>
        <v>0</v>
      </c>
      <c r="BC17" s="3">
        <f t="shared" si="22"/>
        <v>0</v>
      </c>
      <c r="BD17" s="36">
        <v>0.12</v>
      </c>
      <c r="BE17" s="3">
        <f t="shared" si="23"/>
        <v>0</v>
      </c>
      <c r="BF17" s="3">
        <f t="shared" si="24"/>
        <v>0</v>
      </c>
      <c r="BG17"/>
      <c r="BH17" s="35">
        <v>42</v>
      </c>
      <c r="BI17" s="3">
        <f t="shared" si="25"/>
        <v>0</v>
      </c>
      <c r="BJ17" s="3"/>
      <c r="BK17" s="3"/>
      <c r="BL17" s="76">
        <f t="shared" si="26"/>
        <v>0</v>
      </c>
      <c r="BM17" s="3">
        <f t="shared" si="27"/>
        <v>0</v>
      </c>
      <c r="BN17" s="3">
        <f t="shared" si="28"/>
        <v>0</v>
      </c>
      <c r="BO17" s="36">
        <v>0.12</v>
      </c>
      <c r="BP17" s="3">
        <f t="shared" si="29"/>
        <v>0</v>
      </c>
      <c r="BQ17" s="3">
        <f t="shared" si="30"/>
        <v>0</v>
      </c>
      <c r="BS17" s="35">
        <v>42</v>
      </c>
      <c r="BT17" s="3">
        <f t="shared" si="31"/>
        <v>0</v>
      </c>
      <c r="BU17" s="3"/>
      <c r="BV17" s="3"/>
      <c r="BW17" s="76">
        <f t="shared" si="32"/>
        <v>0</v>
      </c>
      <c r="BX17" s="3">
        <f t="shared" si="33"/>
        <v>0</v>
      </c>
      <c r="BY17" s="3">
        <f t="shared" si="34"/>
        <v>0</v>
      </c>
      <c r="BZ17" s="36">
        <v>0.12</v>
      </c>
      <c r="CA17" s="3">
        <f t="shared" si="35"/>
        <v>0</v>
      </c>
      <c r="CB17" s="3">
        <f t="shared" si="36"/>
        <v>0</v>
      </c>
      <c r="CD17" s="35">
        <v>42</v>
      </c>
      <c r="CE17" s="3">
        <f t="shared" si="37"/>
        <v>0</v>
      </c>
      <c r="CF17" s="3"/>
      <c r="CG17" s="3"/>
      <c r="CH17" s="76">
        <f t="shared" si="38"/>
        <v>0</v>
      </c>
      <c r="CI17" s="3">
        <f t="shared" si="39"/>
        <v>0</v>
      </c>
      <c r="CJ17" s="3">
        <f t="shared" si="40"/>
        <v>0</v>
      </c>
      <c r="CK17" s="36">
        <v>0.12</v>
      </c>
      <c r="CL17" s="3">
        <f t="shared" si="41"/>
        <v>0</v>
      </c>
      <c r="CM17" s="3">
        <f t="shared" si="42"/>
        <v>0</v>
      </c>
      <c r="CO17" s="35">
        <v>42</v>
      </c>
      <c r="CP17" s="3">
        <f t="shared" si="43"/>
        <v>0</v>
      </c>
      <c r="CQ17" s="3"/>
      <c r="CR17" s="3"/>
      <c r="CS17" s="76">
        <f t="shared" si="44"/>
        <v>0</v>
      </c>
      <c r="CT17" s="3">
        <f t="shared" si="45"/>
        <v>0</v>
      </c>
      <c r="CU17" s="3">
        <f t="shared" si="46"/>
        <v>0</v>
      </c>
      <c r="CV17" s="36">
        <v>0.12</v>
      </c>
      <c r="CW17" s="3">
        <f t="shared" si="47"/>
        <v>0</v>
      </c>
      <c r="CX17" s="3">
        <f t="shared" si="48"/>
        <v>0</v>
      </c>
      <c r="CZ17" s="35">
        <v>42</v>
      </c>
      <c r="DA17" s="3">
        <f t="shared" si="49"/>
        <v>0</v>
      </c>
      <c r="DB17" s="3"/>
      <c r="DC17" s="3"/>
      <c r="DD17" s="76">
        <f t="shared" si="50"/>
        <v>0</v>
      </c>
      <c r="DE17" s="3">
        <f t="shared" si="51"/>
        <v>0</v>
      </c>
      <c r="DF17" s="3">
        <f t="shared" si="52"/>
        <v>0</v>
      </c>
      <c r="DG17" s="36">
        <v>0.12</v>
      </c>
      <c r="DH17" s="3">
        <f t="shared" si="53"/>
        <v>0</v>
      </c>
      <c r="DI17" s="3">
        <f t="shared" si="54"/>
        <v>0</v>
      </c>
    </row>
    <row r="18" spans="2:113" x14ac:dyDescent="0.25">
      <c r="B18" s="45">
        <v>43.1</v>
      </c>
      <c r="C18" s="46" t="s">
        <v>131</v>
      </c>
      <c r="D18" s="47">
        <v>0</v>
      </c>
      <c r="E18" s="49"/>
      <c r="F18" s="49"/>
      <c r="G18" s="50">
        <v>0</v>
      </c>
      <c r="H18" s="50">
        <v>0</v>
      </c>
      <c r="I18" s="50">
        <v>0</v>
      </c>
      <c r="J18" s="51">
        <v>0.3</v>
      </c>
      <c r="K18" s="50">
        <v>0</v>
      </c>
      <c r="L18" s="50">
        <v>0</v>
      </c>
      <c r="N18" s="39">
        <f t="shared" si="0"/>
        <v>0</v>
      </c>
      <c r="P18" s="35">
        <v>43.1</v>
      </c>
      <c r="Q18" s="3"/>
      <c r="R18" s="3">
        <f t="shared" si="1"/>
        <v>0</v>
      </c>
      <c r="S18" s="3"/>
      <c r="T18" s="76">
        <f t="shared" si="2"/>
        <v>0</v>
      </c>
      <c r="U18" s="3">
        <f t="shared" si="3"/>
        <v>0</v>
      </c>
      <c r="V18" s="3">
        <f t="shared" si="4"/>
        <v>0</v>
      </c>
      <c r="W18" s="36">
        <v>0.3</v>
      </c>
      <c r="X18" s="3">
        <f t="shared" si="5"/>
        <v>0</v>
      </c>
      <c r="Y18" s="3">
        <f t="shared" si="6"/>
        <v>0</v>
      </c>
      <c r="Z18"/>
      <c r="AA18" s="35">
        <v>43.1</v>
      </c>
      <c r="AB18" s="3">
        <f t="shared" si="7"/>
        <v>0</v>
      </c>
      <c r="AC18" s="3"/>
      <c r="AD18" s="3"/>
      <c r="AE18" s="76">
        <f t="shared" si="8"/>
        <v>0</v>
      </c>
      <c r="AF18" s="3">
        <f t="shared" si="9"/>
        <v>0</v>
      </c>
      <c r="AG18" s="3">
        <f t="shared" si="10"/>
        <v>0</v>
      </c>
      <c r="AH18" s="36">
        <v>0.3</v>
      </c>
      <c r="AI18" s="3">
        <f t="shared" si="11"/>
        <v>0</v>
      </c>
      <c r="AJ18" s="3">
        <f t="shared" si="12"/>
        <v>0</v>
      </c>
      <c r="AK18"/>
      <c r="AL18" s="35">
        <v>43.1</v>
      </c>
      <c r="AM18" s="3">
        <f t="shared" si="13"/>
        <v>0</v>
      </c>
      <c r="AN18" s="3"/>
      <c r="AO18" s="3"/>
      <c r="AP18" s="76">
        <f t="shared" si="14"/>
        <v>0</v>
      </c>
      <c r="AQ18" s="3">
        <f t="shared" si="15"/>
        <v>0</v>
      </c>
      <c r="AR18" s="3">
        <f t="shared" si="16"/>
        <v>0</v>
      </c>
      <c r="AS18" s="36">
        <v>0.3</v>
      </c>
      <c r="AT18" s="3">
        <f t="shared" si="17"/>
        <v>0</v>
      </c>
      <c r="AU18" s="3">
        <f t="shared" si="18"/>
        <v>0</v>
      </c>
      <c r="AV18"/>
      <c r="AW18" s="35">
        <v>43.1</v>
      </c>
      <c r="AX18" s="3">
        <f t="shared" si="19"/>
        <v>0</v>
      </c>
      <c r="AY18" s="3"/>
      <c r="AZ18" s="3"/>
      <c r="BA18" s="76">
        <f t="shared" si="20"/>
        <v>0</v>
      </c>
      <c r="BB18" s="3">
        <f t="shared" si="21"/>
        <v>0</v>
      </c>
      <c r="BC18" s="3">
        <f t="shared" si="22"/>
        <v>0</v>
      </c>
      <c r="BD18" s="36">
        <v>0.3</v>
      </c>
      <c r="BE18" s="3">
        <f t="shared" si="23"/>
        <v>0</v>
      </c>
      <c r="BF18" s="3">
        <f t="shared" si="24"/>
        <v>0</v>
      </c>
      <c r="BG18"/>
      <c r="BH18" s="35">
        <v>43.1</v>
      </c>
      <c r="BI18" s="3">
        <f t="shared" si="25"/>
        <v>0</v>
      </c>
      <c r="BJ18" s="3"/>
      <c r="BK18" s="3"/>
      <c r="BL18" s="76">
        <f t="shared" si="26"/>
        <v>0</v>
      </c>
      <c r="BM18" s="3">
        <f t="shared" si="27"/>
        <v>0</v>
      </c>
      <c r="BN18" s="3">
        <f t="shared" si="28"/>
        <v>0</v>
      </c>
      <c r="BO18" s="36">
        <v>0.3</v>
      </c>
      <c r="BP18" s="3">
        <f t="shared" si="29"/>
        <v>0</v>
      </c>
      <c r="BQ18" s="3">
        <f t="shared" si="30"/>
        <v>0</v>
      </c>
      <c r="BS18" s="35">
        <v>43.1</v>
      </c>
      <c r="BT18" s="3">
        <f t="shared" si="31"/>
        <v>0</v>
      </c>
      <c r="BU18" s="3"/>
      <c r="BV18" s="3"/>
      <c r="BW18" s="76">
        <f t="shared" si="32"/>
        <v>0</v>
      </c>
      <c r="BX18" s="3">
        <f t="shared" si="33"/>
        <v>0</v>
      </c>
      <c r="BY18" s="3">
        <f t="shared" si="34"/>
        <v>0</v>
      </c>
      <c r="BZ18" s="36">
        <v>0.3</v>
      </c>
      <c r="CA18" s="3">
        <f t="shared" si="35"/>
        <v>0</v>
      </c>
      <c r="CB18" s="3">
        <f t="shared" si="36"/>
        <v>0</v>
      </c>
      <c r="CD18" s="35">
        <v>43.1</v>
      </c>
      <c r="CE18" s="3">
        <f t="shared" si="37"/>
        <v>0</v>
      </c>
      <c r="CF18" s="3"/>
      <c r="CG18" s="3"/>
      <c r="CH18" s="76">
        <f t="shared" si="38"/>
        <v>0</v>
      </c>
      <c r="CI18" s="3">
        <f t="shared" si="39"/>
        <v>0</v>
      </c>
      <c r="CJ18" s="3">
        <f t="shared" si="40"/>
        <v>0</v>
      </c>
      <c r="CK18" s="36">
        <v>0.3</v>
      </c>
      <c r="CL18" s="3">
        <f t="shared" si="41"/>
        <v>0</v>
      </c>
      <c r="CM18" s="3">
        <f t="shared" si="42"/>
        <v>0</v>
      </c>
      <c r="CO18" s="35">
        <v>43.1</v>
      </c>
      <c r="CP18" s="3">
        <f t="shared" si="43"/>
        <v>0</v>
      </c>
      <c r="CQ18" s="3"/>
      <c r="CR18" s="3"/>
      <c r="CS18" s="76">
        <f t="shared" si="44"/>
        <v>0</v>
      </c>
      <c r="CT18" s="3">
        <f t="shared" si="45"/>
        <v>0</v>
      </c>
      <c r="CU18" s="3">
        <f t="shared" si="46"/>
        <v>0</v>
      </c>
      <c r="CV18" s="36">
        <v>0.3</v>
      </c>
      <c r="CW18" s="3">
        <f t="shared" si="47"/>
        <v>0</v>
      </c>
      <c r="CX18" s="3">
        <f t="shared" si="48"/>
        <v>0</v>
      </c>
      <c r="CZ18" s="35">
        <v>43.1</v>
      </c>
      <c r="DA18" s="3">
        <f t="shared" si="49"/>
        <v>0</v>
      </c>
      <c r="DB18" s="3"/>
      <c r="DC18" s="3"/>
      <c r="DD18" s="76">
        <f t="shared" si="50"/>
        <v>0</v>
      </c>
      <c r="DE18" s="3">
        <f t="shared" si="51"/>
        <v>0</v>
      </c>
      <c r="DF18" s="3">
        <f t="shared" si="52"/>
        <v>0</v>
      </c>
      <c r="DG18" s="36">
        <v>0.3</v>
      </c>
      <c r="DH18" s="3">
        <f t="shared" si="53"/>
        <v>0</v>
      </c>
      <c r="DI18" s="3">
        <f t="shared" si="54"/>
        <v>0</v>
      </c>
    </row>
    <row r="19" spans="2:113" x14ac:dyDescent="0.25">
      <c r="B19" s="45">
        <v>43.2</v>
      </c>
      <c r="C19" s="46" t="s">
        <v>132</v>
      </c>
      <c r="D19" s="47">
        <v>0</v>
      </c>
      <c r="E19" s="49"/>
      <c r="F19" s="49"/>
      <c r="G19" s="50">
        <v>0</v>
      </c>
      <c r="H19" s="50">
        <v>0</v>
      </c>
      <c r="I19" s="50">
        <v>0</v>
      </c>
      <c r="J19" s="51">
        <v>0.5</v>
      </c>
      <c r="K19" s="50">
        <v>0</v>
      </c>
      <c r="L19" s="50">
        <v>0</v>
      </c>
      <c r="N19" s="39">
        <f t="shared" si="0"/>
        <v>0</v>
      </c>
      <c r="P19" s="35">
        <v>43.2</v>
      </c>
      <c r="Q19" s="3"/>
      <c r="R19" s="3">
        <f t="shared" si="1"/>
        <v>0</v>
      </c>
      <c r="S19" s="3"/>
      <c r="T19" s="76">
        <f t="shared" si="2"/>
        <v>0</v>
      </c>
      <c r="U19" s="3">
        <f t="shared" si="3"/>
        <v>0</v>
      </c>
      <c r="V19" s="3">
        <f t="shared" si="4"/>
        <v>0</v>
      </c>
      <c r="W19" s="36">
        <v>0.5</v>
      </c>
      <c r="X19" s="3">
        <f t="shared" si="5"/>
        <v>0</v>
      </c>
      <c r="Y19" s="3">
        <f t="shared" si="6"/>
        <v>0</v>
      </c>
      <c r="Z19"/>
      <c r="AA19" s="35">
        <v>43.2</v>
      </c>
      <c r="AB19" s="3">
        <f t="shared" si="7"/>
        <v>0</v>
      </c>
      <c r="AC19" s="3"/>
      <c r="AD19" s="3"/>
      <c r="AE19" s="76">
        <f t="shared" si="8"/>
        <v>0</v>
      </c>
      <c r="AF19" s="3">
        <f t="shared" si="9"/>
        <v>0</v>
      </c>
      <c r="AG19" s="3">
        <f t="shared" si="10"/>
        <v>0</v>
      </c>
      <c r="AH19" s="36">
        <v>0.5</v>
      </c>
      <c r="AI19" s="3">
        <f t="shared" si="11"/>
        <v>0</v>
      </c>
      <c r="AJ19" s="3">
        <f t="shared" si="12"/>
        <v>0</v>
      </c>
      <c r="AK19"/>
      <c r="AL19" s="35">
        <v>43.2</v>
      </c>
      <c r="AM19" s="3">
        <f t="shared" si="13"/>
        <v>0</v>
      </c>
      <c r="AN19" s="3"/>
      <c r="AO19" s="3"/>
      <c r="AP19" s="76">
        <f t="shared" si="14"/>
        <v>0</v>
      </c>
      <c r="AQ19" s="3">
        <f t="shared" si="15"/>
        <v>0</v>
      </c>
      <c r="AR19" s="3">
        <f t="shared" si="16"/>
        <v>0</v>
      </c>
      <c r="AS19" s="36">
        <v>0.5</v>
      </c>
      <c r="AT19" s="3">
        <f t="shared" si="17"/>
        <v>0</v>
      </c>
      <c r="AU19" s="3">
        <f t="shared" si="18"/>
        <v>0</v>
      </c>
      <c r="AV19"/>
      <c r="AW19" s="35">
        <v>43.2</v>
      </c>
      <c r="AX19" s="3">
        <f t="shared" si="19"/>
        <v>0</v>
      </c>
      <c r="AY19" s="3"/>
      <c r="AZ19" s="3"/>
      <c r="BA19" s="76">
        <f t="shared" si="20"/>
        <v>0</v>
      </c>
      <c r="BB19" s="3">
        <f t="shared" si="21"/>
        <v>0</v>
      </c>
      <c r="BC19" s="3">
        <f t="shared" si="22"/>
        <v>0</v>
      </c>
      <c r="BD19" s="36">
        <v>0.5</v>
      </c>
      <c r="BE19" s="3">
        <f t="shared" si="23"/>
        <v>0</v>
      </c>
      <c r="BF19" s="3">
        <f t="shared" si="24"/>
        <v>0</v>
      </c>
      <c r="BG19"/>
      <c r="BH19" s="35">
        <v>43.2</v>
      </c>
      <c r="BI19" s="3">
        <f t="shared" si="25"/>
        <v>0</v>
      </c>
      <c r="BJ19" s="3"/>
      <c r="BK19" s="3"/>
      <c r="BL19" s="76">
        <f t="shared" si="26"/>
        <v>0</v>
      </c>
      <c r="BM19" s="3">
        <f t="shared" si="27"/>
        <v>0</v>
      </c>
      <c r="BN19" s="3">
        <f t="shared" si="28"/>
        <v>0</v>
      </c>
      <c r="BO19" s="36">
        <v>0.5</v>
      </c>
      <c r="BP19" s="3">
        <f t="shared" si="29"/>
        <v>0</v>
      </c>
      <c r="BQ19" s="3">
        <f t="shared" si="30"/>
        <v>0</v>
      </c>
      <c r="BS19" s="35">
        <v>43.2</v>
      </c>
      <c r="BT19" s="3">
        <f t="shared" si="31"/>
        <v>0</v>
      </c>
      <c r="BU19" s="3"/>
      <c r="BV19" s="3"/>
      <c r="BW19" s="76">
        <f t="shared" si="32"/>
        <v>0</v>
      </c>
      <c r="BX19" s="3">
        <f t="shared" si="33"/>
        <v>0</v>
      </c>
      <c r="BY19" s="3">
        <f t="shared" si="34"/>
        <v>0</v>
      </c>
      <c r="BZ19" s="36">
        <v>0.5</v>
      </c>
      <c r="CA19" s="3">
        <f t="shared" si="35"/>
        <v>0</v>
      </c>
      <c r="CB19" s="3">
        <f t="shared" si="36"/>
        <v>0</v>
      </c>
      <c r="CD19" s="35">
        <v>43.2</v>
      </c>
      <c r="CE19" s="3">
        <f t="shared" si="37"/>
        <v>0</v>
      </c>
      <c r="CF19" s="3"/>
      <c r="CG19" s="3"/>
      <c r="CH19" s="76">
        <f t="shared" si="38"/>
        <v>0</v>
      </c>
      <c r="CI19" s="3">
        <f t="shared" si="39"/>
        <v>0</v>
      </c>
      <c r="CJ19" s="3">
        <f t="shared" si="40"/>
        <v>0</v>
      </c>
      <c r="CK19" s="36">
        <v>0.5</v>
      </c>
      <c r="CL19" s="3">
        <f t="shared" si="41"/>
        <v>0</v>
      </c>
      <c r="CM19" s="3">
        <f t="shared" si="42"/>
        <v>0</v>
      </c>
      <c r="CO19" s="35">
        <v>43.2</v>
      </c>
      <c r="CP19" s="3">
        <f t="shared" si="43"/>
        <v>0</v>
      </c>
      <c r="CQ19" s="3"/>
      <c r="CR19" s="3"/>
      <c r="CS19" s="76">
        <f t="shared" si="44"/>
        <v>0</v>
      </c>
      <c r="CT19" s="3">
        <f t="shared" si="45"/>
        <v>0</v>
      </c>
      <c r="CU19" s="3">
        <f t="shared" si="46"/>
        <v>0</v>
      </c>
      <c r="CV19" s="36">
        <v>0.5</v>
      </c>
      <c r="CW19" s="3">
        <f t="shared" si="47"/>
        <v>0</v>
      </c>
      <c r="CX19" s="3">
        <f t="shared" si="48"/>
        <v>0</v>
      </c>
      <c r="CZ19" s="35">
        <v>43.2</v>
      </c>
      <c r="DA19" s="3">
        <f t="shared" si="49"/>
        <v>0</v>
      </c>
      <c r="DB19" s="3"/>
      <c r="DC19" s="3"/>
      <c r="DD19" s="76">
        <f t="shared" si="50"/>
        <v>0</v>
      </c>
      <c r="DE19" s="3">
        <f t="shared" si="51"/>
        <v>0</v>
      </c>
      <c r="DF19" s="3">
        <f t="shared" si="52"/>
        <v>0</v>
      </c>
      <c r="DG19" s="36">
        <v>0.5</v>
      </c>
      <c r="DH19" s="3">
        <f t="shared" si="53"/>
        <v>0</v>
      </c>
      <c r="DI19" s="3">
        <f t="shared" si="54"/>
        <v>0</v>
      </c>
    </row>
    <row r="20" spans="2:113" x14ac:dyDescent="0.25">
      <c r="B20" s="45">
        <v>45</v>
      </c>
      <c r="C20" s="46" t="s">
        <v>133</v>
      </c>
      <c r="D20" s="47">
        <v>54314.7</v>
      </c>
      <c r="E20" s="49"/>
      <c r="F20" s="49"/>
      <c r="G20" s="50">
        <v>54314.7</v>
      </c>
      <c r="H20" s="50">
        <v>0</v>
      </c>
      <c r="I20" s="50">
        <v>54314.7</v>
      </c>
      <c r="J20" s="51">
        <v>0.45</v>
      </c>
      <c r="K20" s="50">
        <v>24441.614999999998</v>
      </c>
      <c r="L20" s="50">
        <v>29873.084999999999</v>
      </c>
      <c r="N20" s="39">
        <f t="shared" si="0"/>
        <v>0</v>
      </c>
      <c r="P20" s="35">
        <v>45</v>
      </c>
      <c r="Q20" s="3"/>
      <c r="R20" s="3">
        <f t="shared" si="1"/>
        <v>0</v>
      </c>
      <c r="S20" s="3"/>
      <c r="T20" s="76">
        <f t="shared" si="2"/>
        <v>0</v>
      </c>
      <c r="U20" s="3">
        <f t="shared" si="3"/>
        <v>0</v>
      </c>
      <c r="V20" s="3">
        <f t="shared" si="4"/>
        <v>0</v>
      </c>
      <c r="W20" s="36">
        <v>0.45</v>
      </c>
      <c r="X20" s="3">
        <f t="shared" si="5"/>
        <v>0</v>
      </c>
      <c r="Y20" s="3">
        <f t="shared" si="6"/>
        <v>0</v>
      </c>
      <c r="Z20"/>
      <c r="AA20" s="35">
        <v>45</v>
      </c>
      <c r="AB20" s="3">
        <f t="shared" si="7"/>
        <v>0</v>
      </c>
      <c r="AC20" s="3"/>
      <c r="AD20" s="3"/>
      <c r="AE20" s="76">
        <f t="shared" si="8"/>
        <v>0</v>
      </c>
      <c r="AF20" s="3">
        <f t="shared" si="9"/>
        <v>0</v>
      </c>
      <c r="AG20" s="3">
        <f t="shared" si="10"/>
        <v>0</v>
      </c>
      <c r="AH20" s="36">
        <v>0.45</v>
      </c>
      <c r="AI20" s="3">
        <f t="shared" si="11"/>
        <v>0</v>
      </c>
      <c r="AJ20" s="3">
        <f t="shared" si="12"/>
        <v>0</v>
      </c>
      <c r="AK20"/>
      <c r="AL20" s="35">
        <v>45</v>
      </c>
      <c r="AM20" s="3">
        <f t="shared" si="13"/>
        <v>0</v>
      </c>
      <c r="AN20" s="3"/>
      <c r="AO20" s="3"/>
      <c r="AP20" s="76">
        <f t="shared" si="14"/>
        <v>0</v>
      </c>
      <c r="AQ20" s="3">
        <f t="shared" si="15"/>
        <v>0</v>
      </c>
      <c r="AR20" s="3">
        <f t="shared" si="16"/>
        <v>0</v>
      </c>
      <c r="AS20" s="36">
        <v>0.45</v>
      </c>
      <c r="AT20" s="3">
        <f t="shared" si="17"/>
        <v>0</v>
      </c>
      <c r="AU20" s="3">
        <f t="shared" si="18"/>
        <v>0</v>
      </c>
      <c r="AV20"/>
      <c r="AW20" s="35">
        <v>45</v>
      </c>
      <c r="AX20" s="3">
        <f t="shared" si="19"/>
        <v>0</v>
      </c>
      <c r="AY20" s="3"/>
      <c r="AZ20" s="3"/>
      <c r="BA20" s="76">
        <f t="shared" si="20"/>
        <v>0</v>
      </c>
      <c r="BB20" s="3">
        <f t="shared" si="21"/>
        <v>0</v>
      </c>
      <c r="BC20" s="3">
        <f t="shared" si="22"/>
        <v>0</v>
      </c>
      <c r="BD20" s="36">
        <v>0.45</v>
      </c>
      <c r="BE20" s="3">
        <f t="shared" si="23"/>
        <v>0</v>
      </c>
      <c r="BF20" s="3">
        <f t="shared" si="24"/>
        <v>0</v>
      </c>
      <c r="BG20"/>
      <c r="BH20" s="35">
        <v>45</v>
      </c>
      <c r="BI20" s="3">
        <f t="shared" si="25"/>
        <v>0</v>
      </c>
      <c r="BJ20" s="3"/>
      <c r="BK20" s="3"/>
      <c r="BL20" s="76">
        <f t="shared" si="26"/>
        <v>0</v>
      </c>
      <c r="BM20" s="3">
        <f t="shared" si="27"/>
        <v>0</v>
      </c>
      <c r="BN20" s="3">
        <f t="shared" si="28"/>
        <v>0</v>
      </c>
      <c r="BO20" s="36">
        <v>0.45</v>
      </c>
      <c r="BP20" s="3">
        <f t="shared" si="29"/>
        <v>0</v>
      </c>
      <c r="BQ20" s="3">
        <f t="shared" si="30"/>
        <v>0</v>
      </c>
      <c r="BS20" s="35">
        <v>45</v>
      </c>
      <c r="BT20" s="3">
        <f t="shared" si="31"/>
        <v>0</v>
      </c>
      <c r="BU20" s="3"/>
      <c r="BV20" s="3"/>
      <c r="BW20" s="76">
        <f t="shared" si="32"/>
        <v>0</v>
      </c>
      <c r="BX20" s="3">
        <f t="shared" si="33"/>
        <v>0</v>
      </c>
      <c r="BY20" s="3">
        <f t="shared" si="34"/>
        <v>0</v>
      </c>
      <c r="BZ20" s="36">
        <v>0.45</v>
      </c>
      <c r="CA20" s="3">
        <f t="shared" si="35"/>
        <v>0</v>
      </c>
      <c r="CB20" s="3">
        <f t="shared" si="36"/>
        <v>0</v>
      </c>
      <c r="CD20" s="35">
        <v>45</v>
      </c>
      <c r="CE20" s="3">
        <f t="shared" si="37"/>
        <v>0</v>
      </c>
      <c r="CF20" s="3"/>
      <c r="CG20" s="3"/>
      <c r="CH20" s="76">
        <f t="shared" si="38"/>
        <v>0</v>
      </c>
      <c r="CI20" s="3">
        <f t="shared" si="39"/>
        <v>0</v>
      </c>
      <c r="CJ20" s="3">
        <f t="shared" si="40"/>
        <v>0</v>
      </c>
      <c r="CK20" s="36">
        <v>0.45</v>
      </c>
      <c r="CL20" s="3">
        <f t="shared" si="41"/>
        <v>0</v>
      </c>
      <c r="CM20" s="3">
        <f t="shared" si="42"/>
        <v>0</v>
      </c>
      <c r="CO20" s="35">
        <v>45</v>
      </c>
      <c r="CP20" s="3">
        <f t="shared" si="43"/>
        <v>0</v>
      </c>
      <c r="CQ20" s="3"/>
      <c r="CR20" s="3"/>
      <c r="CS20" s="76">
        <f t="shared" si="44"/>
        <v>0</v>
      </c>
      <c r="CT20" s="3">
        <f t="shared" si="45"/>
        <v>0</v>
      </c>
      <c r="CU20" s="3">
        <f t="shared" si="46"/>
        <v>0</v>
      </c>
      <c r="CV20" s="36">
        <v>0.45</v>
      </c>
      <c r="CW20" s="3">
        <f t="shared" si="47"/>
        <v>0</v>
      </c>
      <c r="CX20" s="3">
        <f t="shared" si="48"/>
        <v>0</v>
      </c>
      <c r="CZ20" s="35">
        <v>45</v>
      </c>
      <c r="DA20" s="3">
        <f t="shared" si="49"/>
        <v>0</v>
      </c>
      <c r="DB20" s="3"/>
      <c r="DC20" s="3"/>
      <c r="DD20" s="76">
        <f t="shared" si="50"/>
        <v>0</v>
      </c>
      <c r="DE20" s="3">
        <f t="shared" si="51"/>
        <v>0</v>
      </c>
      <c r="DF20" s="3">
        <f t="shared" si="52"/>
        <v>0</v>
      </c>
      <c r="DG20" s="36">
        <v>0.45</v>
      </c>
      <c r="DH20" s="3">
        <f t="shared" si="53"/>
        <v>0</v>
      </c>
      <c r="DI20" s="3">
        <f t="shared" si="54"/>
        <v>0</v>
      </c>
    </row>
    <row r="21" spans="2:113" x14ac:dyDescent="0.25">
      <c r="B21" s="45">
        <v>46</v>
      </c>
      <c r="C21" s="46" t="s">
        <v>134</v>
      </c>
      <c r="D21" s="47">
        <v>0</v>
      </c>
      <c r="E21" s="49"/>
      <c r="F21" s="49"/>
      <c r="G21" s="50">
        <v>0</v>
      </c>
      <c r="H21" s="50">
        <v>0</v>
      </c>
      <c r="I21" s="50">
        <v>0</v>
      </c>
      <c r="J21" s="51">
        <v>0.3</v>
      </c>
      <c r="K21" s="50">
        <v>0</v>
      </c>
      <c r="L21" s="50">
        <v>0</v>
      </c>
      <c r="N21" s="39">
        <f t="shared" si="0"/>
        <v>0</v>
      </c>
      <c r="P21" s="35">
        <v>46</v>
      </c>
      <c r="Q21" s="3"/>
      <c r="R21" s="3">
        <f t="shared" si="1"/>
        <v>0</v>
      </c>
      <c r="S21" s="3"/>
      <c r="T21" s="76">
        <f t="shared" si="2"/>
        <v>0</v>
      </c>
      <c r="U21" s="3">
        <f t="shared" si="3"/>
        <v>0</v>
      </c>
      <c r="V21" s="3">
        <f t="shared" si="4"/>
        <v>0</v>
      </c>
      <c r="W21" s="36">
        <v>0.3</v>
      </c>
      <c r="X21" s="3">
        <f t="shared" si="5"/>
        <v>0</v>
      </c>
      <c r="Y21" s="3">
        <f t="shared" si="6"/>
        <v>0</v>
      </c>
      <c r="Z21"/>
      <c r="AA21" s="35">
        <v>46</v>
      </c>
      <c r="AB21" s="3">
        <f t="shared" si="7"/>
        <v>0</v>
      </c>
      <c r="AC21" s="3"/>
      <c r="AD21" s="3"/>
      <c r="AE21" s="76">
        <f t="shared" si="8"/>
        <v>0</v>
      </c>
      <c r="AF21" s="3">
        <f t="shared" si="9"/>
        <v>0</v>
      </c>
      <c r="AG21" s="3">
        <f t="shared" si="10"/>
        <v>0</v>
      </c>
      <c r="AH21" s="36">
        <v>0.3</v>
      </c>
      <c r="AI21" s="3">
        <f t="shared" si="11"/>
        <v>0</v>
      </c>
      <c r="AJ21" s="3">
        <f t="shared" si="12"/>
        <v>0</v>
      </c>
      <c r="AK21"/>
      <c r="AL21" s="35">
        <v>46</v>
      </c>
      <c r="AM21" s="3">
        <f t="shared" si="13"/>
        <v>0</v>
      </c>
      <c r="AN21" s="3"/>
      <c r="AO21" s="3"/>
      <c r="AP21" s="76">
        <f t="shared" si="14"/>
        <v>0</v>
      </c>
      <c r="AQ21" s="3">
        <f t="shared" si="15"/>
        <v>0</v>
      </c>
      <c r="AR21" s="3">
        <f t="shared" si="16"/>
        <v>0</v>
      </c>
      <c r="AS21" s="36">
        <v>0.3</v>
      </c>
      <c r="AT21" s="3">
        <f t="shared" si="17"/>
        <v>0</v>
      </c>
      <c r="AU21" s="3">
        <f t="shared" si="18"/>
        <v>0</v>
      </c>
      <c r="AV21"/>
      <c r="AW21" s="35">
        <v>46</v>
      </c>
      <c r="AX21" s="3">
        <f t="shared" si="19"/>
        <v>0</v>
      </c>
      <c r="AY21" s="3"/>
      <c r="AZ21" s="3"/>
      <c r="BA21" s="76">
        <f t="shared" si="20"/>
        <v>0</v>
      </c>
      <c r="BB21" s="3">
        <f t="shared" si="21"/>
        <v>0</v>
      </c>
      <c r="BC21" s="3">
        <f t="shared" si="22"/>
        <v>0</v>
      </c>
      <c r="BD21" s="36">
        <v>0.3</v>
      </c>
      <c r="BE21" s="3">
        <f t="shared" si="23"/>
        <v>0</v>
      </c>
      <c r="BF21" s="3">
        <f t="shared" si="24"/>
        <v>0</v>
      </c>
      <c r="BG21"/>
      <c r="BH21" s="35">
        <v>46</v>
      </c>
      <c r="BI21" s="3">
        <f t="shared" si="25"/>
        <v>0</v>
      </c>
      <c r="BJ21" s="3"/>
      <c r="BK21" s="3"/>
      <c r="BL21" s="76">
        <f t="shared" si="26"/>
        <v>0</v>
      </c>
      <c r="BM21" s="3">
        <f t="shared" si="27"/>
        <v>0</v>
      </c>
      <c r="BN21" s="3">
        <f t="shared" si="28"/>
        <v>0</v>
      </c>
      <c r="BO21" s="36">
        <v>0.3</v>
      </c>
      <c r="BP21" s="3">
        <f t="shared" si="29"/>
        <v>0</v>
      </c>
      <c r="BQ21" s="3">
        <f t="shared" si="30"/>
        <v>0</v>
      </c>
      <c r="BS21" s="35">
        <v>46</v>
      </c>
      <c r="BT21" s="3">
        <f t="shared" si="31"/>
        <v>0</v>
      </c>
      <c r="BU21" s="3"/>
      <c r="BV21" s="3"/>
      <c r="BW21" s="76">
        <f t="shared" si="32"/>
        <v>0</v>
      </c>
      <c r="BX21" s="3">
        <f t="shared" si="33"/>
        <v>0</v>
      </c>
      <c r="BY21" s="3">
        <f t="shared" si="34"/>
        <v>0</v>
      </c>
      <c r="BZ21" s="36">
        <v>0.3</v>
      </c>
      <c r="CA21" s="3">
        <f t="shared" si="35"/>
        <v>0</v>
      </c>
      <c r="CB21" s="3">
        <f t="shared" si="36"/>
        <v>0</v>
      </c>
      <c r="CD21" s="35">
        <v>46</v>
      </c>
      <c r="CE21" s="3">
        <f t="shared" si="37"/>
        <v>0</v>
      </c>
      <c r="CF21" s="3"/>
      <c r="CG21" s="3"/>
      <c r="CH21" s="76">
        <f t="shared" si="38"/>
        <v>0</v>
      </c>
      <c r="CI21" s="3">
        <f t="shared" si="39"/>
        <v>0</v>
      </c>
      <c r="CJ21" s="3">
        <f t="shared" si="40"/>
        <v>0</v>
      </c>
      <c r="CK21" s="36">
        <v>0.3</v>
      </c>
      <c r="CL21" s="3">
        <f t="shared" si="41"/>
        <v>0</v>
      </c>
      <c r="CM21" s="3">
        <f t="shared" si="42"/>
        <v>0</v>
      </c>
      <c r="CO21" s="35">
        <v>46</v>
      </c>
      <c r="CP21" s="3">
        <f t="shared" si="43"/>
        <v>0</v>
      </c>
      <c r="CQ21" s="3"/>
      <c r="CR21" s="3"/>
      <c r="CS21" s="76">
        <f t="shared" si="44"/>
        <v>0</v>
      </c>
      <c r="CT21" s="3">
        <f t="shared" si="45"/>
        <v>0</v>
      </c>
      <c r="CU21" s="3">
        <f t="shared" si="46"/>
        <v>0</v>
      </c>
      <c r="CV21" s="36">
        <v>0.3</v>
      </c>
      <c r="CW21" s="3">
        <f t="shared" si="47"/>
        <v>0</v>
      </c>
      <c r="CX21" s="3">
        <f t="shared" si="48"/>
        <v>0</v>
      </c>
      <c r="CZ21" s="35">
        <v>46</v>
      </c>
      <c r="DA21" s="3">
        <f t="shared" si="49"/>
        <v>0</v>
      </c>
      <c r="DB21" s="3"/>
      <c r="DC21" s="3"/>
      <c r="DD21" s="76">
        <f t="shared" si="50"/>
        <v>0</v>
      </c>
      <c r="DE21" s="3">
        <f t="shared" si="51"/>
        <v>0</v>
      </c>
      <c r="DF21" s="3">
        <f t="shared" si="52"/>
        <v>0</v>
      </c>
      <c r="DG21" s="36">
        <v>0.3</v>
      </c>
      <c r="DH21" s="3">
        <f t="shared" si="53"/>
        <v>0</v>
      </c>
      <c r="DI21" s="3">
        <f t="shared" si="54"/>
        <v>0</v>
      </c>
    </row>
    <row r="22" spans="2:113" x14ac:dyDescent="0.25">
      <c r="B22" s="45">
        <v>47</v>
      </c>
      <c r="C22" s="46" t="s">
        <v>135</v>
      </c>
      <c r="D22" s="47">
        <v>201646890.08000001</v>
      </c>
      <c r="E22" s="49">
        <v>29719227</v>
      </c>
      <c r="F22" s="49"/>
      <c r="G22" s="50">
        <v>231366117.08000001</v>
      </c>
      <c r="H22" s="50">
        <v>14859613.5</v>
      </c>
      <c r="I22" s="50">
        <v>246225730.58000001</v>
      </c>
      <c r="J22" s="51">
        <v>0.08</v>
      </c>
      <c r="K22" s="50">
        <v>19698058.446400002</v>
      </c>
      <c r="L22" s="50">
        <v>211668058.6336</v>
      </c>
      <c r="N22" s="39">
        <f t="shared" si="0"/>
        <v>29719227</v>
      </c>
      <c r="P22" s="35">
        <v>47</v>
      </c>
      <c r="Q22" s="3"/>
      <c r="R22" s="3">
        <f t="shared" si="1"/>
        <v>29719227</v>
      </c>
      <c r="S22" s="3"/>
      <c r="T22" s="76">
        <f t="shared" si="2"/>
        <v>29719227</v>
      </c>
      <c r="U22" s="3">
        <f t="shared" si="3"/>
        <v>44578840.5</v>
      </c>
      <c r="V22" s="3">
        <f t="shared" si="4"/>
        <v>44578840.5</v>
      </c>
      <c r="W22" s="36">
        <v>0.08</v>
      </c>
      <c r="X22" s="3">
        <f t="shared" si="5"/>
        <v>-3566307.24</v>
      </c>
      <c r="Y22" s="3">
        <f t="shared" si="6"/>
        <v>26152919.759999998</v>
      </c>
      <c r="Z22"/>
      <c r="AA22" s="35">
        <v>47</v>
      </c>
      <c r="AB22" s="3">
        <f t="shared" si="7"/>
        <v>26152919.759999998</v>
      </c>
      <c r="AC22" s="3"/>
      <c r="AD22" s="3"/>
      <c r="AE22" s="76">
        <f t="shared" si="8"/>
        <v>0</v>
      </c>
      <c r="AF22" s="3">
        <f t="shared" si="9"/>
        <v>0</v>
      </c>
      <c r="AG22" s="3">
        <f t="shared" si="10"/>
        <v>26152919.759999998</v>
      </c>
      <c r="AH22" s="36">
        <v>0.08</v>
      </c>
      <c r="AI22" s="3">
        <f t="shared" si="11"/>
        <v>-2092233.5807999999</v>
      </c>
      <c r="AJ22" s="3">
        <f t="shared" si="12"/>
        <v>24060686.179199997</v>
      </c>
      <c r="AK22"/>
      <c r="AL22" s="35">
        <v>47</v>
      </c>
      <c r="AM22" s="3">
        <f t="shared" si="13"/>
        <v>24060686.179199997</v>
      </c>
      <c r="AN22" s="3"/>
      <c r="AO22" s="3"/>
      <c r="AP22" s="76">
        <f t="shared" si="14"/>
        <v>0</v>
      </c>
      <c r="AQ22" s="3">
        <f t="shared" si="15"/>
        <v>0</v>
      </c>
      <c r="AR22" s="3">
        <f t="shared" si="16"/>
        <v>24060686.179199997</v>
      </c>
      <c r="AS22" s="36">
        <v>0.08</v>
      </c>
      <c r="AT22" s="3">
        <f t="shared" si="17"/>
        <v>-1924854.8943359999</v>
      </c>
      <c r="AU22" s="3">
        <f t="shared" si="18"/>
        <v>22135831.284863997</v>
      </c>
      <c r="AV22"/>
      <c r="AW22" s="35">
        <v>47</v>
      </c>
      <c r="AX22" s="3">
        <f t="shared" si="19"/>
        <v>22135831.284863997</v>
      </c>
      <c r="AY22" s="3"/>
      <c r="AZ22" s="3"/>
      <c r="BA22" s="76">
        <f t="shared" si="20"/>
        <v>0</v>
      </c>
      <c r="BB22" s="3">
        <f t="shared" si="21"/>
        <v>0</v>
      </c>
      <c r="BC22" s="3">
        <f t="shared" si="22"/>
        <v>22135831.284863997</v>
      </c>
      <c r="BD22" s="36">
        <v>0.08</v>
      </c>
      <c r="BE22" s="3">
        <f t="shared" si="23"/>
        <v>-1770866.5027891197</v>
      </c>
      <c r="BF22" s="3">
        <f t="shared" si="24"/>
        <v>20364964.782074876</v>
      </c>
      <c r="BG22"/>
      <c r="BH22" s="35">
        <v>47</v>
      </c>
      <c r="BI22" s="3">
        <f t="shared" si="25"/>
        <v>20364964.782074876</v>
      </c>
      <c r="BJ22" s="3"/>
      <c r="BK22" s="3"/>
      <c r="BL22" s="76">
        <f t="shared" si="26"/>
        <v>0</v>
      </c>
      <c r="BM22" s="3">
        <f t="shared" si="27"/>
        <v>0</v>
      </c>
      <c r="BN22" s="3">
        <f t="shared" si="28"/>
        <v>20364964.782074876</v>
      </c>
      <c r="BO22" s="36">
        <v>0.08</v>
      </c>
      <c r="BP22" s="3">
        <f t="shared" si="29"/>
        <v>-1629197.1825659901</v>
      </c>
      <c r="BQ22" s="3">
        <f t="shared" si="30"/>
        <v>18735767.599508885</v>
      </c>
      <c r="BS22" s="35">
        <v>47</v>
      </c>
      <c r="BT22" s="3">
        <f t="shared" si="31"/>
        <v>18735767.599508885</v>
      </c>
      <c r="BU22" s="3"/>
      <c r="BV22" s="3"/>
      <c r="BW22" s="76">
        <f t="shared" si="32"/>
        <v>0</v>
      </c>
      <c r="BX22" s="3">
        <f t="shared" si="33"/>
        <v>0</v>
      </c>
      <c r="BY22" s="3">
        <f t="shared" si="34"/>
        <v>18735767.599508885</v>
      </c>
      <c r="BZ22" s="36">
        <v>0.08</v>
      </c>
      <c r="CA22" s="3">
        <f t="shared" si="35"/>
        <v>-1498861.4079607108</v>
      </c>
      <c r="CB22" s="3">
        <f t="shared" si="36"/>
        <v>17236906.191548176</v>
      </c>
      <c r="CD22" s="35">
        <v>47</v>
      </c>
      <c r="CE22" s="3">
        <f t="shared" si="37"/>
        <v>17236906.191548176</v>
      </c>
      <c r="CF22" s="3"/>
      <c r="CG22" s="3"/>
      <c r="CH22" s="76">
        <f t="shared" si="38"/>
        <v>0</v>
      </c>
      <c r="CI22" s="3">
        <f t="shared" si="39"/>
        <v>0</v>
      </c>
      <c r="CJ22" s="3">
        <f t="shared" si="40"/>
        <v>17236906.191548176</v>
      </c>
      <c r="CK22" s="36">
        <v>0.08</v>
      </c>
      <c r="CL22" s="3">
        <f t="shared" si="41"/>
        <v>-1378952.495323854</v>
      </c>
      <c r="CM22" s="3">
        <f t="shared" si="42"/>
        <v>15857953.696224323</v>
      </c>
      <c r="CO22" s="35">
        <v>47</v>
      </c>
      <c r="CP22" s="3">
        <f t="shared" si="43"/>
        <v>15857953.696224323</v>
      </c>
      <c r="CQ22" s="3"/>
      <c r="CR22" s="3"/>
      <c r="CS22" s="76">
        <f t="shared" si="44"/>
        <v>0</v>
      </c>
      <c r="CT22" s="3">
        <f t="shared" si="45"/>
        <v>0</v>
      </c>
      <c r="CU22" s="3">
        <f t="shared" si="46"/>
        <v>15857953.696224323</v>
      </c>
      <c r="CV22" s="36">
        <v>0.08</v>
      </c>
      <c r="CW22" s="3">
        <f t="shared" si="47"/>
        <v>-1268636.2956979459</v>
      </c>
      <c r="CX22" s="3">
        <f t="shared" si="48"/>
        <v>14589317.400526376</v>
      </c>
      <c r="CZ22" s="35">
        <v>47</v>
      </c>
      <c r="DA22" s="3">
        <f t="shared" si="49"/>
        <v>14589317.400526376</v>
      </c>
      <c r="DB22" s="3"/>
      <c r="DC22" s="3"/>
      <c r="DD22" s="76">
        <f t="shared" si="50"/>
        <v>0</v>
      </c>
      <c r="DE22" s="3">
        <f t="shared" si="51"/>
        <v>0</v>
      </c>
      <c r="DF22" s="3">
        <f t="shared" si="52"/>
        <v>14589317.400526376</v>
      </c>
      <c r="DG22" s="36">
        <v>0.08</v>
      </c>
      <c r="DH22" s="3">
        <f t="shared" si="53"/>
        <v>-1167145.3920421102</v>
      </c>
      <c r="DI22" s="3">
        <f t="shared" si="54"/>
        <v>13422172.008484267</v>
      </c>
    </row>
    <row r="23" spans="2:113" x14ac:dyDescent="0.25">
      <c r="B23" s="45">
        <v>50</v>
      </c>
      <c r="C23" s="46" t="s">
        <v>136</v>
      </c>
      <c r="D23" s="47">
        <v>1537816.075</v>
      </c>
      <c r="E23" s="49">
        <v>769199</v>
      </c>
      <c r="F23" s="49"/>
      <c r="G23" s="50">
        <v>2307015.0750000002</v>
      </c>
      <c r="H23" s="50">
        <v>384599.5</v>
      </c>
      <c r="I23" s="50">
        <v>2691614.5750000002</v>
      </c>
      <c r="J23" s="51">
        <v>0.55000000000000004</v>
      </c>
      <c r="K23" s="50">
        <v>1480388.0162500003</v>
      </c>
      <c r="L23" s="50">
        <v>826627.05874999985</v>
      </c>
      <c r="N23" s="39">
        <f t="shared" si="0"/>
        <v>769199</v>
      </c>
      <c r="P23" s="35">
        <v>50</v>
      </c>
      <c r="Q23" s="3"/>
      <c r="R23" s="3">
        <f t="shared" si="1"/>
        <v>769199</v>
      </c>
      <c r="S23" s="3"/>
      <c r="T23" s="76">
        <f t="shared" si="2"/>
        <v>769199</v>
      </c>
      <c r="U23" s="3">
        <f t="shared" si="3"/>
        <v>1153798.5</v>
      </c>
      <c r="V23" s="3">
        <f t="shared" si="4"/>
        <v>1153798.5</v>
      </c>
      <c r="W23" s="36">
        <v>0.55000000000000004</v>
      </c>
      <c r="X23" s="3">
        <f t="shared" si="5"/>
        <v>-634589.17500000005</v>
      </c>
      <c r="Y23" s="3">
        <f t="shared" si="6"/>
        <v>134609.82499999995</v>
      </c>
      <c r="Z23"/>
      <c r="AA23" s="35">
        <v>50</v>
      </c>
      <c r="AB23" s="3">
        <f t="shared" si="7"/>
        <v>134609.82499999995</v>
      </c>
      <c r="AC23" s="3"/>
      <c r="AD23" s="3"/>
      <c r="AE23" s="76">
        <f t="shared" si="8"/>
        <v>0</v>
      </c>
      <c r="AF23" s="3">
        <f t="shared" si="9"/>
        <v>0</v>
      </c>
      <c r="AG23" s="3">
        <f t="shared" si="10"/>
        <v>134609.82499999995</v>
      </c>
      <c r="AH23" s="36">
        <v>0.55000000000000004</v>
      </c>
      <c r="AI23" s="3">
        <f t="shared" si="11"/>
        <v>-74035.403749999983</v>
      </c>
      <c r="AJ23" s="3">
        <f t="shared" si="12"/>
        <v>60574.42124999997</v>
      </c>
      <c r="AK23"/>
      <c r="AL23" s="35">
        <v>50</v>
      </c>
      <c r="AM23" s="3">
        <f t="shared" si="13"/>
        <v>60574.42124999997</v>
      </c>
      <c r="AN23" s="3"/>
      <c r="AO23" s="3"/>
      <c r="AP23" s="76">
        <f t="shared" si="14"/>
        <v>0</v>
      </c>
      <c r="AQ23" s="3">
        <f t="shared" si="15"/>
        <v>0</v>
      </c>
      <c r="AR23" s="3">
        <f t="shared" si="16"/>
        <v>60574.42124999997</v>
      </c>
      <c r="AS23" s="36">
        <v>0.55000000000000004</v>
      </c>
      <c r="AT23" s="3">
        <f t="shared" si="17"/>
        <v>-33315.931687499986</v>
      </c>
      <c r="AU23" s="3">
        <f t="shared" si="18"/>
        <v>27258.489562499984</v>
      </c>
      <c r="AV23"/>
      <c r="AW23" s="35">
        <v>50</v>
      </c>
      <c r="AX23" s="3">
        <f t="shared" si="19"/>
        <v>27258.489562499984</v>
      </c>
      <c r="AY23" s="3"/>
      <c r="AZ23" s="3"/>
      <c r="BA23" s="76">
        <f t="shared" si="20"/>
        <v>0</v>
      </c>
      <c r="BB23" s="3">
        <f t="shared" si="21"/>
        <v>0</v>
      </c>
      <c r="BC23" s="3">
        <f t="shared" si="22"/>
        <v>27258.489562499984</v>
      </c>
      <c r="BD23" s="36">
        <v>0.55000000000000004</v>
      </c>
      <c r="BE23" s="3">
        <f t="shared" si="23"/>
        <v>-14992.169259374992</v>
      </c>
      <c r="BF23" s="3">
        <f t="shared" si="24"/>
        <v>12266.320303124992</v>
      </c>
      <c r="BG23"/>
      <c r="BH23" s="35">
        <v>50</v>
      </c>
      <c r="BI23" s="3">
        <f t="shared" si="25"/>
        <v>12266.320303124992</v>
      </c>
      <c r="BJ23" s="3"/>
      <c r="BK23" s="3"/>
      <c r="BL23" s="76">
        <f t="shared" si="26"/>
        <v>0</v>
      </c>
      <c r="BM23" s="3">
        <f t="shared" si="27"/>
        <v>0</v>
      </c>
      <c r="BN23" s="3">
        <f t="shared" si="28"/>
        <v>12266.320303124992</v>
      </c>
      <c r="BO23" s="36">
        <v>0.55000000000000004</v>
      </c>
      <c r="BP23" s="3">
        <f t="shared" si="29"/>
        <v>-6746.4761667187458</v>
      </c>
      <c r="BQ23" s="3">
        <f t="shared" si="30"/>
        <v>5519.8441364062464</v>
      </c>
      <c r="BS23" s="35">
        <v>50</v>
      </c>
      <c r="BT23" s="3">
        <f t="shared" si="31"/>
        <v>5519.8441364062464</v>
      </c>
      <c r="BU23" s="3"/>
      <c r="BV23" s="3"/>
      <c r="BW23" s="76">
        <f t="shared" si="32"/>
        <v>0</v>
      </c>
      <c r="BX23" s="3">
        <f t="shared" si="33"/>
        <v>0</v>
      </c>
      <c r="BY23" s="3">
        <f t="shared" si="34"/>
        <v>5519.8441364062464</v>
      </c>
      <c r="BZ23" s="36">
        <v>0.55000000000000004</v>
      </c>
      <c r="CA23" s="3">
        <f t="shared" si="35"/>
        <v>-3035.9142750234359</v>
      </c>
      <c r="CB23" s="3">
        <f t="shared" si="36"/>
        <v>2483.9298613828105</v>
      </c>
      <c r="CD23" s="35">
        <v>50</v>
      </c>
      <c r="CE23" s="3">
        <f t="shared" si="37"/>
        <v>2483.9298613828105</v>
      </c>
      <c r="CF23" s="3"/>
      <c r="CG23" s="3"/>
      <c r="CH23" s="76">
        <f t="shared" si="38"/>
        <v>0</v>
      </c>
      <c r="CI23" s="3">
        <f t="shared" si="39"/>
        <v>0</v>
      </c>
      <c r="CJ23" s="3">
        <f t="shared" si="40"/>
        <v>2483.9298613828105</v>
      </c>
      <c r="CK23" s="36">
        <v>0.55000000000000004</v>
      </c>
      <c r="CL23" s="3">
        <f t="shared" si="41"/>
        <v>-1366.1614237605459</v>
      </c>
      <c r="CM23" s="3">
        <f t="shared" si="42"/>
        <v>1117.7684376222646</v>
      </c>
      <c r="CO23" s="35">
        <v>50</v>
      </c>
      <c r="CP23" s="3">
        <f t="shared" si="43"/>
        <v>1117.7684376222646</v>
      </c>
      <c r="CQ23" s="3"/>
      <c r="CR23" s="3"/>
      <c r="CS23" s="76">
        <f t="shared" si="44"/>
        <v>0</v>
      </c>
      <c r="CT23" s="3">
        <f t="shared" si="45"/>
        <v>0</v>
      </c>
      <c r="CU23" s="3">
        <f t="shared" si="46"/>
        <v>1117.7684376222646</v>
      </c>
      <c r="CV23" s="36">
        <v>0.55000000000000004</v>
      </c>
      <c r="CW23" s="3">
        <f t="shared" si="47"/>
        <v>-614.77264069224555</v>
      </c>
      <c r="CX23" s="3">
        <f t="shared" si="48"/>
        <v>502.99579693001908</v>
      </c>
      <c r="CZ23" s="35">
        <v>50</v>
      </c>
      <c r="DA23" s="3">
        <f t="shared" si="49"/>
        <v>502.99579693001908</v>
      </c>
      <c r="DB23" s="3"/>
      <c r="DC23" s="3"/>
      <c r="DD23" s="76">
        <f t="shared" si="50"/>
        <v>0</v>
      </c>
      <c r="DE23" s="3">
        <f t="shared" si="51"/>
        <v>0</v>
      </c>
      <c r="DF23" s="3">
        <f t="shared" si="52"/>
        <v>502.99579693001908</v>
      </c>
      <c r="DG23" s="36">
        <v>0.55000000000000004</v>
      </c>
      <c r="DH23" s="3">
        <f t="shared" si="53"/>
        <v>-276.64768831151054</v>
      </c>
      <c r="DI23" s="3">
        <f t="shared" si="54"/>
        <v>226.34810861850855</v>
      </c>
    </row>
    <row r="24" spans="2:113" x14ac:dyDescent="0.25">
      <c r="B24" s="45">
        <v>52</v>
      </c>
      <c r="C24" s="46" t="s">
        <v>137</v>
      </c>
      <c r="D24" s="47">
        <v>0</v>
      </c>
      <c r="E24" s="49"/>
      <c r="F24" s="49"/>
      <c r="G24" s="50">
        <v>0</v>
      </c>
      <c r="H24" s="50">
        <v>0</v>
      </c>
      <c r="I24" s="50">
        <v>0</v>
      </c>
      <c r="J24" s="51">
        <v>1</v>
      </c>
      <c r="K24" s="50">
        <v>0</v>
      </c>
      <c r="L24" s="50">
        <v>0</v>
      </c>
      <c r="N24" s="39">
        <f t="shared" si="0"/>
        <v>0</v>
      </c>
      <c r="P24" s="35">
        <v>52</v>
      </c>
      <c r="Q24" s="3"/>
      <c r="R24" s="3">
        <f t="shared" si="1"/>
        <v>0</v>
      </c>
      <c r="S24" s="3"/>
      <c r="T24" s="76">
        <f t="shared" si="2"/>
        <v>0</v>
      </c>
      <c r="U24" s="3">
        <f t="shared" si="3"/>
        <v>0</v>
      </c>
      <c r="V24" s="3">
        <f t="shared" si="4"/>
        <v>0</v>
      </c>
      <c r="W24" s="36">
        <v>0.55000000000000004</v>
      </c>
      <c r="X24" s="3">
        <f t="shared" si="5"/>
        <v>0</v>
      </c>
      <c r="Y24" s="3">
        <f t="shared" si="6"/>
        <v>0</v>
      </c>
      <c r="Z24"/>
      <c r="AA24" s="35">
        <v>52</v>
      </c>
      <c r="AB24" s="3">
        <f t="shared" si="7"/>
        <v>0</v>
      </c>
      <c r="AC24" s="3"/>
      <c r="AD24" s="3"/>
      <c r="AE24" s="76">
        <f t="shared" si="8"/>
        <v>0</v>
      </c>
      <c r="AF24" s="3">
        <f t="shared" si="9"/>
        <v>0</v>
      </c>
      <c r="AG24" s="3">
        <f t="shared" si="10"/>
        <v>0</v>
      </c>
      <c r="AH24" s="36">
        <v>0.55000000000000004</v>
      </c>
      <c r="AI24" s="3">
        <f t="shared" si="11"/>
        <v>0</v>
      </c>
      <c r="AJ24" s="3">
        <f t="shared" si="12"/>
        <v>0</v>
      </c>
      <c r="AK24"/>
      <c r="AL24" s="35">
        <v>52</v>
      </c>
      <c r="AM24" s="3">
        <f t="shared" si="13"/>
        <v>0</v>
      </c>
      <c r="AN24" s="3"/>
      <c r="AO24" s="3"/>
      <c r="AP24" s="76">
        <f t="shared" si="14"/>
        <v>0</v>
      </c>
      <c r="AQ24" s="3">
        <f t="shared" si="15"/>
        <v>0</v>
      </c>
      <c r="AR24" s="3">
        <f t="shared" si="16"/>
        <v>0</v>
      </c>
      <c r="AS24" s="36">
        <v>0.55000000000000004</v>
      </c>
      <c r="AT24" s="3">
        <f t="shared" si="17"/>
        <v>0</v>
      </c>
      <c r="AU24" s="3">
        <f t="shared" si="18"/>
        <v>0</v>
      </c>
      <c r="AV24"/>
      <c r="AW24" s="35">
        <v>52</v>
      </c>
      <c r="AX24" s="3">
        <f t="shared" si="19"/>
        <v>0</v>
      </c>
      <c r="AY24" s="3"/>
      <c r="AZ24" s="3"/>
      <c r="BA24" s="76">
        <f t="shared" si="20"/>
        <v>0</v>
      </c>
      <c r="BB24" s="3">
        <f t="shared" si="21"/>
        <v>0</v>
      </c>
      <c r="BC24" s="3">
        <f t="shared" si="22"/>
        <v>0</v>
      </c>
      <c r="BD24" s="36">
        <v>0.55000000000000004</v>
      </c>
      <c r="BE24" s="3">
        <f t="shared" si="23"/>
        <v>0</v>
      </c>
      <c r="BF24" s="3">
        <f t="shared" si="24"/>
        <v>0</v>
      </c>
      <c r="BG24"/>
      <c r="BH24" s="35">
        <v>52</v>
      </c>
      <c r="BI24" s="3">
        <f t="shared" si="25"/>
        <v>0</v>
      </c>
      <c r="BJ24" s="3"/>
      <c r="BK24" s="3"/>
      <c r="BL24" s="76">
        <f t="shared" si="26"/>
        <v>0</v>
      </c>
      <c r="BM24" s="3">
        <f t="shared" si="27"/>
        <v>0</v>
      </c>
      <c r="BN24" s="3">
        <f t="shared" si="28"/>
        <v>0</v>
      </c>
      <c r="BO24" s="36">
        <v>0.55000000000000004</v>
      </c>
      <c r="BP24" s="3">
        <f t="shared" si="29"/>
        <v>0</v>
      </c>
      <c r="BQ24" s="3">
        <f t="shared" si="30"/>
        <v>0</v>
      </c>
      <c r="BS24" s="35">
        <v>52</v>
      </c>
      <c r="BT24" s="3">
        <f t="shared" si="31"/>
        <v>0</v>
      </c>
      <c r="BU24" s="3"/>
      <c r="BV24" s="3"/>
      <c r="BW24" s="76">
        <f t="shared" si="32"/>
        <v>0</v>
      </c>
      <c r="BX24" s="3">
        <f t="shared" si="33"/>
        <v>0</v>
      </c>
      <c r="BY24" s="3">
        <f t="shared" si="34"/>
        <v>0</v>
      </c>
      <c r="BZ24" s="36">
        <v>0.55000000000000004</v>
      </c>
      <c r="CA24" s="3">
        <f t="shared" si="35"/>
        <v>0</v>
      </c>
      <c r="CB24" s="3">
        <f t="shared" si="36"/>
        <v>0</v>
      </c>
      <c r="CD24" s="35">
        <v>52</v>
      </c>
      <c r="CE24" s="3">
        <f t="shared" si="37"/>
        <v>0</v>
      </c>
      <c r="CF24" s="3"/>
      <c r="CG24" s="3"/>
      <c r="CH24" s="76">
        <f t="shared" si="38"/>
        <v>0</v>
      </c>
      <c r="CI24" s="3">
        <f t="shared" si="39"/>
        <v>0</v>
      </c>
      <c r="CJ24" s="3">
        <f t="shared" si="40"/>
        <v>0</v>
      </c>
      <c r="CK24" s="36">
        <v>0.55000000000000004</v>
      </c>
      <c r="CL24" s="3">
        <f t="shared" si="41"/>
        <v>0</v>
      </c>
      <c r="CM24" s="3">
        <f t="shared" si="42"/>
        <v>0</v>
      </c>
      <c r="CO24" s="35">
        <v>52</v>
      </c>
      <c r="CP24" s="3">
        <f t="shared" si="43"/>
        <v>0</v>
      </c>
      <c r="CQ24" s="3"/>
      <c r="CR24" s="3"/>
      <c r="CS24" s="76">
        <f t="shared" si="44"/>
        <v>0</v>
      </c>
      <c r="CT24" s="3">
        <f t="shared" si="45"/>
        <v>0</v>
      </c>
      <c r="CU24" s="3">
        <f t="shared" si="46"/>
        <v>0</v>
      </c>
      <c r="CV24" s="36">
        <v>0.55000000000000004</v>
      </c>
      <c r="CW24" s="3">
        <f t="shared" si="47"/>
        <v>0</v>
      </c>
      <c r="CX24" s="3">
        <f t="shared" si="48"/>
        <v>0</v>
      </c>
      <c r="CZ24" s="35">
        <v>52</v>
      </c>
      <c r="DA24" s="3">
        <f t="shared" si="49"/>
        <v>0</v>
      </c>
      <c r="DB24" s="3"/>
      <c r="DC24" s="3"/>
      <c r="DD24" s="76">
        <f t="shared" si="50"/>
        <v>0</v>
      </c>
      <c r="DE24" s="3">
        <f t="shared" si="51"/>
        <v>0</v>
      </c>
      <c r="DF24" s="3">
        <f t="shared" si="52"/>
        <v>0</v>
      </c>
      <c r="DG24" s="36">
        <v>0.55000000000000004</v>
      </c>
      <c r="DH24" s="3">
        <f t="shared" si="53"/>
        <v>0</v>
      </c>
      <c r="DI24" s="3">
        <f t="shared" si="54"/>
        <v>0</v>
      </c>
    </row>
    <row r="25" spans="2:113" x14ac:dyDescent="0.25">
      <c r="B25" s="45">
        <v>95</v>
      </c>
      <c r="C25" s="46" t="s">
        <v>138</v>
      </c>
      <c r="D25" s="47">
        <v>4589223</v>
      </c>
      <c r="E25" s="49"/>
      <c r="F25" s="49"/>
      <c r="G25" s="50">
        <v>4589223</v>
      </c>
      <c r="H25" s="50">
        <v>0</v>
      </c>
      <c r="I25" s="50">
        <v>4589223</v>
      </c>
      <c r="J25" s="51">
        <v>0</v>
      </c>
      <c r="K25" s="50">
        <v>0</v>
      </c>
      <c r="L25" s="50">
        <v>4589223</v>
      </c>
      <c r="N25" s="39">
        <f t="shared" si="0"/>
        <v>0</v>
      </c>
      <c r="P25" s="35">
        <v>95</v>
      </c>
      <c r="Q25" s="3"/>
      <c r="R25" s="3">
        <f t="shared" si="1"/>
        <v>0</v>
      </c>
      <c r="S25" s="3"/>
      <c r="T25" s="76">
        <f t="shared" si="2"/>
        <v>0</v>
      </c>
      <c r="U25" s="3">
        <f t="shared" si="3"/>
        <v>0</v>
      </c>
      <c r="V25" s="3">
        <f t="shared" si="4"/>
        <v>0</v>
      </c>
      <c r="W25" s="36">
        <v>0</v>
      </c>
      <c r="X25" s="3">
        <f t="shared" si="5"/>
        <v>0</v>
      </c>
      <c r="Y25" s="3">
        <f t="shared" si="6"/>
        <v>0</v>
      </c>
      <c r="Z25"/>
      <c r="AA25" s="35">
        <v>95</v>
      </c>
      <c r="AB25" s="3">
        <f t="shared" si="7"/>
        <v>0</v>
      </c>
      <c r="AC25" s="3"/>
      <c r="AD25" s="3"/>
      <c r="AE25" s="76">
        <f t="shared" si="8"/>
        <v>0</v>
      </c>
      <c r="AF25" s="3">
        <f t="shared" si="9"/>
        <v>0</v>
      </c>
      <c r="AG25" s="3">
        <f t="shared" si="10"/>
        <v>0</v>
      </c>
      <c r="AH25" s="36">
        <v>0</v>
      </c>
      <c r="AI25" s="3">
        <f t="shared" si="11"/>
        <v>0</v>
      </c>
      <c r="AJ25" s="3">
        <f t="shared" si="12"/>
        <v>0</v>
      </c>
      <c r="AK25"/>
      <c r="AL25" s="35">
        <v>95</v>
      </c>
      <c r="AM25" s="3">
        <f t="shared" si="13"/>
        <v>0</v>
      </c>
      <c r="AN25" s="3"/>
      <c r="AO25" s="3"/>
      <c r="AP25" s="76">
        <f t="shared" si="14"/>
        <v>0</v>
      </c>
      <c r="AQ25" s="3">
        <f t="shared" si="15"/>
        <v>0</v>
      </c>
      <c r="AR25" s="3">
        <f t="shared" si="16"/>
        <v>0</v>
      </c>
      <c r="AS25" s="36">
        <v>0</v>
      </c>
      <c r="AT25" s="3">
        <f t="shared" si="17"/>
        <v>0</v>
      </c>
      <c r="AU25" s="3">
        <f t="shared" si="18"/>
        <v>0</v>
      </c>
      <c r="AV25"/>
      <c r="AW25" s="35">
        <v>95</v>
      </c>
      <c r="AX25" s="3">
        <f t="shared" si="19"/>
        <v>0</v>
      </c>
      <c r="AY25" s="3"/>
      <c r="AZ25" s="3"/>
      <c r="BA25" s="76">
        <f t="shared" si="20"/>
        <v>0</v>
      </c>
      <c r="BB25" s="3">
        <f t="shared" si="21"/>
        <v>0</v>
      </c>
      <c r="BC25" s="3">
        <f t="shared" si="22"/>
        <v>0</v>
      </c>
      <c r="BD25" s="36">
        <v>0</v>
      </c>
      <c r="BE25" s="3">
        <f t="shared" si="23"/>
        <v>0</v>
      </c>
      <c r="BF25" s="3">
        <f t="shared" si="24"/>
        <v>0</v>
      </c>
      <c r="BG25"/>
      <c r="BH25" s="35">
        <v>95</v>
      </c>
      <c r="BI25" s="3">
        <f t="shared" si="25"/>
        <v>0</v>
      </c>
      <c r="BJ25" s="3"/>
      <c r="BK25" s="3"/>
      <c r="BL25" s="76">
        <f t="shared" si="26"/>
        <v>0</v>
      </c>
      <c r="BM25" s="3">
        <f t="shared" si="27"/>
        <v>0</v>
      </c>
      <c r="BN25" s="3">
        <f t="shared" si="28"/>
        <v>0</v>
      </c>
      <c r="BO25" s="36">
        <v>0</v>
      </c>
      <c r="BP25" s="3">
        <f t="shared" si="29"/>
        <v>0</v>
      </c>
      <c r="BQ25" s="3">
        <f t="shared" si="30"/>
        <v>0</v>
      </c>
      <c r="BS25" s="35">
        <v>95</v>
      </c>
      <c r="BT25" s="3">
        <f t="shared" si="31"/>
        <v>0</v>
      </c>
      <c r="BU25" s="3"/>
      <c r="BV25" s="3"/>
      <c r="BW25" s="76">
        <f t="shared" si="32"/>
        <v>0</v>
      </c>
      <c r="BX25" s="3">
        <f t="shared" si="33"/>
        <v>0</v>
      </c>
      <c r="BY25" s="3">
        <f t="shared" si="34"/>
        <v>0</v>
      </c>
      <c r="BZ25" s="36">
        <v>0</v>
      </c>
      <c r="CA25" s="3">
        <f t="shared" si="35"/>
        <v>0</v>
      </c>
      <c r="CB25" s="3">
        <f t="shared" si="36"/>
        <v>0</v>
      </c>
      <c r="CD25" s="35">
        <v>95</v>
      </c>
      <c r="CE25" s="3">
        <f t="shared" si="37"/>
        <v>0</v>
      </c>
      <c r="CF25" s="3"/>
      <c r="CG25" s="3"/>
      <c r="CH25" s="76">
        <f t="shared" si="38"/>
        <v>0</v>
      </c>
      <c r="CI25" s="3">
        <f t="shared" si="39"/>
        <v>0</v>
      </c>
      <c r="CJ25" s="3">
        <f t="shared" si="40"/>
        <v>0</v>
      </c>
      <c r="CK25" s="36">
        <v>0</v>
      </c>
      <c r="CL25" s="3">
        <f t="shared" si="41"/>
        <v>0</v>
      </c>
      <c r="CM25" s="3">
        <f t="shared" si="42"/>
        <v>0</v>
      </c>
      <c r="CO25" s="35">
        <v>95</v>
      </c>
      <c r="CP25" s="3">
        <f t="shared" si="43"/>
        <v>0</v>
      </c>
      <c r="CQ25" s="3"/>
      <c r="CR25" s="3"/>
      <c r="CS25" s="76">
        <f t="shared" si="44"/>
        <v>0</v>
      </c>
      <c r="CT25" s="3">
        <f t="shared" si="45"/>
        <v>0</v>
      </c>
      <c r="CU25" s="3">
        <f t="shared" si="46"/>
        <v>0</v>
      </c>
      <c r="CV25" s="36">
        <v>0</v>
      </c>
      <c r="CW25" s="3">
        <f t="shared" si="47"/>
        <v>0</v>
      </c>
      <c r="CX25" s="3">
        <f t="shared" si="48"/>
        <v>0</v>
      </c>
      <c r="CZ25" s="35">
        <v>95</v>
      </c>
      <c r="DA25" s="3">
        <f t="shared" si="49"/>
        <v>0</v>
      </c>
      <c r="DB25" s="3"/>
      <c r="DC25" s="3"/>
      <c r="DD25" s="76">
        <f t="shared" si="50"/>
        <v>0</v>
      </c>
      <c r="DE25" s="3">
        <f t="shared" si="51"/>
        <v>0</v>
      </c>
      <c r="DF25" s="3">
        <f t="shared" si="52"/>
        <v>0</v>
      </c>
      <c r="DG25" s="36">
        <v>0</v>
      </c>
      <c r="DH25" s="3">
        <f t="shared" si="53"/>
        <v>0</v>
      </c>
      <c r="DI25" s="3">
        <f t="shared" si="54"/>
        <v>0</v>
      </c>
    </row>
    <row r="26" spans="2:113" x14ac:dyDescent="0.25">
      <c r="B26" s="55">
        <v>3</v>
      </c>
      <c r="C26" s="56" t="s">
        <v>159</v>
      </c>
      <c r="D26" s="65">
        <v>1937629.5</v>
      </c>
      <c r="E26" s="49"/>
      <c r="F26" s="49"/>
      <c r="G26" s="50">
        <v>1937629.5</v>
      </c>
      <c r="H26" s="50">
        <v>0</v>
      </c>
      <c r="I26" s="50">
        <v>1937629.5</v>
      </c>
      <c r="J26" s="51">
        <v>0.05</v>
      </c>
      <c r="K26" s="50">
        <v>96881.475000000006</v>
      </c>
      <c r="L26" s="50">
        <v>1840748.0249999999</v>
      </c>
      <c r="N26" s="39">
        <f t="shared" si="0"/>
        <v>0</v>
      </c>
      <c r="P26"/>
      <c r="Q26" s="3"/>
      <c r="R26" s="3">
        <f t="shared" si="1"/>
        <v>0</v>
      </c>
      <c r="S26" s="3"/>
      <c r="T26" s="76">
        <f t="shared" si="2"/>
        <v>0</v>
      </c>
      <c r="U26" s="3">
        <f t="shared" si="3"/>
        <v>0</v>
      </c>
      <c r="V26" s="3">
        <f t="shared" si="4"/>
        <v>0</v>
      </c>
      <c r="W26" s="3"/>
      <c r="X26" s="3">
        <f t="shared" si="5"/>
        <v>0</v>
      </c>
      <c r="Y26" s="3">
        <f t="shared" si="6"/>
        <v>0</v>
      </c>
      <c r="Z26"/>
      <c r="AA26"/>
      <c r="AB26" s="3">
        <f t="shared" si="7"/>
        <v>0</v>
      </c>
      <c r="AC26" s="3"/>
      <c r="AD26" s="3"/>
      <c r="AE26" s="76">
        <f t="shared" si="8"/>
        <v>0</v>
      </c>
      <c r="AF26" s="3">
        <f t="shared" si="9"/>
        <v>0</v>
      </c>
      <c r="AG26" s="3">
        <f t="shared" si="10"/>
        <v>0</v>
      </c>
      <c r="AH26" s="3"/>
      <c r="AI26" s="3">
        <f t="shared" si="11"/>
        <v>0</v>
      </c>
      <c r="AJ26" s="3">
        <f t="shared" si="12"/>
        <v>0</v>
      </c>
      <c r="AK26"/>
      <c r="AL26"/>
      <c r="AM26" s="3">
        <f t="shared" si="13"/>
        <v>0</v>
      </c>
      <c r="AN26" s="3"/>
      <c r="AO26" s="3"/>
      <c r="AP26" s="76">
        <f t="shared" si="14"/>
        <v>0</v>
      </c>
      <c r="AQ26" s="3">
        <f t="shared" si="15"/>
        <v>0</v>
      </c>
      <c r="AR26" s="3">
        <f t="shared" si="16"/>
        <v>0</v>
      </c>
      <c r="AS26" s="3"/>
      <c r="AT26" s="3">
        <f t="shared" si="17"/>
        <v>0</v>
      </c>
      <c r="AU26" s="3">
        <f t="shared" si="18"/>
        <v>0</v>
      </c>
      <c r="AV26"/>
      <c r="AW26"/>
      <c r="AX26" s="3">
        <f t="shared" si="19"/>
        <v>0</v>
      </c>
      <c r="AY26" s="3"/>
      <c r="AZ26" s="3"/>
      <c r="BA26" s="76">
        <f t="shared" si="20"/>
        <v>0</v>
      </c>
      <c r="BB26" s="3">
        <f t="shared" si="21"/>
        <v>0</v>
      </c>
      <c r="BC26" s="3">
        <f t="shared" si="22"/>
        <v>0</v>
      </c>
      <c r="BD26" s="3"/>
      <c r="BE26" s="3">
        <f t="shared" si="23"/>
        <v>0</v>
      </c>
      <c r="BF26" s="3">
        <f t="shared" si="24"/>
        <v>0</v>
      </c>
      <c r="BG26"/>
      <c r="BH26"/>
      <c r="BI26" s="3">
        <f t="shared" si="25"/>
        <v>0</v>
      </c>
      <c r="BJ26" s="3"/>
      <c r="BK26" s="3"/>
      <c r="BL26" s="76">
        <f t="shared" si="26"/>
        <v>0</v>
      </c>
      <c r="BM26" s="3">
        <f t="shared" si="27"/>
        <v>0</v>
      </c>
      <c r="BN26" s="3">
        <f t="shared" si="28"/>
        <v>0</v>
      </c>
      <c r="BO26" s="3"/>
      <c r="BP26" s="3">
        <f t="shared" si="29"/>
        <v>0</v>
      </c>
      <c r="BQ26" s="3">
        <f t="shared" si="30"/>
        <v>0</v>
      </c>
      <c r="BS26"/>
      <c r="BT26" s="3">
        <f t="shared" si="31"/>
        <v>0</v>
      </c>
      <c r="BU26" s="3"/>
      <c r="BV26" s="3"/>
      <c r="BW26" s="76">
        <f t="shared" si="32"/>
        <v>0</v>
      </c>
      <c r="BX26" s="3">
        <f t="shared" si="33"/>
        <v>0</v>
      </c>
      <c r="BY26" s="3">
        <f t="shared" si="34"/>
        <v>0</v>
      </c>
      <c r="BZ26" s="3"/>
      <c r="CA26" s="3">
        <f t="shared" si="35"/>
        <v>0</v>
      </c>
      <c r="CB26" s="3">
        <f t="shared" si="36"/>
        <v>0</v>
      </c>
      <c r="CD26"/>
      <c r="CE26" s="3">
        <f t="shared" si="37"/>
        <v>0</v>
      </c>
      <c r="CF26" s="3"/>
      <c r="CG26" s="3"/>
      <c r="CH26" s="76">
        <f t="shared" si="38"/>
        <v>0</v>
      </c>
      <c r="CI26" s="3">
        <f t="shared" si="39"/>
        <v>0</v>
      </c>
      <c r="CJ26" s="3">
        <f t="shared" si="40"/>
        <v>0</v>
      </c>
      <c r="CK26" s="3"/>
      <c r="CL26" s="3">
        <f t="shared" si="41"/>
        <v>0</v>
      </c>
      <c r="CM26" s="3">
        <f t="shared" si="42"/>
        <v>0</v>
      </c>
      <c r="CO26"/>
      <c r="CP26" s="3">
        <f t="shared" si="43"/>
        <v>0</v>
      </c>
      <c r="CQ26" s="3"/>
      <c r="CR26" s="3"/>
      <c r="CS26" s="76">
        <f t="shared" si="44"/>
        <v>0</v>
      </c>
      <c r="CT26" s="3">
        <f t="shared" si="45"/>
        <v>0</v>
      </c>
      <c r="CU26" s="3">
        <f t="shared" si="46"/>
        <v>0</v>
      </c>
      <c r="CV26" s="3"/>
      <c r="CW26" s="3">
        <f t="shared" si="47"/>
        <v>0</v>
      </c>
      <c r="CX26" s="3">
        <f t="shared" si="48"/>
        <v>0</v>
      </c>
      <c r="CZ26"/>
      <c r="DA26" s="3">
        <f t="shared" si="49"/>
        <v>0</v>
      </c>
      <c r="DB26" s="3"/>
      <c r="DC26" s="3"/>
      <c r="DD26" s="76">
        <f t="shared" si="50"/>
        <v>0</v>
      </c>
      <c r="DE26" s="3">
        <f t="shared" si="51"/>
        <v>0</v>
      </c>
      <c r="DF26" s="3">
        <f t="shared" si="52"/>
        <v>0</v>
      </c>
      <c r="DG26" s="3"/>
      <c r="DH26" s="3">
        <f t="shared" si="53"/>
        <v>0</v>
      </c>
      <c r="DI26" s="3">
        <f t="shared" si="54"/>
        <v>0</v>
      </c>
    </row>
    <row r="27" spans="2:113" x14ac:dyDescent="0.25">
      <c r="B27" s="55">
        <v>17</v>
      </c>
      <c r="C27" s="56" t="s">
        <v>160</v>
      </c>
      <c r="D27" s="65">
        <v>290900.32</v>
      </c>
      <c r="E27" s="49">
        <v>2000000</v>
      </c>
      <c r="F27" s="49"/>
      <c r="G27" s="50">
        <v>2290900.3199999998</v>
      </c>
      <c r="H27" s="50">
        <v>1000000</v>
      </c>
      <c r="I27" s="50">
        <v>3290900.32</v>
      </c>
      <c r="J27" s="51">
        <v>0.08</v>
      </c>
      <c r="K27" s="50">
        <v>263272.02559999999</v>
      </c>
      <c r="L27" s="50">
        <v>2027628.2943999998</v>
      </c>
      <c r="N27" s="39">
        <f t="shared" si="0"/>
        <v>2000000</v>
      </c>
      <c r="P27"/>
      <c r="Q27" s="3"/>
      <c r="R27" s="3">
        <f t="shared" si="1"/>
        <v>0</v>
      </c>
      <c r="S27" s="3"/>
      <c r="T27" s="76">
        <f t="shared" si="2"/>
        <v>0</v>
      </c>
      <c r="U27" s="3">
        <f t="shared" si="3"/>
        <v>0</v>
      </c>
      <c r="V27" s="3">
        <f t="shared" si="4"/>
        <v>0</v>
      </c>
      <c r="W27" s="3"/>
      <c r="X27" s="3">
        <f t="shared" si="5"/>
        <v>0</v>
      </c>
      <c r="Y27" s="3">
        <f t="shared" si="6"/>
        <v>0</v>
      </c>
      <c r="Z27"/>
      <c r="AA27"/>
      <c r="AB27" s="3">
        <f t="shared" si="7"/>
        <v>0</v>
      </c>
      <c r="AC27" s="3"/>
      <c r="AD27" s="3"/>
      <c r="AE27" s="76">
        <f t="shared" si="8"/>
        <v>0</v>
      </c>
      <c r="AF27" s="3">
        <f t="shared" si="9"/>
        <v>0</v>
      </c>
      <c r="AG27" s="3">
        <f t="shared" si="10"/>
        <v>0</v>
      </c>
      <c r="AH27" s="3"/>
      <c r="AI27" s="3">
        <f t="shared" si="11"/>
        <v>0</v>
      </c>
      <c r="AJ27" s="3">
        <f t="shared" si="12"/>
        <v>0</v>
      </c>
      <c r="AK27"/>
      <c r="AL27"/>
      <c r="AM27" s="3">
        <f t="shared" si="13"/>
        <v>0</v>
      </c>
      <c r="AN27" s="3"/>
      <c r="AO27" s="3"/>
      <c r="AP27" s="76">
        <f t="shared" si="14"/>
        <v>0</v>
      </c>
      <c r="AQ27" s="3">
        <f t="shared" si="15"/>
        <v>0</v>
      </c>
      <c r="AR27" s="3">
        <f t="shared" si="16"/>
        <v>0</v>
      </c>
      <c r="AS27" s="3"/>
      <c r="AT27" s="3">
        <f t="shared" si="17"/>
        <v>0</v>
      </c>
      <c r="AU27" s="3">
        <f t="shared" si="18"/>
        <v>0</v>
      </c>
      <c r="AV27"/>
      <c r="AW27"/>
      <c r="AX27" s="3">
        <f t="shared" si="19"/>
        <v>0</v>
      </c>
      <c r="AY27" s="3"/>
      <c r="AZ27" s="3"/>
      <c r="BA27" s="76">
        <f t="shared" si="20"/>
        <v>0</v>
      </c>
      <c r="BB27" s="3">
        <f t="shared" si="21"/>
        <v>0</v>
      </c>
      <c r="BC27" s="3">
        <f t="shared" si="22"/>
        <v>0</v>
      </c>
      <c r="BD27" s="3"/>
      <c r="BE27" s="3">
        <f t="shared" si="23"/>
        <v>0</v>
      </c>
      <c r="BF27" s="3">
        <f t="shared" si="24"/>
        <v>0</v>
      </c>
      <c r="BG27"/>
      <c r="BH27"/>
      <c r="BI27" s="3">
        <f t="shared" si="25"/>
        <v>0</v>
      </c>
      <c r="BJ27" s="3"/>
      <c r="BK27" s="3"/>
      <c r="BL27" s="76">
        <f t="shared" si="26"/>
        <v>0</v>
      </c>
      <c r="BM27" s="3">
        <f t="shared" si="27"/>
        <v>0</v>
      </c>
      <c r="BN27" s="3">
        <f t="shared" si="28"/>
        <v>0</v>
      </c>
      <c r="BO27" s="3"/>
      <c r="BP27" s="3">
        <f t="shared" si="29"/>
        <v>0</v>
      </c>
      <c r="BQ27" s="3">
        <f t="shared" si="30"/>
        <v>0</v>
      </c>
      <c r="BS27"/>
      <c r="BT27" s="3">
        <f t="shared" si="31"/>
        <v>0</v>
      </c>
      <c r="BU27" s="3"/>
      <c r="BV27" s="3"/>
      <c r="BW27" s="76">
        <f t="shared" si="32"/>
        <v>0</v>
      </c>
      <c r="BX27" s="3">
        <f t="shared" si="33"/>
        <v>0</v>
      </c>
      <c r="BY27" s="3">
        <f t="shared" si="34"/>
        <v>0</v>
      </c>
      <c r="BZ27" s="3"/>
      <c r="CA27" s="3">
        <f t="shared" si="35"/>
        <v>0</v>
      </c>
      <c r="CB27" s="3">
        <f t="shared" si="36"/>
        <v>0</v>
      </c>
      <c r="CD27"/>
      <c r="CE27" s="3">
        <f t="shared" si="37"/>
        <v>0</v>
      </c>
      <c r="CF27" s="3"/>
      <c r="CG27" s="3"/>
      <c r="CH27" s="76">
        <f t="shared" si="38"/>
        <v>0</v>
      </c>
      <c r="CI27" s="3">
        <f t="shared" si="39"/>
        <v>0</v>
      </c>
      <c r="CJ27" s="3">
        <f t="shared" si="40"/>
        <v>0</v>
      </c>
      <c r="CK27" s="3"/>
      <c r="CL27" s="3">
        <f t="shared" si="41"/>
        <v>0</v>
      </c>
      <c r="CM27" s="3">
        <f t="shared" si="42"/>
        <v>0</v>
      </c>
      <c r="CO27"/>
      <c r="CP27" s="3">
        <f t="shared" si="43"/>
        <v>0</v>
      </c>
      <c r="CQ27" s="3"/>
      <c r="CR27" s="3"/>
      <c r="CS27" s="76">
        <f t="shared" si="44"/>
        <v>0</v>
      </c>
      <c r="CT27" s="3">
        <f t="shared" si="45"/>
        <v>0</v>
      </c>
      <c r="CU27" s="3">
        <f t="shared" si="46"/>
        <v>0</v>
      </c>
      <c r="CV27" s="3"/>
      <c r="CW27" s="3">
        <f t="shared" si="47"/>
        <v>0</v>
      </c>
      <c r="CX27" s="3">
        <f t="shared" si="48"/>
        <v>0</v>
      </c>
      <c r="CZ27"/>
      <c r="DA27" s="3">
        <f t="shared" si="49"/>
        <v>0</v>
      </c>
      <c r="DB27" s="3"/>
      <c r="DC27" s="3"/>
      <c r="DD27" s="76">
        <f t="shared" si="50"/>
        <v>0</v>
      </c>
      <c r="DE27" s="3">
        <f t="shared" si="51"/>
        <v>0</v>
      </c>
      <c r="DF27" s="3">
        <f t="shared" si="52"/>
        <v>0</v>
      </c>
      <c r="DG27" s="3"/>
      <c r="DH27" s="3">
        <f t="shared" si="53"/>
        <v>0</v>
      </c>
      <c r="DI27" s="3">
        <f t="shared" si="54"/>
        <v>0</v>
      </c>
    </row>
    <row r="28" spans="2:113" x14ac:dyDescent="0.25">
      <c r="B28" s="55">
        <v>10.1</v>
      </c>
      <c r="C28" s="56" t="s">
        <v>161</v>
      </c>
      <c r="D28" s="65">
        <v>6918.1</v>
      </c>
      <c r="E28" s="49"/>
      <c r="F28" s="49">
        <v>-3459.05</v>
      </c>
      <c r="G28" s="50">
        <v>3459.05</v>
      </c>
      <c r="H28" s="50">
        <v>0</v>
      </c>
      <c r="I28" s="50">
        <v>1729.5249999999996</v>
      </c>
      <c r="J28" s="51">
        <v>0.3</v>
      </c>
      <c r="K28" s="50">
        <v>518.85749999999985</v>
      </c>
      <c r="L28" s="50">
        <v>2940.1925000000001</v>
      </c>
      <c r="N28" s="39">
        <f t="shared" si="0"/>
        <v>-3459.05</v>
      </c>
      <c r="P28"/>
      <c r="Q28" s="3"/>
      <c r="R28" s="3">
        <f t="shared" si="1"/>
        <v>0</v>
      </c>
      <c r="S28" s="3"/>
      <c r="T28" s="76">
        <f t="shared" si="2"/>
        <v>0</v>
      </c>
      <c r="U28" s="3">
        <f t="shared" si="3"/>
        <v>0</v>
      </c>
      <c r="V28" s="3">
        <f t="shared" si="4"/>
        <v>0</v>
      </c>
      <c r="W28" s="3"/>
      <c r="X28" s="3">
        <f t="shared" si="5"/>
        <v>0</v>
      </c>
      <c r="Y28" s="3">
        <f t="shared" si="6"/>
        <v>0</v>
      </c>
      <c r="Z28"/>
      <c r="AA28"/>
      <c r="AB28" s="3">
        <f t="shared" si="7"/>
        <v>0</v>
      </c>
      <c r="AC28" s="3"/>
      <c r="AD28" s="3"/>
      <c r="AE28" s="76">
        <f t="shared" si="8"/>
        <v>0</v>
      </c>
      <c r="AF28" s="3">
        <f t="shared" si="9"/>
        <v>0</v>
      </c>
      <c r="AG28" s="3">
        <f t="shared" si="10"/>
        <v>0</v>
      </c>
      <c r="AH28" s="3"/>
      <c r="AI28" s="3">
        <f t="shared" si="11"/>
        <v>0</v>
      </c>
      <c r="AJ28" s="3">
        <f t="shared" si="12"/>
        <v>0</v>
      </c>
      <c r="AK28"/>
      <c r="AL28"/>
      <c r="AM28" s="3">
        <f t="shared" si="13"/>
        <v>0</v>
      </c>
      <c r="AN28" s="3"/>
      <c r="AO28" s="3"/>
      <c r="AP28" s="76">
        <f t="shared" si="14"/>
        <v>0</v>
      </c>
      <c r="AQ28" s="3">
        <f t="shared" si="15"/>
        <v>0</v>
      </c>
      <c r="AR28" s="3">
        <f t="shared" si="16"/>
        <v>0</v>
      </c>
      <c r="AS28" s="3"/>
      <c r="AT28" s="3">
        <f t="shared" si="17"/>
        <v>0</v>
      </c>
      <c r="AU28" s="3">
        <f t="shared" si="18"/>
        <v>0</v>
      </c>
      <c r="AV28"/>
      <c r="AW28"/>
      <c r="AX28" s="3">
        <f t="shared" si="19"/>
        <v>0</v>
      </c>
      <c r="AY28" s="3"/>
      <c r="AZ28" s="3"/>
      <c r="BA28" s="76">
        <f t="shared" si="20"/>
        <v>0</v>
      </c>
      <c r="BB28" s="3">
        <f t="shared" si="21"/>
        <v>0</v>
      </c>
      <c r="BC28" s="3">
        <f t="shared" si="22"/>
        <v>0</v>
      </c>
      <c r="BD28" s="3"/>
      <c r="BE28" s="3">
        <f t="shared" si="23"/>
        <v>0</v>
      </c>
      <c r="BF28" s="3">
        <f t="shared" si="24"/>
        <v>0</v>
      </c>
      <c r="BG28"/>
      <c r="BH28"/>
      <c r="BI28" s="3">
        <f t="shared" si="25"/>
        <v>0</v>
      </c>
      <c r="BJ28" s="3"/>
      <c r="BK28" s="3"/>
      <c r="BL28" s="76">
        <f t="shared" si="26"/>
        <v>0</v>
      </c>
      <c r="BM28" s="3">
        <f t="shared" si="27"/>
        <v>0</v>
      </c>
      <c r="BN28" s="3">
        <f t="shared" si="28"/>
        <v>0</v>
      </c>
      <c r="BO28" s="3"/>
      <c r="BP28" s="3">
        <f t="shared" si="29"/>
        <v>0</v>
      </c>
      <c r="BQ28" s="3">
        <f t="shared" si="30"/>
        <v>0</v>
      </c>
      <c r="BS28"/>
      <c r="BT28" s="3">
        <f t="shared" si="31"/>
        <v>0</v>
      </c>
      <c r="BU28" s="3"/>
      <c r="BV28" s="3"/>
      <c r="BW28" s="76">
        <f t="shared" si="32"/>
        <v>0</v>
      </c>
      <c r="BX28" s="3">
        <f t="shared" si="33"/>
        <v>0</v>
      </c>
      <c r="BY28" s="3">
        <f t="shared" si="34"/>
        <v>0</v>
      </c>
      <c r="BZ28" s="3"/>
      <c r="CA28" s="3">
        <f t="shared" si="35"/>
        <v>0</v>
      </c>
      <c r="CB28" s="3">
        <f t="shared" si="36"/>
        <v>0</v>
      </c>
      <c r="CD28"/>
      <c r="CE28" s="3">
        <f t="shared" si="37"/>
        <v>0</v>
      </c>
      <c r="CF28" s="3"/>
      <c r="CG28" s="3"/>
      <c r="CH28" s="76">
        <f t="shared" si="38"/>
        <v>0</v>
      </c>
      <c r="CI28" s="3">
        <f t="shared" si="39"/>
        <v>0</v>
      </c>
      <c r="CJ28" s="3">
        <f t="shared" si="40"/>
        <v>0</v>
      </c>
      <c r="CK28" s="3"/>
      <c r="CL28" s="3">
        <f t="shared" si="41"/>
        <v>0</v>
      </c>
      <c r="CM28" s="3">
        <f t="shared" si="42"/>
        <v>0</v>
      </c>
      <c r="CO28"/>
      <c r="CP28" s="3">
        <f t="shared" si="43"/>
        <v>0</v>
      </c>
      <c r="CQ28" s="3"/>
      <c r="CR28" s="3"/>
      <c r="CS28" s="76">
        <f t="shared" si="44"/>
        <v>0</v>
      </c>
      <c r="CT28" s="3">
        <f t="shared" si="45"/>
        <v>0</v>
      </c>
      <c r="CU28" s="3">
        <f t="shared" si="46"/>
        <v>0</v>
      </c>
      <c r="CV28" s="3"/>
      <c r="CW28" s="3">
        <f t="shared" si="47"/>
        <v>0</v>
      </c>
      <c r="CX28" s="3">
        <f t="shared" si="48"/>
        <v>0</v>
      </c>
      <c r="CZ28"/>
      <c r="DA28" s="3">
        <f t="shared" si="49"/>
        <v>0</v>
      </c>
      <c r="DB28" s="3"/>
      <c r="DC28" s="3"/>
      <c r="DD28" s="76">
        <f t="shared" si="50"/>
        <v>0</v>
      </c>
      <c r="DE28" s="3">
        <f t="shared" si="51"/>
        <v>0</v>
      </c>
      <c r="DF28" s="3">
        <f t="shared" si="52"/>
        <v>0</v>
      </c>
      <c r="DG28" s="3"/>
      <c r="DH28" s="3">
        <f t="shared" si="53"/>
        <v>0</v>
      </c>
      <c r="DI28" s="3">
        <f t="shared" si="54"/>
        <v>0</v>
      </c>
    </row>
    <row r="29" spans="2:113" ht="15.75" thickBot="1" x14ac:dyDescent="0.3">
      <c r="B29" s="55">
        <v>10.1</v>
      </c>
      <c r="C29" s="56" t="s">
        <v>162</v>
      </c>
      <c r="D29" s="65">
        <v>6918.1</v>
      </c>
      <c r="E29" s="49"/>
      <c r="F29" s="49">
        <v>-3459.05</v>
      </c>
      <c r="G29" s="50">
        <v>3459.05</v>
      </c>
      <c r="H29" s="50">
        <v>0</v>
      </c>
      <c r="I29" s="50">
        <v>1729.5249999999996</v>
      </c>
      <c r="J29" s="51">
        <v>0.3</v>
      </c>
      <c r="K29" s="50">
        <v>518.85749999999985</v>
      </c>
      <c r="L29" s="50">
        <v>2940.1925000000001</v>
      </c>
      <c r="N29" s="39">
        <f t="shared" si="0"/>
        <v>-3459.05</v>
      </c>
      <c r="P29"/>
      <c r="Q29" s="7">
        <f>SUM(Q4:Q28)</f>
        <v>0</v>
      </c>
      <c r="R29" s="7">
        <f>SUM(R4:R28)</f>
        <v>45801776</v>
      </c>
      <c r="S29" s="7">
        <f t="shared" ref="S29:V29" si="55">SUM(S4:S28)</f>
        <v>0</v>
      </c>
      <c r="T29" s="7">
        <f t="shared" si="55"/>
        <v>45801776</v>
      </c>
      <c r="U29" s="7">
        <f t="shared" si="55"/>
        <v>68702664</v>
      </c>
      <c r="V29" s="7">
        <f t="shared" si="55"/>
        <v>68702664</v>
      </c>
      <c r="W29" s="3"/>
      <c r="X29" s="7">
        <f t="shared" ref="X29:Y29" si="56">SUM(X4:X28)</f>
        <v>-9254712.665000001</v>
      </c>
      <c r="Y29" s="7">
        <f t="shared" si="56"/>
        <v>36547063.335000001</v>
      </c>
      <c r="Z29"/>
      <c r="AA29"/>
      <c r="AB29" s="7">
        <f>SUM(AB4:AB28)</f>
        <v>36547063.335000001</v>
      </c>
      <c r="AC29" s="7">
        <f>SUM(AC4:AC28)</f>
        <v>0</v>
      </c>
      <c r="AD29" s="7">
        <f t="shared" ref="AD29:AG29" si="57">SUM(AD4:AD28)</f>
        <v>0</v>
      </c>
      <c r="AE29" s="7">
        <f t="shared" si="57"/>
        <v>0</v>
      </c>
      <c r="AF29" s="7">
        <f t="shared" si="57"/>
        <v>0</v>
      </c>
      <c r="AG29" s="7">
        <f t="shared" si="57"/>
        <v>36547063.335000001</v>
      </c>
      <c r="AH29" s="3"/>
      <c r="AI29" s="7">
        <f t="shared" ref="AI29:AJ29" si="58">SUM(AI4:AI28)</f>
        <v>-3005692.3975499999</v>
      </c>
      <c r="AJ29" s="7">
        <f t="shared" si="58"/>
        <v>33541370.937449999</v>
      </c>
      <c r="AK29"/>
      <c r="AL29"/>
      <c r="AM29" s="7">
        <f>SUM(AM4:AM28)</f>
        <v>33541370.937449999</v>
      </c>
      <c r="AN29" s="7">
        <f>SUM(AN4:AN28)</f>
        <v>0</v>
      </c>
      <c r="AO29" s="7">
        <f t="shared" ref="AO29:AR29" si="59">SUM(AO4:AO28)</f>
        <v>0</v>
      </c>
      <c r="AP29" s="7">
        <f t="shared" si="59"/>
        <v>0</v>
      </c>
      <c r="AQ29" s="7">
        <f t="shared" si="59"/>
        <v>0</v>
      </c>
      <c r="AR29" s="7">
        <f t="shared" si="59"/>
        <v>33541370.937449999</v>
      </c>
      <c r="AS29" s="3"/>
      <c r="AT29" s="7">
        <f t="shared" ref="AT29:AU29" si="60">SUM(AT4:AT28)</f>
        <v>-2665603.8436034997</v>
      </c>
      <c r="AU29" s="7">
        <f t="shared" si="60"/>
        <v>30875767.093846496</v>
      </c>
      <c r="AV29"/>
      <c r="AW29"/>
      <c r="AX29" s="7">
        <f>SUM(AX4:AX28)</f>
        <v>30875767.093846496</v>
      </c>
      <c r="AY29" s="7">
        <f>SUM(AY4:AY28)</f>
        <v>0</v>
      </c>
      <c r="AZ29" s="7">
        <f t="shared" ref="AZ29:BC29" si="61">SUM(AZ4:AZ28)</f>
        <v>0</v>
      </c>
      <c r="BA29" s="7">
        <f t="shared" si="61"/>
        <v>0</v>
      </c>
      <c r="BB29" s="7">
        <f t="shared" si="61"/>
        <v>0</v>
      </c>
      <c r="BC29" s="7">
        <f t="shared" si="61"/>
        <v>30875767.093846496</v>
      </c>
      <c r="BD29" s="3"/>
      <c r="BE29" s="7">
        <f t="shared" ref="BE29:BF29" si="62">SUM(BE4:BE28)</f>
        <v>-2391903.6756952945</v>
      </c>
      <c r="BF29" s="7">
        <f t="shared" si="62"/>
        <v>28483863.4181512</v>
      </c>
      <c r="BG29"/>
      <c r="BH29"/>
      <c r="BI29" s="7">
        <f>SUM(BI4:BI28)</f>
        <v>28483863.4181512</v>
      </c>
      <c r="BJ29" s="7">
        <f>SUM(BJ4:BJ28)</f>
        <v>0</v>
      </c>
      <c r="BK29" s="7">
        <f t="shared" ref="BK29:BN29" si="63">SUM(BK4:BK28)</f>
        <v>0</v>
      </c>
      <c r="BL29" s="7">
        <f t="shared" si="63"/>
        <v>0</v>
      </c>
      <c r="BM29" s="7">
        <f t="shared" si="63"/>
        <v>0</v>
      </c>
      <c r="BN29" s="7">
        <f t="shared" si="63"/>
        <v>28483863.4181512</v>
      </c>
      <c r="BO29" s="3"/>
      <c r="BP29" s="7">
        <f t="shared" ref="BP29:BQ29" si="64">SUM(BP4:BP28)</f>
        <v>-2163073.6745726368</v>
      </c>
      <c r="BQ29" s="7">
        <f t="shared" si="64"/>
        <v>26320789.743578564</v>
      </c>
      <c r="BS29"/>
      <c r="BT29" s="7">
        <f>SUM(BT4:BT28)</f>
        <v>26320789.743578564</v>
      </c>
      <c r="BU29" s="7">
        <f>SUM(BU4:BU28)</f>
        <v>0</v>
      </c>
      <c r="BV29" s="7">
        <f t="shared" ref="BV29:BY29" si="65">SUM(BV4:BV28)</f>
        <v>0</v>
      </c>
      <c r="BW29" s="7">
        <f t="shared" si="65"/>
        <v>0</v>
      </c>
      <c r="BX29" s="7">
        <f t="shared" si="65"/>
        <v>0</v>
      </c>
      <c r="BY29" s="7">
        <f t="shared" si="65"/>
        <v>26320789.743578564</v>
      </c>
      <c r="BZ29" s="3"/>
      <c r="CA29" s="7">
        <f t="shared" ref="CA29:CB29" si="66">SUM(CA4:CA28)</f>
        <v>-1966726.3541433651</v>
      </c>
      <c r="CB29" s="7">
        <f t="shared" si="66"/>
        <v>24354063.389435198</v>
      </c>
      <c r="CD29"/>
      <c r="CE29" s="7">
        <f>SUM(CE4:CE28)</f>
        <v>24354063.389435198</v>
      </c>
      <c r="CF29" s="7">
        <f>SUM(CF4:CF28)</f>
        <v>0</v>
      </c>
      <c r="CG29" s="7">
        <f t="shared" ref="CG29:CJ29" si="67">SUM(CG4:CG28)</f>
        <v>0</v>
      </c>
      <c r="CH29" s="7">
        <f t="shared" si="67"/>
        <v>0</v>
      </c>
      <c r="CI29" s="7">
        <f t="shared" si="67"/>
        <v>0</v>
      </c>
      <c r="CJ29" s="7">
        <f t="shared" si="67"/>
        <v>24354063.389435198</v>
      </c>
      <c r="CK29" s="3"/>
      <c r="CL29" s="7">
        <f t="shared" ref="CL29:CM29" si="68">SUM(CL4:CL28)</f>
        <v>-1795221.9907063302</v>
      </c>
      <c r="CM29" s="7">
        <f t="shared" si="68"/>
        <v>22558841.39872887</v>
      </c>
      <c r="CO29"/>
      <c r="CP29" s="7">
        <f>SUM(CP4:CP28)</f>
        <v>22558841.39872887</v>
      </c>
      <c r="CQ29" s="7">
        <f>SUM(CQ4:CQ28)</f>
        <v>0</v>
      </c>
      <c r="CR29" s="7">
        <f t="shared" ref="CR29:CU29" si="69">SUM(CR4:CR28)</f>
        <v>0</v>
      </c>
      <c r="CS29" s="7">
        <f t="shared" si="69"/>
        <v>0</v>
      </c>
      <c r="CT29" s="7">
        <f t="shared" si="69"/>
        <v>0</v>
      </c>
      <c r="CU29" s="7">
        <f t="shared" si="69"/>
        <v>22558841.39872887</v>
      </c>
      <c r="CV29" s="3"/>
      <c r="CW29" s="7">
        <f t="shared" ref="CW29:CX29" si="70">SUM(CW4:CW28)</f>
        <v>-1643524.5235078197</v>
      </c>
      <c r="CX29" s="7">
        <f t="shared" si="70"/>
        <v>20915316.875221051</v>
      </c>
      <c r="CZ29"/>
      <c r="DA29" s="7">
        <f>SUM(DA4:DA28)</f>
        <v>20915316.875221051</v>
      </c>
      <c r="DB29" s="7">
        <f>SUM(DB4:DB28)</f>
        <v>0</v>
      </c>
      <c r="DC29" s="7">
        <f t="shared" ref="DC29:DF29" si="71">SUM(DC4:DC28)</f>
        <v>0</v>
      </c>
      <c r="DD29" s="7">
        <f t="shared" si="71"/>
        <v>0</v>
      </c>
      <c r="DE29" s="7">
        <f t="shared" si="71"/>
        <v>0</v>
      </c>
      <c r="DF29" s="7">
        <f t="shared" si="71"/>
        <v>20915316.875221051</v>
      </c>
      <c r="DG29" s="3"/>
      <c r="DH29" s="7">
        <f t="shared" ref="DH29:DI29" si="72">SUM(DH4:DH28)</f>
        <v>-1508113.6423387406</v>
      </c>
      <c r="DI29" s="7">
        <f t="shared" si="72"/>
        <v>19407203.232882313</v>
      </c>
    </row>
    <row r="30" spans="2:113" ht="15.75" thickTop="1" x14ac:dyDescent="0.25">
      <c r="B30" s="55"/>
      <c r="C30" s="56"/>
      <c r="D30" s="57"/>
      <c r="E30" s="49"/>
      <c r="F30" s="49"/>
      <c r="G30" s="50">
        <v>0</v>
      </c>
      <c r="H30" s="50">
        <v>0</v>
      </c>
      <c r="I30" s="50">
        <v>0</v>
      </c>
      <c r="J30" s="51">
        <v>0</v>
      </c>
      <c r="K30" s="50">
        <v>0</v>
      </c>
      <c r="L30" s="50">
        <v>0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S30"/>
      <c r="BT30"/>
      <c r="BU30"/>
      <c r="BV30"/>
      <c r="BW30"/>
      <c r="BX30"/>
      <c r="BY30"/>
      <c r="BZ30"/>
      <c r="CA30"/>
      <c r="CB30"/>
      <c r="CD30"/>
      <c r="CE30"/>
      <c r="CF30"/>
      <c r="CG30"/>
      <c r="CH30"/>
      <c r="CI30"/>
      <c r="CJ30"/>
      <c r="CK30"/>
      <c r="CL30"/>
      <c r="CM30"/>
      <c r="CO30"/>
      <c r="CP30"/>
      <c r="CQ30"/>
      <c r="CR30"/>
      <c r="CS30"/>
      <c r="CT30"/>
      <c r="CU30"/>
      <c r="CV30"/>
      <c r="CW30"/>
      <c r="CX30"/>
      <c r="CZ30"/>
      <c r="DA30"/>
      <c r="DB30"/>
      <c r="DC30"/>
      <c r="DD30"/>
      <c r="DE30"/>
      <c r="DF30"/>
      <c r="DG30"/>
      <c r="DH30"/>
      <c r="DI30"/>
    </row>
    <row r="31" spans="2:113" x14ac:dyDescent="0.25">
      <c r="B31" s="55"/>
      <c r="C31" s="56"/>
      <c r="D31" s="57"/>
      <c r="E31" s="49"/>
      <c r="F31" s="49"/>
      <c r="G31" s="50">
        <v>0</v>
      </c>
      <c r="H31" s="50">
        <v>0</v>
      </c>
      <c r="I31" s="50">
        <v>0</v>
      </c>
      <c r="J31" s="51">
        <v>0</v>
      </c>
      <c r="K31" s="50">
        <v>0</v>
      </c>
      <c r="L31" s="50">
        <v>0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S31"/>
      <c r="BT31"/>
      <c r="BU31"/>
      <c r="BV31"/>
      <c r="BW31"/>
      <c r="BX31"/>
      <c r="BY31"/>
      <c r="BZ31"/>
      <c r="CA31"/>
      <c r="CB31"/>
      <c r="CD31"/>
      <c r="CE31"/>
      <c r="CF31"/>
      <c r="CG31"/>
      <c r="CH31"/>
      <c r="CI31"/>
      <c r="CJ31"/>
      <c r="CK31"/>
      <c r="CL31"/>
      <c r="CM31"/>
      <c r="CO31"/>
      <c r="CP31"/>
      <c r="CQ31"/>
      <c r="CR31"/>
      <c r="CS31"/>
      <c r="CT31"/>
      <c r="CU31"/>
      <c r="CV31"/>
      <c r="CW31"/>
      <c r="CX31"/>
      <c r="CZ31"/>
      <c r="DA31"/>
      <c r="DB31"/>
      <c r="DC31"/>
      <c r="DD31"/>
      <c r="DE31"/>
      <c r="DF31"/>
      <c r="DG31"/>
      <c r="DH31"/>
      <c r="DI31"/>
    </row>
    <row r="32" spans="2:113" x14ac:dyDescent="0.25">
      <c r="B32" s="55"/>
      <c r="C32" s="56"/>
      <c r="D32" s="57"/>
      <c r="E32" s="49"/>
      <c r="F32" s="49"/>
      <c r="G32" s="50">
        <v>0</v>
      </c>
      <c r="H32" s="50">
        <v>0</v>
      </c>
      <c r="I32" s="50">
        <v>0</v>
      </c>
      <c r="J32" s="51">
        <v>0</v>
      </c>
      <c r="K32" s="50">
        <v>0</v>
      </c>
      <c r="L32" s="50">
        <v>0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S32"/>
      <c r="BT32"/>
      <c r="BU32"/>
      <c r="BV32"/>
      <c r="BW32"/>
      <c r="BX32"/>
      <c r="BY32"/>
      <c r="BZ32"/>
      <c r="CA32"/>
      <c r="CB32"/>
      <c r="CD32"/>
      <c r="CE32"/>
      <c r="CF32"/>
      <c r="CG32"/>
      <c r="CH32"/>
      <c r="CI32"/>
      <c r="CJ32"/>
      <c r="CK32"/>
      <c r="CL32"/>
      <c r="CM32"/>
      <c r="CO32"/>
      <c r="CP32"/>
      <c r="CQ32"/>
      <c r="CR32"/>
      <c r="CS32"/>
      <c r="CT32"/>
      <c r="CU32"/>
      <c r="CV32"/>
      <c r="CW32"/>
      <c r="CX32"/>
      <c r="CZ32"/>
      <c r="DA32"/>
      <c r="DB32"/>
      <c r="DC32"/>
      <c r="DD32"/>
      <c r="DE32"/>
      <c r="DF32"/>
      <c r="DG32"/>
      <c r="DH32"/>
      <c r="DI32"/>
    </row>
    <row r="33" spans="2:113" x14ac:dyDescent="0.25">
      <c r="B33" s="55"/>
      <c r="C33" s="56"/>
      <c r="D33" s="57"/>
      <c r="E33" s="49"/>
      <c r="F33" s="49"/>
      <c r="G33" s="50">
        <v>0</v>
      </c>
      <c r="H33" s="50">
        <v>0</v>
      </c>
      <c r="I33" s="50">
        <v>0</v>
      </c>
      <c r="J33" s="51">
        <v>0</v>
      </c>
      <c r="K33" s="50">
        <v>0</v>
      </c>
      <c r="L33" s="50">
        <v>0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S33"/>
      <c r="BT33"/>
      <c r="BU33"/>
      <c r="BV33"/>
      <c r="BW33"/>
      <c r="BX33"/>
      <c r="BY33"/>
      <c r="BZ33"/>
      <c r="CA33"/>
      <c r="CB33"/>
      <c r="CD33"/>
      <c r="CE33"/>
      <c r="CF33"/>
      <c r="CG33"/>
      <c r="CH33"/>
      <c r="CI33"/>
      <c r="CJ33"/>
      <c r="CK33"/>
      <c r="CL33"/>
      <c r="CM33"/>
      <c r="CO33"/>
      <c r="CP33"/>
      <c r="CQ33"/>
      <c r="CR33"/>
      <c r="CS33"/>
      <c r="CT33"/>
      <c r="CU33"/>
      <c r="CV33"/>
      <c r="CW33"/>
      <c r="CX33"/>
      <c r="CZ33"/>
      <c r="DA33"/>
      <c r="DB33"/>
      <c r="DC33"/>
      <c r="DD33"/>
      <c r="DE33"/>
      <c r="DF33"/>
      <c r="DG33"/>
      <c r="DH33"/>
      <c r="DI33"/>
    </row>
    <row r="34" spans="2:113" x14ac:dyDescent="0.25">
      <c r="B34" s="55"/>
      <c r="C34" s="56"/>
      <c r="D34" s="57"/>
      <c r="E34" s="49"/>
      <c r="F34" s="49"/>
      <c r="G34" s="50">
        <v>0</v>
      </c>
      <c r="H34" s="50">
        <v>0</v>
      </c>
      <c r="I34" s="50">
        <v>0</v>
      </c>
      <c r="J34" s="51">
        <v>0</v>
      </c>
      <c r="K34" s="50">
        <v>0</v>
      </c>
      <c r="L34" s="50">
        <v>0</v>
      </c>
      <c r="P34" s="100" t="s">
        <v>141</v>
      </c>
      <c r="Q34" s="100"/>
      <c r="R34" s="100"/>
      <c r="S34" s="100"/>
      <c r="T34" s="100"/>
      <c r="U34" s="100"/>
      <c r="V34" s="100"/>
      <c r="W34" s="100"/>
      <c r="X34" s="100"/>
      <c r="Y34" s="100"/>
      <c r="Z34"/>
      <c r="AA34" s="100" t="s">
        <v>142</v>
      </c>
      <c r="AB34" s="100"/>
      <c r="AC34" s="100"/>
      <c r="AD34" s="100"/>
      <c r="AE34" s="100"/>
      <c r="AF34" s="100"/>
      <c r="AG34" s="100"/>
      <c r="AH34" s="100"/>
      <c r="AI34" s="100"/>
      <c r="AJ34" s="100"/>
      <c r="AK34"/>
      <c r="AL34" s="100" t="s">
        <v>143</v>
      </c>
      <c r="AM34" s="100"/>
      <c r="AN34" s="100"/>
      <c r="AO34" s="100"/>
      <c r="AP34" s="100"/>
      <c r="AQ34" s="100"/>
      <c r="AR34" s="100"/>
      <c r="AS34" s="100"/>
      <c r="AT34" s="100"/>
      <c r="AU34" s="100"/>
      <c r="AV34"/>
      <c r="AW34" s="100" t="s">
        <v>144</v>
      </c>
      <c r="AX34" s="100"/>
      <c r="AY34" s="100"/>
      <c r="AZ34" s="100"/>
      <c r="BA34" s="100"/>
      <c r="BB34" s="100"/>
      <c r="BC34" s="100"/>
      <c r="BD34" s="100"/>
      <c r="BE34" s="100"/>
      <c r="BF34" s="100"/>
      <c r="BG34"/>
      <c r="BH34" s="100" t="s">
        <v>145</v>
      </c>
      <c r="BI34" s="100"/>
      <c r="BJ34" s="100"/>
      <c r="BK34" s="100"/>
      <c r="BL34" s="100"/>
      <c r="BM34" s="100"/>
      <c r="BN34" s="100"/>
      <c r="BO34" s="100"/>
      <c r="BP34" s="100"/>
      <c r="BQ34" s="100"/>
      <c r="BS34" s="100" t="s">
        <v>146</v>
      </c>
      <c r="BT34" s="100"/>
      <c r="BU34" s="100"/>
      <c r="BV34" s="100"/>
      <c r="BW34" s="100"/>
      <c r="BX34" s="100"/>
      <c r="BY34" s="100"/>
      <c r="BZ34" s="100"/>
      <c r="CA34" s="100"/>
      <c r="CB34" s="100"/>
      <c r="CD34" s="100" t="s">
        <v>147</v>
      </c>
      <c r="CE34" s="100"/>
      <c r="CF34" s="100"/>
      <c r="CG34" s="100"/>
      <c r="CH34" s="100"/>
      <c r="CI34" s="100"/>
      <c r="CJ34" s="100"/>
      <c r="CK34" s="100"/>
      <c r="CL34" s="100"/>
      <c r="CM34" s="100"/>
      <c r="CO34" s="100" t="s">
        <v>148</v>
      </c>
      <c r="CP34" s="100"/>
      <c r="CQ34" s="100"/>
      <c r="CR34" s="100"/>
      <c r="CS34" s="100"/>
      <c r="CT34" s="100"/>
      <c r="CU34" s="100"/>
      <c r="CV34" s="100"/>
      <c r="CW34" s="100"/>
      <c r="CX34" s="100"/>
      <c r="CZ34" s="100" t="s">
        <v>149</v>
      </c>
      <c r="DA34" s="100"/>
      <c r="DB34" s="100"/>
      <c r="DC34" s="100"/>
      <c r="DD34" s="100"/>
      <c r="DE34" s="100"/>
      <c r="DF34" s="100"/>
      <c r="DG34" s="100"/>
      <c r="DH34" s="100"/>
      <c r="DI34" s="100"/>
    </row>
    <row r="35" spans="2:113" ht="60.75" thickBot="1" x14ac:dyDescent="0.3">
      <c r="B35" s="55"/>
      <c r="C35" s="56"/>
      <c r="D35" s="57"/>
      <c r="E35" s="49"/>
      <c r="F35" s="49"/>
      <c r="G35" s="50">
        <v>0</v>
      </c>
      <c r="H35" s="50">
        <v>0</v>
      </c>
      <c r="I35" s="50">
        <v>0</v>
      </c>
      <c r="J35" s="51">
        <v>0</v>
      </c>
      <c r="K35" s="50">
        <v>0</v>
      </c>
      <c r="L35" s="50">
        <v>0</v>
      </c>
      <c r="P35" s="34" t="s">
        <v>99</v>
      </c>
      <c r="Q35" s="34" t="s">
        <v>110</v>
      </c>
      <c r="R35" s="34" t="s">
        <v>102</v>
      </c>
      <c r="S35" s="34"/>
      <c r="T35" s="34" t="s">
        <v>111</v>
      </c>
      <c r="U35" s="77" t="s">
        <v>150</v>
      </c>
      <c r="V35" s="34" t="s">
        <v>151</v>
      </c>
      <c r="W35" s="34" t="s">
        <v>114</v>
      </c>
      <c r="X35" s="34" t="s">
        <v>115</v>
      </c>
      <c r="Y35" s="34" t="s">
        <v>116</v>
      </c>
      <c r="Z35"/>
      <c r="AA35" s="34" t="s">
        <v>99</v>
      </c>
      <c r="AB35" s="34" t="s">
        <v>110</v>
      </c>
      <c r="AC35" s="34" t="s">
        <v>102</v>
      </c>
      <c r="AD35" s="34"/>
      <c r="AE35" s="34" t="s">
        <v>111</v>
      </c>
      <c r="AF35" s="77" t="s">
        <v>150</v>
      </c>
      <c r="AG35" s="34" t="s">
        <v>151</v>
      </c>
      <c r="AH35" s="34" t="s">
        <v>114</v>
      </c>
      <c r="AI35" s="34" t="s">
        <v>115</v>
      </c>
      <c r="AJ35" s="34" t="s">
        <v>116</v>
      </c>
      <c r="AK35"/>
      <c r="AL35" s="34" t="s">
        <v>99</v>
      </c>
      <c r="AM35" s="34" t="s">
        <v>110</v>
      </c>
      <c r="AN35" s="34" t="s">
        <v>102</v>
      </c>
      <c r="AO35" s="34"/>
      <c r="AP35" s="34" t="s">
        <v>111</v>
      </c>
      <c r="AQ35" s="77" t="s">
        <v>150</v>
      </c>
      <c r="AR35" s="34" t="s">
        <v>151</v>
      </c>
      <c r="AS35" s="34" t="s">
        <v>114</v>
      </c>
      <c r="AT35" s="34" t="s">
        <v>115</v>
      </c>
      <c r="AU35" s="34" t="s">
        <v>116</v>
      </c>
      <c r="AV35"/>
      <c r="AW35" s="34" t="s">
        <v>99</v>
      </c>
      <c r="AX35" s="34" t="s">
        <v>110</v>
      </c>
      <c r="AY35" s="34" t="s">
        <v>102</v>
      </c>
      <c r="AZ35" s="34"/>
      <c r="BA35" s="34" t="s">
        <v>111</v>
      </c>
      <c r="BB35" s="77" t="s">
        <v>150</v>
      </c>
      <c r="BC35" s="34" t="s">
        <v>151</v>
      </c>
      <c r="BD35" s="34" t="s">
        <v>114</v>
      </c>
      <c r="BE35" s="34" t="s">
        <v>115</v>
      </c>
      <c r="BF35" s="34" t="s">
        <v>116</v>
      </c>
      <c r="BG35"/>
      <c r="BH35" s="34" t="s">
        <v>99</v>
      </c>
      <c r="BI35" s="34" t="s">
        <v>110</v>
      </c>
      <c r="BJ35" s="34" t="s">
        <v>102</v>
      </c>
      <c r="BK35" s="34"/>
      <c r="BL35" s="34" t="s">
        <v>111</v>
      </c>
      <c r="BM35" s="77" t="s">
        <v>150</v>
      </c>
      <c r="BN35" s="34" t="s">
        <v>151</v>
      </c>
      <c r="BO35" s="34" t="s">
        <v>114</v>
      </c>
      <c r="BP35" s="34" t="s">
        <v>115</v>
      </c>
      <c r="BQ35" s="34" t="s">
        <v>116</v>
      </c>
      <c r="BS35" s="34" t="s">
        <v>99</v>
      </c>
      <c r="BT35" s="34" t="s">
        <v>110</v>
      </c>
      <c r="BU35" s="34" t="s">
        <v>102</v>
      </c>
      <c r="BV35" s="34"/>
      <c r="BW35" s="34" t="s">
        <v>111</v>
      </c>
      <c r="BX35" s="77" t="s">
        <v>150</v>
      </c>
      <c r="BY35" s="34" t="s">
        <v>151</v>
      </c>
      <c r="BZ35" s="34" t="s">
        <v>114</v>
      </c>
      <c r="CA35" s="34" t="s">
        <v>115</v>
      </c>
      <c r="CB35" s="34" t="s">
        <v>116</v>
      </c>
      <c r="CD35" s="34" t="s">
        <v>99</v>
      </c>
      <c r="CE35" s="34" t="s">
        <v>110</v>
      </c>
      <c r="CF35" s="34" t="s">
        <v>102</v>
      </c>
      <c r="CG35" s="34"/>
      <c r="CH35" s="34" t="s">
        <v>111</v>
      </c>
      <c r="CI35" s="77" t="s">
        <v>150</v>
      </c>
      <c r="CJ35" s="34" t="s">
        <v>151</v>
      </c>
      <c r="CK35" s="34" t="s">
        <v>114</v>
      </c>
      <c r="CL35" s="34" t="s">
        <v>115</v>
      </c>
      <c r="CM35" s="34" t="s">
        <v>116</v>
      </c>
      <c r="CO35" s="34" t="s">
        <v>99</v>
      </c>
      <c r="CP35" s="34" t="s">
        <v>110</v>
      </c>
      <c r="CQ35" s="34" t="s">
        <v>102</v>
      </c>
      <c r="CR35" s="34"/>
      <c r="CS35" s="34" t="s">
        <v>111</v>
      </c>
      <c r="CT35" s="77" t="s">
        <v>150</v>
      </c>
      <c r="CU35" s="34" t="s">
        <v>151</v>
      </c>
      <c r="CV35" s="34" t="s">
        <v>114</v>
      </c>
      <c r="CW35" s="34" t="s">
        <v>115</v>
      </c>
      <c r="CX35" s="34" t="s">
        <v>116</v>
      </c>
      <c r="CZ35" s="34" t="s">
        <v>99</v>
      </c>
      <c r="DA35" s="34" t="s">
        <v>110</v>
      </c>
      <c r="DB35" s="34" t="s">
        <v>102</v>
      </c>
      <c r="DC35" s="34"/>
      <c r="DD35" s="34" t="s">
        <v>111</v>
      </c>
      <c r="DE35" s="77" t="s">
        <v>150</v>
      </c>
      <c r="DF35" s="34" t="s">
        <v>151</v>
      </c>
      <c r="DG35" s="34" t="s">
        <v>114</v>
      </c>
      <c r="DH35" s="34" t="s">
        <v>115</v>
      </c>
      <c r="DI35" s="34" t="s">
        <v>116</v>
      </c>
    </row>
    <row r="36" spans="2:113" ht="15.75" thickBot="1" x14ac:dyDescent="0.3">
      <c r="B36" s="58"/>
      <c r="C36" s="59" t="s">
        <v>26</v>
      </c>
      <c r="D36" s="60">
        <v>558970133.14500022</v>
      </c>
      <c r="E36" s="60">
        <v>46120046</v>
      </c>
      <c r="F36" s="60">
        <v>-325188.09999999998</v>
      </c>
      <c r="G36" s="60">
        <v>604764991.04500008</v>
      </c>
      <c r="H36" s="60">
        <v>22900888</v>
      </c>
      <c r="I36" s="60">
        <v>626001005.49500012</v>
      </c>
      <c r="J36" s="61"/>
      <c r="K36" s="62">
        <v>45034240.945850007</v>
      </c>
      <c r="L36" s="62">
        <v>559730750.09914994</v>
      </c>
      <c r="P36" s="35">
        <v>1</v>
      </c>
      <c r="Q36" s="3"/>
      <c r="R36" s="3">
        <f>+R4</f>
        <v>7195855</v>
      </c>
      <c r="S36" s="3"/>
      <c r="T36" s="76">
        <f>IF(R36+S36&lt;0,0,R36+S36)</f>
        <v>7195855</v>
      </c>
      <c r="U36" s="3">
        <f>T36*0.5</f>
        <v>3597927.5</v>
      </c>
      <c r="V36" s="3">
        <f>+Q36+U36</f>
        <v>3597927.5</v>
      </c>
      <c r="W36" s="36">
        <v>0.04</v>
      </c>
      <c r="X36" s="3">
        <f>-V36*W36</f>
        <v>-143917.1</v>
      </c>
      <c r="Y36" s="3">
        <f>+Q36+T36+X36</f>
        <v>7051937.9000000004</v>
      </c>
      <c r="Z36"/>
      <c r="AA36" s="35">
        <v>1</v>
      </c>
      <c r="AB36" s="3">
        <f>+Y36</f>
        <v>7051937.9000000004</v>
      </c>
      <c r="AC36" s="3"/>
      <c r="AD36" s="3"/>
      <c r="AE36" s="76">
        <f>IF(AC36+AD36&lt;0,0,AC36+AD36)</f>
        <v>0</v>
      </c>
      <c r="AF36" s="3">
        <f>AE36*0.5</f>
        <v>0</v>
      </c>
      <c r="AG36" s="3">
        <f>+AB36+AF36</f>
        <v>7051937.9000000004</v>
      </c>
      <c r="AH36" s="36">
        <v>0.04</v>
      </c>
      <c r="AI36" s="3">
        <f>-AG36*AH36</f>
        <v>-282077.516</v>
      </c>
      <c r="AJ36" s="3">
        <f>+AB36+AE36+AI36</f>
        <v>6769860.3840000005</v>
      </c>
      <c r="AK36"/>
      <c r="AL36" s="35">
        <v>1</v>
      </c>
      <c r="AM36" s="3">
        <f>AJ36</f>
        <v>6769860.3840000005</v>
      </c>
      <c r="AN36" s="3"/>
      <c r="AO36" s="3"/>
      <c r="AP36" s="76">
        <f>IF(AN36+AO36&lt;0,0,AN36+AO36)</f>
        <v>0</v>
      </c>
      <c r="AQ36" s="3">
        <f>AP36*0.5</f>
        <v>0</v>
      </c>
      <c r="AR36" s="3">
        <f>+AM36+AQ36</f>
        <v>6769860.3840000005</v>
      </c>
      <c r="AS36" s="36">
        <v>0.04</v>
      </c>
      <c r="AT36" s="3">
        <f>-AR36*AS36</f>
        <v>-270794.41536000004</v>
      </c>
      <c r="AU36" s="3">
        <f>+AM36+AP36+AT36</f>
        <v>6499065.9686400006</v>
      </c>
      <c r="AV36"/>
      <c r="AW36" s="35">
        <v>1</v>
      </c>
      <c r="AX36" s="3">
        <f>+AU36</f>
        <v>6499065.9686400006</v>
      </c>
      <c r="AY36" s="3"/>
      <c r="AZ36" s="3"/>
      <c r="BA36" s="76">
        <f>IF(AY36+AZ36&lt;0,0,AY36+AZ36)</f>
        <v>0</v>
      </c>
      <c r="BB36" s="3">
        <f>BA36*0.5</f>
        <v>0</v>
      </c>
      <c r="BC36" s="3">
        <f>+AX36+BB36</f>
        <v>6499065.9686400006</v>
      </c>
      <c r="BD36" s="36">
        <v>0.04</v>
      </c>
      <c r="BE36" s="3">
        <f>-BC36*BD36</f>
        <v>-259962.63874560004</v>
      </c>
      <c r="BF36" s="3">
        <f>+AX36+BA36+BE36</f>
        <v>6239103.3298944002</v>
      </c>
      <c r="BG36"/>
      <c r="BH36" s="35">
        <v>1</v>
      </c>
      <c r="BI36" s="3">
        <f>+BF36</f>
        <v>6239103.3298944002</v>
      </c>
      <c r="BJ36" s="3"/>
      <c r="BK36" s="3"/>
      <c r="BL36" s="76">
        <f>IF(BJ36+BK36&lt;0,0,BJ36+BK36)</f>
        <v>0</v>
      </c>
      <c r="BM36" s="3">
        <f>BL36*0.5</f>
        <v>0</v>
      </c>
      <c r="BN36" s="3">
        <f>+BI36+BM36</f>
        <v>6239103.3298944002</v>
      </c>
      <c r="BO36" s="36">
        <v>0.04</v>
      </c>
      <c r="BP36" s="3">
        <f>-BN36*BO36</f>
        <v>-249564.13319577603</v>
      </c>
      <c r="BQ36" s="3">
        <f>+BI36+BL36+BP36</f>
        <v>5989539.1966986246</v>
      </c>
      <c r="BS36" s="35">
        <v>1</v>
      </c>
      <c r="BT36" s="3">
        <f>+BQ36</f>
        <v>5989539.1966986246</v>
      </c>
      <c r="BU36" s="3"/>
      <c r="BV36" s="3"/>
      <c r="BW36" s="76">
        <f>IF(BU36+BV36&lt;0,0,BU36+BV36)</f>
        <v>0</v>
      </c>
      <c r="BX36" s="3">
        <f>BW36*0.5</f>
        <v>0</v>
      </c>
      <c r="BY36" s="3">
        <f>+BT36+BX36</f>
        <v>5989539.1966986246</v>
      </c>
      <c r="BZ36" s="36">
        <v>0.04</v>
      </c>
      <c r="CA36" s="3">
        <f>-BY36*BZ36</f>
        <v>-239581.56786794498</v>
      </c>
      <c r="CB36" s="3">
        <f>+BT36+BW36+CA36</f>
        <v>5749957.6288306797</v>
      </c>
      <c r="CD36" s="35">
        <v>1</v>
      </c>
      <c r="CE36" s="3">
        <f>+CB36</f>
        <v>5749957.6288306797</v>
      </c>
      <c r="CF36" s="3"/>
      <c r="CG36" s="3"/>
      <c r="CH36" s="76">
        <f>IF(CF36+CG36&lt;0,0,CF36+CG36)</f>
        <v>0</v>
      </c>
      <c r="CI36" s="3">
        <f>CH36*0.5</f>
        <v>0</v>
      </c>
      <c r="CJ36" s="3">
        <f>+CE36+CI36</f>
        <v>5749957.6288306797</v>
      </c>
      <c r="CK36" s="36">
        <v>0.04</v>
      </c>
      <c r="CL36" s="3">
        <f>-CJ36*CK36</f>
        <v>-229998.30515322718</v>
      </c>
      <c r="CM36" s="3">
        <f>+CE36+CH36+CL36</f>
        <v>5519959.3236774523</v>
      </c>
      <c r="CO36" s="35">
        <v>1</v>
      </c>
      <c r="CP36" s="3">
        <f>+CM36</f>
        <v>5519959.3236774523</v>
      </c>
      <c r="CQ36" s="3"/>
      <c r="CR36" s="3"/>
      <c r="CS36" s="76">
        <f>IF(CQ36+CR36&lt;0,0,CQ36+CR36)</f>
        <v>0</v>
      </c>
      <c r="CT36" s="3">
        <f>CS36*0.5</f>
        <v>0</v>
      </c>
      <c r="CU36" s="3">
        <f>+CP36+CT36</f>
        <v>5519959.3236774523</v>
      </c>
      <c r="CV36" s="36">
        <v>0.04</v>
      </c>
      <c r="CW36" s="3">
        <f>-CU36*CV36</f>
        <v>-220798.37294709811</v>
      </c>
      <c r="CX36" s="3">
        <f>+CP36+CS36+CW36</f>
        <v>5299160.9507303545</v>
      </c>
      <c r="CZ36" s="35">
        <v>1</v>
      </c>
      <c r="DA36" s="3">
        <f>+CX36</f>
        <v>5299160.9507303545</v>
      </c>
      <c r="DB36" s="3"/>
      <c r="DC36" s="3"/>
      <c r="DD36" s="76">
        <f>IF(DB36+DC36&lt;0,0,DB36+DC36)</f>
        <v>0</v>
      </c>
      <c r="DE36" s="3">
        <f>DD36*0.5</f>
        <v>0</v>
      </c>
      <c r="DF36" s="3">
        <f>+DA36+DE36</f>
        <v>5299160.9507303545</v>
      </c>
      <c r="DG36" s="36">
        <v>0.04</v>
      </c>
      <c r="DH36" s="3">
        <f>-DF36*DG36</f>
        <v>-211966.43802921419</v>
      </c>
      <c r="DI36" s="3">
        <f>+DA36+DD36+DH36</f>
        <v>5087194.5127011407</v>
      </c>
    </row>
    <row r="37" spans="2:113" x14ac:dyDescent="0.25">
      <c r="P37" s="35" t="s">
        <v>28</v>
      </c>
      <c r="Q37" s="3"/>
      <c r="R37" s="3">
        <f t="shared" ref="R37:R60" si="73">+R5</f>
        <v>0</v>
      </c>
      <c r="S37" s="3"/>
      <c r="T37" s="76">
        <f t="shared" ref="T37:T60" si="74">IF(R37+S37&lt;0,0,R37+S37)</f>
        <v>0</v>
      </c>
      <c r="U37" s="3">
        <f t="shared" ref="U37:U60" si="75">T37*0.5</f>
        <v>0</v>
      </c>
      <c r="V37" s="3">
        <f t="shared" ref="V37:V60" si="76">+Q37+U37</f>
        <v>0</v>
      </c>
      <c r="W37" s="36">
        <v>0.06</v>
      </c>
      <c r="X37" s="3">
        <f t="shared" ref="X37:X60" si="77">-V37*W37</f>
        <v>0</v>
      </c>
      <c r="Y37" s="3">
        <f t="shared" ref="Y37:Y60" si="78">+Q37+T37+X37</f>
        <v>0</v>
      </c>
      <c r="Z37"/>
      <c r="AA37" s="35" t="s">
        <v>28</v>
      </c>
      <c r="AB37" s="3">
        <f t="shared" ref="AB37:AB60" si="79">+Y37</f>
        <v>0</v>
      </c>
      <c r="AC37" s="3"/>
      <c r="AD37" s="3"/>
      <c r="AE37" s="76">
        <f t="shared" ref="AE37:AE60" si="80">IF(AC37+AD37&lt;0,0,AC37+AD37)</f>
        <v>0</v>
      </c>
      <c r="AF37" s="3">
        <f t="shared" ref="AF37:AF60" si="81">AE37*0.5</f>
        <v>0</v>
      </c>
      <c r="AG37" s="3">
        <f t="shared" ref="AG37:AG60" si="82">+AB37+AF37</f>
        <v>0</v>
      </c>
      <c r="AH37" s="36">
        <v>0.06</v>
      </c>
      <c r="AI37" s="3">
        <f t="shared" ref="AI37:AI60" si="83">-AG37*AH37</f>
        <v>0</v>
      </c>
      <c r="AJ37" s="3">
        <f t="shared" ref="AJ37:AJ60" si="84">+AB37+AE37+AI37</f>
        <v>0</v>
      </c>
      <c r="AK37"/>
      <c r="AL37" s="35" t="s">
        <v>28</v>
      </c>
      <c r="AM37" s="3">
        <f t="shared" ref="AM37:AM60" si="85">AJ37</f>
        <v>0</v>
      </c>
      <c r="AN37" s="3"/>
      <c r="AO37" s="3"/>
      <c r="AP37" s="76">
        <f t="shared" ref="AP37:AP60" si="86">IF(AN37+AO37&lt;0,0,AN37+AO37)</f>
        <v>0</v>
      </c>
      <c r="AQ37" s="3">
        <f t="shared" ref="AQ37:AQ60" si="87">AP37*0.5</f>
        <v>0</v>
      </c>
      <c r="AR37" s="3">
        <f t="shared" ref="AR37:AR60" si="88">+AM37+AQ37</f>
        <v>0</v>
      </c>
      <c r="AS37" s="36">
        <v>0.06</v>
      </c>
      <c r="AT37" s="3">
        <f t="shared" ref="AT37:AT60" si="89">-AR37*AS37</f>
        <v>0</v>
      </c>
      <c r="AU37" s="3">
        <f t="shared" ref="AU37:AU60" si="90">+AM37+AP37+AT37</f>
        <v>0</v>
      </c>
      <c r="AV37"/>
      <c r="AW37" s="35" t="s">
        <v>28</v>
      </c>
      <c r="AX37" s="3">
        <f t="shared" ref="AX37:AX60" si="91">+AU37</f>
        <v>0</v>
      </c>
      <c r="AY37" s="3"/>
      <c r="AZ37" s="3"/>
      <c r="BA37" s="76">
        <f t="shared" ref="BA37:BA60" si="92">IF(AY37+AZ37&lt;0,0,AY37+AZ37)</f>
        <v>0</v>
      </c>
      <c r="BB37" s="3">
        <f t="shared" ref="BB37:BB60" si="93">BA37*0.5</f>
        <v>0</v>
      </c>
      <c r="BC37" s="3">
        <f t="shared" ref="BC37:BC60" si="94">+AX37+BB37</f>
        <v>0</v>
      </c>
      <c r="BD37" s="36">
        <v>0.06</v>
      </c>
      <c r="BE37" s="3">
        <f t="shared" ref="BE37:BE60" si="95">-BC37*BD37</f>
        <v>0</v>
      </c>
      <c r="BF37" s="3">
        <f t="shared" ref="BF37:BF60" si="96">+AX37+BA37+BE37</f>
        <v>0</v>
      </c>
      <c r="BG37"/>
      <c r="BH37" s="35" t="s">
        <v>28</v>
      </c>
      <c r="BI37" s="3">
        <f t="shared" ref="BI37:BI60" si="97">+BF37</f>
        <v>0</v>
      </c>
      <c r="BJ37" s="3"/>
      <c r="BK37" s="3"/>
      <c r="BL37" s="76">
        <f t="shared" ref="BL37:BL60" si="98">IF(BJ37+BK37&lt;0,0,BJ37+BK37)</f>
        <v>0</v>
      </c>
      <c r="BM37" s="3">
        <f t="shared" ref="BM37:BM60" si="99">BL37*0.5</f>
        <v>0</v>
      </c>
      <c r="BN37" s="3">
        <f t="shared" ref="BN37:BN60" si="100">+BI37+BM37</f>
        <v>0</v>
      </c>
      <c r="BO37" s="36">
        <v>0.06</v>
      </c>
      <c r="BP37" s="3">
        <f t="shared" ref="BP37:BP60" si="101">-BN37*BO37</f>
        <v>0</v>
      </c>
      <c r="BQ37" s="3">
        <f t="shared" ref="BQ37:BQ60" si="102">+BI37+BL37+BP37</f>
        <v>0</v>
      </c>
      <c r="BS37" s="35" t="s">
        <v>28</v>
      </c>
      <c r="BT37" s="3">
        <f t="shared" ref="BT37:BT60" si="103">+BQ37</f>
        <v>0</v>
      </c>
      <c r="BU37" s="3"/>
      <c r="BV37" s="3"/>
      <c r="BW37" s="76">
        <f t="shared" ref="BW37:BW60" si="104">IF(BU37+BV37&lt;0,0,BU37+BV37)</f>
        <v>0</v>
      </c>
      <c r="BX37" s="3">
        <f t="shared" ref="BX37:BX60" si="105">BW37*0.5</f>
        <v>0</v>
      </c>
      <c r="BY37" s="3">
        <f t="shared" ref="BY37:BY60" si="106">+BT37+BX37</f>
        <v>0</v>
      </c>
      <c r="BZ37" s="36">
        <v>0.06</v>
      </c>
      <c r="CA37" s="3">
        <f t="shared" ref="CA37:CA60" si="107">-BY37*BZ37</f>
        <v>0</v>
      </c>
      <c r="CB37" s="3">
        <f t="shared" ref="CB37:CB60" si="108">+BT37+BW37+CA37</f>
        <v>0</v>
      </c>
      <c r="CD37" s="35" t="s">
        <v>28</v>
      </c>
      <c r="CE37" s="3">
        <f t="shared" ref="CE37:CE60" si="109">+CB37</f>
        <v>0</v>
      </c>
      <c r="CF37" s="3"/>
      <c r="CG37" s="3"/>
      <c r="CH37" s="76">
        <f t="shared" ref="CH37:CH60" si="110">IF(CF37+CG37&lt;0,0,CF37+CG37)</f>
        <v>0</v>
      </c>
      <c r="CI37" s="3">
        <f t="shared" ref="CI37:CI60" si="111">CH37*0.5</f>
        <v>0</v>
      </c>
      <c r="CJ37" s="3">
        <f t="shared" ref="CJ37:CJ60" si="112">+CE37+CI37</f>
        <v>0</v>
      </c>
      <c r="CK37" s="36">
        <v>0.06</v>
      </c>
      <c r="CL37" s="3">
        <f t="shared" ref="CL37:CL60" si="113">-CJ37*CK37</f>
        <v>0</v>
      </c>
      <c r="CM37" s="3">
        <f t="shared" ref="CM37:CM60" si="114">+CE37+CH37+CL37</f>
        <v>0</v>
      </c>
      <c r="CO37" s="35" t="s">
        <v>28</v>
      </c>
      <c r="CP37" s="3">
        <f t="shared" ref="CP37:CP60" si="115">+CM37</f>
        <v>0</v>
      </c>
      <c r="CQ37" s="3"/>
      <c r="CR37" s="3"/>
      <c r="CS37" s="76">
        <f t="shared" ref="CS37:CS60" si="116">IF(CQ37+CR37&lt;0,0,CQ37+CR37)</f>
        <v>0</v>
      </c>
      <c r="CT37" s="3">
        <f t="shared" ref="CT37:CT60" si="117">CS37*0.5</f>
        <v>0</v>
      </c>
      <c r="CU37" s="3">
        <f t="shared" ref="CU37:CU60" si="118">+CP37+CT37</f>
        <v>0</v>
      </c>
      <c r="CV37" s="36">
        <v>0.06</v>
      </c>
      <c r="CW37" s="3">
        <f t="shared" ref="CW37:CW60" si="119">-CU37*CV37</f>
        <v>0</v>
      </c>
      <c r="CX37" s="3">
        <f t="shared" ref="CX37:CX60" si="120">+CP37+CS37+CW37</f>
        <v>0</v>
      </c>
      <c r="CZ37" s="35" t="s">
        <v>28</v>
      </c>
      <c r="DA37" s="3">
        <f t="shared" ref="DA37:DA60" si="121">+CX37</f>
        <v>0</v>
      </c>
      <c r="DB37" s="3"/>
      <c r="DC37" s="3"/>
      <c r="DD37" s="76">
        <f t="shared" ref="DD37:DD60" si="122">IF(DB37+DC37&lt;0,0,DB37+DC37)</f>
        <v>0</v>
      </c>
      <c r="DE37" s="3">
        <f t="shared" ref="DE37:DE60" si="123">DD37*0.5</f>
        <v>0</v>
      </c>
      <c r="DF37" s="3">
        <f t="shared" ref="DF37:DF60" si="124">+DA37+DE37</f>
        <v>0</v>
      </c>
      <c r="DG37" s="36">
        <v>0.06</v>
      </c>
      <c r="DH37" s="3">
        <f t="shared" ref="DH37:DH60" si="125">-DF37*DG37</f>
        <v>0</v>
      </c>
      <c r="DI37" s="3">
        <f t="shared" ref="DI37:DI60" si="126">+DA37+DD37+DH37</f>
        <v>0</v>
      </c>
    </row>
    <row r="38" spans="2:113" x14ac:dyDescent="0.25">
      <c r="P38" s="35">
        <v>2</v>
      </c>
      <c r="Q38" s="3"/>
      <c r="R38" s="3">
        <f t="shared" si="73"/>
        <v>0</v>
      </c>
      <c r="S38" s="3"/>
      <c r="T38" s="76">
        <f t="shared" si="74"/>
        <v>0</v>
      </c>
      <c r="U38" s="3">
        <f t="shared" si="75"/>
        <v>0</v>
      </c>
      <c r="V38" s="3">
        <f t="shared" si="76"/>
        <v>0</v>
      </c>
      <c r="W38" s="36">
        <v>0.06</v>
      </c>
      <c r="X38" s="3">
        <f t="shared" si="77"/>
        <v>0</v>
      </c>
      <c r="Y38" s="3">
        <f t="shared" si="78"/>
        <v>0</v>
      </c>
      <c r="Z38"/>
      <c r="AA38" s="35">
        <v>2</v>
      </c>
      <c r="AB38" s="3">
        <f t="shared" si="79"/>
        <v>0</v>
      </c>
      <c r="AC38" s="3"/>
      <c r="AD38" s="3"/>
      <c r="AE38" s="76">
        <f t="shared" si="80"/>
        <v>0</v>
      </c>
      <c r="AF38" s="3">
        <f t="shared" si="81"/>
        <v>0</v>
      </c>
      <c r="AG38" s="3">
        <f t="shared" si="82"/>
        <v>0</v>
      </c>
      <c r="AH38" s="36">
        <v>0.06</v>
      </c>
      <c r="AI38" s="3">
        <f t="shared" si="83"/>
        <v>0</v>
      </c>
      <c r="AJ38" s="3">
        <f t="shared" si="84"/>
        <v>0</v>
      </c>
      <c r="AK38"/>
      <c r="AL38" s="35">
        <v>2</v>
      </c>
      <c r="AM38" s="3">
        <f t="shared" si="85"/>
        <v>0</v>
      </c>
      <c r="AN38" s="3"/>
      <c r="AO38" s="3"/>
      <c r="AP38" s="76">
        <f t="shared" si="86"/>
        <v>0</v>
      </c>
      <c r="AQ38" s="3">
        <f t="shared" si="87"/>
        <v>0</v>
      </c>
      <c r="AR38" s="3">
        <f t="shared" si="88"/>
        <v>0</v>
      </c>
      <c r="AS38" s="36">
        <v>0.06</v>
      </c>
      <c r="AT38" s="3">
        <f t="shared" si="89"/>
        <v>0</v>
      </c>
      <c r="AU38" s="3">
        <f t="shared" si="90"/>
        <v>0</v>
      </c>
      <c r="AV38"/>
      <c r="AW38" s="35">
        <v>2</v>
      </c>
      <c r="AX38" s="3">
        <f t="shared" si="91"/>
        <v>0</v>
      </c>
      <c r="AY38" s="3"/>
      <c r="AZ38" s="3"/>
      <c r="BA38" s="76">
        <f t="shared" si="92"/>
        <v>0</v>
      </c>
      <c r="BB38" s="3">
        <f t="shared" si="93"/>
        <v>0</v>
      </c>
      <c r="BC38" s="3">
        <f t="shared" si="94"/>
        <v>0</v>
      </c>
      <c r="BD38" s="36">
        <v>0.06</v>
      </c>
      <c r="BE38" s="3">
        <f t="shared" si="95"/>
        <v>0</v>
      </c>
      <c r="BF38" s="3">
        <f t="shared" si="96"/>
        <v>0</v>
      </c>
      <c r="BG38"/>
      <c r="BH38" s="35">
        <v>2</v>
      </c>
      <c r="BI38" s="3">
        <f t="shared" si="97"/>
        <v>0</v>
      </c>
      <c r="BJ38" s="3"/>
      <c r="BK38" s="3"/>
      <c r="BL38" s="76">
        <f t="shared" si="98"/>
        <v>0</v>
      </c>
      <c r="BM38" s="3">
        <f t="shared" si="99"/>
        <v>0</v>
      </c>
      <c r="BN38" s="3">
        <f t="shared" si="100"/>
        <v>0</v>
      </c>
      <c r="BO38" s="36">
        <v>0.06</v>
      </c>
      <c r="BP38" s="3">
        <f t="shared" si="101"/>
        <v>0</v>
      </c>
      <c r="BQ38" s="3">
        <f t="shared" si="102"/>
        <v>0</v>
      </c>
      <c r="BS38" s="35">
        <v>2</v>
      </c>
      <c r="BT38" s="3">
        <f t="shared" si="103"/>
        <v>0</v>
      </c>
      <c r="BU38" s="3"/>
      <c r="BV38" s="3"/>
      <c r="BW38" s="76">
        <f t="shared" si="104"/>
        <v>0</v>
      </c>
      <c r="BX38" s="3">
        <f t="shared" si="105"/>
        <v>0</v>
      </c>
      <c r="BY38" s="3">
        <f t="shared" si="106"/>
        <v>0</v>
      </c>
      <c r="BZ38" s="36">
        <v>0.06</v>
      </c>
      <c r="CA38" s="3">
        <f t="shared" si="107"/>
        <v>0</v>
      </c>
      <c r="CB38" s="3">
        <f t="shared" si="108"/>
        <v>0</v>
      </c>
      <c r="CD38" s="35">
        <v>2</v>
      </c>
      <c r="CE38" s="3">
        <f t="shared" si="109"/>
        <v>0</v>
      </c>
      <c r="CF38" s="3"/>
      <c r="CG38" s="3"/>
      <c r="CH38" s="76">
        <f t="shared" si="110"/>
        <v>0</v>
      </c>
      <c r="CI38" s="3">
        <f t="shared" si="111"/>
        <v>0</v>
      </c>
      <c r="CJ38" s="3">
        <f t="shared" si="112"/>
        <v>0</v>
      </c>
      <c r="CK38" s="36">
        <v>0.06</v>
      </c>
      <c r="CL38" s="3">
        <f t="shared" si="113"/>
        <v>0</v>
      </c>
      <c r="CM38" s="3">
        <f t="shared" si="114"/>
        <v>0</v>
      </c>
      <c r="CO38" s="35">
        <v>2</v>
      </c>
      <c r="CP38" s="3">
        <f t="shared" si="115"/>
        <v>0</v>
      </c>
      <c r="CQ38" s="3"/>
      <c r="CR38" s="3"/>
      <c r="CS38" s="76">
        <f t="shared" si="116"/>
        <v>0</v>
      </c>
      <c r="CT38" s="3">
        <f t="shared" si="117"/>
        <v>0</v>
      </c>
      <c r="CU38" s="3">
        <f t="shared" si="118"/>
        <v>0</v>
      </c>
      <c r="CV38" s="36">
        <v>0.06</v>
      </c>
      <c r="CW38" s="3">
        <f t="shared" si="119"/>
        <v>0</v>
      </c>
      <c r="CX38" s="3">
        <f t="shared" si="120"/>
        <v>0</v>
      </c>
      <c r="CZ38" s="35">
        <v>2</v>
      </c>
      <c r="DA38" s="3">
        <f t="shared" si="121"/>
        <v>0</v>
      </c>
      <c r="DB38" s="3"/>
      <c r="DC38" s="3"/>
      <c r="DD38" s="76">
        <f t="shared" si="122"/>
        <v>0</v>
      </c>
      <c r="DE38" s="3">
        <f t="shared" si="123"/>
        <v>0</v>
      </c>
      <c r="DF38" s="3">
        <f t="shared" si="124"/>
        <v>0</v>
      </c>
      <c r="DG38" s="36">
        <v>0.06</v>
      </c>
      <c r="DH38" s="3">
        <f t="shared" si="125"/>
        <v>0</v>
      </c>
      <c r="DI38" s="3">
        <f t="shared" si="126"/>
        <v>0</v>
      </c>
    </row>
    <row r="39" spans="2:113" x14ac:dyDescent="0.25">
      <c r="P39" s="35">
        <v>8</v>
      </c>
      <c r="Q39" s="3"/>
      <c r="R39" s="3">
        <f t="shared" si="73"/>
        <v>1322425</v>
      </c>
      <c r="S39" s="3"/>
      <c r="T39" s="76">
        <f t="shared" si="74"/>
        <v>1322425</v>
      </c>
      <c r="U39" s="3">
        <f t="shared" si="75"/>
        <v>661212.5</v>
      </c>
      <c r="V39" s="3">
        <f t="shared" si="76"/>
        <v>661212.5</v>
      </c>
      <c r="W39" s="36">
        <v>0.2</v>
      </c>
      <c r="X39" s="3">
        <f t="shared" si="77"/>
        <v>-132242.5</v>
      </c>
      <c r="Y39" s="3">
        <f t="shared" si="78"/>
        <v>1190182.5</v>
      </c>
      <c r="Z39"/>
      <c r="AA39" s="35">
        <v>8</v>
      </c>
      <c r="AB39" s="3">
        <f t="shared" si="79"/>
        <v>1190182.5</v>
      </c>
      <c r="AC39" s="3"/>
      <c r="AD39" s="3"/>
      <c r="AE39" s="76">
        <f t="shared" si="80"/>
        <v>0</v>
      </c>
      <c r="AF39" s="3">
        <f t="shared" si="81"/>
        <v>0</v>
      </c>
      <c r="AG39" s="3">
        <f t="shared" si="82"/>
        <v>1190182.5</v>
      </c>
      <c r="AH39" s="36">
        <v>0.2</v>
      </c>
      <c r="AI39" s="3">
        <f t="shared" si="83"/>
        <v>-238036.5</v>
      </c>
      <c r="AJ39" s="3">
        <f t="shared" si="84"/>
        <v>952146</v>
      </c>
      <c r="AK39"/>
      <c r="AL39" s="35">
        <v>8</v>
      </c>
      <c r="AM39" s="3">
        <f t="shared" si="85"/>
        <v>952146</v>
      </c>
      <c r="AN39" s="3"/>
      <c r="AO39" s="3"/>
      <c r="AP39" s="76">
        <f t="shared" si="86"/>
        <v>0</v>
      </c>
      <c r="AQ39" s="3">
        <f t="shared" si="87"/>
        <v>0</v>
      </c>
      <c r="AR39" s="3">
        <f t="shared" si="88"/>
        <v>952146</v>
      </c>
      <c r="AS39" s="36">
        <v>0.2</v>
      </c>
      <c r="AT39" s="3">
        <f t="shared" si="89"/>
        <v>-190429.2</v>
      </c>
      <c r="AU39" s="3">
        <f t="shared" si="90"/>
        <v>761716.8</v>
      </c>
      <c r="AV39"/>
      <c r="AW39" s="35">
        <v>8</v>
      </c>
      <c r="AX39" s="3">
        <f t="shared" si="91"/>
        <v>761716.8</v>
      </c>
      <c r="AY39" s="3"/>
      <c r="AZ39" s="3"/>
      <c r="BA39" s="76">
        <f t="shared" si="92"/>
        <v>0</v>
      </c>
      <c r="BB39" s="3">
        <f t="shared" si="93"/>
        <v>0</v>
      </c>
      <c r="BC39" s="3">
        <f t="shared" si="94"/>
        <v>761716.8</v>
      </c>
      <c r="BD39" s="36">
        <v>0.2</v>
      </c>
      <c r="BE39" s="3">
        <f t="shared" si="95"/>
        <v>-152343.36000000002</v>
      </c>
      <c r="BF39" s="3">
        <f t="shared" si="96"/>
        <v>609373.44000000006</v>
      </c>
      <c r="BG39"/>
      <c r="BH39" s="35">
        <v>8</v>
      </c>
      <c r="BI39" s="3">
        <f t="shared" si="97"/>
        <v>609373.44000000006</v>
      </c>
      <c r="BJ39" s="3"/>
      <c r="BK39" s="3"/>
      <c r="BL39" s="76">
        <f t="shared" si="98"/>
        <v>0</v>
      </c>
      <c r="BM39" s="3">
        <f t="shared" si="99"/>
        <v>0</v>
      </c>
      <c r="BN39" s="3">
        <f t="shared" si="100"/>
        <v>609373.44000000006</v>
      </c>
      <c r="BO39" s="36">
        <v>0.2</v>
      </c>
      <c r="BP39" s="3">
        <f t="shared" si="101"/>
        <v>-121874.68800000002</v>
      </c>
      <c r="BQ39" s="3">
        <f t="shared" si="102"/>
        <v>487498.75200000004</v>
      </c>
      <c r="BS39" s="35">
        <v>8</v>
      </c>
      <c r="BT39" s="3">
        <f t="shared" si="103"/>
        <v>487498.75200000004</v>
      </c>
      <c r="BU39" s="3"/>
      <c r="BV39" s="3"/>
      <c r="BW39" s="76">
        <f t="shared" si="104"/>
        <v>0</v>
      </c>
      <c r="BX39" s="3">
        <f t="shared" si="105"/>
        <v>0</v>
      </c>
      <c r="BY39" s="3">
        <f t="shared" si="106"/>
        <v>487498.75200000004</v>
      </c>
      <c r="BZ39" s="36">
        <v>0.2</v>
      </c>
      <c r="CA39" s="3">
        <f t="shared" si="107"/>
        <v>-97499.750400000019</v>
      </c>
      <c r="CB39" s="3">
        <f t="shared" si="108"/>
        <v>389999.00160000002</v>
      </c>
      <c r="CD39" s="35">
        <v>8</v>
      </c>
      <c r="CE39" s="3">
        <f t="shared" si="109"/>
        <v>389999.00160000002</v>
      </c>
      <c r="CF39" s="3"/>
      <c r="CG39" s="3"/>
      <c r="CH39" s="76">
        <f t="shared" si="110"/>
        <v>0</v>
      </c>
      <c r="CI39" s="3">
        <f t="shared" si="111"/>
        <v>0</v>
      </c>
      <c r="CJ39" s="3">
        <f t="shared" si="112"/>
        <v>389999.00160000002</v>
      </c>
      <c r="CK39" s="36">
        <v>0.2</v>
      </c>
      <c r="CL39" s="3">
        <f t="shared" si="113"/>
        <v>-77999.800320000009</v>
      </c>
      <c r="CM39" s="3">
        <f t="shared" si="114"/>
        <v>311999.20128000004</v>
      </c>
      <c r="CO39" s="35">
        <v>8</v>
      </c>
      <c r="CP39" s="3">
        <f t="shared" si="115"/>
        <v>311999.20128000004</v>
      </c>
      <c r="CQ39" s="3"/>
      <c r="CR39" s="3"/>
      <c r="CS39" s="76">
        <f t="shared" si="116"/>
        <v>0</v>
      </c>
      <c r="CT39" s="3">
        <f t="shared" si="117"/>
        <v>0</v>
      </c>
      <c r="CU39" s="3">
        <f t="shared" si="118"/>
        <v>311999.20128000004</v>
      </c>
      <c r="CV39" s="36">
        <v>0.2</v>
      </c>
      <c r="CW39" s="3">
        <f t="shared" si="119"/>
        <v>-62399.84025600001</v>
      </c>
      <c r="CX39" s="3">
        <f t="shared" si="120"/>
        <v>249599.36102400004</v>
      </c>
      <c r="CZ39" s="35">
        <v>8</v>
      </c>
      <c r="DA39" s="3">
        <f t="shared" si="121"/>
        <v>249599.36102400004</v>
      </c>
      <c r="DB39" s="3"/>
      <c r="DC39" s="3"/>
      <c r="DD39" s="76">
        <f t="shared" si="122"/>
        <v>0</v>
      </c>
      <c r="DE39" s="3">
        <f t="shared" si="123"/>
        <v>0</v>
      </c>
      <c r="DF39" s="3">
        <f t="shared" si="124"/>
        <v>249599.36102400004</v>
      </c>
      <c r="DG39" s="36">
        <v>0.2</v>
      </c>
      <c r="DH39" s="3">
        <f t="shared" si="125"/>
        <v>-49919.872204800013</v>
      </c>
      <c r="DI39" s="3">
        <f t="shared" si="126"/>
        <v>199679.48881920002</v>
      </c>
    </row>
    <row r="40" spans="2:113" x14ac:dyDescent="0.25">
      <c r="P40" s="35">
        <v>10</v>
      </c>
      <c r="Q40" s="3"/>
      <c r="R40" s="3">
        <f t="shared" si="73"/>
        <v>1404441</v>
      </c>
      <c r="S40" s="3"/>
      <c r="T40" s="76">
        <f t="shared" si="74"/>
        <v>1404441</v>
      </c>
      <c r="U40" s="3">
        <f t="shared" si="75"/>
        <v>702220.5</v>
      </c>
      <c r="V40" s="3">
        <f t="shared" si="76"/>
        <v>702220.5</v>
      </c>
      <c r="W40" s="36">
        <v>0.3</v>
      </c>
      <c r="X40" s="3">
        <f t="shared" si="77"/>
        <v>-210666.15</v>
      </c>
      <c r="Y40" s="3">
        <f t="shared" si="78"/>
        <v>1193774.8500000001</v>
      </c>
      <c r="Z40"/>
      <c r="AA40" s="35">
        <v>10</v>
      </c>
      <c r="AB40" s="3">
        <f t="shared" si="79"/>
        <v>1193774.8500000001</v>
      </c>
      <c r="AC40" s="3"/>
      <c r="AD40" s="3"/>
      <c r="AE40" s="76">
        <f t="shared" si="80"/>
        <v>0</v>
      </c>
      <c r="AF40" s="3">
        <f t="shared" si="81"/>
        <v>0</v>
      </c>
      <c r="AG40" s="3">
        <f t="shared" si="82"/>
        <v>1193774.8500000001</v>
      </c>
      <c r="AH40" s="36">
        <v>0.3</v>
      </c>
      <c r="AI40" s="3">
        <f t="shared" si="83"/>
        <v>-358132.45500000002</v>
      </c>
      <c r="AJ40" s="3">
        <f t="shared" si="84"/>
        <v>835642.39500000002</v>
      </c>
      <c r="AK40"/>
      <c r="AL40" s="35">
        <v>10</v>
      </c>
      <c r="AM40" s="3">
        <f t="shared" si="85"/>
        <v>835642.39500000002</v>
      </c>
      <c r="AN40" s="3"/>
      <c r="AO40" s="3"/>
      <c r="AP40" s="76">
        <f t="shared" si="86"/>
        <v>0</v>
      </c>
      <c r="AQ40" s="3">
        <f t="shared" si="87"/>
        <v>0</v>
      </c>
      <c r="AR40" s="3">
        <f t="shared" si="88"/>
        <v>835642.39500000002</v>
      </c>
      <c r="AS40" s="36">
        <v>0.3</v>
      </c>
      <c r="AT40" s="3">
        <f t="shared" si="89"/>
        <v>-250692.71849999999</v>
      </c>
      <c r="AU40" s="3">
        <f t="shared" si="90"/>
        <v>584949.67650000006</v>
      </c>
      <c r="AV40"/>
      <c r="AW40" s="35">
        <v>10</v>
      </c>
      <c r="AX40" s="3">
        <f t="shared" si="91"/>
        <v>584949.67650000006</v>
      </c>
      <c r="AY40" s="3"/>
      <c r="AZ40" s="3"/>
      <c r="BA40" s="76">
        <f t="shared" si="92"/>
        <v>0</v>
      </c>
      <c r="BB40" s="3">
        <f t="shared" si="93"/>
        <v>0</v>
      </c>
      <c r="BC40" s="3">
        <f t="shared" si="94"/>
        <v>584949.67650000006</v>
      </c>
      <c r="BD40" s="36">
        <v>0.3</v>
      </c>
      <c r="BE40" s="3">
        <f t="shared" si="95"/>
        <v>-175484.90295000002</v>
      </c>
      <c r="BF40" s="3">
        <f t="shared" si="96"/>
        <v>409464.77355000004</v>
      </c>
      <c r="BG40"/>
      <c r="BH40" s="35">
        <v>10</v>
      </c>
      <c r="BI40" s="3">
        <f t="shared" si="97"/>
        <v>409464.77355000004</v>
      </c>
      <c r="BJ40" s="3"/>
      <c r="BK40" s="3"/>
      <c r="BL40" s="76">
        <f t="shared" si="98"/>
        <v>0</v>
      </c>
      <c r="BM40" s="3">
        <f t="shared" si="99"/>
        <v>0</v>
      </c>
      <c r="BN40" s="3">
        <f t="shared" si="100"/>
        <v>409464.77355000004</v>
      </c>
      <c r="BO40" s="36">
        <v>0.3</v>
      </c>
      <c r="BP40" s="3">
        <f t="shared" si="101"/>
        <v>-122839.432065</v>
      </c>
      <c r="BQ40" s="3">
        <f t="shared" si="102"/>
        <v>286625.34148500004</v>
      </c>
      <c r="BS40" s="35">
        <v>10</v>
      </c>
      <c r="BT40" s="3">
        <f t="shared" si="103"/>
        <v>286625.34148500004</v>
      </c>
      <c r="BU40" s="3"/>
      <c r="BV40" s="3"/>
      <c r="BW40" s="76">
        <f t="shared" si="104"/>
        <v>0</v>
      </c>
      <c r="BX40" s="3">
        <f t="shared" si="105"/>
        <v>0</v>
      </c>
      <c r="BY40" s="3">
        <f t="shared" si="106"/>
        <v>286625.34148500004</v>
      </c>
      <c r="BZ40" s="36">
        <v>0.3</v>
      </c>
      <c r="CA40" s="3">
        <f t="shared" si="107"/>
        <v>-85987.602445500015</v>
      </c>
      <c r="CB40" s="3">
        <f t="shared" si="108"/>
        <v>200637.73903950001</v>
      </c>
      <c r="CD40" s="35">
        <v>10</v>
      </c>
      <c r="CE40" s="3">
        <f t="shared" si="109"/>
        <v>200637.73903950001</v>
      </c>
      <c r="CF40" s="3"/>
      <c r="CG40" s="3"/>
      <c r="CH40" s="76">
        <f t="shared" si="110"/>
        <v>0</v>
      </c>
      <c r="CI40" s="3">
        <f t="shared" si="111"/>
        <v>0</v>
      </c>
      <c r="CJ40" s="3">
        <f t="shared" si="112"/>
        <v>200637.73903950001</v>
      </c>
      <c r="CK40" s="36">
        <v>0.3</v>
      </c>
      <c r="CL40" s="3">
        <f t="shared" si="113"/>
        <v>-60191.321711850003</v>
      </c>
      <c r="CM40" s="3">
        <f t="shared" si="114"/>
        <v>140446.41732765001</v>
      </c>
      <c r="CO40" s="35">
        <v>10</v>
      </c>
      <c r="CP40" s="3">
        <f t="shared" si="115"/>
        <v>140446.41732765001</v>
      </c>
      <c r="CQ40" s="3"/>
      <c r="CR40" s="3"/>
      <c r="CS40" s="76">
        <f t="shared" si="116"/>
        <v>0</v>
      </c>
      <c r="CT40" s="3">
        <f t="shared" si="117"/>
        <v>0</v>
      </c>
      <c r="CU40" s="3">
        <f t="shared" si="118"/>
        <v>140446.41732765001</v>
      </c>
      <c r="CV40" s="36">
        <v>0.3</v>
      </c>
      <c r="CW40" s="3">
        <f t="shared" si="119"/>
        <v>-42133.925198295001</v>
      </c>
      <c r="CX40" s="3">
        <f t="shared" si="120"/>
        <v>98312.492129355</v>
      </c>
      <c r="CZ40" s="35">
        <v>10</v>
      </c>
      <c r="DA40" s="3">
        <f t="shared" si="121"/>
        <v>98312.492129355</v>
      </c>
      <c r="DB40" s="3"/>
      <c r="DC40" s="3"/>
      <c r="DD40" s="76">
        <f t="shared" si="122"/>
        <v>0</v>
      </c>
      <c r="DE40" s="3">
        <f t="shared" si="123"/>
        <v>0</v>
      </c>
      <c r="DF40" s="3">
        <f t="shared" si="124"/>
        <v>98312.492129355</v>
      </c>
      <c r="DG40" s="36">
        <v>0.3</v>
      </c>
      <c r="DH40" s="3">
        <f t="shared" si="125"/>
        <v>-29493.747638806497</v>
      </c>
      <c r="DI40" s="3">
        <f t="shared" si="126"/>
        <v>68818.744490548503</v>
      </c>
    </row>
    <row r="41" spans="2:113" x14ac:dyDescent="0.25">
      <c r="P41" s="35">
        <v>10.1</v>
      </c>
      <c r="Q41" s="3"/>
      <c r="R41" s="3">
        <f t="shared" si="73"/>
        <v>67800</v>
      </c>
      <c r="S41" s="3"/>
      <c r="T41" s="76">
        <f t="shared" si="74"/>
        <v>67800</v>
      </c>
      <c r="U41" s="3">
        <f t="shared" si="75"/>
        <v>33900</v>
      </c>
      <c r="V41" s="3">
        <f t="shared" si="76"/>
        <v>33900</v>
      </c>
      <c r="W41" s="36">
        <v>0.3</v>
      </c>
      <c r="X41" s="3">
        <f t="shared" si="77"/>
        <v>-10170</v>
      </c>
      <c r="Y41" s="3">
        <f t="shared" si="78"/>
        <v>57630</v>
      </c>
      <c r="Z41"/>
      <c r="AA41" s="35">
        <v>10.1</v>
      </c>
      <c r="AB41" s="3">
        <f t="shared" si="79"/>
        <v>57630</v>
      </c>
      <c r="AC41" s="3"/>
      <c r="AD41" s="3"/>
      <c r="AE41" s="76">
        <f t="shared" si="80"/>
        <v>0</v>
      </c>
      <c r="AF41" s="3">
        <f t="shared" si="81"/>
        <v>0</v>
      </c>
      <c r="AG41" s="3">
        <f t="shared" si="82"/>
        <v>57630</v>
      </c>
      <c r="AH41" s="36">
        <v>0.3</v>
      </c>
      <c r="AI41" s="3">
        <f t="shared" si="83"/>
        <v>-17289</v>
      </c>
      <c r="AJ41" s="3">
        <f t="shared" si="84"/>
        <v>40341</v>
      </c>
      <c r="AK41"/>
      <c r="AL41" s="35">
        <v>10.1</v>
      </c>
      <c r="AM41" s="3">
        <f t="shared" si="85"/>
        <v>40341</v>
      </c>
      <c r="AN41" s="3"/>
      <c r="AO41" s="3"/>
      <c r="AP41" s="76">
        <f t="shared" si="86"/>
        <v>0</v>
      </c>
      <c r="AQ41" s="3">
        <f t="shared" si="87"/>
        <v>0</v>
      </c>
      <c r="AR41" s="3">
        <f t="shared" si="88"/>
        <v>40341</v>
      </c>
      <c r="AS41" s="36">
        <v>0.3</v>
      </c>
      <c r="AT41" s="3">
        <f t="shared" si="89"/>
        <v>-12102.3</v>
      </c>
      <c r="AU41" s="3">
        <f t="shared" si="90"/>
        <v>28238.7</v>
      </c>
      <c r="AV41"/>
      <c r="AW41" s="35">
        <v>10.1</v>
      </c>
      <c r="AX41" s="3">
        <f t="shared" si="91"/>
        <v>28238.7</v>
      </c>
      <c r="AY41" s="3"/>
      <c r="AZ41" s="3"/>
      <c r="BA41" s="76">
        <f t="shared" si="92"/>
        <v>0</v>
      </c>
      <c r="BB41" s="3">
        <f t="shared" si="93"/>
        <v>0</v>
      </c>
      <c r="BC41" s="3">
        <f t="shared" si="94"/>
        <v>28238.7</v>
      </c>
      <c r="BD41" s="36">
        <v>0.3</v>
      </c>
      <c r="BE41" s="3">
        <f t="shared" si="95"/>
        <v>-8471.61</v>
      </c>
      <c r="BF41" s="3">
        <f t="shared" si="96"/>
        <v>19767.09</v>
      </c>
      <c r="BG41"/>
      <c r="BH41" s="35">
        <v>10.1</v>
      </c>
      <c r="BI41" s="3">
        <f t="shared" si="97"/>
        <v>19767.09</v>
      </c>
      <c r="BJ41" s="3"/>
      <c r="BK41" s="3"/>
      <c r="BL41" s="76">
        <f t="shared" si="98"/>
        <v>0</v>
      </c>
      <c r="BM41" s="3">
        <f t="shared" si="99"/>
        <v>0</v>
      </c>
      <c r="BN41" s="3">
        <f t="shared" si="100"/>
        <v>19767.09</v>
      </c>
      <c r="BO41" s="36">
        <v>0.3</v>
      </c>
      <c r="BP41" s="3">
        <f t="shared" si="101"/>
        <v>-5930.1269999999995</v>
      </c>
      <c r="BQ41" s="3">
        <f t="shared" si="102"/>
        <v>13836.963</v>
      </c>
      <c r="BS41" s="35">
        <v>10.1</v>
      </c>
      <c r="BT41" s="3">
        <f t="shared" si="103"/>
        <v>13836.963</v>
      </c>
      <c r="BU41" s="3"/>
      <c r="BV41" s="3"/>
      <c r="BW41" s="76">
        <f t="shared" si="104"/>
        <v>0</v>
      </c>
      <c r="BX41" s="3">
        <f t="shared" si="105"/>
        <v>0</v>
      </c>
      <c r="BY41" s="3">
        <f t="shared" si="106"/>
        <v>13836.963</v>
      </c>
      <c r="BZ41" s="36">
        <v>0.3</v>
      </c>
      <c r="CA41" s="3">
        <f t="shared" si="107"/>
        <v>-4151.0888999999997</v>
      </c>
      <c r="CB41" s="3">
        <f t="shared" si="108"/>
        <v>9685.8741000000009</v>
      </c>
      <c r="CD41" s="35">
        <v>10.1</v>
      </c>
      <c r="CE41" s="3">
        <f t="shared" si="109"/>
        <v>9685.8741000000009</v>
      </c>
      <c r="CF41" s="3"/>
      <c r="CG41" s="3"/>
      <c r="CH41" s="76">
        <f t="shared" si="110"/>
        <v>0</v>
      </c>
      <c r="CI41" s="3">
        <f t="shared" si="111"/>
        <v>0</v>
      </c>
      <c r="CJ41" s="3">
        <f t="shared" si="112"/>
        <v>9685.8741000000009</v>
      </c>
      <c r="CK41" s="36">
        <v>0.3</v>
      </c>
      <c r="CL41" s="3">
        <f t="shared" si="113"/>
        <v>-2905.7622300000003</v>
      </c>
      <c r="CM41" s="3">
        <f t="shared" si="114"/>
        <v>6780.1118700000006</v>
      </c>
      <c r="CO41" s="35">
        <v>10.1</v>
      </c>
      <c r="CP41" s="3">
        <f t="shared" si="115"/>
        <v>6780.1118700000006</v>
      </c>
      <c r="CQ41" s="3"/>
      <c r="CR41" s="3"/>
      <c r="CS41" s="76">
        <f t="shared" si="116"/>
        <v>0</v>
      </c>
      <c r="CT41" s="3">
        <f t="shared" si="117"/>
        <v>0</v>
      </c>
      <c r="CU41" s="3">
        <f t="shared" si="118"/>
        <v>6780.1118700000006</v>
      </c>
      <c r="CV41" s="36">
        <v>0.3</v>
      </c>
      <c r="CW41" s="3">
        <f t="shared" si="119"/>
        <v>-2034.0335610000002</v>
      </c>
      <c r="CX41" s="3">
        <f t="shared" si="120"/>
        <v>4746.0783090000004</v>
      </c>
      <c r="CZ41" s="35">
        <v>10.1</v>
      </c>
      <c r="DA41" s="3">
        <f t="shared" si="121"/>
        <v>4746.0783090000004</v>
      </c>
      <c r="DB41" s="3"/>
      <c r="DC41" s="3"/>
      <c r="DD41" s="76">
        <f t="shared" si="122"/>
        <v>0</v>
      </c>
      <c r="DE41" s="3">
        <f t="shared" si="123"/>
        <v>0</v>
      </c>
      <c r="DF41" s="3">
        <f t="shared" si="124"/>
        <v>4746.0783090000004</v>
      </c>
      <c r="DG41" s="36">
        <v>0.3</v>
      </c>
      <c r="DH41" s="3">
        <f t="shared" si="125"/>
        <v>-1423.8234927000001</v>
      </c>
      <c r="DI41" s="3">
        <f t="shared" si="126"/>
        <v>3322.2548163000001</v>
      </c>
    </row>
    <row r="42" spans="2:113" x14ac:dyDescent="0.25">
      <c r="P42" s="35">
        <v>12</v>
      </c>
      <c r="Q42" s="3"/>
      <c r="R42" s="3">
        <f t="shared" si="73"/>
        <v>3322829</v>
      </c>
      <c r="S42" s="3"/>
      <c r="T42" s="76">
        <f t="shared" si="74"/>
        <v>3322829</v>
      </c>
      <c r="U42" s="3">
        <f t="shared" si="75"/>
        <v>1661414.5</v>
      </c>
      <c r="V42" s="3">
        <f t="shared" si="76"/>
        <v>1661414.5</v>
      </c>
      <c r="W42" s="36">
        <v>1</v>
      </c>
      <c r="X42" s="3">
        <f t="shared" si="77"/>
        <v>-1661414.5</v>
      </c>
      <c r="Y42" s="3">
        <f t="shared" si="78"/>
        <v>1661414.5</v>
      </c>
      <c r="Z42"/>
      <c r="AA42" s="35">
        <v>12</v>
      </c>
      <c r="AB42" s="3">
        <f t="shared" si="79"/>
        <v>1661414.5</v>
      </c>
      <c r="AC42" s="3"/>
      <c r="AD42" s="3"/>
      <c r="AE42" s="76">
        <f t="shared" si="80"/>
        <v>0</v>
      </c>
      <c r="AF42" s="3">
        <f t="shared" si="81"/>
        <v>0</v>
      </c>
      <c r="AG42" s="3">
        <f t="shared" si="82"/>
        <v>1661414.5</v>
      </c>
      <c r="AH42" s="36">
        <v>1</v>
      </c>
      <c r="AI42" s="3">
        <f t="shared" si="83"/>
        <v>-1661414.5</v>
      </c>
      <c r="AJ42" s="3">
        <f t="shared" si="84"/>
        <v>0</v>
      </c>
      <c r="AK42"/>
      <c r="AL42" s="35">
        <v>12</v>
      </c>
      <c r="AM42" s="3">
        <f t="shared" si="85"/>
        <v>0</v>
      </c>
      <c r="AN42" s="3"/>
      <c r="AO42" s="3"/>
      <c r="AP42" s="76">
        <f t="shared" si="86"/>
        <v>0</v>
      </c>
      <c r="AQ42" s="3">
        <f t="shared" si="87"/>
        <v>0</v>
      </c>
      <c r="AR42" s="3">
        <f t="shared" si="88"/>
        <v>0</v>
      </c>
      <c r="AS42" s="36">
        <v>1</v>
      </c>
      <c r="AT42" s="3">
        <f t="shared" si="89"/>
        <v>0</v>
      </c>
      <c r="AU42" s="3">
        <f t="shared" si="90"/>
        <v>0</v>
      </c>
      <c r="AV42"/>
      <c r="AW42" s="35">
        <v>12</v>
      </c>
      <c r="AX42" s="3">
        <f t="shared" si="91"/>
        <v>0</v>
      </c>
      <c r="AY42" s="3"/>
      <c r="AZ42" s="3"/>
      <c r="BA42" s="76">
        <f t="shared" si="92"/>
        <v>0</v>
      </c>
      <c r="BB42" s="3">
        <f t="shared" si="93"/>
        <v>0</v>
      </c>
      <c r="BC42" s="3">
        <f t="shared" si="94"/>
        <v>0</v>
      </c>
      <c r="BD42" s="36">
        <v>1</v>
      </c>
      <c r="BE42" s="3">
        <f t="shared" si="95"/>
        <v>0</v>
      </c>
      <c r="BF42" s="3">
        <f t="shared" si="96"/>
        <v>0</v>
      </c>
      <c r="BG42"/>
      <c r="BH42" s="35">
        <v>12</v>
      </c>
      <c r="BI42" s="3">
        <f t="shared" si="97"/>
        <v>0</v>
      </c>
      <c r="BJ42" s="3"/>
      <c r="BK42" s="3"/>
      <c r="BL42" s="76">
        <f t="shared" si="98"/>
        <v>0</v>
      </c>
      <c r="BM42" s="3">
        <f t="shared" si="99"/>
        <v>0</v>
      </c>
      <c r="BN42" s="3">
        <f t="shared" si="100"/>
        <v>0</v>
      </c>
      <c r="BO42" s="36">
        <v>1</v>
      </c>
      <c r="BP42" s="3">
        <f t="shared" si="101"/>
        <v>0</v>
      </c>
      <c r="BQ42" s="3">
        <f t="shared" si="102"/>
        <v>0</v>
      </c>
      <c r="BS42" s="35">
        <v>12</v>
      </c>
      <c r="BT42" s="3">
        <f t="shared" si="103"/>
        <v>0</v>
      </c>
      <c r="BU42" s="3"/>
      <c r="BV42" s="3"/>
      <c r="BW42" s="76">
        <f t="shared" si="104"/>
        <v>0</v>
      </c>
      <c r="BX42" s="3">
        <f t="shared" si="105"/>
        <v>0</v>
      </c>
      <c r="BY42" s="3">
        <f t="shared" si="106"/>
        <v>0</v>
      </c>
      <c r="BZ42" s="36">
        <v>1</v>
      </c>
      <c r="CA42" s="3">
        <f t="shared" si="107"/>
        <v>0</v>
      </c>
      <c r="CB42" s="3">
        <f t="shared" si="108"/>
        <v>0</v>
      </c>
      <c r="CD42" s="35">
        <v>12</v>
      </c>
      <c r="CE42" s="3">
        <f t="shared" si="109"/>
        <v>0</v>
      </c>
      <c r="CF42" s="3"/>
      <c r="CG42" s="3"/>
      <c r="CH42" s="76">
        <f t="shared" si="110"/>
        <v>0</v>
      </c>
      <c r="CI42" s="3">
        <f t="shared" si="111"/>
        <v>0</v>
      </c>
      <c r="CJ42" s="3">
        <f t="shared" si="112"/>
        <v>0</v>
      </c>
      <c r="CK42" s="36">
        <v>1</v>
      </c>
      <c r="CL42" s="3">
        <f t="shared" si="113"/>
        <v>0</v>
      </c>
      <c r="CM42" s="3">
        <f t="shared" si="114"/>
        <v>0</v>
      </c>
      <c r="CO42" s="35">
        <v>12</v>
      </c>
      <c r="CP42" s="3">
        <f t="shared" si="115"/>
        <v>0</v>
      </c>
      <c r="CQ42" s="3"/>
      <c r="CR42" s="3"/>
      <c r="CS42" s="76">
        <f t="shared" si="116"/>
        <v>0</v>
      </c>
      <c r="CT42" s="3">
        <f t="shared" si="117"/>
        <v>0</v>
      </c>
      <c r="CU42" s="3">
        <f t="shared" si="118"/>
        <v>0</v>
      </c>
      <c r="CV42" s="36">
        <v>1</v>
      </c>
      <c r="CW42" s="3">
        <f t="shared" si="119"/>
        <v>0</v>
      </c>
      <c r="CX42" s="3">
        <f t="shared" si="120"/>
        <v>0</v>
      </c>
      <c r="CZ42" s="35">
        <v>12</v>
      </c>
      <c r="DA42" s="3">
        <f t="shared" si="121"/>
        <v>0</v>
      </c>
      <c r="DB42" s="3"/>
      <c r="DC42" s="3"/>
      <c r="DD42" s="76">
        <f t="shared" si="122"/>
        <v>0</v>
      </c>
      <c r="DE42" s="3">
        <f t="shared" si="123"/>
        <v>0</v>
      </c>
      <c r="DF42" s="3">
        <f t="shared" si="124"/>
        <v>0</v>
      </c>
      <c r="DG42" s="36">
        <v>1</v>
      </c>
      <c r="DH42" s="3">
        <f t="shared" si="125"/>
        <v>0</v>
      </c>
      <c r="DI42" s="3">
        <f t="shared" si="126"/>
        <v>0</v>
      </c>
    </row>
    <row r="43" spans="2:113" x14ac:dyDescent="0.25">
      <c r="P43" s="35" t="s">
        <v>29</v>
      </c>
      <c r="Q43" s="3"/>
      <c r="R43" s="3">
        <f t="shared" si="73"/>
        <v>0</v>
      </c>
      <c r="S43" s="3"/>
      <c r="T43" s="76">
        <f t="shared" si="74"/>
        <v>0</v>
      </c>
      <c r="U43" s="3">
        <f t="shared" si="75"/>
        <v>0</v>
      </c>
      <c r="V43" s="3">
        <f t="shared" si="76"/>
        <v>0</v>
      </c>
      <c r="W43" s="36"/>
      <c r="X43" s="3">
        <f t="shared" si="77"/>
        <v>0</v>
      </c>
      <c r="Y43" s="3">
        <f t="shared" si="78"/>
        <v>0</v>
      </c>
      <c r="Z43"/>
      <c r="AA43" s="35" t="s">
        <v>29</v>
      </c>
      <c r="AB43" s="3">
        <f t="shared" si="79"/>
        <v>0</v>
      </c>
      <c r="AC43" s="3"/>
      <c r="AD43" s="3"/>
      <c r="AE43" s="76">
        <f t="shared" si="80"/>
        <v>0</v>
      </c>
      <c r="AF43" s="3">
        <f t="shared" si="81"/>
        <v>0</v>
      </c>
      <c r="AG43" s="3">
        <f t="shared" si="82"/>
        <v>0</v>
      </c>
      <c r="AH43" s="36"/>
      <c r="AI43" s="3">
        <f t="shared" si="83"/>
        <v>0</v>
      </c>
      <c r="AJ43" s="3">
        <f t="shared" si="84"/>
        <v>0</v>
      </c>
      <c r="AK43"/>
      <c r="AL43" s="35" t="s">
        <v>29</v>
      </c>
      <c r="AM43" s="3">
        <f t="shared" si="85"/>
        <v>0</v>
      </c>
      <c r="AN43" s="3"/>
      <c r="AO43" s="3"/>
      <c r="AP43" s="76">
        <f t="shared" si="86"/>
        <v>0</v>
      </c>
      <c r="AQ43" s="3">
        <f t="shared" si="87"/>
        <v>0</v>
      </c>
      <c r="AR43" s="3">
        <f t="shared" si="88"/>
        <v>0</v>
      </c>
      <c r="AS43" s="36"/>
      <c r="AT43" s="3">
        <f t="shared" si="89"/>
        <v>0</v>
      </c>
      <c r="AU43" s="3">
        <f t="shared" si="90"/>
        <v>0</v>
      </c>
      <c r="AV43"/>
      <c r="AW43" s="35" t="s">
        <v>29</v>
      </c>
      <c r="AX43" s="3">
        <f t="shared" si="91"/>
        <v>0</v>
      </c>
      <c r="AY43" s="3"/>
      <c r="AZ43" s="3"/>
      <c r="BA43" s="76">
        <f t="shared" si="92"/>
        <v>0</v>
      </c>
      <c r="BB43" s="3">
        <f t="shared" si="93"/>
        <v>0</v>
      </c>
      <c r="BC43" s="3">
        <f t="shared" si="94"/>
        <v>0</v>
      </c>
      <c r="BD43" s="36"/>
      <c r="BE43" s="3">
        <f t="shared" si="95"/>
        <v>0</v>
      </c>
      <c r="BF43" s="3">
        <f t="shared" si="96"/>
        <v>0</v>
      </c>
      <c r="BG43"/>
      <c r="BH43" s="35" t="s">
        <v>29</v>
      </c>
      <c r="BI43" s="3">
        <f t="shared" si="97"/>
        <v>0</v>
      </c>
      <c r="BJ43" s="3"/>
      <c r="BK43" s="3"/>
      <c r="BL43" s="76">
        <f t="shared" si="98"/>
        <v>0</v>
      </c>
      <c r="BM43" s="3">
        <f t="shared" si="99"/>
        <v>0</v>
      </c>
      <c r="BN43" s="3">
        <f t="shared" si="100"/>
        <v>0</v>
      </c>
      <c r="BO43" s="36"/>
      <c r="BP43" s="3">
        <f t="shared" si="101"/>
        <v>0</v>
      </c>
      <c r="BQ43" s="3">
        <f t="shared" si="102"/>
        <v>0</v>
      </c>
      <c r="BS43" s="35" t="s">
        <v>29</v>
      </c>
      <c r="BT43" s="3">
        <f t="shared" si="103"/>
        <v>0</v>
      </c>
      <c r="BU43" s="3"/>
      <c r="BV43" s="3"/>
      <c r="BW43" s="76">
        <f t="shared" si="104"/>
        <v>0</v>
      </c>
      <c r="BX43" s="3">
        <f t="shared" si="105"/>
        <v>0</v>
      </c>
      <c r="BY43" s="3">
        <f t="shared" si="106"/>
        <v>0</v>
      </c>
      <c r="BZ43" s="36"/>
      <c r="CA43" s="3">
        <f t="shared" si="107"/>
        <v>0</v>
      </c>
      <c r="CB43" s="3">
        <f t="shared" si="108"/>
        <v>0</v>
      </c>
      <c r="CD43" s="35" t="s">
        <v>29</v>
      </c>
      <c r="CE43" s="3">
        <f t="shared" si="109"/>
        <v>0</v>
      </c>
      <c r="CF43" s="3"/>
      <c r="CG43" s="3"/>
      <c r="CH43" s="76">
        <f t="shared" si="110"/>
        <v>0</v>
      </c>
      <c r="CI43" s="3">
        <f t="shared" si="111"/>
        <v>0</v>
      </c>
      <c r="CJ43" s="3">
        <f t="shared" si="112"/>
        <v>0</v>
      </c>
      <c r="CK43" s="36"/>
      <c r="CL43" s="3">
        <f t="shared" si="113"/>
        <v>0</v>
      </c>
      <c r="CM43" s="3">
        <f t="shared" si="114"/>
        <v>0</v>
      </c>
      <c r="CO43" s="35" t="s">
        <v>29</v>
      </c>
      <c r="CP43" s="3">
        <f t="shared" si="115"/>
        <v>0</v>
      </c>
      <c r="CQ43" s="3"/>
      <c r="CR43" s="3"/>
      <c r="CS43" s="76">
        <f t="shared" si="116"/>
        <v>0</v>
      </c>
      <c r="CT43" s="3">
        <f t="shared" si="117"/>
        <v>0</v>
      </c>
      <c r="CU43" s="3">
        <f t="shared" si="118"/>
        <v>0</v>
      </c>
      <c r="CV43" s="36"/>
      <c r="CW43" s="3">
        <f t="shared" si="119"/>
        <v>0</v>
      </c>
      <c r="CX43" s="3">
        <f t="shared" si="120"/>
        <v>0</v>
      </c>
      <c r="CZ43" s="35" t="s">
        <v>29</v>
      </c>
      <c r="DA43" s="3">
        <f t="shared" si="121"/>
        <v>0</v>
      </c>
      <c r="DB43" s="3"/>
      <c r="DC43" s="3"/>
      <c r="DD43" s="76">
        <f t="shared" si="122"/>
        <v>0</v>
      </c>
      <c r="DE43" s="3">
        <f t="shared" si="123"/>
        <v>0</v>
      </c>
      <c r="DF43" s="3">
        <f t="shared" si="124"/>
        <v>0</v>
      </c>
      <c r="DG43" s="36"/>
      <c r="DH43" s="3">
        <f t="shared" si="125"/>
        <v>0</v>
      </c>
      <c r="DI43" s="3">
        <f t="shared" si="126"/>
        <v>0</v>
      </c>
    </row>
    <row r="44" spans="2:113" x14ac:dyDescent="0.25">
      <c r="P44" s="35" t="s">
        <v>30</v>
      </c>
      <c r="Q44" s="3"/>
      <c r="R44" s="3">
        <f t="shared" si="73"/>
        <v>0</v>
      </c>
      <c r="S44" s="3"/>
      <c r="T44" s="76">
        <f t="shared" si="74"/>
        <v>0</v>
      </c>
      <c r="U44" s="3">
        <f t="shared" si="75"/>
        <v>0</v>
      </c>
      <c r="V44" s="3">
        <f t="shared" si="76"/>
        <v>0</v>
      </c>
      <c r="W44" s="36"/>
      <c r="X44" s="3">
        <f t="shared" si="77"/>
        <v>0</v>
      </c>
      <c r="Y44" s="3">
        <f t="shared" si="78"/>
        <v>0</v>
      </c>
      <c r="Z44"/>
      <c r="AA44" s="35" t="s">
        <v>30</v>
      </c>
      <c r="AB44" s="3">
        <f t="shared" si="79"/>
        <v>0</v>
      </c>
      <c r="AC44" s="3"/>
      <c r="AD44" s="3"/>
      <c r="AE44" s="76">
        <f t="shared" si="80"/>
        <v>0</v>
      </c>
      <c r="AF44" s="3">
        <f t="shared" si="81"/>
        <v>0</v>
      </c>
      <c r="AG44" s="3">
        <f t="shared" si="82"/>
        <v>0</v>
      </c>
      <c r="AH44" s="36"/>
      <c r="AI44" s="3">
        <f t="shared" si="83"/>
        <v>0</v>
      </c>
      <c r="AJ44" s="3">
        <f t="shared" si="84"/>
        <v>0</v>
      </c>
      <c r="AK44"/>
      <c r="AL44" s="35" t="s">
        <v>30</v>
      </c>
      <c r="AM44" s="3">
        <f t="shared" si="85"/>
        <v>0</v>
      </c>
      <c r="AN44" s="3"/>
      <c r="AO44" s="3"/>
      <c r="AP44" s="76">
        <f t="shared" si="86"/>
        <v>0</v>
      </c>
      <c r="AQ44" s="3">
        <f t="shared" si="87"/>
        <v>0</v>
      </c>
      <c r="AR44" s="3">
        <f t="shared" si="88"/>
        <v>0</v>
      </c>
      <c r="AS44" s="36"/>
      <c r="AT44" s="3">
        <f t="shared" si="89"/>
        <v>0</v>
      </c>
      <c r="AU44" s="3">
        <f t="shared" si="90"/>
        <v>0</v>
      </c>
      <c r="AV44"/>
      <c r="AW44" s="35" t="s">
        <v>30</v>
      </c>
      <c r="AX44" s="3">
        <f t="shared" si="91"/>
        <v>0</v>
      </c>
      <c r="AY44" s="3"/>
      <c r="AZ44" s="3"/>
      <c r="BA44" s="76">
        <f t="shared" si="92"/>
        <v>0</v>
      </c>
      <c r="BB44" s="3">
        <f t="shared" si="93"/>
        <v>0</v>
      </c>
      <c r="BC44" s="3">
        <f t="shared" si="94"/>
        <v>0</v>
      </c>
      <c r="BD44" s="36"/>
      <c r="BE44" s="3">
        <f t="shared" si="95"/>
        <v>0</v>
      </c>
      <c r="BF44" s="3">
        <f t="shared" si="96"/>
        <v>0</v>
      </c>
      <c r="BG44"/>
      <c r="BH44" s="35" t="s">
        <v>30</v>
      </c>
      <c r="BI44" s="3">
        <f t="shared" si="97"/>
        <v>0</v>
      </c>
      <c r="BJ44" s="3"/>
      <c r="BK44" s="3"/>
      <c r="BL44" s="76">
        <f t="shared" si="98"/>
        <v>0</v>
      </c>
      <c r="BM44" s="3">
        <f t="shared" si="99"/>
        <v>0</v>
      </c>
      <c r="BN44" s="3">
        <f t="shared" si="100"/>
        <v>0</v>
      </c>
      <c r="BO44" s="36"/>
      <c r="BP44" s="3">
        <f t="shared" si="101"/>
        <v>0</v>
      </c>
      <c r="BQ44" s="3">
        <f t="shared" si="102"/>
        <v>0</v>
      </c>
      <c r="BS44" s="35" t="s">
        <v>30</v>
      </c>
      <c r="BT44" s="3">
        <f t="shared" si="103"/>
        <v>0</v>
      </c>
      <c r="BU44" s="3"/>
      <c r="BV44" s="3"/>
      <c r="BW44" s="76">
        <f t="shared" si="104"/>
        <v>0</v>
      </c>
      <c r="BX44" s="3">
        <f t="shared" si="105"/>
        <v>0</v>
      </c>
      <c r="BY44" s="3">
        <f t="shared" si="106"/>
        <v>0</v>
      </c>
      <c r="BZ44" s="36"/>
      <c r="CA44" s="3">
        <f t="shared" si="107"/>
        <v>0</v>
      </c>
      <c r="CB44" s="3">
        <f t="shared" si="108"/>
        <v>0</v>
      </c>
      <c r="CD44" s="35" t="s">
        <v>30</v>
      </c>
      <c r="CE44" s="3">
        <f t="shared" si="109"/>
        <v>0</v>
      </c>
      <c r="CF44" s="3"/>
      <c r="CG44" s="3"/>
      <c r="CH44" s="76">
        <f t="shared" si="110"/>
        <v>0</v>
      </c>
      <c r="CI44" s="3">
        <f t="shared" si="111"/>
        <v>0</v>
      </c>
      <c r="CJ44" s="3">
        <f t="shared" si="112"/>
        <v>0</v>
      </c>
      <c r="CK44" s="36"/>
      <c r="CL44" s="3">
        <f t="shared" si="113"/>
        <v>0</v>
      </c>
      <c r="CM44" s="3">
        <f t="shared" si="114"/>
        <v>0</v>
      </c>
      <c r="CO44" s="35" t="s">
        <v>30</v>
      </c>
      <c r="CP44" s="3">
        <f t="shared" si="115"/>
        <v>0</v>
      </c>
      <c r="CQ44" s="3"/>
      <c r="CR44" s="3"/>
      <c r="CS44" s="76">
        <f t="shared" si="116"/>
        <v>0</v>
      </c>
      <c r="CT44" s="3">
        <f t="shared" si="117"/>
        <v>0</v>
      </c>
      <c r="CU44" s="3">
        <f t="shared" si="118"/>
        <v>0</v>
      </c>
      <c r="CV44" s="36"/>
      <c r="CW44" s="3">
        <f t="shared" si="119"/>
        <v>0</v>
      </c>
      <c r="CX44" s="3">
        <f t="shared" si="120"/>
        <v>0</v>
      </c>
      <c r="CZ44" s="35" t="s">
        <v>30</v>
      </c>
      <c r="DA44" s="3">
        <f t="shared" si="121"/>
        <v>0</v>
      </c>
      <c r="DB44" s="3"/>
      <c r="DC44" s="3"/>
      <c r="DD44" s="76">
        <f t="shared" si="122"/>
        <v>0</v>
      </c>
      <c r="DE44" s="3">
        <f t="shared" si="123"/>
        <v>0</v>
      </c>
      <c r="DF44" s="3">
        <f t="shared" si="124"/>
        <v>0</v>
      </c>
      <c r="DG44" s="36"/>
      <c r="DH44" s="3">
        <f t="shared" si="125"/>
        <v>0</v>
      </c>
      <c r="DI44" s="3">
        <f t="shared" si="126"/>
        <v>0</v>
      </c>
    </row>
    <row r="45" spans="2:113" x14ac:dyDescent="0.25">
      <c r="P45" s="35" t="s">
        <v>31</v>
      </c>
      <c r="Q45" s="3"/>
      <c r="R45" s="3">
        <f t="shared" si="73"/>
        <v>0</v>
      </c>
      <c r="S45" s="3"/>
      <c r="T45" s="76">
        <f t="shared" si="74"/>
        <v>0</v>
      </c>
      <c r="U45" s="3">
        <f t="shared" si="75"/>
        <v>0</v>
      </c>
      <c r="V45" s="3">
        <f t="shared" si="76"/>
        <v>0</v>
      </c>
      <c r="W45" s="36"/>
      <c r="X45" s="3">
        <f t="shared" si="77"/>
        <v>0</v>
      </c>
      <c r="Y45" s="3">
        <f t="shared" si="78"/>
        <v>0</v>
      </c>
      <c r="Z45"/>
      <c r="AA45" s="35" t="s">
        <v>31</v>
      </c>
      <c r="AB45" s="3">
        <f t="shared" si="79"/>
        <v>0</v>
      </c>
      <c r="AC45" s="3"/>
      <c r="AD45" s="3"/>
      <c r="AE45" s="76">
        <f t="shared" si="80"/>
        <v>0</v>
      </c>
      <c r="AF45" s="3">
        <f t="shared" si="81"/>
        <v>0</v>
      </c>
      <c r="AG45" s="3">
        <f t="shared" si="82"/>
        <v>0</v>
      </c>
      <c r="AH45" s="36"/>
      <c r="AI45" s="3">
        <f t="shared" si="83"/>
        <v>0</v>
      </c>
      <c r="AJ45" s="3">
        <f t="shared" si="84"/>
        <v>0</v>
      </c>
      <c r="AK45"/>
      <c r="AL45" s="35" t="s">
        <v>31</v>
      </c>
      <c r="AM45" s="3">
        <f t="shared" si="85"/>
        <v>0</v>
      </c>
      <c r="AN45" s="3"/>
      <c r="AO45" s="3"/>
      <c r="AP45" s="76">
        <f t="shared" si="86"/>
        <v>0</v>
      </c>
      <c r="AQ45" s="3">
        <f t="shared" si="87"/>
        <v>0</v>
      </c>
      <c r="AR45" s="3">
        <f t="shared" si="88"/>
        <v>0</v>
      </c>
      <c r="AS45" s="36"/>
      <c r="AT45" s="3">
        <f t="shared" si="89"/>
        <v>0</v>
      </c>
      <c r="AU45" s="3">
        <f t="shared" si="90"/>
        <v>0</v>
      </c>
      <c r="AV45"/>
      <c r="AW45" s="35" t="s">
        <v>31</v>
      </c>
      <c r="AX45" s="3">
        <f t="shared" si="91"/>
        <v>0</v>
      </c>
      <c r="AY45" s="3"/>
      <c r="AZ45" s="3"/>
      <c r="BA45" s="76">
        <f t="shared" si="92"/>
        <v>0</v>
      </c>
      <c r="BB45" s="3">
        <f t="shared" si="93"/>
        <v>0</v>
      </c>
      <c r="BC45" s="3">
        <f t="shared" si="94"/>
        <v>0</v>
      </c>
      <c r="BD45" s="36"/>
      <c r="BE45" s="3">
        <f t="shared" si="95"/>
        <v>0</v>
      </c>
      <c r="BF45" s="3">
        <f t="shared" si="96"/>
        <v>0</v>
      </c>
      <c r="BG45"/>
      <c r="BH45" s="35" t="s">
        <v>31</v>
      </c>
      <c r="BI45" s="3">
        <f t="shared" si="97"/>
        <v>0</v>
      </c>
      <c r="BJ45" s="3"/>
      <c r="BK45" s="3"/>
      <c r="BL45" s="76">
        <f t="shared" si="98"/>
        <v>0</v>
      </c>
      <c r="BM45" s="3">
        <f t="shared" si="99"/>
        <v>0</v>
      </c>
      <c r="BN45" s="3">
        <f t="shared" si="100"/>
        <v>0</v>
      </c>
      <c r="BO45" s="36"/>
      <c r="BP45" s="3">
        <f t="shared" si="101"/>
        <v>0</v>
      </c>
      <c r="BQ45" s="3">
        <f t="shared" si="102"/>
        <v>0</v>
      </c>
      <c r="BS45" s="35" t="s">
        <v>31</v>
      </c>
      <c r="BT45" s="3">
        <f t="shared" si="103"/>
        <v>0</v>
      </c>
      <c r="BU45" s="3"/>
      <c r="BV45" s="3"/>
      <c r="BW45" s="76">
        <f t="shared" si="104"/>
        <v>0</v>
      </c>
      <c r="BX45" s="3">
        <f t="shared" si="105"/>
        <v>0</v>
      </c>
      <c r="BY45" s="3">
        <f t="shared" si="106"/>
        <v>0</v>
      </c>
      <c r="BZ45" s="36"/>
      <c r="CA45" s="3">
        <f t="shared" si="107"/>
        <v>0</v>
      </c>
      <c r="CB45" s="3">
        <f t="shared" si="108"/>
        <v>0</v>
      </c>
      <c r="CD45" s="35" t="s">
        <v>31</v>
      </c>
      <c r="CE45" s="3">
        <f t="shared" si="109"/>
        <v>0</v>
      </c>
      <c r="CF45" s="3"/>
      <c r="CG45" s="3"/>
      <c r="CH45" s="76">
        <f t="shared" si="110"/>
        <v>0</v>
      </c>
      <c r="CI45" s="3">
        <f t="shared" si="111"/>
        <v>0</v>
      </c>
      <c r="CJ45" s="3">
        <f t="shared" si="112"/>
        <v>0</v>
      </c>
      <c r="CK45" s="36"/>
      <c r="CL45" s="3">
        <f t="shared" si="113"/>
        <v>0</v>
      </c>
      <c r="CM45" s="3">
        <f t="shared" si="114"/>
        <v>0</v>
      </c>
      <c r="CO45" s="35" t="s">
        <v>31</v>
      </c>
      <c r="CP45" s="3">
        <f t="shared" si="115"/>
        <v>0</v>
      </c>
      <c r="CQ45" s="3"/>
      <c r="CR45" s="3"/>
      <c r="CS45" s="76">
        <f t="shared" si="116"/>
        <v>0</v>
      </c>
      <c r="CT45" s="3">
        <f t="shared" si="117"/>
        <v>0</v>
      </c>
      <c r="CU45" s="3">
        <f t="shared" si="118"/>
        <v>0</v>
      </c>
      <c r="CV45" s="36"/>
      <c r="CW45" s="3">
        <f t="shared" si="119"/>
        <v>0</v>
      </c>
      <c r="CX45" s="3">
        <f t="shared" si="120"/>
        <v>0</v>
      </c>
      <c r="CZ45" s="35" t="s">
        <v>31</v>
      </c>
      <c r="DA45" s="3">
        <f t="shared" si="121"/>
        <v>0</v>
      </c>
      <c r="DB45" s="3"/>
      <c r="DC45" s="3"/>
      <c r="DD45" s="76">
        <f t="shared" si="122"/>
        <v>0</v>
      </c>
      <c r="DE45" s="3">
        <f t="shared" si="123"/>
        <v>0</v>
      </c>
      <c r="DF45" s="3">
        <f t="shared" si="124"/>
        <v>0</v>
      </c>
      <c r="DG45" s="36"/>
      <c r="DH45" s="3">
        <f t="shared" si="125"/>
        <v>0</v>
      </c>
      <c r="DI45" s="3">
        <f t="shared" si="126"/>
        <v>0</v>
      </c>
    </row>
    <row r="46" spans="2:113" x14ac:dyDescent="0.25">
      <c r="P46" s="35" t="s">
        <v>32</v>
      </c>
      <c r="Q46" s="3"/>
      <c r="R46" s="3">
        <f t="shared" si="73"/>
        <v>0</v>
      </c>
      <c r="S46" s="3"/>
      <c r="T46" s="76">
        <f t="shared" si="74"/>
        <v>0</v>
      </c>
      <c r="U46" s="3">
        <f t="shared" si="75"/>
        <v>0</v>
      </c>
      <c r="V46" s="3">
        <f t="shared" si="76"/>
        <v>0</v>
      </c>
      <c r="W46" s="36"/>
      <c r="X46" s="3">
        <f t="shared" si="77"/>
        <v>0</v>
      </c>
      <c r="Y46" s="3">
        <f t="shared" si="78"/>
        <v>0</v>
      </c>
      <c r="Z46"/>
      <c r="AA46" s="35" t="s">
        <v>32</v>
      </c>
      <c r="AB46" s="3">
        <f t="shared" si="79"/>
        <v>0</v>
      </c>
      <c r="AC46" s="3"/>
      <c r="AD46" s="3"/>
      <c r="AE46" s="76">
        <f t="shared" si="80"/>
        <v>0</v>
      </c>
      <c r="AF46" s="3">
        <f t="shared" si="81"/>
        <v>0</v>
      </c>
      <c r="AG46" s="3">
        <f t="shared" si="82"/>
        <v>0</v>
      </c>
      <c r="AH46" s="36"/>
      <c r="AI46" s="3">
        <f t="shared" si="83"/>
        <v>0</v>
      </c>
      <c r="AJ46" s="3">
        <f t="shared" si="84"/>
        <v>0</v>
      </c>
      <c r="AK46"/>
      <c r="AL46" s="35" t="s">
        <v>32</v>
      </c>
      <c r="AM46" s="3">
        <f t="shared" si="85"/>
        <v>0</v>
      </c>
      <c r="AN46" s="3"/>
      <c r="AO46" s="3"/>
      <c r="AP46" s="76">
        <f t="shared" si="86"/>
        <v>0</v>
      </c>
      <c r="AQ46" s="3">
        <f t="shared" si="87"/>
        <v>0</v>
      </c>
      <c r="AR46" s="3">
        <f t="shared" si="88"/>
        <v>0</v>
      </c>
      <c r="AS46" s="36"/>
      <c r="AT46" s="3">
        <f t="shared" si="89"/>
        <v>0</v>
      </c>
      <c r="AU46" s="3">
        <f t="shared" si="90"/>
        <v>0</v>
      </c>
      <c r="AV46"/>
      <c r="AW46" s="35" t="s">
        <v>32</v>
      </c>
      <c r="AX46" s="3">
        <f t="shared" si="91"/>
        <v>0</v>
      </c>
      <c r="AY46" s="3"/>
      <c r="AZ46" s="3"/>
      <c r="BA46" s="76">
        <f t="shared" si="92"/>
        <v>0</v>
      </c>
      <c r="BB46" s="3">
        <f t="shared" si="93"/>
        <v>0</v>
      </c>
      <c r="BC46" s="3">
        <f t="shared" si="94"/>
        <v>0</v>
      </c>
      <c r="BD46" s="36"/>
      <c r="BE46" s="3">
        <f t="shared" si="95"/>
        <v>0</v>
      </c>
      <c r="BF46" s="3">
        <f t="shared" si="96"/>
        <v>0</v>
      </c>
      <c r="BG46"/>
      <c r="BH46" s="35" t="s">
        <v>32</v>
      </c>
      <c r="BI46" s="3">
        <f t="shared" si="97"/>
        <v>0</v>
      </c>
      <c r="BJ46" s="3"/>
      <c r="BK46" s="3"/>
      <c r="BL46" s="76">
        <f t="shared" si="98"/>
        <v>0</v>
      </c>
      <c r="BM46" s="3">
        <f t="shared" si="99"/>
        <v>0</v>
      </c>
      <c r="BN46" s="3">
        <f t="shared" si="100"/>
        <v>0</v>
      </c>
      <c r="BO46" s="36"/>
      <c r="BP46" s="3">
        <f t="shared" si="101"/>
        <v>0</v>
      </c>
      <c r="BQ46" s="3">
        <f t="shared" si="102"/>
        <v>0</v>
      </c>
      <c r="BS46" s="35" t="s">
        <v>32</v>
      </c>
      <c r="BT46" s="3">
        <f t="shared" si="103"/>
        <v>0</v>
      </c>
      <c r="BU46" s="3"/>
      <c r="BV46" s="3"/>
      <c r="BW46" s="76">
        <f t="shared" si="104"/>
        <v>0</v>
      </c>
      <c r="BX46" s="3">
        <f t="shared" si="105"/>
        <v>0</v>
      </c>
      <c r="BY46" s="3">
        <f t="shared" si="106"/>
        <v>0</v>
      </c>
      <c r="BZ46" s="36"/>
      <c r="CA46" s="3">
        <f t="shared" si="107"/>
        <v>0</v>
      </c>
      <c r="CB46" s="3">
        <f t="shared" si="108"/>
        <v>0</v>
      </c>
      <c r="CD46" s="35" t="s">
        <v>32</v>
      </c>
      <c r="CE46" s="3">
        <f t="shared" si="109"/>
        <v>0</v>
      </c>
      <c r="CF46" s="3"/>
      <c r="CG46" s="3"/>
      <c r="CH46" s="76">
        <f t="shared" si="110"/>
        <v>0</v>
      </c>
      <c r="CI46" s="3">
        <f t="shared" si="111"/>
        <v>0</v>
      </c>
      <c r="CJ46" s="3">
        <f t="shared" si="112"/>
        <v>0</v>
      </c>
      <c r="CK46" s="36"/>
      <c r="CL46" s="3">
        <f t="shared" si="113"/>
        <v>0</v>
      </c>
      <c r="CM46" s="3">
        <f t="shared" si="114"/>
        <v>0</v>
      </c>
      <c r="CO46" s="35" t="s">
        <v>32</v>
      </c>
      <c r="CP46" s="3">
        <f t="shared" si="115"/>
        <v>0</v>
      </c>
      <c r="CQ46" s="3"/>
      <c r="CR46" s="3"/>
      <c r="CS46" s="76">
        <f t="shared" si="116"/>
        <v>0</v>
      </c>
      <c r="CT46" s="3">
        <f t="shared" si="117"/>
        <v>0</v>
      </c>
      <c r="CU46" s="3">
        <f t="shared" si="118"/>
        <v>0</v>
      </c>
      <c r="CV46" s="36"/>
      <c r="CW46" s="3">
        <f t="shared" si="119"/>
        <v>0</v>
      </c>
      <c r="CX46" s="3">
        <f t="shared" si="120"/>
        <v>0</v>
      </c>
      <c r="CZ46" s="35" t="s">
        <v>32</v>
      </c>
      <c r="DA46" s="3">
        <f t="shared" si="121"/>
        <v>0</v>
      </c>
      <c r="DB46" s="3"/>
      <c r="DC46" s="3"/>
      <c r="DD46" s="76">
        <f t="shared" si="122"/>
        <v>0</v>
      </c>
      <c r="DE46" s="3">
        <f t="shared" si="123"/>
        <v>0</v>
      </c>
      <c r="DF46" s="3">
        <f t="shared" si="124"/>
        <v>0</v>
      </c>
      <c r="DG46" s="36"/>
      <c r="DH46" s="3">
        <f t="shared" si="125"/>
        <v>0</v>
      </c>
      <c r="DI46" s="3">
        <f t="shared" si="126"/>
        <v>0</v>
      </c>
    </row>
    <row r="47" spans="2:113" x14ac:dyDescent="0.25">
      <c r="P47" s="35">
        <v>14</v>
      </c>
      <c r="Q47" s="3"/>
      <c r="R47" s="3">
        <f t="shared" si="73"/>
        <v>0</v>
      </c>
      <c r="S47" s="3"/>
      <c r="T47" s="76">
        <f t="shared" si="74"/>
        <v>0</v>
      </c>
      <c r="U47" s="3">
        <f t="shared" si="75"/>
        <v>0</v>
      </c>
      <c r="V47" s="3">
        <f t="shared" si="76"/>
        <v>0</v>
      </c>
      <c r="W47" s="36"/>
      <c r="X47" s="3">
        <f t="shared" si="77"/>
        <v>0</v>
      </c>
      <c r="Y47" s="3">
        <f t="shared" si="78"/>
        <v>0</v>
      </c>
      <c r="Z47"/>
      <c r="AA47" s="35">
        <v>14</v>
      </c>
      <c r="AB47" s="3">
        <f t="shared" si="79"/>
        <v>0</v>
      </c>
      <c r="AC47" s="3"/>
      <c r="AD47" s="3"/>
      <c r="AE47" s="76">
        <f t="shared" si="80"/>
        <v>0</v>
      </c>
      <c r="AF47" s="3">
        <f t="shared" si="81"/>
        <v>0</v>
      </c>
      <c r="AG47" s="3">
        <f t="shared" si="82"/>
        <v>0</v>
      </c>
      <c r="AH47" s="36"/>
      <c r="AI47" s="3">
        <f t="shared" si="83"/>
        <v>0</v>
      </c>
      <c r="AJ47" s="3">
        <f t="shared" si="84"/>
        <v>0</v>
      </c>
      <c r="AK47"/>
      <c r="AL47" s="35">
        <v>14</v>
      </c>
      <c r="AM47" s="3">
        <f t="shared" si="85"/>
        <v>0</v>
      </c>
      <c r="AN47" s="3"/>
      <c r="AO47" s="3"/>
      <c r="AP47" s="76">
        <f t="shared" si="86"/>
        <v>0</v>
      </c>
      <c r="AQ47" s="3">
        <f t="shared" si="87"/>
        <v>0</v>
      </c>
      <c r="AR47" s="3">
        <f t="shared" si="88"/>
        <v>0</v>
      </c>
      <c r="AS47" s="36"/>
      <c r="AT47" s="3">
        <f t="shared" si="89"/>
        <v>0</v>
      </c>
      <c r="AU47" s="3">
        <f t="shared" si="90"/>
        <v>0</v>
      </c>
      <c r="AV47"/>
      <c r="AW47" s="35">
        <v>14</v>
      </c>
      <c r="AX47" s="3">
        <f t="shared" si="91"/>
        <v>0</v>
      </c>
      <c r="AY47" s="3"/>
      <c r="AZ47" s="3"/>
      <c r="BA47" s="76">
        <f t="shared" si="92"/>
        <v>0</v>
      </c>
      <c r="BB47" s="3">
        <f t="shared" si="93"/>
        <v>0</v>
      </c>
      <c r="BC47" s="3">
        <f t="shared" si="94"/>
        <v>0</v>
      </c>
      <c r="BD47" s="36"/>
      <c r="BE47" s="3">
        <f t="shared" si="95"/>
        <v>0</v>
      </c>
      <c r="BF47" s="3">
        <f t="shared" si="96"/>
        <v>0</v>
      </c>
      <c r="BG47"/>
      <c r="BH47" s="35">
        <v>14</v>
      </c>
      <c r="BI47" s="3">
        <f t="shared" si="97"/>
        <v>0</v>
      </c>
      <c r="BJ47" s="3"/>
      <c r="BK47" s="3"/>
      <c r="BL47" s="76">
        <f t="shared" si="98"/>
        <v>0</v>
      </c>
      <c r="BM47" s="3">
        <f t="shared" si="99"/>
        <v>0</v>
      </c>
      <c r="BN47" s="3">
        <f t="shared" si="100"/>
        <v>0</v>
      </c>
      <c r="BO47" s="36"/>
      <c r="BP47" s="3">
        <f t="shared" si="101"/>
        <v>0</v>
      </c>
      <c r="BQ47" s="3">
        <f t="shared" si="102"/>
        <v>0</v>
      </c>
      <c r="BS47" s="35">
        <v>14</v>
      </c>
      <c r="BT47" s="3">
        <f t="shared" si="103"/>
        <v>0</v>
      </c>
      <c r="BU47" s="3"/>
      <c r="BV47" s="3"/>
      <c r="BW47" s="76">
        <f t="shared" si="104"/>
        <v>0</v>
      </c>
      <c r="BX47" s="3">
        <f t="shared" si="105"/>
        <v>0</v>
      </c>
      <c r="BY47" s="3">
        <f t="shared" si="106"/>
        <v>0</v>
      </c>
      <c r="BZ47" s="36"/>
      <c r="CA47" s="3">
        <f t="shared" si="107"/>
        <v>0</v>
      </c>
      <c r="CB47" s="3">
        <f t="shared" si="108"/>
        <v>0</v>
      </c>
      <c r="CD47" s="35">
        <v>14</v>
      </c>
      <c r="CE47" s="3">
        <f t="shared" si="109"/>
        <v>0</v>
      </c>
      <c r="CF47" s="3"/>
      <c r="CG47" s="3"/>
      <c r="CH47" s="76">
        <f t="shared" si="110"/>
        <v>0</v>
      </c>
      <c r="CI47" s="3">
        <f t="shared" si="111"/>
        <v>0</v>
      </c>
      <c r="CJ47" s="3">
        <f t="shared" si="112"/>
        <v>0</v>
      </c>
      <c r="CK47" s="36"/>
      <c r="CL47" s="3">
        <f t="shared" si="113"/>
        <v>0</v>
      </c>
      <c r="CM47" s="3">
        <f t="shared" si="114"/>
        <v>0</v>
      </c>
      <c r="CO47" s="35">
        <v>14</v>
      </c>
      <c r="CP47" s="3">
        <f t="shared" si="115"/>
        <v>0</v>
      </c>
      <c r="CQ47" s="3"/>
      <c r="CR47" s="3"/>
      <c r="CS47" s="76">
        <f t="shared" si="116"/>
        <v>0</v>
      </c>
      <c r="CT47" s="3">
        <f t="shared" si="117"/>
        <v>0</v>
      </c>
      <c r="CU47" s="3">
        <f t="shared" si="118"/>
        <v>0</v>
      </c>
      <c r="CV47" s="36"/>
      <c r="CW47" s="3">
        <f t="shared" si="119"/>
        <v>0</v>
      </c>
      <c r="CX47" s="3">
        <f t="shared" si="120"/>
        <v>0</v>
      </c>
      <c r="CZ47" s="35">
        <v>14</v>
      </c>
      <c r="DA47" s="3">
        <f t="shared" si="121"/>
        <v>0</v>
      </c>
      <c r="DB47" s="3"/>
      <c r="DC47" s="3"/>
      <c r="DD47" s="76">
        <f t="shared" si="122"/>
        <v>0</v>
      </c>
      <c r="DE47" s="3">
        <f t="shared" si="123"/>
        <v>0</v>
      </c>
      <c r="DF47" s="3">
        <f t="shared" si="124"/>
        <v>0</v>
      </c>
      <c r="DG47" s="36"/>
      <c r="DH47" s="3">
        <f t="shared" si="125"/>
        <v>0</v>
      </c>
      <c r="DI47" s="3">
        <f t="shared" si="126"/>
        <v>0</v>
      </c>
    </row>
    <row r="48" spans="2:113" x14ac:dyDescent="0.25">
      <c r="P48" s="35">
        <v>17</v>
      </c>
      <c r="Q48" s="3"/>
      <c r="R48" s="3">
        <f t="shared" si="73"/>
        <v>2000000</v>
      </c>
      <c r="S48" s="3"/>
      <c r="T48" s="76">
        <f t="shared" si="74"/>
        <v>2000000</v>
      </c>
      <c r="U48" s="3">
        <f t="shared" si="75"/>
        <v>1000000</v>
      </c>
      <c r="V48" s="3">
        <f t="shared" si="76"/>
        <v>1000000</v>
      </c>
      <c r="W48" s="36">
        <v>0.08</v>
      </c>
      <c r="X48" s="3">
        <f t="shared" si="77"/>
        <v>-80000</v>
      </c>
      <c r="Y48" s="3">
        <f t="shared" si="78"/>
        <v>1920000</v>
      </c>
      <c r="Z48"/>
      <c r="AA48" s="35">
        <v>17</v>
      </c>
      <c r="AB48" s="3">
        <f t="shared" si="79"/>
        <v>1920000</v>
      </c>
      <c r="AC48" s="3"/>
      <c r="AD48" s="3"/>
      <c r="AE48" s="76">
        <f t="shared" si="80"/>
        <v>0</v>
      </c>
      <c r="AF48" s="3">
        <f t="shared" si="81"/>
        <v>0</v>
      </c>
      <c r="AG48" s="3">
        <f t="shared" si="82"/>
        <v>1920000</v>
      </c>
      <c r="AH48" s="36">
        <v>0.08</v>
      </c>
      <c r="AI48" s="3">
        <f t="shared" si="83"/>
        <v>-153600</v>
      </c>
      <c r="AJ48" s="3">
        <f t="shared" si="84"/>
        <v>1766400</v>
      </c>
      <c r="AK48"/>
      <c r="AL48" s="35">
        <v>17</v>
      </c>
      <c r="AM48" s="3">
        <f t="shared" si="85"/>
        <v>1766400</v>
      </c>
      <c r="AN48" s="3"/>
      <c r="AO48" s="3"/>
      <c r="AP48" s="76">
        <f t="shared" si="86"/>
        <v>0</v>
      </c>
      <c r="AQ48" s="3">
        <f t="shared" si="87"/>
        <v>0</v>
      </c>
      <c r="AR48" s="3">
        <f t="shared" si="88"/>
        <v>1766400</v>
      </c>
      <c r="AS48" s="36">
        <v>0.08</v>
      </c>
      <c r="AT48" s="3">
        <f t="shared" si="89"/>
        <v>-141312</v>
      </c>
      <c r="AU48" s="3">
        <f t="shared" si="90"/>
        <v>1625088</v>
      </c>
      <c r="AV48"/>
      <c r="AW48" s="35">
        <v>17</v>
      </c>
      <c r="AX48" s="3">
        <f t="shared" si="91"/>
        <v>1625088</v>
      </c>
      <c r="AY48" s="3"/>
      <c r="AZ48" s="3"/>
      <c r="BA48" s="76">
        <f t="shared" si="92"/>
        <v>0</v>
      </c>
      <c r="BB48" s="3">
        <f t="shared" si="93"/>
        <v>0</v>
      </c>
      <c r="BC48" s="3">
        <f t="shared" si="94"/>
        <v>1625088</v>
      </c>
      <c r="BD48" s="36">
        <v>0.08</v>
      </c>
      <c r="BE48" s="3">
        <f t="shared" si="95"/>
        <v>-130007.04000000001</v>
      </c>
      <c r="BF48" s="3">
        <f t="shared" si="96"/>
        <v>1495080.96</v>
      </c>
      <c r="BG48"/>
      <c r="BH48" s="35">
        <v>17</v>
      </c>
      <c r="BI48" s="3">
        <f t="shared" si="97"/>
        <v>1495080.96</v>
      </c>
      <c r="BJ48" s="3"/>
      <c r="BK48" s="3"/>
      <c r="BL48" s="76">
        <f t="shared" si="98"/>
        <v>0</v>
      </c>
      <c r="BM48" s="3">
        <f t="shared" si="99"/>
        <v>0</v>
      </c>
      <c r="BN48" s="3">
        <f t="shared" si="100"/>
        <v>1495080.96</v>
      </c>
      <c r="BO48" s="36">
        <v>0.08</v>
      </c>
      <c r="BP48" s="3">
        <f t="shared" si="101"/>
        <v>-119606.4768</v>
      </c>
      <c r="BQ48" s="3">
        <f t="shared" si="102"/>
        <v>1375474.4831999999</v>
      </c>
      <c r="BS48" s="35">
        <v>17</v>
      </c>
      <c r="BT48" s="3">
        <f t="shared" si="103"/>
        <v>1375474.4831999999</v>
      </c>
      <c r="BU48" s="3"/>
      <c r="BV48" s="3"/>
      <c r="BW48" s="76">
        <f t="shared" si="104"/>
        <v>0</v>
      </c>
      <c r="BX48" s="3">
        <f t="shared" si="105"/>
        <v>0</v>
      </c>
      <c r="BY48" s="3">
        <f t="shared" si="106"/>
        <v>1375474.4831999999</v>
      </c>
      <c r="BZ48" s="36">
        <v>0.08</v>
      </c>
      <c r="CA48" s="3">
        <f t="shared" si="107"/>
        <v>-110037.95865599999</v>
      </c>
      <c r="CB48" s="3">
        <f t="shared" si="108"/>
        <v>1265436.5245439999</v>
      </c>
      <c r="CD48" s="35">
        <v>17</v>
      </c>
      <c r="CE48" s="3">
        <f t="shared" si="109"/>
        <v>1265436.5245439999</v>
      </c>
      <c r="CF48" s="3"/>
      <c r="CG48" s="3"/>
      <c r="CH48" s="76">
        <f t="shared" si="110"/>
        <v>0</v>
      </c>
      <c r="CI48" s="3">
        <f t="shared" si="111"/>
        <v>0</v>
      </c>
      <c r="CJ48" s="3">
        <f t="shared" si="112"/>
        <v>1265436.5245439999</v>
      </c>
      <c r="CK48" s="36">
        <v>0.08</v>
      </c>
      <c r="CL48" s="3">
        <f t="shared" si="113"/>
        <v>-101234.92196352</v>
      </c>
      <c r="CM48" s="3">
        <f t="shared" si="114"/>
        <v>1164201.6025804798</v>
      </c>
      <c r="CO48" s="35">
        <v>17</v>
      </c>
      <c r="CP48" s="3">
        <f t="shared" si="115"/>
        <v>1164201.6025804798</v>
      </c>
      <c r="CQ48" s="3"/>
      <c r="CR48" s="3"/>
      <c r="CS48" s="76">
        <f t="shared" si="116"/>
        <v>0</v>
      </c>
      <c r="CT48" s="3">
        <f t="shared" si="117"/>
        <v>0</v>
      </c>
      <c r="CU48" s="3">
        <f t="shared" si="118"/>
        <v>1164201.6025804798</v>
      </c>
      <c r="CV48" s="36">
        <v>0.08</v>
      </c>
      <c r="CW48" s="3">
        <f t="shared" si="119"/>
        <v>-93136.128206438385</v>
      </c>
      <c r="CX48" s="3">
        <f t="shared" si="120"/>
        <v>1071065.4743740414</v>
      </c>
      <c r="CZ48" s="35">
        <v>17</v>
      </c>
      <c r="DA48" s="3">
        <f t="shared" si="121"/>
        <v>1071065.4743740414</v>
      </c>
      <c r="DB48" s="3"/>
      <c r="DC48" s="3"/>
      <c r="DD48" s="76">
        <f t="shared" si="122"/>
        <v>0</v>
      </c>
      <c r="DE48" s="3">
        <f t="shared" si="123"/>
        <v>0</v>
      </c>
      <c r="DF48" s="3">
        <f t="shared" si="124"/>
        <v>1071065.4743740414</v>
      </c>
      <c r="DG48" s="36">
        <v>0.08</v>
      </c>
      <c r="DH48" s="3">
        <f t="shared" si="125"/>
        <v>-85685.237949923321</v>
      </c>
      <c r="DI48" s="3">
        <f t="shared" si="126"/>
        <v>985380.23642411805</v>
      </c>
    </row>
    <row r="49" spans="16:113" x14ac:dyDescent="0.25">
      <c r="P49" s="35">
        <v>42</v>
      </c>
      <c r="Q49" s="3"/>
      <c r="R49" s="3">
        <f t="shared" si="73"/>
        <v>0</v>
      </c>
      <c r="S49" s="3"/>
      <c r="T49" s="76">
        <f t="shared" si="74"/>
        <v>0</v>
      </c>
      <c r="U49" s="3">
        <f t="shared" si="75"/>
        <v>0</v>
      </c>
      <c r="V49" s="3">
        <f t="shared" si="76"/>
        <v>0</v>
      </c>
      <c r="W49" s="36">
        <v>0.12</v>
      </c>
      <c r="X49" s="3">
        <f t="shared" si="77"/>
        <v>0</v>
      </c>
      <c r="Y49" s="3">
        <f t="shared" si="78"/>
        <v>0</v>
      </c>
      <c r="Z49"/>
      <c r="AA49" s="35">
        <v>42</v>
      </c>
      <c r="AB49" s="3">
        <f t="shared" si="79"/>
        <v>0</v>
      </c>
      <c r="AC49" s="3"/>
      <c r="AD49" s="3"/>
      <c r="AE49" s="76">
        <f t="shared" si="80"/>
        <v>0</v>
      </c>
      <c r="AF49" s="3">
        <f t="shared" si="81"/>
        <v>0</v>
      </c>
      <c r="AG49" s="3">
        <f t="shared" si="82"/>
        <v>0</v>
      </c>
      <c r="AH49" s="36">
        <v>0.12</v>
      </c>
      <c r="AI49" s="3">
        <f t="shared" si="83"/>
        <v>0</v>
      </c>
      <c r="AJ49" s="3">
        <f t="shared" si="84"/>
        <v>0</v>
      </c>
      <c r="AK49"/>
      <c r="AL49" s="35">
        <v>42</v>
      </c>
      <c r="AM49" s="3">
        <f t="shared" si="85"/>
        <v>0</v>
      </c>
      <c r="AN49" s="3"/>
      <c r="AO49" s="3"/>
      <c r="AP49" s="76">
        <f t="shared" si="86"/>
        <v>0</v>
      </c>
      <c r="AQ49" s="3">
        <f t="shared" si="87"/>
        <v>0</v>
      </c>
      <c r="AR49" s="3">
        <f t="shared" si="88"/>
        <v>0</v>
      </c>
      <c r="AS49" s="36">
        <v>0.12</v>
      </c>
      <c r="AT49" s="3">
        <f t="shared" si="89"/>
        <v>0</v>
      </c>
      <c r="AU49" s="3">
        <f t="shared" si="90"/>
        <v>0</v>
      </c>
      <c r="AV49"/>
      <c r="AW49" s="35">
        <v>42</v>
      </c>
      <c r="AX49" s="3">
        <f t="shared" si="91"/>
        <v>0</v>
      </c>
      <c r="AY49" s="3"/>
      <c r="AZ49" s="3"/>
      <c r="BA49" s="76">
        <f t="shared" si="92"/>
        <v>0</v>
      </c>
      <c r="BB49" s="3">
        <f t="shared" si="93"/>
        <v>0</v>
      </c>
      <c r="BC49" s="3">
        <f t="shared" si="94"/>
        <v>0</v>
      </c>
      <c r="BD49" s="36">
        <v>0.12</v>
      </c>
      <c r="BE49" s="3">
        <f t="shared" si="95"/>
        <v>0</v>
      </c>
      <c r="BF49" s="3">
        <f t="shared" si="96"/>
        <v>0</v>
      </c>
      <c r="BG49"/>
      <c r="BH49" s="35">
        <v>42</v>
      </c>
      <c r="BI49" s="3">
        <f t="shared" si="97"/>
        <v>0</v>
      </c>
      <c r="BJ49" s="3"/>
      <c r="BK49" s="3"/>
      <c r="BL49" s="76">
        <f t="shared" si="98"/>
        <v>0</v>
      </c>
      <c r="BM49" s="3">
        <f t="shared" si="99"/>
        <v>0</v>
      </c>
      <c r="BN49" s="3">
        <f t="shared" si="100"/>
        <v>0</v>
      </c>
      <c r="BO49" s="36">
        <v>0.12</v>
      </c>
      <c r="BP49" s="3">
        <f t="shared" si="101"/>
        <v>0</v>
      </c>
      <c r="BQ49" s="3">
        <f t="shared" si="102"/>
        <v>0</v>
      </c>
      <c r="BS49" s="35">
        <v>42</v>
      </c>
      <c r="BT49" s="3">
        <f t="shared" si="103"/>
        <v>0</v>
      </c>
      <c r="BU49" s="3"/>
      <c r="BV49" s="3"/>
      <c r="BW49" s="76">
        <f t="shared" si="104"/>
        <v>0</v>
      </c>
      <c r="BX49" s="3">
        <f t="shared" si="105"/>
        <v>0</v>
      </c>
      <c r="BY49" s="3">
        <f t="shared" si="106"/>
        <v>0</v>
      </c>
      <c r="BZ49" s="36">
        <v>0.12</v>
      </c>
      <c r="CA49" s="3">
        <f t="shared" si="107"/>
        <v>0</v>
      </c>
      <c r="CB49" s="3">
        <f t="shared" si="108"/>
        <v>0</v>
      </c>
      <c r="CD49" s="35">
        <v>42</v>
      </c>
      <c r="CE49" s="3">
        <f t="shared" si="109"/>
        <v>0</v>
      </c>
      <c r="CF49" s="3"/>
      <c r="CG49" s="3"/>
      <c r="CH49" s="76">
        <f t="shared" si="110"/>
        <v>0</v>
      </c>
      <c r="CI49" s="3">
        <f t="shared" si="111"/>
        <v>0</v>
      </c>
      <c r="CJ49" s="3">
        <f t="shared" si="112"/>
        <v>0</v>
      </c>
      <c r="CK49" s="36">
        <v>0.12</v>
      </c>
      <c r="CL49" s="3">
        <f t="shared" si="113"/>
        <v>0</v>
      </c>
      <c r="CM49" s="3">
        <f t="shared" si="114"/>
        <v>0</v>
      </c>
      <c r="CO49" s="35">
        <v>42</v>
      </c>
      <c r="CP49" s="3">
        <f t="shared" si="115"/>
        <v>0</v>
      </c>
      <c r="CQ49" s="3"/>
      <c r="CR49" s="3"/>
      <c r="CS49" s="76">
        <f t="shared" si="116"/>
        <v>0</v>
      </c>
      <c r="CT49" s="3">
        <f t="shared" si="117"/>
        <v>0</v>
      </c>
      <c r="CU49" s="3">
        <f t="shared" si="118"/>
        <v>0</v>
      </c>
      <c r="CV49" s="36">
        <v>0.12</v>
      </c>
      <c r="CW49" s="3">
        <f t="shared" si="119"/>
        <v>0</v>
      </c>
      <c r="CX49" s="3">
        <f t="shared" si="120"/>
        <v>0</v>
      </c>
      <c r="CZ49" s="35">
        <v>42</v>
      </c>
      <c r="DA49" s="3">
        <f t="shared" si="121"/>
        <v>0</v>
      </c>
      <c r="DB49" s="3"/>
      <c r="DC49" s="3"/>
      <c r="DD49" s="76">
        <f t="shared" si="122"/>
        <v>0</v>
      </c>
      <c r="DE49" s="3">
        <f t="shared" si="123"/>
        <v>0</v>
      </c>
      <c r="DF49" s="3">
        <f t="shared" si="124"/>
        <v>0</v>
      </c>
      <c r="DG49" s="36">
        <v>0.12</v>
      </c>
      <c r="DH49" s="3">
        <f t="shared" si="125"/>
        <v>0</v>
      </c>
      <c r="DI49" s="3">
        <f t="shared" si="126"/>
        <v>0</v>
      </c>
    </row>
    <row r="50" spans="16:113" x14ac:dyDescent="0.25">
      <c r="P50" s="35">
        <v>43.1</v>
      </c>
      <c r="Q50" s="3"/>
      <c r="R50" s="3">
        <f t="shared" si="73"/>
        <v>0</v>
      </c>
      <c r="S50" s="3"/>
      <c r="T50" s="76">
        <f t="shared" si="74"/>
        <v>0</v>
      </c>
      <c r="U50" s="3">
        <f t="shared" si="75"/>
        <v>0</v>
      </c>
      <c r="V50" s="3">
        <f t="shared" si="76"/>
        <v>0</v>
      </c>
      <c r="W50" s="36">
        <v>0.3</v>
      </c>
      <c r="X50" s="3">
        <f t="shared" si="77"/>
        <v>0</v>
      </c>
      <c r="Y50" s="3">
        <f t="shared" si="78"/>
        <v>0</v>
      </c>
      <c r="Z50"/>
      <c r="AA50" s="35">
        <v>43.1</v>
      </c>
      <c r="AB50" s="3">
        <f t="shared" si="79"/>
        <v>0</v>
      </c>
      <c r="AC50" s="3"/>
      <c r="AD50" s="3"/>
      <c r="AE50" s="76">
        <f t="shared" si="80"/>
        <v>0</v>
      </c>
      <c r="AF50" s="3">
        <f t="shared" si="81"/>
        <v>0</v>
      </c>
      <c r="AG50" s="3">
        <f t="shared" si="82"/>
        <v>0</v>
      </c>
      <c r="AH50" s="36">
        <v>0.3</v>
      </c>
      <c r="AI50" s="3">
        <f t="shared" si="83"/>
        <v>0</v>
      </c>
      <c r="AJ50" s="3">
        <f t="shared" si="84"/>
        <v>0</v>
      </c>
      <c r="AK50"/>
      <c r="AL50" s="35">
        <v>43.1</v>
      </c>
      <c r="AM50" s="3">
        <f t="shared" si="85"/>
        <v>0</v>
      </c>
      <c r="AN50" s="3"/>
      <c r="AO50" s="3"/>
      <c r="AP50" s="76">
        <f t="shared" si="86"/>
        <v>0</v>
      </c>
      <c r="AQ50" s="3">
        <f t="shared" si="87"/>
        <v>0</v>
      </c>
      <c r="AR50" s="3">
        <f t="shared" si="88"/>
        <v>0</v>
      </c>
      <c r="AS50" s="36">
        <v>0.3</v>
      </c>
      <c r="AT50" s="3">
        <f t="shared" si="89"/>
        <v>0</v>
      </c>
      <c r="AU50" s="3">
        <f t="shared" si="90"/>
        <v>0</v>
      </c>
      <c r="AV50"/>
      <c r="AW50" s="35">
        <v>43.1</v>
      </c>
      <c r="AX50" s="3">
        <f t="shared" si="91"/>
        <v>0</v>
      </c>
      <c r="AY50" s="3"/>
      <c r="AZ50" s="3"/>
      <c r="BA50" s="76">
        <f t="shared" si="92"/>
        <v>0</v>
      </c>
      <c r="BB50" s="3">
        <f t="shared" si="93"/>
        <v>0</v>
      </c>
      <c r="BC50" s="3">
        <f t="shared" si="94"/>
        <v>0</v>
      </c>
      <c r="BD50" s="36">
        <v>0.3</v>
      </c>
      <c r="BE50" s="3">
        <f t="shared" si="95"/>
        <v>0</v>
      </c>
      <c r="BF50" s="3">
        <f t="shared" si="96"/>
        <v>0</v>
      </c>
      <c r="BG50"/>
      <c r="BH50" s="35">
        <v>43.1</v>
      </c>
      <c r="BI50" s="3">
        <f t="shared" si="97"/>
        <v>0</v>
      </c>
      <c r="BJ50" s="3"/>
      <c r="BK50" s="3"/>
      <c r="BL50" s="76">
        <f t="shared" si="98"/>
        <v>0</v>
      </c>
      <c r="BM50" s="3">
        <f t="shared" si="99"/>
        <v>0</v>
      </c>
      <c r="BN50" s="3">
        <f t="shared" si="100"/>
        <v>0</v>
      </c>
      <c r="BO50" s="36">
        <v>0.3</v>
      </c>
      <c r="BP50" s="3">
        <f t="shared" si="101"/>
        <v>0</v>
      </c>
      <c r="BQ50" s="3">
        <f t="shared" si="102"/>
        <v>0</v>
      </c>
      <c r="BS50" s="35">
        <v>43.1</v>
      </c>
      <c r="BT50" s="3">
        <f t="shared" si="103"/>
        <v>0</v>
      </c>
      <c r="BU50" s="3"/>
      <c r="BV50" s="3"/>
      <c r="BW50" s="76">
        <f t="shared" si="104"/>
        <v>0</v>
      </c>
      <c r="BX50" s="3">
        <f t="shared" si="105"/>
        <v>0</v>
      </c>
      <c r="BY50" s="3">
        <f t="shared" si="106"/>
        <v>0</v>
      </c>
      <c r="BZ50" s="36">
        <v>0.3</v>
      </c>
      <c r="CA50" s="3">
        <f t="shared" si="107"/>
        <v>0</v>
      </c>
      <c r="CB50" s="3">
        <f t="shared" si="108"/>
        <v>0</v>
      </c>
      <c r="CD50" s="35">
        <v>43.1</v>
      </c>
      <c r="CE50" s="3">
        <f t="shared" si="109"/>
        <v>0</v>
      </c>
      <c r="CF50" s="3"/>
      <c r="CG50" s="3"/>
      <c r="CH50" s="76">
        <f t="shared" si="110"/>
        <v>0</v>
      </c>
      <c r="CI50" s="3">
        <f t="shared" si="111"/>
        <v>0</v>
      </c>
      <c r="CJ50" s="3">
        <f t="shared" si="112"/>
        <v>0</v>
      </c>
      <c r="CK50" s="36">
        <v>0.3</v>
      </c>
      <c r="CL50" s="3">
        <f t="shared" si="113"/>
        <v>0</v>
      </c>
      <c r="CM50" s="3">
        <f t="shared" si="114"/>
        <v>0</v>
      </c>
      <c r="CO50" s="35">
        <v>43.1</v>
      </c>
      <c r="CP50" s="3">
        <f t="shared" si="115"/>
        <v>0</v>
      </c>
      <c r="CQ50" s="3"/>
      <c r="CR50" s="3"/>
      <c r="CS50" s="76">
        <f t="shared" si="116"/>
        <v>0</v>
      </c>
      <c r="CT50" s="3">
        <f t="shared" si="117"/>
        <v>0</v>
      </c>
      <c r="CU50" s="3">
        <f t="shared" si="118"/>
        <v>0</v>
      </c>
      <c r="CV50" s="36">
        <v>0.3</v>
      </c>
      <c r="CW50" s="3">
        <f t="shared" si="119"/>
        <v>0</v>
      </c>
      <c r="CX50" s="3">
        <f t="shared" si="120"/>
        <v>0</v>
      </c>
      <c r="CZ50" s="35">
        <v>43.1</v>
      </c>
      <c r="DA50" s="3">
        <f t="shared" si="121"/>
        <v>0</v>
      </c>
      <c r="DB50" s="3"/>
      <c r="DC50" s="3"/>
      <c r="DD50" s="76">
        <f t="shared" si="122"/>
        <v>0</v>
      </c>
      <c r="DE50" s="3">
        <f t="shared" si="123"/>
        <v>0</v>
      </c>
      <c r="DF50" s="3">
        <f t="shared" si="124"/>
        <v>0</v>
      </c>
      <c r="DG50" s="36">
        <v>0.3</v>
      </c>
      <c r="DH50" s="3">
        <f t="shared" si="125"/>
        <v>0</v>
      </c>
      <c r="DI50" s="3">
        <f t="shared" si="126"/>
        <v>0</v>
      </c>
    </row>
    <row r="51" spans="16:113" x14ac:dyDescent="0.25">
      <c r="P51" s="35">
        <v>43.2</v>
      </c>
      <c r="Q51" s="3"/>
      <c r="R51" s="3">
        <f t="shared" si="73"/>
        <v>0</v>
      </c>
      <c r="S51" s="3"/>
      <c r="T51" s="76">
        <f t="shared" si="74"/>
        <v>0</v>
      </c>
      <c r="U51" s="3">
        <f t="shared" si="75"/>
        <v>0</v>
      </c>
      <c r="V51" s="3">
        <f t="shared" si="76"/>
        <v>0</v>
      </c>
      <c r="W51" s="36">
        <v>0.5</v>
      </c>
      <c r="X51" s="3">
        <f t="shared" si="77"/>
        <v>0</v>
      </c>
      <c r="Y51" s="3">
        <f t="shared" si="78"/>
        <v>0</v>
      </c>
      <c r="Z51"/>
      <c r="AA51" s="35">
        <v>43.2</v>
      </c>
      <c r="AB51" s="3">
        <f t="shared" si="79"/>
        <v>0</v>
      </c>
      <c r="AC51" s="3"/>
      <c r="AD51" s="3"/>
      <c r="AE51" s="76">
        <f t="shared" si="80"/>
        <v>0</v>
      </c>
      <c r="AF51" s="3">
        <f t="shared" si="81"/>
        <v>0</v>
      </c>
      <c r="AG51" s="3">
        <f t="shared" si="82"/>
        <v>0</v>
      </c>
      <c r="AH51" s="36">
        <v>0.5</v>
      </c>
      <c r="AI51" s="3">
        <f t="shared" si="83"/>
        <v>0</v>
      </c>
      <c r="AJ51" s="3">
        <f t="shared" si="84"/>
        <v>0</v>
      </c>
      <c r="AK51"/>
      <c r="AL51" s="35">
        <v>43.2</v>
      </c>
      <c r="AM51" s="3">
        <f t="shared" si="85"/>
        <v>0</v>
      </c>
      <c r="AN51" s="3"/>
      <c r="AO51" s="3"/>
      <c r="AP51" s="76">
        <f t="shared" si="86"/>
        <v>0</v>
      </c>
      <c r="AQ51" s="3">
        <f t="shared" si="87"/>
        <v>0</v>
      </c>
      <c r="AR51" s="3">
        <f t="shared" si="88"/>
        <v>0</v>
      </c>
      <c r="AS51" s="36">
        <v>0.5</v>
      </c>
      <c r="AT51" s="3">
        <f t="shared" si="89"/>
        <v>0</v>
      </c>
      <c r="AU51" s="3">
        <f t="shared" si="90"/>
        <v>0</v>
      </c>
      <c r="AV51"/>
      <c r="AW51" s="35">
        <v>43.2</v>
      </c>
      <c r="AX51" s="3">
        <f t="shared" si="91"/>
        <v>0</v>
      </c>
      <c r="AY51" s="3"/>
      <c r="AZ51" s="3"/>
      <c r="BA51" s="76">
        <f t="shared" si="92"/>
        <v>0</v>
      </c>
      <c r="BB51" s="3">
        <f t="shared" si="93"/>
        <v>0</v>
      </c>
      <c r="BC51" s="3">
        <f t="shared" si="94"/>
        <v>0</v>
      </c>
      <c r="BD51" s="36">
        <v>0.5</v>
      </c>
      <c r="BE51" s="3">
        <f t="shared" si="95"/>
        <v>0</v>
      </c>
      <c r="BF51" s="3">
        <f t="shared" si="96"/>
        <v>0</v>
      </c>
      <c r="BG51"/>
      <c r="BH51" s="35">
        <v>43.2</v>
      </c>
      <c r="BI51" s="3">
        <f t="shared" si="97"/>
        <v>0</v>
      </c>
      <c r="BJ51" s="3"/>
      <c r="BK51" s="3"/>
      <c r="BL51" s="76">
        <f t="shared" si="98"/>
        <v>0</v>
      </c>
      <c r="BM51" s="3">
        <f t="shared" si="99"/>
        <v>0</v>
      </c>
      <c r="BN51" s="3">
        <f t="shared" si="100"/>
        <v>0</v>
      </c>
      <c r="BO51" s="36">
        <v>0.5</v>
      </c>
      <c r="BP51" s="3">
        <f t="shared" si="101"/>
        <v>0</v>
      </c>
      <c r="BQ51" s="3">
        <f t="shared" si="102"/>
        <v>0</v>
      </c>
      <c r="BS51" s="35">
        <v>43.2</v>
      </c>
      <c r="BT51" s="3">
        <f t="shared" si="103"/>
        <v>0</v>
      </c>
      <c r="BU51" s="3"/>
      <c r="BV51" s="3"/>
      <c r="BW51" s="76">
        <f t="shared" si="104"/>
        <v>0</v>
      </c>
      <c r="BX51" s="3">
        <f t="shared" si="105"/>
        <v>0</v>
      </c>
      <c r="BY51" s="3">
        <f t="shared" si="106"/>
        <v>0</v>
      </c>
      <c r="BZ51" s="36">
        <v>0.5</v>
      </c>
      <c r="CA51" s="3">
        <f t="shared" si="107"/>
        <v>0</v>
      </c>
      <c r="CB51" s="3">
        <f t="shared" si="108"/>
        <v>0</v>
      </c>
      <c r="CD51" s="35">
        <v>43.2</v>
      </c>
      <c r="CE51" s="3">
        <f t="shared" si="109"/>
        <v>0</v>
      </c>
      <c r="CF51" s="3"/>
      <c r="CG51" s="3"/>
      <c r="CH51" s="76">
        <f t="shared" si="110"/>
        <v>0</v>
      </c>
      <c r="CI51" s="3">
        <f t="shared" si="111"/>
        <v>0</v>
      </c>
      <c r="CJ51" s="3">
        <f t="shared" si="112"/>
        <v>0</v>
      </c>
      <c r="CK51" s="36">
        <v>0.5</v>
      </c>
      <c r="CL51" s="3">
        <f t="shared" si="113"/>
        <v>0</v>
      </c>
      <c r="CM51" s="3">
        <f t="shared" si="114"/>
        <v>0</v>
      </c>
      <c r="CO51" s="35">
        <v>43.2</v>
      </c>
      <c r="CP51" s="3">
        <f t="shared" si="115"/>
        <v>0</v>
      </c>
      <c r="CQ51" s="3"/>
      <c r="CR51" s="3"/>
      <c r="CS51" s="76">
        <f t="shared" si="116"/>
        <v>0</v>
      </c>
      <c r="CT51" s="3">
        <f t="shared" si="117"/>
        <v>0</v>
      </c>
      <c r="CU51" s="3">
        <f t="shared" si="118"/>
        <v>0</v>
      </c>
      <c r="CV51" s="36">
        <v>0.5</v>
      </c>
      <c r="CW51" s="3">
        <f t="shared" si="119"/>
        <v>0</v>
      </c>
      <c r="CX51" s="3">
        <f t="shared" si="120"/>
        <v>0</v>
      </c>
      <c r="CZ51" s="35">
        <v>43.2</v>
      </c>
      <c r="DA51" s="3">
        <f t="shared" si="121"/>
        <v>0</v>
      </c>
      <c r="DB51" s="3"/>
      <c r="DC51" s="3"/>
      <c r="DD51" s="76">
        <f t="shared" si="122"/>
        <v>0</v>
      </c>
      <c r="DE51" s="3">
        <f t="shared" si="123"/>
        <v>0</v>
      </c>
      <c r="DF51" s="3">
        <f t="shared" si="124"/>
        <v>0</v>
      </c>
      <c r="DG51" s="36">
        <v>0.5</v>
      </c>
      <c r="DH51" s="3">
        <f t="shared" si="125"/>
        <v>0</v>
      </c>
      <c r="DI51" s="3">
        <f t="shared" si="126"/>
        <v>0</v>
      </c>
    </row>
    <row r="52" spans="16:113" x14ac:dyDescent="0.25">
      <c r="P52" s="35">
        <v>45</v>
      </c>
      <c r="Q52" s="3"/>
      <c r="R52" s="3">
        <f t="shared" si="73"/>
        <v>0</v>
      </c>
      <c r="S52" s="3"/>
      <c r="T52" s="76">
        <f t="shared" si="74"/>
        <v>0</v>
      </c>
      <c r="U52" s="3">
        <f t="shared" si="75"/>
        <v>0</v>
      </c>
      <c r="V52" s="3">
        <f t="shared" si="76"/>
        <v>0</v>
      </c>
      <c r="W52" s="36">
        <v>0.45</v>
      </c>
      <c r="X52" s="3">
        <f t="shared" si="77"/>
        <v>0</v>
      </c>
      <c r="Y52" s="3">
        <f t="shared" si="78"/>
        <v>0</v>
      </c>
      <c r="Z52"/>
      <c r="AA52" s="35">
        <v>45</v>
      </c>
      <c r="AB52" s="3">
        <f t="shared" si="79"/>
        <v>0</v>
      </c>
      <c r="AC52" s="3"/>
      <c r="AD52" s="3"/>
      <c r="AE52" s="76">
        <f t="shared" si="80"/>
        <v>0</v>
      </c>
      <c r="AF52" s="3">
        <f t="shared" si="81"/>
        <v>0</v>
      </c>
      <c r="AG52" s="3">
        <f t="shared" si="82"/>
        <v>0</v>
      </c>
      <c r="AH52" s="36">
        <v>0.45</v>
      </c>
      <c r="AI52" s="3">
        <f t="shared" si="83"/>
        <v>0</v>
      </c>
      <c r="AJ52" s="3">
        <f t="shared" si="84"/>
        <v>0</v>
      </c>
      <c r="AK52"/>
      <c r="AL52" s="35">
        <v>45</v>
      </c>
      <c r="AM52" s="3">
        <f t="shared" si="85"/>
        <v>0</v>
      </c>
      <c r="AN52" s="3"/>
      <c r="AO52" s="3"/>
      <c r="AP52" s="76">
        <f t="shared" si="86"/>
        <v>0</v>
      </c>
      <c r="AQ52" s="3">
        <f t="shared" si="87"/>
        <v>0</v>
      </c>
      <c r="AR52" s="3">
        <f t="shared" si="88"/>
        <v>0</v>
      </c>
      <c r="AS52" s="36">
        <v>0.45</v>
      </c>
      <c r="AT52" s="3">
        <f t="shared" si="89"/>
        <v>0</v>
      </c>
      <c r="AU52" s="3">
        <f t="shared" si="90"/>
        <v>0</v>
      </c>
      <c r="AV52"/>
      <c r="AW52" s="35">
        <v>45</v>
      </c>
      <c r="AX52" s="3">
        <f t="shared" si="91"/>
        <v>0</v>
      </c>
      <c r="AY52" s="3"/>
      <c r="AZ52" s="3"/>
      <c r="BA52" s="76">
        <f t="shared" si="92"/>
        <v>0</v>
      </c>
      <c r="BB52" s="3">
        <f t="shared" si="93"/>
        <v>0</v>
      </c>
      <c r="BC52" s="3">
        <f t="shared" si="94"/>
        <v>0</v>
      </c>
      <c r="BD52" s="36">
        <v>0.45</v>
      </c>
      <c r="BE52" s="3">
        <f t="shared" si="95"/>
        <v>0</v>
      </c>
      <c r="BF52" s="3">
        <f t="shared" si="96"/>
        <v>0</v>
      </c>
      <c r="BG52"/>
      <c r="BH52" s="35">
        <v>45</v>
      </c>
      <c r="BI52" s="3">
        <f t="shared" si="97"/>
        <v>0</v>
      </c>
      <c r="BJ52" s="3"/>
      <c r="BK52" s="3"/>
      <c r="BL52" s="76">
        <f t="shared" si="98"/>
        <v>0</v>
      </c>
      <c r="BM52" s="3">
        <f t="shared" si="99"/>
        <v>0</v>
      </c>
      <c r="BN52" s="3">
        <f t="shared" si="100"/>
        <v>0</v>
      </c>
      <c r="BO52" s="36">
        <v>0.45</v>
      </c>
      <c r="BP52" s="3">
        <f t="shared" si="101"/>
        <v>0</v>
      </c>
      <c r="BQ52" s="3">
        <f t="shared" si="102"/>
        <v>0</v>
      </c>
      <c r="BS52" s="35">
        <v>45</v>
      </c>
      <c r="BT52" s="3">
        <f t="shared" si="103"/>
        <v>0</v>
      </c>
      <c r="BU52" s="3"/>
      <c r="BV52" s="3"/>
      <c r="BW52" s="76">
        <f t="shared" si="104"/>
        <v>0</v>
      </c>
      <c r="BX52" s="3">
        <f t="shared" si="105"/>
        <v>0</v>
      </c>
      <c r="BY52" s="3">
        <f t="shared" si="106"/>
        <v>0</v>
      </c>
      <c r="BZ52" s="36">
        <v>0.45</v>
      </c>
      <c r="CA52" s="3">
        <f t="shared" si="107"/>
        <v>0</v>
      </c>
      <c r="CB52" s="3">
        <f t="shared" si="108"/>
        <v>0</v>
      </c>
      <c r="CD52" s="35">
        <v>45</v>
      </c>
      <c r="CE52" s="3">
        <f t="shared" si="109"/>
        <v>0</v>
      </c>
      <c r="CF52" s="3"/>
      <c r="CG52" s="3"/>
      <c r="CH52" s="76">
        <f t="shared" si="110"/>
        <v>0</v>
      </c>
      <c r="CI52" s="3">
        <f t="shared" si="111"/>
        <v>0</v>
      </c>
      <c r="CJ52" s="3">
        <f t="shared" si="112"/>
        <v>0</v>
      </c>
      <c r="CK52" s="36">
        <v>0.45</v>
      </c>
      <c r="CL52" s="3">
        <f t="shared" si="113"/>
        <v>0</v>
      </c>
      <c r="CM52" s="3">
        <f t="shared" si="114"/>
        <v>0</v>
      </c>
      <c r="CO52" s="35">
        <v>45</v>
      </c>
      <c r="CP52" s="3">
        <f t="shared" si="115"/>
        <v>0</v>
      </c>
      <c r="CQ52" s="3"/>
      <c r="CR52" s="3"/>
      <c r="CS52" s="76">
        <f t="shared" si="116"/>
        <v>0</v>
      </c>
      <c r="CT52" s="3">
        <f t="shared" si="117"/>
        <v>0</v>
      </c>
      <c r="CU52" s="3">
        <f t="shared" si="118"/>
        <v>0</v>
      </c>
      <c r="CV52" s="36">
        <v>0.45</v>
      </c>
      <c r="CW52" s="3">
        <f t="shared" si="119"/>
        <v>0</v>
      </c>
      <c r="CX52" s="3">
        <f t="shared" si="120"/>
        <v>0</v>
      </c>
      <c r="CZ52" s="35">
        <v>45</v>
      </c>
      <c r="DA52" s="3">
        <f t="shared" si="121"/>
        <v>0</v>
      </c>
      <c r="DB52" s="3"/>
      <c r="DC52" s="3"/>
      <c r="DD52" s="76">
        <f t="shared" si="122"/>
        <v>0</v>
      </c>
      <c r="DE52" s="3">
        <f t="shared" si="123"/>
        <v>0</v>
      </c>
      <c r="DF52" s="3">
        <f t="shared" si="124"/>
        <v>0</v>
      </c>
      <c r="DG52" s="36">
        <v>0.45</v>
      </c>
      <c r="DH52" s="3">
        <f t="shared" si="125"/>
        <v>0</v>
      </c>
      <c r="DI52" s="3">
        <f t="shared" si="126"/>
        <v>0</v>
      </c>
    </row>
    <row r="53" spans="16:113" x14ac:dyDescent="0.25">
      <c r="P53" s="35">
        <v>46</v>
      </c>
      <c r="Q53" s="3"/>
      <c r="R53" s="3">
        <f t="shared" si="73"/>
        <v>0</v>
      </c>
      <c r="S53" s="3"/>
      <c r="T53" s="76">
        <f t="shared" si="74"/>
        <v>0</v>
      </c>
      <c r="U53" s="3">
        <f t="shared" si="75"/>
        <v>0</v>
      </c>
      <c r="V53" s="3">
        <f t="shared" si="76"/>
        <v>0</v>
      </c>
      <c r="W53" s="36">
        <v>0.3</v>
      </c>
      <c r="X53" s="3">
        <f t="shared" si="77"/>
        <v>0</v>
      </c>
      <c r="Y53" s="3">
        <f t="shared" si="78"/>
        <v>0</v>
      </c>
      <c r="Z53"/>
      <c r="AA53" s="35">
        <v>46</v>
      </c>
      <c r="AB53" s="3">
        <f t="shared" si="79"/>
        <v>0</v>
      </c>
      <c r="AC53" s="3"/>
      <c r="AD53" s="3"/>
      <c r="AE53" s="76">
        <f t="shared" si="80"/>
        <v>0</v>
      </c>
      <c r="AF53" s="3">
        <f t="shared" si="81"/>
        <v>0</v>
      </c>
      <c r="AG53" s="3">
        <f t="shared" si="82"/>
        <v>0</v>
      </c>
      <c r="AH53" s="36">
        <v>0.3</v>
      </c>
      <c r="AI53" s="3">
        <f t="shared" si="83"/>
        <v>0</v>
      </c>
      <c r="AJ53" s="3">
        <f t="shared" si="84"/>
        <v>0</v>
      </c>
      <c r="AK53"/>
      <c r="AL53" s="35">
        <v>46</v>
      </c>
      <c r="AM53" s="3">
        <f t="shared" si="85"/>
        <v>0</v>
      </c>
      <c r="AN53" s="3"/>
      <c r="AO53" s="3"/>
      <c r="AP53" s="76">
        <f t="shared" si="86"/>
        <v>0</v>
      </c>
      <c r="AQ53" s="3">
        <f t="shared" si="87"/>
        <v>0</v>
      </c>
      <c r="AR53" s="3">
        <f t="shared" si="88"/>
        <v>0</v>
      </c>
      <c r="AS53" s="36">
        <v>0.3</v>
      </c>
      <c r="AT53" s="3">
        <f t="shared" si="89"/>
        <v>0</v>
      </c>
      <c r="AU53" s="3">
        <f t="shared" si="90"/>
        <v>0</v>
      </c>
      <c r="AV53"/>
      <c r="AW53" s="35">
        <v>46</v>
      </c>
      <c r="AX53" s="3">
        <f t="shared" si="91"/>
        <v>0</v>
      </c>
      <c r="AY53" s="3"/>
      <c r="AZ53" s="3"/>
      <c r="BA53" s="76">
        <f t="shared" si="92"/>
        <v>0</v>
      </c>
      <c r="BB53" s="3">
        <f t="shared" si="93"/>
        <v>0</v>
      </c>
      <c r="BC53" s="3">
        <f t="shared" si="94"/>
        <v>0</v>
      </c>
      <c r="BD53" s="36">
        <v>0.3</v>
      </c>
      <c r="BE53" s="3">
        <f t="shared" si="95"/>
        <v>0</v>
      </c>
      <c r="BF53" s="3">
        <f t="shared" si="96"/>
        <v>0</v>
      </c>
      <c r="BG53"/>
      <c r="BH53" s="35">
        <v>46</v>
      </c>
      <c r="BI53" s="3">
        <f t="shared" si="97"/>
        <v>0</v>
      </c>
      <c r="BJ53" s="3"/>
      <c r="BK53" s="3"/>
      <c r="BL53" s="76">
        <f t="shared" si="98"/>
        <v>0</v>
      </c>
      <c r="BM53" s="3">
        <f t="shared" si="99"/>
        <v>0</v>
      </c>
      <c r="BN53" s="3">
        <f t="shared" si="100"/>
        <v>0</v>
      </c>
      <c r="BO53" s="36">
        <v>0.3</v>
      </c>
      <c r="BP53" s="3">
        <f t="shared" si="101"/>
        <v>0</v>
      </c>
      <c r="BQ53" s="3">
        <f t="shared" si="102"/>
        <v>0</v>
      </c>
      <c r="BS53" s="35">
        <v>46</v>
      </c>
      <c r="BT53" s="3">
        <f t="shared" si="103"/>
        <v>0</v>
      </c>
      <c r="BU53" s="3"/>
      <c r="BV53" s="3"/>
      <c r="BW53" s="76">
        <f t="shared" si="104"/>
        <v>0</v>
      </c>
      <c r="BX53" s="3">
        <f t="shared" si="105"/>
        <v>0</v>
      </c>
      <c r="BY53" s="3">
        <f t="shared" si="106"/>
        <v>0</v>
      </c>
      <c r="BZ53" s="36">
        <v>0.3</v>
      </c>
      <c r="CA53" s="3">
        <f t="shared" si="107"/>
        <v>0</v>
      </c>
      <c r="CB53" s="3">
        <f t="shared" si="108"/>
        <v>0</v>
      </c>
      <c r="CD53" s="35">
        <v>46</v>
      </c>
      <c r="CE53" s="3">
        <f t="shared" si="109"/>
        <v>0</v>
      </c>
      <c r="CF53" s="3"/>
      <c r="CG53" s="3"/>
      <c r="CH53" s="76">
        <f t="shared" si="110"/>
        <v>0</v>
      </c>
      <c r="CI53" s="3">
        <f t="shared" si="111"/>
        <v>0</v>
      </c>
      <c r="CJ53" s="3">
        <f t="shared" si="112"/>
        <v>0</v>
      </c>
      <c r="CK53" s="36">
        <v>0.3</v>
      </c>
      <c r="CL53" s="3">
        <f t="shared" si="113"/>
        <v>0</v>
      </c>
      <c r="CM53" s="3">
        <f t="shared" si="114"/>
        <v>0</v>
      </c>
      <c r="CO53" s="35">
        <v>46</v>
      </c>
      <c r="CP53" s="3">
        <f t="shared" si="115"/>
        <v>0</v>
      </c>
      <c r="CQ53" s="3"/>
      <c r="CR53" s="3"/>
      <c r="CS53" s="76">
        <f t="shared" si="116"/>
        <v>0</v>
      </c>
      <c r="CT53" s="3">
        <f t="shared" si="117"/>
        <v>0</v>
      </c>
      <c r="CU53" s="3">
        <f t="shared" si="118"/>
        <v>0</v>
      </c>
      <c r="CV53" s="36">
        <v>0.3</v>
      </c>
      <c r="CW53" s="3">
        <f t="shared" si="119"/>
        <v>0</v>
      </c>
      <c r="CX53" s="3">
        <f t="shared" si="120"/>
        <v>0</v>
      </c>
      <c r="CZ53" s="35">
        <v>46</v>
      </c>
      <c r="DA53" s="3">
        <f t="shared" si="121"/>
        <v>0</v>
      </c>
      <c r="DB53" s="3"/>
      <c r="DC53" s="3"/>
      <c r="DD53" s="76">
        <f t="shared" si="122"/>
        <v>0</v>
      </c>
      <c r="DE53" s="3">
        <f t="shared" si="123"/>
        <v>0</v>
      </c>
      <c r="DF53" s="3">
        <f t="shared" si="124"/>
        <v>0</v>
      </c>
      <c r="DG53" s="36">
        <v>0.3</v>
      </c>
      <c r="DH53" s="3">
        <f t="shared" si="125"/>
        <v>0</v>
      </c>
      <c r="DI53" s="3">
        <f t="shared" si="126"/>
        <v>0</v>
      </c>
    </row>
    <row r="54" spans="16:113" x14ac:dyDescent="0.25">
      <c r="P54" s="35">
        <v>47</v>
      </c>
      <c r="Q54" s="3"/>
      <c r="R54" s="3">
        <f t="shared" si="73"/>
        <v>29719227</v>
      </c>
      <c r="S54" s="3"/>
      <c r="T54" s="76">
        <f t="shared" si="74"/>
        <v>29719227</v>
      </c>
      <c r="U54" s="3">
        <f t="shared" si="75"/>
        <v>14859613.5</v>
      </c>
      <c r="V54" s="3">
        <f t="shared" si="76"/>
        <v>14859613.5</v>
      </c>
      <c r="W54" s="36">
        <v>0.08</v>
      </c>
      <c r="X54" s="3">
        <f t="shared" si="77"/>
        <v>-1188769.08</v>
      </c>
      <c r="Y54" s="3">
        <f t="shared" si="78"/>
        <v>28530457.920000002</v>
      </c>
      <c r="Z54"/>
      <c r="AA54" s="35">
        <v>47</v>
      </c>
      <c r="AB54" s="3">
        <f t="shared" si="79"/>
        <v>28530457.920000002</v>
      </c>
      <c r="AC54" s="3"/>
      <c r="AD54" s="3"/>
      <c r="AE54" s="76">
        <f t="shared" si="80"/>
        <v>0</v>
      </c>
      <c r="AF54" s="3">
        <f t="shared" si="81"/>
        <v>0</v>
      </c>
      <c r="AG54" s="3">
        <f t="shared" si="82"/>
        <v>28530457.920000002</v>
      </c>
      <c r="AH54" s="36">
        <v>0.08</v>
      </c>
      <c r="AI54" s="3">
        <f t="shared" si="83"/>
        <v>-2282436.6336000003</v>
      </c>
      <c r="AJ54" s="3">
        <f t="shared" si="84"/>
        <v>26248021.286400001</v>
      </c>
      <c r="AK54"/>
      <c r="AL54" s="35">
        <v>47</v>
      </c>
      <c r="AM54" s="3">
        <f t="shared" si="85"/>
        <v>26248021.286400001</v>
      </c>
      <c r="AN54" s="3"/>
      <c r="AO54" s="3"/>
      <c r="AP54" s="76">
        <f t="shared" si="86"/>
        <v>0</v>
      </c>
      <c r="AQ54" s="3">
        <f t="shared" si="87"/>
        <v>0</v>
      </c>
      <c r="AR54" s="3">
        <f t="shared" si="88"/>
        <v>26248021.286400001</v>
      </c>
      <c r="AS54" s="36">
        <v>0.08</v>
      </c>
      <c r="AT54" s="3">
        <f t="shared" si="89"/>
        <v>-2099841.702912</v>
      </c>
      <c r="AU54" s="3">
        <f t="shared" si="90"/>
        <v>24148179.583488002</v>
      </c>
      <c r="AV54"/>
      <c r="AW54" s="35">
        <v>47</v>
      </c>
      <c r="AX54" s="3">
        <f t="shared" si="91"/>
        <v>24148179.583488002</v>
      </c>
      <c r="AY54" s="3"/>
      <c r="AZ54" s="3"/>
      <c r="BA54" s="76">
        <f t="shared" si="92"/>
        <v>0</v>
      </c>
      <c r="BB54" s="3">
        <f t="shared" si="93"/>
        <v>0</v>
      </c>
      <c r="BC54" s="3">
        <f t="shared" si="94"/>
        <v>24148179.583488002</v>
      </c>
      <c r="BD54" s="36">
        <v>0.08</v>
      </c>
      <c r="BE54" s="3">
        <f t="shared" si="95"/>
        <v>-1931854.3666790402</v>
      </c>
      <c r="BF54" s="3">
        <f t="shared" si="96"/>
        <v>22216325.216808964</v>
      </c>
      <c r="BG54"/>
      <c r="BH54" s="35">
        <v>47</v>
      </c>
      <c r="BI54" s="3">
        <f t="shared" si="97"/>
        <v>22216325.216808964</v>
      </c>
      <c r="BJ54" s="3"/>
      <c r="BK54" s="3"/>
      <c r="BL54" s="76">
        <f t="shared" si="98"/>
        <v>0</v>
      </c>
      <c r="BM54" s="3">
        <f t="shared" si="99"/>
        <v>0</v>
      </c>
      <c r="BN54" s="3">
        <f t="shared" si="100"/>
        <v>22216325.216808964</v>
      </c>
      <c r="BO54" s="36">
        <v>0.08</v>
      </c>
      <c r="BP54" s="3">
        <f t="shared" si="101"/>
        <v>-1777306.0173447172</v>
      </c>
      <c r="BQ54" s="3">
        <f t="shared" si="102"/>
        <v>20439019.199464247</v>
      </c>
      <c r="BS54" s="35">
        <v>47</v>
      </c>
      <c r="BT54" s="3">
        <f t="shared" si="103"/>
        <v>20439019.199464247</v>
      </c>
      <c r="BU54" s="3"/>
      <c r="BV54" s="3"/>
      <c r="BW54" s="76">
        <f t="shared" si="104"/>
        <v>0</v>
      </c>
      <c r="BX54" s="3">
        <f t="shared" si="105"/>
        <v>0</v>
      </c>
      <c r="BY54" s="3">
        <f t="shared" si="106"/>
        <v>20439019.199464247</v>
      </c>
      <c r="BZ54" s="36">
        <v>0.08</v>
      </c>
      <c r="CA54" s="3">
        <f t="shared" si="107"/>
        <v>-1635121.5359571397</v>
      </c>
      <c r="CB54" s="3">
        <f t="shared" si="108"/>
        <v>18803897.663507108</v>
      </c>
      <c r="CD54" s="35">
        <v>47</v>
      </c>
      <c r="CE54" s="3">
        <f t="shared" si="109"/>
        <v>18803897.663507108</v>
      </c>
      <c r="CF54" s="3"/>
      <c r="CG54" s="3"/>
      <c r="CH54" s="76">
        <f t="shared" si="110"/>
        <v>0</v>
      </c>
      <c r="CI54" s="3">
        <f t="shared" si="111"/>
        <v>0</v>
      </c>
      <c r="CJ54" s="3">
        <f t="shared" si="112"/>
        <v>18803897.663507108</v>
      </c>
      <c r="CK54" s="36">
        <v>0.08</v>
      </c>
      <c r="CL54" s="3">
        <f t="shared" si="113"/>
        <v>-1504311.8130805686</v>
      </c>
      <c r="CM54" s="3">
        <f t="shared" si="114"/>
        <v>17299585.85042654</v>
      </c>
      <c r="CO54" s="35">
        <v>47</v>
      </c>
      <c r="CP54" s="3">
        <f t="shared" si="115"/>
        <v>17299585.85042654</v>
      </c>
      <c r="CQ54" s="3"/>
      <c r="CR54" s="3"/>
      <c r="CS54" s="76">
        <f t="shared" si="116"/>
        <v>0</v>
      </c>
      <c r="CT54" s="3">
        <f t="shared" si="117"/>
        <v>0</v>
      </c>
      <c r="CU54" s="3">
        <f t="shared" si="118"/>
        <v>17299585.85042654</v>
      </c>
      <c r="CV54" s="36">
        <v>0.08</v>
      </c>
      <c r="CW54" s="3">
        <f t="shared" si="119"/>
        <v>-1383966.8680341232</v>
      </c>
      <c r="CX54" s="3">
        <f t="shared" si="120"/>
        <v>15915618.982392417</v>
      </c>
      <c r="CZ54" s="35">
        <v>47</v>
      </c>
      <c r="DA54" s="3">
        <f t="shared" si="121"/>
        <v>15915618.982392417</v>
      </c>
      <c r="DB54" s="3"/>
      <c r="DC54" s="3"/>
      <c r="DD54" s="76">
        <f t="shared" si="122"/>
        <v>0</v>
      </c>
      <c r="DE54" s="3">
        <f t="shared" si="123"/>
        <v>0</v>
      </c>
      <c r="DF54" s="3">
        <f t="shared" si="124"/>
        <v>15915618.982392417</v>
      </c>
      <c r="DG54" s="36">
        <v>0.08</v>
      </c>
      <c r="DH54" s="3">
        <f t="shared" si="125"/>
        <v>-1273249.5185913935</v>
      </c>
      <c r="DI54" s="3">
        <f t="shared" si="126"/>
        <v>14642369.463801024</v>
      </c>
    </row>
    <row r="55" spans="16:113" x14ac:dyDescent="0.25">
      <c r="P55" s="35">
        <v>50</v>
      </c>
      <c r="Q55" s="3"/>
      <c r="R55" s="3">
        <f t="shared" si="73"/>
        <v>769199</v>
      </c>
      <c r="S55" s="3"/>
      <c r="T55" s="76">
        <f t="shared" si="74"/>
        <v>769199</v>
      </c>
      <c r="U55" s="3">
        <f t="shared" si="75"/>
        <v>384599.5</v>
      </c>
      <c r="V55" s="3">
        <f t="shared" si="76"/>
        <v>384599.5</v>
      </c>
      <c r="W55" s="36">
        <v>0.55000000000000004</v>
      </c>
      <c r="X55" s="3">
        <f t="shared" si="77"/>
        <v>-211529.72500000001</v>
      </c>
      <c r="Y55" s="3">
        <f t="shared" si="78"/>
        <v>557669.27500000002</v>
      </c>
      <c r="Z55"/>
      <c r="AA55" s="35">
        <v>50</v>
      </c>
      <c r="AB55" s="3">
        <f t="shared" si="79"/>
        <v>557669.27500000002</v>
      </c>
      <c r="AC55" s="3"/>
      <c r="AD55" s="3"/>
      <c r="AE55" s="76">
        <f t="shared" si="80"/>
        <v>0</v>
      </c>
      <c r="AF55" s="3">
        <f t="shared" si="81"/>
        <v>0</v>
      </c>
      <c r="AG55" s="3">
        <f t="shared" si="82"/>
        <v>557669.27500000002</v>
      </c>
      <c r="AH55" s="36">
        <v>0.55000000000000004</v>
      </c>
      <c r="AI55" s="3">
        <f t="shared" si="83"/>
        <v>-306718.10125000007</v>
      </c>
      <c r="AJ55" s="3">
        <f t="shared" si="84"/>
        <v>250951.17374999996</v>
      </c>
      <c r="AK55"/>
      <c r="AL55" s="35">
        <v>50</v>
      </c>
      <c r="AM55" s="3">
        <f t="shared" si="85"/>
        <v>250951.17374999996</v>
      </c>
      <c r="AN55" s="3"/>
      <c r="AO55" s="3"/>
      <c r="AP55" s="76">
        <f t="shared" si="86"/>
        <v>0</v>
      </c>
      <c r="AQ55" s="3">
        <f t="shared" si="87"/>
        <v>0</v>
      </c>
      <c r="AR55" s="3">
        <f t="shared" si="88"/>
        <v>250951.17374999996</v>
      </c>
      <c r="AS55" s="36">
        <v>0.55000000000000004</v>
      </c>
      <c r="AT55" s="3">
        <f t="shared" si="89"/>
        <v>-138023.14556249999</v>
      </c>
      <c r="AU55" s="3">
        <f t="shared" si="90"/>
        <v>112928.02818749996</v>
      </c>
      <c r="AV55"/>
      <c r="AW55" s="35">
        <v>50</v>
      </c>
      <c r="AX55" s="3">
        <f t="shared" si="91"/>
        <v>112928.02818749996</v>
      </c>
      <c r="AY55" s="3"/>
      <c r="AZ55" s="3"/>
      <c r="BA55" s="76">
        <f t="shared" si="92"/>
        <v>0</v>
      </c>
      <c r="BB55" s="3">
        <f t="shared" si="93"/>
        <v>0</v>
      </c>
      <c r="BC55" s="3">
        <f t="shared" si="94"/>
        <v>112928.02818749996</v>
      </c>
      <c r="BD55" s="36">
        <v>0.55000000000000004</v>
      </c>
      <c r="BE55" s="3">
        <f t="shared" si="95"/>
        <v>-62110.415503124983</v>
      </c>
      <c r="BF55" s="3">
        <f t="shared" si="96"/>
        <v>50817.612684374981</v>
      </c>
      <c r="BG55"/>
      <c r="BH55" s="35">
        <v>50</v>
      </c>
      <c r="BI55" s="3">
        <f t="shared" si="97"/>
        <v>50817.612684374981</v>
      </c>
      <c r="BJ55" s="3"/>
      <c r="BK55" s="3"/>
      <c r="BL55" s="76">
        <f t="shared" si="98"/>
        <v>0</v>
      </c>
      <c r="BM55" s="3">
        <f t="shared" si="99"/>
        <v>0</v>
      </c>
      <c r="BN55" s="3">
        <f t="shared" si="100"/>
        <v>50817.612684374981</v>
      </c>
      <c r="BO55" s="36">
        <v>0.55000000000000004</v>
      </c>
      <c r="BP55" s="3">
        <f t="shared" si="101"/>
        <v>-27949.686976406243</v>
      </c>
      <c r="BQ55" s="3">
        <f t="shared" si="102"/>
        <v>22867.925707968738</v>
      </c>
      <c r="BS55" s="35">
        <v>50</v>
      </c>
      <c r="BT55" s="3">
        <f t="shared" si="103"/>
        <v>22867.925707968738</v>
      </c>
      <c r="BU55" s="3"/>
      <c r="BV55" s="3"/>
      <c r="BW55" s="76">
        <f t="shared" si="104"/>
        <v>0</v>
      </c>
      <c r="BX55" s="3">
        <f t="shared" si="105"/>
        <v>0</v>
      </c>
      <c r="BY55" s="3">
        <f t="shared" si="106"/>
        <v>22867.925707968738</v>
      </c>
      <c r="BZ55" s="36">
        <v>0.55000000000000004</v>
      </c>
      <c r="CA55" s="3">
        <f t="shared" si="107"/>
        <v>-12577.359139382806</v>
      </c>
      <c r="CB55" s="3">
        <f t="shared" si="108"/>
        <v>10290.566568585931</v>
      </c>
      <c r="CD55" s="35">
        <v>50</v>
      </c>
      <c r="CE55" s="3">
        <f t="shared" si="109"/>
        <v>10290.566568585931</v>
      </c>
      <c r="CF55" s="3"/>
      <c r="CG55" s="3"/>
      <c r="CH55" s="76">
        <f t="shared" si="110"/>
        <v>0</v>
      </c>
      <c r="CI55" s="3">
        <f t="shared" si="111"/>
        <v>0</v>
      </c>
      <c r="CJ55" s="3">
        <f t="shared" si="112"/>
        <v>10290.566568585931</v>
      </c>
      <c r="CK55" s="36">
        <v>0.55000000000000004</v>
      </c>
      <c r="CL55" s="3">
        <f t="shared" si="113"/>
        <v>-5659.8116127222629</v>
      </c>
      <c r="CM55" s="3">
        <f t="shared" si="114"/>
        <v>4630.7549558636683</v>
      </c>
      <c r="CO55" s="35">
        <v>50</v>
      </c>
      <c r="CP55" s="3">
        <f t="shared" si="115"/>
        <v>4630.7549558636683</v>
      </c>
      <c r="CQ55" s="3"/>
      <c r="CR55" s="3"/>
      <c r="CS55" s="76">
        <f t="shared" si="116"/>
        <v>0</v>
      </c>
      <c r="CT55" s="3">
        <f t="shared" si="117"/>
        <v>0</v>
      </c>
      <c r="CU55" s="3">
        <f t="shared" si="118"/>
        <v>4630.7549558636683</v>
      </c>
      <c r="CV55" s="36">
        <v>0.55000000000000004</v>
      </c>
      <c r="CW55" s="3">
        <f t="shared" si="119"/>
        <v>-2546.915225725018</v>
      </c>
      <c r="CX55" s="3">
        <f t="shared" si="120"/>
        <v>2083.8397301386503</v>
      </c>
      <c r="CZ55" s="35">
        <v>50</v>
      </c>
      <c r="DA55" s="3">
        <f t="shared" si="121"/>
        <v>2083.8397301386503</v>
      </c>
      <c r="DB55" s="3"/>
      <c r="DC55" s="3"/>
      <c r="DD55" s="76">
        <f t="shared" si="122"/>
        <v>0</v>
      </c>
      <c r="DE55" s="3">
        <f t="shared" si="123"/>
        <v>0</v>
      </c>
      <c r="DF55" s="3">
        <f t="shared" si="124"/>
        <v>2083.8397301386503</v>
      </c>
      <c r="DG55" s="36">
        <v>0.55000000000000004</v>
      </c>
      <c r="DH55" s="3">
        <f t="shared" si="125"/>
        <v>-1146.1118515762578</v>
      </c>
      <c r="DI55" s="3">
        <f t="shared" si="126"/>
        <v>937.72787856239256</v>
      </c>
    </row>
    <row r="56" spans="16:113" x14ac:dyDescent="0.25">
      <c r="P56" s="35">
        <v>52</v>
      </c>
      <c r="Q56" s="3"/>
      <c r="R56" s="3">
        <f t="shared" si="73"/>
        <v>0</v>
      </c>
      <c r="S56" s="3"/>
      <c r="T56" s="76">
        <f t="shared" si="74"/>
        <v>0</v>
      </c>
      <c r="U56" s="3">
        <f t="shared" si="75"/>
        <v>0</v>
      </c>
      <c r="V56" s="3">
        <f t="shared" si="76"/>
        <v>0</v>
      </c>
      <c r="W56" s="36">
        <v>0.55000000000000004</v>
      </c>
      <c r="X56" s="3">
        <f t="shared" si="77"/>
        <v>0</v>
      </c>
      <c r="Y56" s="3">
        <f t="shared" si="78"/>
        <v>0</v>
      </c>
      <c r="Z56"/>
      <c r="AA56" s="35">
        <v>52</v>
      </c>
      <c r="AB56" s="3">
        <f t="shared" si="79"/>
        <v>0</v>
      </c>
      <c r="AC56" s="3"/>
      <c r="AD56" s="3"/>
      <c r="AE56" s="76">
        <f t="shared" si="80"/>
        <v>0</v>
      </c>
      <c r="AF56" s="3">
        <f t="shared" si="81"/>
        <v>0</v>
      </c>
      <c r="AG56" s="3">
        <f t="shared" si="82"/>
        <v>0</v>
      </c>
      <c r="AH56" s="36">
        <v>0.55000000000000004</v>
      </c>
      <c r="AI56" s="3">
        <f t="shared" si="83"/>
        <v>0</v>
      </c>
      <c r="AJ56" s="3">
        <f t="shared" si="84"/>
        <v>0</v>
      </c>
      <c r="AK56"/>
      <c r="AL56" s="35">
        <v>52</v>
      </c>
      <c r="AM56" s="3">
        <f t="shared" si="85"/>
        <v>0</v>
      </c>
      <c r="AN56" s="3"/>
      <c r="AO56" s="3"/>
      <c r="AP56" s="76">
        <f t="shared" si="86"/>
        <v>0</v>
      </c>
      <c r="AQ56" s="3">
        <f t="shared" si="87"/>
        <v>0</v>
      </c>
      <c r="AR56" s="3">
        <f t="shared" si="88"/>
        <v>0</v>
      </c>
      <c r="AS56" s="36">
        <v>0.55000000000000004</v>
      </c>
      <c r="AT56" s="3">
        <f t="shared" si="89"/>
        <v>0</v>
      </c>
      <c r="AU56" s="3">
        <f t="shared" si="90"/>
        <v>0</v>
      </c>
      <c r="AV56"/>
      <c r="AW56" s="35">
        <v>52</v>
      </c>
      <c r="AX56" s="3">
        <f t="shared" si="91"/>
        <v>0</v>
      </c>
      <c r="AY56" s="3"/>
      <c r="AZ56" s="3"/>
      <c r="BA56" s="76">
        <f t="shared" si="92"/>
        <v>0</v>
      </c>
      <c r="BB56" s="3">
        <f t="shared" si="93"/>
        <v>0</v>
      </c>
      <c r="BC56" s="3">
        <f t="shared" si="94"/>
        <v>0</v>
      </c>
      <c r="BD56" s="36">
        <v>0.55000000000000004</v>
      </c>
      <c r="BE56" s="3">
        <f t="shared" si="95"/>
        <v>0</v>
      </c>
      <c r="BF56" s="3">
        <f t="shared" si="96"/>
        <v>0</v>
      </c>
      <c r="BG56"/>
      <c r="BH56" s="35">
        <v>52</v>
      </c>
      <c r="BI56" s="3">
        <f t="shared" si="97"/>
        <v>0</v>
      </c>
      <c r="BJ56" s="3"/>
      <c r="BK56" s="3"/>
      <c r="BL56" s="76">
        <f t="shared" si="98"/>
        <v>0</v>
      </c>
      <c r="BM56" s="3">
        <f t="shared" si="99"/>
        <v>0</v>
      </c>
      <c r="BN56" s="3">
        <f t="shared" si="100"/>
        <v>0</v>
      </c>
      <c r="BO56" s="36">
        <v>0.55000000000000004</v>
      </c>
      <c r="BP56" s="3">
        <f t="shared" si="101"/>
        <v>0</v>
      </c>
      <c r="BQ56" s="3">
        <f t="shared" si="102"/>
        <v>0</v>
      </c>
      <c r="BS56" s="35">
        <v>52</v>
      </c>
      <c r="BT56" s="3">
        <f t="shared" si="103"/>
        <v>0</v>
      </c>
      <c r="BU56" s="3"/>
      <c r="BV56" s="3"/>
      <c r="BW56" s="76">
        <f t="shared" si="104"/>
        <v>0</v>
      </c>
      <c r="BX56" s="3">
        <f t="shared" si="105"/>
        <v>0</v>
      </c>
      <c r="BY56" s="3">
        <f t="shared" si="106"/>
        <v>0</v>
      </c>
      <c r="BZ56" s="36">
        <v>0.55000000000000004</v>
      </c>
      <c r="CA56" s="3">
        <f t="shared" si="107"/>
        <v>0</v>
      </c>
      <c r="CB56" s="3">
        <f t="shared" si="108"/>
        <v>0</v>
      </c>
      <c r="CD56" s="35">
        <v>52</v>
      </c>
      <c r="CE56" s="3">
        <f t="shared" si="109"/>
        <v>0</v>
      </c>
      <c r="CF56" s="3"/>
      <c r="CG56" s="3"/>
      <c r="CH56" s="76">
        <f t="shared" si="110"/>
        <v>0</v>
      </c>
      <c r="CI56" s="3">
        <f t="shared" si="111"/>
        <v>0</v>
      </c>
      <c r="CJ56" s="3">
        <f t="shared" si="112"/>
        <v>0</v>
      </c>
      <c r="CK56" s="36">
        <v>0.55000000000000004</v>
      </c>
      <c r="CL56" s="3">
        <f t="shared" si="113"/>
        <v>0</v>
      </c>
      <c r="CM56" s="3">
        <f t="shared" si="114"/>
        <v>0</v>
      </c>
      <c r="CO56" s="35">
        <v>52</v>
      </c>
      <c r="CP56" s="3">
        <f t="shared" si="115"/>
        <v>0</v>
      </c>
      <c r="CQ56" s="3"/>
      <c r="CR56" s="3"/>
      <c r="CS56" s="76">
        <f t="shared" si="116"/>
        <v>0</v>
      </c>
      <c r="CT56" s="3">
        <f t="shared" si="117"/>
        <v>0</v>
      </c>
      <c r="CU56" s="3">
        <f t="shared" si="118"/>
        <v>0</v>
      </c>
      <c r="CV56" s="36">
        <v>0.55000000000000004</v>
      </c>
      <c r="CW56" s="3">
        <f t="shared" si="119"/>
        <v>0</v>
      </c>
      <c r="CX56" s="3">
        <f t="shared" si="120"/>
        <v>0</v>
      </c>
      <c r="CZ56" s="35">
        <v>52</v>
      </c>
      <c r="DA56" s="3">
        <f t="shared" si="121"/>
        <v>0</v>
      </c>
      <c r="DB56" s="3"/>
      <c r="DC56" s="3"/>
      <c r="DD56" s="76">
        <f t="shared" si="122"/>
        <v>0</v>
      </c>
      <c r="DE56" s="3">
        <f t="shared" si="123"/>
        <v>0</v>
      </c>
      <c r="DF56" s="3">
        <f t="shared" si="124"/>
        <v>0</v>
      </c>
      <c r="DG56" s="36">
        <v>0.55000000000000004</v>
      </c>
      <c r="DH56" s="3">
        <f t="shared" si="125"/>
        <v>0</v>
      </c>
      <c r="DI56" s="3">
        <f t="shared" si="126"/>
        <v>0</v>
      </c>
    </row>
    <row r="57" spans="16:113" x14ac:dyDescent="0.25">
      <c r="P57" s="35">
        <v>95</v>
      </c>
      <c r="Q57" s="3"/>
      <c r="R57" s="3">
        <f t="shared" si="73"/>
        <v>0</v>
      </c>
      <c r="S57" s="3"/>
      <c r="T57" s="76">
        <f t="shared" si="74"/>
        <v>0</v>
      </c>
      <c r="U57" s="3">
        <f t="shared" si="75"/>
        <v>0</v>
      </c>
      <c r="V57" s="3">
        <f t="shared" si="76"/>
        <v>0</v>
      </c>
      <c r="W57" s="36">
        <v>0</v>
      </c>
      <c r="X57" s="3">
        <f t="shared" si="77"/>
        <v>0</v>
      </c>
      <c r="Y57" s="3">
        <f t="shared" si="78"/>
        <v>0</v>
      </c>
      <c r="Z57"/>
      <c r="AA57" s="35">
        <v>95</v>
      </c>
      <c r="AB57" s="3">
        <f t="shared" si="79"/>
        <v>0</v>
      </c>
      <c r="AC57" s="3"/>
      <c r="AD57" s="3"/>
      <c r="AE57" s="76">
        <f t="shared" si="80"/>
        <v>0</v>
      </c>
      <c r="AF57" s="3">
        <f t="shared" si="81"/>
        <v>0</v>
      </c>
      <c r="AG57" s="3">
        <f t="shared" si="82"/>
        <v>0</v>
      </c>
      <c r="AH57" s="36">
        <v>0</v>
      </c>
      <c r="AI57" s="3">
        <f t="shared" si="83"/>
        <v>0</v>
      </c>
      <c r="AJ57" s="3">
        <f t="shared" si="84"/>
        <v>0</v>
      </c>
      <c r="AK57"/>
      <c r="AL57" s="35">
        <v>95</v>
      </c>
      <c r="AM57" s="3">
        <f t="shared" si="85"/>
        <v>0</v>
      </c>
      <c r="AN57" s="3"/>
      <c r="AO57" s="3"/>
      <c r="AP57" s="76">
        <f t="shared" si="86"/>
        <v>0</v>
      </c>
      <c r="AQ57" s="3">
        <f t="shared" si="87"/>
        <v>0</v>
      </c>
      <c r="AR57" s="3">
        <f t="shared" si="88"/>
        <v>0</v>
      </c>
      <c r="AS57" s="36">
        <v>0</v>
      </c>
      <c r="AT57" s="3">
        <f t="shared" si="89"/>
        <v>0</v>
      </c>
      <c r="AU57" s="3">
        <f t="shared" si="90"/>
        <v>0</v>
      </c>
      <c r="AV57"/>
      <c r="AW57" s="35">
        <v>95</v>
      </c>
      <c r="AX57" s="3">
        <f t="shared" si="91"/>
        <v>0</v>
      </c>
      <c r="AY57" s="3"/>
      <c r="AZ57" s="3"/>
      <c r="BA57" s="76">
        <f t="shared" si="92"/>
        <v>0</v>
      </c>
      <c r="BB57" s="3">
        <f t="shared" si="93"/>
        <v>0</v>
      </c>
      <c r="BC57" s="3">
        <f t="shared" si="94"/>
        <v>0</v>
      </c>
      <c r="BD57" s="36">
        <v>0</v>
      </c>
      <c r="BE57" s="3">
        <f t="shared" si="95"/>
        <v>0</v>
      </c>
      <c r="BF57" s="3">
        <f t="shared" si="96"/>
        <v>0</v>
      </c>
      <c r="BG57"/>
      <c r="BH57" s="35">
        <v>95</v>
      </c>
      <c r="BI57" s="3">
        <f t="shared" si="97"/>
        <v>0</v>
      </c>
      <c r="BJ57" s="3"/>
      <c r="BK57" s="3"/>
      <c r="BL57" s="76">
        <f t="shared" si="98"/>
        <v>0</v>
      </c>
      <c r="BM57" s="3">
        <f t="shared" si="99"/>
        <v>0</v>
      </c>
      <c r="BN57" s="3">
        <f t="shared" si="100"/>
        <v>0</v>
      </c>
      <c r="BO57" s="36">
        <v>0</v>
      </c>
      <c r="BP57" s="3">
        <f t="shared" si="101"/>
        <v>0</v>
      </c>
      <c r="BQ57" s="3">
        <f t="shared" si="102"/>
        <v>0</v>
      </c>
      <c r="BS57" s="35">
        <v>95</v>
      </c>
      <c r="BT57" s="3">
        <f t="shared" si="103"/>
        <v>0</v>
      </c>
      <c r="BU57" s="3"/>
      <c r="BV57" s="3"/>
      <c r="BW57" s="76">
        <f t="shared" si="104"/>
        <v>0</v>
      </c>
      <c r="BX57" s="3">
        <f t="shared" si="105"/>
        <v>0</v>
      </c>
      <c r="BY57" s="3">
        <f t="shared" si="106"/>
        <v>0</v>
      </c>
      <c r="BZ57" s="36">
        <v>0</v>
      </c>
      <c r="CA57" s="3">
        <f t="shared" si="107"/>
        <v>0</v>
      </c>
      <c r="CB57" s="3">
        <f t="shared" si="108"/>
        <v>0</v>
      </c>
      <c r="CD57" s="35">
        <v>95</v>
      </c>
      <c r="CE57" s="3">
        <f t="shared" si="109"/>
        <v>0</v>
      </c>
      <c r="CF57" s="3"/>
      <c r="CG57" s="3"/>
      <c r="CH57" s="76">
        <f t="shared" si="110"/>
        <v>0</v>
      </c>
      <c r="CI57" s="3">
        <f t="shared" si="111"/>
        <v>0</v>
      </c>
      <c r="CJ57" s="3">
        <f t="shared" si="112"/>
        <v>0</v>
      </c>
      <c r="CK57" s="36">
        <v>0</v>
      </c>
      <c r="CL57" s="3">
        <f t="shared" si="113"/>
        <v>0</v>
      </c>
      <c r="CM57" s="3">
        <f t="shared" si="114"/>
        <v>0</v>
      </c>
      <c r="CO57" s="35">
        <v>95</v>
      </c>
      <c r="CP57" s="3">
        <f t="shared" si="115"/>
        <v>0</v>
      </c>
      <c r="CQ57" s="3"/>
      <c r="CR57" s="3"/>
      <c r="CS57" s="76">
        <f t="shared" si="116"/>
        <v>0</v>
      </c>
      <c r="CT57" s="3">
        <f t="shared" si="117"/>
        <v>0</v>
      </c>
      <c r="CU57" s="3">
        <f t="shared" si="118"/>
        <v>0</v>
      </c>
      <c r="CV57" s="36">
        <v>0</v>
      </c>
      <c r="CW57" s="3">
        <f t="shared" si="119"/>
        <v>0</v>
      </c>
      <c r="CX57" s="3">
        <f t="shared" si="120"/>
        <v>0</v>
      </c>
      <c r="CZ57" s="35">
        <v>95</v>
      </c>
      <c r="DA57" s="3">
        <f t="shared" si="121"/>
        <v>0</v>
      </c>
      <c r="DB57" s="3"/>
      <c r="DC57" s="3"/>
      <c r="DD57" s="76">
        <f t="shared" si="122"/>
        <v>0</v>
      </c>
      <c r="DE57" s="3">
        <f t="shared" si="123"/>
        <v>0</v>
      </c>
      <c r="DF57" s="3">
        <f t="shared" si="124"/>
        <v>0</v>
      </c>
      <c r="DG57" s="36">
        <v>0</v>
      </c>
      <c r="DH57" s="3">
        <f t="shared" si="125"/>
        <v>0</v>
      </c>
      <c r="DI57" s="3">
        <f t="shared" si="126"/>
        <v>0</v>
      </c>
    </row>
    <row r="58" spans="16:113" x14ac:dyDescent="0.25">
      <c r="P58"/>
      <c r="Q58" s="3"/>
      <c r="R58" s="3">
        <f t="shared" si="73"/>
        <v>0</v>
      </c>
      <c r="S58" s="3"/>
      <c r="T58" s="76">
        <f t="shared" si="74"/>
        <v>0</v>
      </c>
      <c r="U58" s="3">
        <f t="shared" si="75"/>
        <v>0</v>
      </c>
      <c r="V58" s="3">
        <f t="shared" si="76"/>
        <v>0</v>
      </c>
      <c r="W58" s="3"/>
      <c r="X58" s="3">
        <f t="shared" si="77"/>
        <v>0</v>
      </c>
      <c r="Y58" s="3">
        <f t="shared" si="78"/>
        <v>0</v>
      </c>
      <c r="Z58"/>
      <c r="AA58"/>
      <c r="AB58" s="3">
        <f t="shared" si="79"/>
        <v>0</v>
      </c>
      <c r="AC58" s="3"/>
      <c r="AD58" s="3"/>
      <c r="AE58" s="76">
        <f t="shared" si="80"/>
        <v>0</v>
      </c>
      <c r="AF58" s="3">
        <f t="shared" si="81"/>
        <v>0</v>
      </c>
      <c r="AG58" s="3">
        <f t="shared" si="82"/>
        <v>0</v>
      </c>
      <c r="AH58" s="3"/>
      <c r="AI58" s="3">
        <f t="shared" si="83"/>
        <v>0</v>
      </c>
      <c r="AJ58" s="3">
        <f t="shared" si="84"/>
        <v>0</v>
      </c>
      <c r="AK58"/>
      <c r="AL58"/>
      <c r="AM58" s="3">
        <f t="shared" si="85"/>
        <v>0</v>
      </c>
      <c r="AN58" s="3"/>
      <c r="AO58" s="3"/>
      <c r="AP58" s="76">
        <f t="shared" si="86"/>
        <v>0</v>
      </c>
      <c r="AQ58" s="3">
        <f t="shared" si="87"/>
        <v>0</v>
      </c>
      <c r="AR58" s="3">
        <f t="shared" si="88"/>
        <v>0</v>
      </c>
      <c r="AS58" s="3"/>
      <c r="AT58" s="3">
        <f t="shared" si="89"/>
        <v>0</v>
      </c>
      <c r="AU58" s="3">
        <f t="shared" si="90"/>
        <v>0</v>
      </c>
      <c r="AV58"/>
      <c r="AW58"/>
      <c r="AX58" s="3">
        <f t="shared" si="91"/>
        <v>0</v>
      </c>
      <c r="AY58" s="3"/>
      <c r="AZ58" s="3"/>
      <c r="BA58" s="76">
        <f t="shared" si="92"/>
        <v>0</v>
      </c>
      <c r="BB58" s="3">
        <f t="shared" si="93"/>
        <v>0</v>
      </c>
      <c r="BC58" s="3">
        <f t="shared" si="94"/>
        <v>0</v>
      </c>
      <c r="BD58" s="3"/>
      <c r="BE58" s="3">
        <f t="shared" si="95"/>
        <v>0</v>
      </c>
      <c r="BF58" s="3">
        <f t="shared" si="96"/>
        <v>0</v>
      </c>
      <c r="BG58"/>
      <c r="BH58"/>
      <c r="BI58" s="3">
        <f t="shared" si="97"/>
        <v>0</v>
      </c>
      <c r="BJ58" s="3"/>
      <c r="BK58" s="3"/>
      <c r="BL58" s="76">
        <f t="shared" si="98"/>
        <v>0</v>
      </c>
      <c r="BM58" s="3">
        <f t="shared" si="99"/>
        <v>0</v>
      </c>
      <c r="BN58" s="3">
        <f t="shared" si="100"/>
        <v>0</v>
      </c>
      <c r="BO58" s="3"/>
      <c r="BP58" s="3">
        <f t="shared" si="101"/>
        <v>0</v>
      </c>
      <c r="BQ58" s="3">
        <f t="shared" si="102"/>
        <v>0</v>
      </c>
      <c r="BS58"/>
      <c r="BT58" s="3">
        <f t="shared" si="103"/>
        <v>0</v>
      </c>
      <c r="BU58" s="3"/>
      <c r="BV58" s="3"/>
      <c r="BW58" s="76">
        <f t="shared" si="104"/>
        <v>0</v>
      </c>
      <c r="BX58" s="3">
        <f t="shared" si="105"/>
        <v>0</v>
      </c>
      <c r="BY58" s="3">
        <f t="shared" si="106"/>
        <v>0</v>
      </c>
      <c r="BZ58" s="3"/>
      <c r="CA58" s="3">
        <f t="shared" si="107"/>
        <v>0</v>
      </c>
      <c r="CB58" s="3">
        <f t="shared" si="108"/>
        <v>0</v>
      </c>
      <c r="CD58"/>
      <c r="CE58" s="3">
        <f t="shared" si="109"/>
        <v>0</v>
      </c>
      <c r="CF58" s="3"/>
      <c r="CG58" s="3"/>
      <c r="CH58" s="76">
        <f t="shared" si="110"/>
        <v>0</v>
      </c>
      <c r="CI58" s="3">
        <f t="shared" si="111"/>
        <v>0</v>
      </c>
      <c r="CJ58" s="3">
        <f t="shared" si="112"/>
        <v>0</v>
      </c>
      <c r="CK58" s="3"/>
      <c r="CL58" s="3">
        <f t="shared" si="113"/>
        <v>0</v>
      </c>
      <c r="CM58" s="3">
        <f t="shared" si="114"/>
        <v>0</v>
      </c>
      <c r="CO58"/>
      <c r="CP58" s="3">
        <f t="shared" si="115"/>
        <v>0</v>
      </c>
      <c r="CQ58" s="3"/>
      <c r="CR58" s="3"/>
      <c r="CS58" s="76">
        <f t="shared" si="116"/>
        <v>0</v>
      </c>
      <c r="CT58" s="3">
        <f t="shared" si="117"/>
        <v>0</v>
      </c>
      <c r="CU58" s="3">
        <f t="shared" si="118"/>
        <v>0</v>
      </c>
      <c r="CV58" s="3"/>
      <c r="CW58" s="3">
        <f t="shared" si="119"/>
        <v>0</v>
      </c>
      <c r="CX58" s="3">
        <f t="shared" si="120"/>
        <v>0</v>
      </c>
      <c r="CZ58"/>
      <c r="DA58" s="3">
        <f t="shared" si="121"/>
        <v>0</v>
      </c>
      <c r="DB58" s="3"/>
      <c r="DC58" s="3"/>
      <c r="DD58" s="76">
        <f t="shared" si="122"/>
        <v>0</v>
      </c>
      <c r="DE58" s="3">
        <f t="shared" si="123"/>
        <v>0</v>
      </c>
      <c r="DF58" s="3">
        <f t="shared" si="124"/>
        <v>0</v>
      </c>
      <c r="DG58" s="3"/>
      <c r="DH58" s="3">
        <f t="shared" si="125"/>
        <v>0</v>
      </c>
      <c r="DI58" s="3">
        <f t="shared" si="126"/>
        <v>0</v>
      </c>
    </row>
    <row r="59" spans="16:113" x14ac:dyDescent="0.25">
      <c r="P59"/>
      <c r="Q59" s="3"/>
      <c r="R59" s="3">
        <f t="shared" si="73"/>
        <v>0</v>
      </c>
      <c r="S59" s="3"/>
      <c r="T59" s="76">
        <f t="shared" si="74"/>
        <v>0</v>
      </c>
      <c r="U59" s="3">
        <f t="shared" si="75"/>
        <v>0</v>
      </c>
      <c r="V59" s="3">
        <f t="shared" si="76"/>
        <v>0</v>
      </c>
      <c r="W59" s="3"/>
      <c r="X59" s="3">
        <f t="shared" si="77"/>
        <v>0</v>
      </c>
      <c r="Y59" s="3">
        <f t="shared" si="78"/>
        <v>0</v>
      </c>
      <c r="Z59"/>
      <c r="AA59"/>
      <c r="AB59" s="3">
        <f t="shared" si="79"/>
        <v>0</v>
      </c>
      <c r="AC59" s="3"/>
      <c r="AD59" s="3"/>
      <c r="AE59" s="76">
        <f t="shared" si="80"/>
        <v>0</v>
      </c>
      <c r="AF59" s="3">
        <f t="shared" si="81"/>
        <v>0</v>
      </c>
      <c r="AG59" s="3">
        <f t="shared" si="82"/>
        <v>0</v>
      </c>
      <c r="AH59" s="3"/>
      <c r="AI59" s="3">
        <f t="shared" si="83"/>
        <v>0</v>
      </c>
      <c r="AJ59" s="3">
        <f t="shared" si="84"/>
        <v>0</v>
      </c>
      <c r="AK59"/>
      <c r="AL59"/>
      <c r="AM59" s="3">
        <f t="shared" si="85"/>
        <v>0</v>
      </c>
      <c r="AN59" s="3"/>
      <c r="AO59" s="3"/>
      <c r="AP59" s="76">
        <f t="shared" si="86"/>
        <v>0</v>
      </c>
      <c r="AQ59" s="3">
        <f t="shared" si="87"/>
        <v>0</v>
      </c>
      <c r="AR59" s="3">
        <f t="shared" si="88"/>
        <v>0</v>
      </c>
      <c r="AS59" s="3"/>
      <c r="AT59" s="3">
        <f t="shared" si="89"/>
        <v>0</v>
      </c>
      <c r="AU59" s="3">
        <f t="shared" si="90"/>
        <v>0</v>
      </c>
      <c r="AV59"/>
      <c r="AW59"/>
      <c r="AX59" s="3">
        <f t="shared" si="91"/>
        <v>0</v>
      </c>
      <c r="AY59" s="3"/>
      <c r="AZ59" s="3"/>
      <c r="BA59" s="76">
        <f t="shared" si="92"/>
        <v>0</v>
      </c>
      <c r="BB59" s="3">
        <f t="shared" si="93"/>
        <v>0</v>
      </c>
      <c r="BC59" s="3">
        <f t="shared" si="94"/>
        <v>0</v>
      </c>
      <c r="BD59" s="3"/>
      <c r="BE59" s="3">
        <f t="shared" si="95"/>
        <v>0</v>
      </c>
      <c r="BF59" s="3">
        <f t="shared" si="96"/>
        <v>0</v>
      </c>
      <c r="BG59"/>
      <c r="BH59"/>
      <c r="BI59" s="3">
        <f t="shared" si="97"/>
        <v>0</v>
      </c>
      <c r="BJ59" s="3"/>
      <c r="BK59" s="3"/>
      <c r="BL59" s="76">
        <f t="shared" si="98"/>
        <v>0</v>
      </c>
      <c r="BM59" s="3">
        <f t="shared" si="99"/>
        <v>0</v>
      </c>
      <c r="BN59" s="3">
        <f t="shared" si="100"/>
        <v>0</v>
      </c>
      <c r="BO59" s="3"/>
      <c r="BP59" s="3">
        <f t="shared" si="101"/>
        <v>0</v>
      </c>
      <c r="BQ59" s="3">
        <f t="shared" si="102"/>
        <v>0</v>
      </c>
      <c r="BS59"/>
      <c r="BT59" s="3">
        <f t="shared" si="103"/>
        <v>0</v>
      </c>
      <c r="BU59" s="3"/>
      <c r="BV59" s="3"/>
      <c r="BW59" s="76">
        <f t="shared" si="104"/>
        <v>0</v>
      </c>
      <c r="BX59" s="3">
        <f t="shared" si="105"/>
        <v>0</v>
      </c>
      <c r="BY59" s="3">
        <f t="shared" si="106"/>
        <v>0</v>
      </c>
      <c r="BZ59" s="3"/>
      <c r="CA59" s="3">
        <f t="shared" si="107"/>
        <v>0</v>
      </c>
      <c r="CB59" s="3">
        <f t="shared" si="108"/>
        <v>0</v>
      </c>
      <c r="CD59"/>
      <c r="CE59" s="3">
        <f t="shared" si="109"/>
        <v>0</v>
      </c>
      <c r="CF59" s="3"/>
      <c r="CG59" s="3"/>
      <c r="CH59" s="76">
        <f t="shared" si="110"/>
        <v>0</v>
      </c>
      <c r="CI59" s="3">
        <f t="shared" si="111"/>
        <v>0</v>
      </c>
      <c r="CJ59" s="3">
        <f t="shared" si="112"/>
        <v>0</v>
      </c>
      <c r="CK59" s="3"/>
      <c r="CL59" s="3">
        <f t="shared" si="113"/>
        <v>0</v>
      </c>
      <c r="CM59" s="3">
        <f t="shared" si="114"/>
        <v>0</v>
      </c>
      <c r="CO59"/>
      <c r="CP59" s="3">
        <f t="shared" si="115"/>
        <v>0</v>
      </c>
      <c r="CQ59" s="3"/>
      <c r="CR59" s="3"/>
      <c r="CS59" s="76">
        <f t="shared" si="116"/>
        <v>0</v>
      </c>
      <c r="CT59" s="3">
        <f t="shared" si="117"/>
        <v>0</v>
      </c>
      <c r="CU59" s="3">
        <f t="shared" si="118"/>
        <v>0</v>
      </c>
      <c r="CV59" s="3"/>
      <c r="CW59" s="3">
        <f t="shared" si="119"/>
        <v>0</v>
      </c>
      <c r="CX59" s="3">
        <f t="shared" si="120"/>
        <v>0</v>
      </c>
      <c r="CZ59"/>
      <c r="DA59" s="3">
        <f t="shared" si="121"/>
        <v>0</v>
      </c>
      <c r="DB59" s="3"/>
      <c r="DC59" s="3"/>
      <c r="DD59" s="76">
        <f t="shared" si="122"/>
        <v>0</v>
      </c>
      <c r="DE59" s="3">
        <f t="shared" si="123"/>
        <v>0</v>
      </c>
      <c r="DF59" s="3">
        <f t="shared" si="124"/>
        <v>0</v>
      </c>
      <c r="DG59" s="3"/>
      <c r="DH59" s="3">
        <f t="shared" si="125"/>
        <v>0</v>
      </c>
      <c r="DI59" s="3">
        <f t="shared" si="126"/>
        <v>0</v>
      </c>
    </row>
    <row r="60" spans="16:113" x14ac:dyDescent="0.25">
      <c r="P60"/>
      <c r="Q60" s="3"/>
      <c r="R60" s="3">
        <f t="shared" si="73"/>
        <v>0</v>
      </c>
      <c r="S60" s="3"/>
      <c r="T60" s="76">
        <f t="shared" si="74"/>
        <v>0</v>
      </c>
      <c r="U60" s="3">
        <f t="shared" si="75"/>
        <v>0</v>
      </c>
      <c r="V60" s="3">
        <f t="shared" si="76"/>
        <v>0</v>
      </c>
      <c r="W60" s="3"/>
      <c r="X60" s="3">
        <f t="shared" si="77"/>
        <v>0</v>
      </c>
      <c r="Y60" s="3">
        <f t="shared" si="78"/>
        <v>0</v>
      </c>
      <c r="Z60"/>
      <c r="AA60"/>
      <c r="AB60" s="3">
        <f t="shared" si="79"/>
        <v>0</v>
      </c>
      <c r="AC60" s="3"/>
      <c r="AD60" s="3"/>
      <c r="AE60" s="76">
        <f t="shared" si="80"/>
        <v>0</v>
      </c>
      <c r="AF60" s="3">
        <f t="shared" si="81"/>
        <v>0</v>
      </c>
      <c r="AG60" s="3">
        <f t="shared" si="82"/>
        <v>0</v>
      </c>
      <c r="AH60" s="3"/>
      <c r="AI60" s="3">
        <f t="shared" si="83"/>
        <v>0</v>
      </c>
      <c r="AJ60" s="3">
        <f t="shared" si="84"/>
        <v>0</v>
      </c>
      <c r="AK60"/>
      <c r="AL60"/>
      <c r="AM60" s="3">
        <f t="shared" si="85"/>
        <v>0</v>
      </c>
      <c r="AN60" s="3"/>
      <c r="AO60" s="3"/>
      <c r="AP60" s="76">
        <f t="shared" si="86"/>
        <v>0</v>
      </c>
      <c r="AQ60" s="3">
        <f t="shared" si="87"/>
        <v>0</v>
      </c>
      <c r="AR60" s="3">
        <f t="shared" si="88"/>
        <v>0</v>
      </c>
      <c r="AS60" s="3"/>
      <c r="AT60" s="3">
        <f t="shared" si="89"/>
        <v>0</v>
      </c>
      <c r="AU60" s="3">
        <f t="shared" si="90"/>
        <v>0</v>
      </c>
      <c r="AV60"/>
      <c r="AW60"/>
      <c r="AX60" s="3">
        <f t="shared" si="91"/>
        <v>0</v>
      </c>
      <c r="AY60" s="3"/>
      <c r="AZ60" s="3"/>
      <c r="BA60" s="76">
        <f t="shared" si="92"/>
        <v>0</v>
      </c>
      <c r="BB60" s="3">
        <f t="shared" si="93"/>
        <v>0</v>
      </c>
      <c r="BC60" s="3">
        <f t="shared" si="94"/>
        <v>0</v>
      </c>
      <c r="BD60" s="3"/>
      <c r="BE60" s="3">
        <f t="shared" si="95"/>
        <v>0</v>
      </c>
      <c r="BF60" s="3">
        <f t="shared" si="96"/>
        <v>0</v>
      </c>
      <c r="BG60"/>
      <c r="BH60"/>
      <c r="BI60" s="3">
        <f t="shared" si="97"/>
        <v>0</v>
      </c>
      <c r="BJ60" s="3"/>
      <c r="BK60" s="3"/>
      <c r="BL60" s="76">
        <f t="shared" si="98"/>
        <v>0</v>
      </c>
      <c r="BM60" s="3">
        <f t="shared" si="99"/>
        <v>0</v>
      </c>
      <c r="BN60" s="3">
        <f t="shared" si="100"/>
        <v>0</v>
      </c>
      <c r="BO60" s="3"/>
      <c r="BP60" s="3">
        <f t="shared" si="101"/>
        <v>0</v>
      </c>
      <c r="BQ60" s="3">
        <f t="shared" si="102"/>
        <v>0</v>
      </c>
      <c r="BS60"/>
      <c r="BT60" s="3">
        <f t="shared" si="103"/>
        <v>0</v>
      </c>
      <c r="BU60" s="3"/>
      <c r="BV60" s="3"/>
      <c r="BW60" s="76">
        <f t="shared" si="104"/>
        <v>0</v>
      </c>
      <c r="BX60" s="3">
        <f t="shared" si="105"/>
        <v>0</v>
      </c>
      <c r="BY60" s="3">
        <f t="shared" si="106"/>
        <v>0</v>
      </c>
      <c r="BZ60" s="3"/>
      <c r="CA60" s="3">
        <f t="shared" si="107"/>
        <v>0</v>
      </c>
      <c r="CB60" s="3">
        <f t="shared" si="108"/>
        <v>0</v>
      </c>
      <c r="CD60"/>
      <c r="CE60" s="3">
        <f t="shared" si="109"/>
        <v>0</v>
      </c>
      <c r="CF60" s="3"/>
      <c r="CG60" s="3"/>
      <c r="CH60" s="76">
        <f t="shared" si="110"/>
        <v>0</v>
      </c>
      <c r="CI60" s="3">
        <f t="shared" si="111"/>
        <v>0</v>
      </c>
      <c r="CJ60" s="3">
        <f t="shared" si="112"/>
        <v>0</v>
      </c>
      <c r="CK60" s="3"/>
      <c r="CL60" s="3">
        <f t="shared" si="113"/>
        <v>0</v>
      </c>
      <c r="CM60" s="3">
        <f t="shared" si="114"/>
        <v>0</v>
      </c>
      <c r="CO60"/>
      <c r="CP60" s="3">
        <f t="shared" si="115"/>
        <v>0</v>
      </c>
      <c r="CQ60" s="3"/>
      <c r="CR60" s="3"/>
      <c r="CS60" s="76">
        <f t="shared" si="116"/>
        <v>0</v>
      </c>
      <c r="CT60" s="3">
        <f t="shared" si="117"/>
        <v>0</v>
      </c>
      <c r="CU60" s="3">
        <f t="shared" si="118"/>
        <v>0</v>
      </c>
      <c r="CV60" s="3"/>
      <c r="CW60" s="3">
        <f t="shared" si="119"/>
        <v>0</v>
      </c>
      <c r="CX60" s="3">
        <f t="shared" si="120"/>
        <v>0</v>
      </c>
      <c r="CZ60"/>
      <c r="DA60" s="3">
        <f t="shared" si="121"/>
        <v>0</v>
      </c>
      <c r="DB60" s="3"/>
      <c r="DC60" s="3"/>
      <c r="DD60" s="76">
        <f t="shared" si="122"/>
        <v>0</v>
      </c>
      <c r="DE60" s="3">
        <f t="shared" si="123"/>
        <v>0</v>
      </c>
      <c r="DF60" s="3">
        <f t="shared" si="124"/>
        <v>0</v>
      </c>
      <c r="DG60" s="3"/>
      <c r="DH60" s="3">
        <f t="shared" si="125"/>
        <v>0</v>
      </c>
      <c r="DI60" s="3">
        <f t="shared" si="126"/>
        <v>0</v>
      </c>
    </row>
    <row r="61" spans="16:113" ht="15.75" thickBot="1" x14ac:dyDescent="0.3">
      <c r="P61"/>
      <c r="Q61" s="7">
        <f>SUM(Q36:Q60)</f>
        <v>0</v>
      </c>
      <c r="R61" s="7">
        <f>SUM(R36:R60)</f>
        <v>45801776</v>
      </c>
      <c r="S61" s="7">
        <f t="shared" ref="S61:Y61" si="127">SUM(S36:S60)</f>
        <v>0</v>
      </c>
      <c r="T61" s="7">
        <f t="shared" si="127"/>
        <v>45801776</v>
      </c>
      <c r="U61" s="7">
        <f t="shared" si="127"/>
        <v>22900888</v>
      </c>
      <c r="V61" s="7">
        <f t="shared" si="127"/>
        <v>22900888</v>
      </c>
      <c r="W61" s="3"/>
      <c r="X61" s="7">
        <f t="shared" si="127"/>
        <v>-3638709.0550000002</v>
      </c>
      <c r="Y61" s="7">
        <f t="shared" si="127"/>
        <v>42163066.945</v>
      </c>
      <c r="Z61"/>
      <c r="AA61"/>
      <c r="AB61" s="7">
        <f>SUM(AB36:AB60)</f>
        <v>42163066.945</v>
      </c>
      <c r="AC61" s="7">
        <f>SUM(AC36:AC60)</f>
        <v>0</v>
      </c>
      <c r="AD61" s="7">
        <f t="shared" ref="AD61:AG61" si="128">SUM(AD36:AD60)</f>
        <v>0</v>
      </c>
      <c r="AE61" s="7">
        <f t="shared" si="128"/>
        <v>0</v>
      </c>
      <c r="AF61" s="7">
        <f t="shared" si="128"/>
        <v>0</v>
      </c>
      <c r="AG61" s="7">
        <f t="shared" si="128"/>
        <v>42163066.945</v>
      </c>
      <c r="AH61" s="3"/>
      <c r="AI61" s="7">
        <f t="shared" ref="AI61:AJ61" si="129">SUM(AI36:AI60)</f>
        <v>-5299704.7058500005</v>
      </c>
      <c r="AJ61" s="7">
        <f t="shared" si="129"/>
        <v>36863362.239150003</v>
      </c>
      <c r="AK61"/>
      <c r="AL61"/>
      <c r="AM61" s="7">
        <f>SUM(AM36:AM60)</f>
        <v>36863362.239150003</v>
      </c>
      <c r="AN61" s="7">
        <f>SUM(AN36:AN60)</f>
        <v>0</v>
      </c>
      <c r="AO61" s="7">
        <f t="shared" ref="AO61:AR61" si="130">SUM(AO36:AO60)</f>
        <v>0</v>
      </c>
      <c r="AP61" s="7">
        <f t="shared" si="130"/>
        <v>0</v>
      </c>
      <c r="AQ61" s="7">
        <f t="shared" si="130"/>
        <v>0</v>
      </c>
      <c r="AR61" s="7">
        <f t="shared" si="130"/>
        <v>36863362.239150003</v>
      </c>
      <c r="AS61" s="3"/>
      <c r="AT61" s="7">
        <f t="shared" ref="AT61:AU61" si="131">SUM(AT36:AT60)</f>
        <v>-3103195.4823345002</v>
      </c>
      <c r="AU61" s="7">
        <f t="shared" si="131"/>
        <v>33760166.756815501</v>
      </c>
      <c r="AV61"/>
      <c r="AW61"/>
      <c r="AX61" s="7">
        <f>SUM(AX36:AX60)</f>
        <v>33760166.756815501</v>
      </c>
      <c r="AY61" s="7">
        <f>SUM(AY36:AY60)</f>
        <v>0</v>
      </c>
      <c r="AZ61" s="7">
        <f t="shared" ref="AZ61:BC61" si="132">SUM(AZ36:AZ60)</f>
        <v>0</v>
      </c>
      <c r="BA61" s="7">
        <f t="shared" si="132"/>
        <v>0</v>
      </c>
      <c r="BB61" s="7">
        <f t="shared" si="132"/>
        <v>0</v>
      </c>
      <c r="BC61" s="7">
        <f t="shared" si="132"/>
        <v>33760166.756815501</v>
      </c>
      <c r="BD61" s="3"/>
      <c r="BE61" s="7">
        <f t="shared" ref="BE61:BF61" si="133">SUM(BE36:BE60)</f>
        <v>-2720234.3338777656</v>
      </c>
      <c r="BF61" s="7">
        <f t="shared" si="133"/>
        <v>31039932.42293774</v>
      </c>
      <c r="BG61"/>
      <c r="BH61"/>
      <c r="BI61" s="7">
        <f>SUM(BI36:BI60)</f>
        <v>31039932.42293774</v>
      </c>
      <c r="BJ61" s="7">
        <f>SUM(BJ36:BJ60)</f>
        <v>0</v>
      </c>
      <c r="BK61" s="7">
        <f t="shared" ref="BK61:BN61" si="134">SUM(BK36:BK60)</f>
        <v>0</v>
      </c>
      <c r="BL61" s="7">
        <f t="shared" si="134"/>
        <v>0</v>
      </c>
      <c r="BM61" s="7">
        <f t="shared" si="134"/>
        <v>0</v>
      </c>
      <c r="BN61" s="7">
        <f t="shared" si="134"/>
        <v>31039932.42293774</v>
      </c>
      <c r="BO61" s="3"/>
      <c r="BP61" s="7">
        <f t="shared" ref="BP61:BQ61" si="135">SUM(BP36:BP60)</f>
        <v>-2425070.5613818993</v>
      </c>
      <c r="BQ61" s="7">
        <f t="shared" si="135"/>
        <v>28614861.861555841</v>
      </c>
      <c r="BS61"/>
      <c r="BT61" s="7">
        <f>SUM(BT36:BT60)</f>
        <v>28614861.861555841</v>
      </c>
      <c r="BU61" s="7">
        <f>SUM(BU36:BU60)</f>
        <v>0</v>
      </c>
      <c r="BV61" s="7">
        <f t="shared" ref="BV61:BY61" si="136">SUM(BV36:BV60)</f>
        <v>0</v>
      </c>
      <c r="BW61" s="7">
        <f t="shared" si="136"/>
        <v>0</v>
      </c>
      <c r="BX61" s="7">
        <f t="shared" si="136"/>
        <v>0</v>
      </c>
      <c r="BY61" s="7">
        <f t="shared" si="136"/>
        <v>28614861.861555841</v>
      </c>
      <c r="BZ61" s="3"/>
      <c r="CA61" s="7">
        <f t="shared" ref="CA61:CB61" si="137">SUM(CA36:CA60)</f>
        <v>-2184956.8633659678</v>
      </c>
      <c r="CB61" s="7">
        <f t="shared" si="137"/>
        <v>26429904.998189874</v>
      </c>
      <c r="CD61"/>
      <c r="CE61" s="7">
        <f>SUM(CE36:CE60)</f>
        <v>26429904.998189874</v>
      </c>
      <c r="CF61" s="7">
        <f>SUM(CF36:CF60)</f>
        <v>0</v>
      </c>
      <c r="CG61" s="7">
        <f t="shared" ref="CG61:CJ61" si="138">SUM(CG36:CG60)</f>
        <v>0</v>
      </c>
      <c r="CH61" s="7">
        <f t="shared" si="138"/>
        <v>0</v>
      </c>
      <c r="CI61" s="7">
        <f t="shared" si="138"/>
        <v>0</v>
      </c>
      <c r="CJ61" s="7">
        <f t="shared" si="138"/>
        <v>26429904.998189874</v>
      </c>
      <c r="CK61" s="3"/>
      <c r="CL61" s="7">
        <f t="shared" ref="CL61:CM61" si="139">SUM(CL36:CL60)</f>
        <v>-1982301.7360718881</v>
      </c>
      <c r="CM61" s="7">
        <f t="shared" si="139"/>
        <v>24447603.262117989</v>
      </c>
      <c r="CO61"/>
      <c r="CP61" s="7">
        <f>SUM(CP36:CP60)</f>
        <v>24447603.262117989</v>
      </c>
      <c r="CQ61" s="7">
        <f>SUM(CQ36:CQ60)</f>
        <v>0</v>
      </c>
      <c r="CR61" s="7">
        <f t="shared" ref="CR61:CU61" si="140">SUM(CR36:CR60)</f>
        <v>0</v>
      </c>
      <c r="CS61" s="7">
        <f t="shared" si="140"/>
        <v>0</v>
      </c>
      <c r="CT61" s="7">
        <f t="shared" si="140"/>
        <v>0</v>
      </c>
      <c r="CU61" s="7">
        <f t="shared" si="140"/>
        <v>24447603.262117989</v>
      </c>
      <c r="CV61" s="3"/>
      <c r="CW61" s="7">
        <f t="shared" ref="CW61:CX61" si="141">SUM(CW36:CW60)</f>
        <v>-1807016.0834286797</v>
      </c>
      <c r="CX61" s="7">
        <f t="shared" si="141"/>
        <v>22640587.178689305</v>
      </c>
      <c r="CZ61"/>
      <c r="DA61" s="7">
        <f>SUM(DA36:DA60)</f>
        <v>22640587.178689305</v>
      </c>
      <c r="DB61" s="7">
        <f>SUM(DB36:DB60)</f>
        <v>0</v>
      </c>
      <c r="DC61" s="7">
        <f t="shared" ref="DC61:DF61" si="142">SUM(DC36:DC60)</f>
        <v>0</v>
      </c>
      <c r="DD61" s="7">
        <f t="shared" si="142"/>
        <v>0</v>
      </c>
      <c r="DE61" s="7">
        <f t="shared" si="142"/>
        <v>0</v>
      </c>
      <c r="DF61" s="7">
        <f t="shared" si="142"/>
        <v>22640587.178689305</v>
      </c>
      <c r="DG61" s="3"/>
      <c r="DH61" s="7">
        <f t="shared" ref="DH61:DI61" si="143">SUM(DH36:DH60)</f>
        <v>-1652884.7497584138</v>
      </c>
      <c r="DI61" s="7">
        <f t="shared" si="143"/>
        <v>20987702.428930894</v>
      </c>
    </row>
    <row r="62" spans="16:113" ht="15.75" thickTop="1" x14ac:dyDescent="0.25"/>
    <row r="64" spans="16:113" x14ac:dyDescent="0.25">
      <c r="X64" s="78">
        <f>+X29-X61</f>
        <v>-5616003.6100000013</v>
      </c>
      <c r="AI64" s="78">
        <f>+AI29-AI61</f>
        <v>2294012.3083000006</v>
      </c>
      <c r="AT64" s="78">
        <f>+AT29-AT61</f>
        <v>437591.63873100048</v>
      </c>
      <c r="BE64" s="78">
        <f>+BE29-BE61</f>
        <v>328330.65818247106</v>
      </c>
      <c r="BF64" s="78"/>
      <c r="BP64" s="78">
        <f>+BP29-BP61</f>
        <v>261996.88680926245</v>
      </c>
      <c r="CA64" s="78">
        <f>+CA29-CA61</f>
        <v>218230.5092226027</v>
      </c>
      <c r="CL64" s="78">
        <f>+CL29-CL61</f>
        <v>187079.74536555796</v>
      </c>
      <c r="CW64" s="78">
        <f>+CW29-CW61</f>
        <v>163491.55992085999</v>
      </c>
      <c r="DH64" s="78">
        <f>+DH29-DH61</f>
        <v>144771.10741967312</v>
      </c>
    </row>
    <row r="68" spans="16:112" x14ac:dyDescent="0.25">
      <c r="P68" s="35">
        <v>1</v>
      </c>
      <c r="X68" s="78">
        <f>X4-X36</f>
        <v>-287834.19999999995</v>
      </c>
      <c r="AA68" s="35">
        <v>1</v>
      </c>
      <c r="AI68" s="78">
        <f>AI4-AI36</f>
        <v>11513.368000000017</v>
      </c>
      <c r="AL68" s="35">
        <v>1</v>
      </c>
      <c r="AT68" s="78">
        <f>AT4-AT36</f>
        <v>11052.833280000021</v>
      </c>
      <c r="AW68" s="35">
        <v>1</v>
      </c>
      <c r="BE68" s="78">
        <f>BE4-BE36</f>
        <v>10610.719948800019</v>
      </c>
      <c r="BH68" s="35">
        <v>1</v>
      </c>
      <c r="BP68" s="78">
        <f>BP4-BP36</f>
        <v>10186.291150848032</v>
      </c>
      <c r="BS68" s="35">
        <v>1</v>
      </c>
      <c r="CA68" s="78">
        <f>CA4-CA36</f>
        <v>9778.8395048140956</v>
      </c>
      <c r="CD68" s="35">
        <v>1</v>
      </c>
      <c r="CL68" s="78">
        <f>CL4-CL36</f>
        <v>9387.6859246215317</v>
      </c>
      <c r="CO68" s="35">
        <v>1</v>
      </c>
      <c r="CW68" s="78">
        <f>CW4-CW36</f>
        <v>9012.1784876366728</v>
      </c>
      <c r="CZ68" s="35">
        <v>1</v>
      </c>
      <c r="DH68" s="78">
        <f>DH4-DH36</f>
        <v>8651.6913481312222</v>
      </c>
    </row>
    <row r="69" spans="16:112" x14ac:dyDescent="0.25">
      <c r="P69" s="35" t="s">
        <v>28</v>
      </c>
      <c r="X69" s="78">
        <f t="shared" ref="X69:X89" si="144">X5-X37</f>
        <v>0</v>
      </c>
      <c r="AA69" s="35" t="s">
        <v>28</v>
      </c>
      <c r="AI69" s="78">
        <f t="shared" ref="AI69:AI89" si="145">AI5-AI37</f>
        <v>0</v>
      </c>
      <c r="AL69" s="35" t="s">
        <v>28</v>
      </c>
      <c r="AT69" s="78">
        <f t="shared" ref="AT69:AT89" si="146">AT5-AT37</f>
        <v>0</v>
      </c>
      <c r="AW69" s="35" t="s">
        <v>28</v>
      </c>
      <c r="BE69" s="78">
        <f t="shared" ref="BE69:BE89" si="147">BE5-BE37</f>
        <v>0</v>
      </c>
      <c r="BH69" s="35" t="s">
        <v>28</v>
      </c>
      <c r="BP69" s="78">
        <f t="shared" ref="BP69:BP89" si="148">BP5-BP37</f>
        <v>0</v>
      </c>
      <c r="BS69" s="35" t="s">
        <v>28</v>
      </c>
      <c r="CA69" s="78">
        <f t="shared" ref="CA69:CA89" si="149">CA5-CA37</f>
        <v>0</v>
      </c>
      <c r="CD69" s="35" t="s">
        <v>28</v>
      </c>
      <c r="CL69" s="78">
        <f t="shared" ref="CL69:CL89" si="150">CL5-CL37</f>
        <v>0</v>
      </c>
      <c r="CO69" s="35" t="s">
        <v>28</v>
      </c>
      <c r="CW69" s="78">
        <f t="shared" ref="CW69:CW89" si="151">CW5-CW37</f>
        <v>0</v>
      </c>
      <c r="CZ69" s="35" t="s">
        <v>28</v>
      </c>
      <c r="DH69" s="78">
        <f t="shared" ref="DH69:DH89" si="152">DH5-DH37</f>
        <v>0</v>
      </c>
    </row>
    <row r="70" spans="16:112" x14ac:dyDescent="0.25">
      <c r="P70" s="35">
        <v>2</v>
      </c>
      <c r="X70" s="78">
        <f t="shared" si="144"/>
        <v>0</v>
      </c>
      <c r="AA70" s="35">
        <v>2</v>
      </c>
      <c r="AI70" s="78">
        <f t="shared" si="145"/>
        <v>0</v>
      </c>
      <c r="AL70" s="35">
        <v>2</v>
      </c>
      <c r="AT70" s="78">
        <f t="shared" si="146"/>
        <v>0</v>
      </c>
      <c r="AW70" s="35">
        <v>2</v>
      </c>
      <c r="BE70" s="78">
        <f t="shared" si="147"/>
        <v>0</v>
      </c>
      <c r="BH70" s="35">
        <v>2</v>
      </c>
      <c r="BP70" s="78">
        <f t="shared" si="148"/>
        <v>0</v>
      </c>
      <c r="BS70" s="35">
        <v>2</v>
      </c>
      <c r="CA70" s="78">
        <f t="shared" si="149"/>
        <v>0</v>
      </c>
      <c r="CD70" s="35">
        <v>2</v>
      </c>
      <c r="CL70" s="78">
        <f t="shared" si="150"/>
        <v>0</v>
      </c>
      <c r="CO70" s="35">
        <v>2</v>
      </c>
      <c r="CW70" s="78">
        <f t="shared" si="151"/>
        <v>0</v>
      </c>
      <c r="CZ70" s="35">
        <v>2</v>
      </c>
      <c r="DH70" s="78">
        <f t="shared" si="152"/>
        <v>0</v>
      </c>
    </row>
    <row r="71" spans="16:112" x14ac:dyDescent="0.25">
      <c r="P71" s="35">
        <v>8</v>
      </c>
      <c r="X71" s="78">
        <f t="shared" si="144"/>
        <v>-264485</v>
      </c>
      <c r="AA71" s="35">
        <v>8</v>
      </c>
      <c r="AI71" s="78">
        <f t="shared" si="145"/>
        <v>52897</v>
      </c>
      <c r="AL71" s="35">
        <v>8</v>
      </c>
      <c r="AT71" s="78">
        <f t="shared" si="146"/>
        <v>42317.600000000006</v>
      </c>
      <c r="AW71" s="35">
        <v>8</v>
      </c>
      <c r="BE71" s="78">
        <f t="shared" si="147"/>
        <v>33854.080000000002</v>
      </c>
      <c r="BH71" s="35">
        <v>8</v>
      </c>
      <c r="BP71" s="78">
        <f t="shared" si="148"/>
        <v>27083.264000000025</v>
      </c>
      <c r="BS71" s="35">
        <v>8</v>
      </c>
      <c r="CA71" s="78">
        <f t="shared" si="149"/>
        <v>21666.611200000014</v>
      </c>
      <c r="CD71" s="35">
        <v>8</v>
      </c>
      <c r="CL71" s="78">
        <f t="shared" si="150"/>
        <v>17333.288960000005</v>
      </c>
      <c r="CO71" s="35">
        <v>8</v>
      </c>
      <c r="CW71" s="78">
        <f t="shared" si="151"/>
        <v>13866.631168000007</v>
      </c>
      <c r="CZ71" s="35">
        <v>8</v>
      </c>
      <c r="DH71" s="78">
        <f t="shared" si="152"/>
        <v>11093.30493440001</v>
      </c>
    </row>
    <row r="72" spans="16:112" x14ac:dyDescent="0.25">
      <c r="P72" s="35">
        <v>10</v>
      </c>
      <c r="X72" s="78">
        <f t="shared" si="144"/>
        <v>-421332.29999999993</v>
      </c>
      <c r="AA72" s="35">
        <v>10</v>
      </c>
      <c r="AI72" s="78">
        <f t="shared" si="145"/>
        <v>126399.69</v>
      </c>
      <c r="AL72" s="35">
        <v>10</v>
      </c>
      <c r="AT72" s="78">
        <f t="shared" si="146"/>
        <v>88479.782999999996</v>
      </c>
      <c r="AW72" s="35">
        <v>10</v>
      </c>
      <c r="BE72" s="78">
        <f t="shared" si="147"/>
        <v>61935.848100000017</v>
      </c>
      <c r="BH72" s="35">
        <v>10</v>
      </c>
      <c r="BP72" s="78">
        <f t="shared" si="148"/>
        <v>43355.093670000002</v>
      </c>
      <c r="BS72" s="35">
        <v>10</v>
      </c>
      <c r="CA72" s="78">
        <f t="shared" si="149"/>
        <v>30348.56556900002</v>
      </c>
      <c r="CD72" s="35">
        <v>10</v>
      </c>
      <c r="CL72" s="78">
        <f t="shared" si="150"/>
        <v>21243.995898300003</v>
      </c>
      <c r="CO72" s="35">
        <v>10</v>
      </c>
      <c r="CW72" s="78">
        <f t="shared" si="151"/>
        <v>14870.797128810005</v>
      </c>
      <c r="CZ72" s="35">
        <v>10</v>
      </c>
      <c r="DH72" s="78">
        <f t="shared" si="152"/>
        <v>10409.557990167003</v>
      </c>
    </row>
    <row r="73" spans="16:112" x14ac:dyDescent="0.25">
      <c r="P73" s="35">
        <v>10.1</v>
      </c>
      <c r="X73" s="78">
        <f t="shared" si="144"/>
        <v>-20340</v>
      </c>
      <c r="AA73" s="35">
        <v>10.1</v>
      </c>
      <c r="AI73" s="78">
        <f t="shared" si="145"/>
        <v>6102</v>
      </c>
      <c r="AL73" s="35">
        <v>10.1</v>
      </c>
      <c r="AT73" s="78">
        <f t="shared" si="146"/>
        <v>4271.3999999999996</v>
      </c>
      <c r="AW73" s="35">
        <v>10.1</v>
      </c>
      <c r="BE73" s="78">
        <f t="shared" si="147"/>
        <v>2989.9800000000014</v>
      </c>
      <c r="BH73" s="35">
        <v>10.1</v>
      </c>
      <c r="BP73" s="78">
        <f t="shared" si="148"/>
        <v>2092.9859999999999</v>
      </c>
      <c r="BS73" s="35">
        <v>10.1</v>
      </c>
      <c r="CA73" s="78">
        <f t="shared" si="149"/>
        <v>1465.0902000000001</v>
      </c>
      <c r="CD73" s="35">
        <v>10.1</v>
      </c>
      <c r="CL73" s="78">
        <f t="shared" si="150"/>
        <v>1025.5631400000004</v>
      </c>
      <c r="CO73" s="35">
        <v>10.1</v>
      </c>
      <c r="CW73" s="78">
        <f t="shared" si="151"/>
        <v>717.89419800000042</v>
      </c>
      <c r="CZ73" s="35">
        <v>10.1</v>
      </c>
      <c r="DH73" s="78">
        <f t="shared" si="152"/>
        <v>502.52593860000025</v>
      </c>
    </row>
    <row r="74" spans="16:112" x14ac:dyDescent="0.25">
      <c r="P74" s="35">
        <v>12</v>
      </c>
      <c r="X74" s="78">
        <f t="shared" si="144"/>
        <v>-1661414.5</v>
      </c>
      <c r="AA74" s="35">
        <v>12</v>
      </c>
      <c r="AI74" s="78">
        <f t="shared" si="145"/>
        <v>1661414.5</v>
      </c>
      <c r="AL74" s="35">
        <v>12</v>
      </c>
      <c r="AT74" s="78">
        <f t="shared" si="146"/>
        <v>0</v>
      </c>
      <c r="AW74" s="35">
        <v>12</v>
      </c>
      <c r="BE74" s="78">
        <f t="shared" si="147"/>
        <v>0</v>
      </c>
      <c r="BH74" s="35">
        <v>12</v>
      </c>
      <c r="BP74" s="78">
        <f t="shared" si="148"/>
        <v>0</v>
      </c>
      <c r="BS74" s="35">
        <v>12</v>
      </c>
      <c r="CA74" s="78">
        <f t="shared" si="149"/>
        <v>0</v>
      </c>
      <c r="CD74" s="35">
        <v>12</v>
      </c>
      <c r="CL74" s="78">
        <f t="shared" si="150"/>
        <v>0</v>
      </c>
      <c r="CO74" s="35">
        <v>12</v>
      </c>
      <c r="CW74" s="78">
        <f t="shared" si="151"/>
        <v>0</v>
      </c>
      <c r="CZ74" s="35">
        <v>12</v>
      </c>
      <c r="DH74" s="78">
        <f t="shared" si="152"/>
        <v>0</v>
      </c>
    </row>
    <row r="75" spans="16:112" x14ac:dyDescent="0.25">
      <c r="P75" s="35" t="s">
        <v>29</v>
      </c>
      <c r="X75" s="78">
        <f t="shared" si="144"/>
        <v>0</v>
      </c>
      <c r="AA75" s="35" t="s">
        <v>29</v>
      </c>
      <c r="AI75" s="78">
        <f t="shared" si="145"/>
        <v>0</v>
      </c>
      <c r="AL75" s="35" t="s">
        <v>29</v>
      </c>
      <c r="AT75" s="78">
        <f t="shared" si="146"/>
        <v>0</v>
      </c>
      <c r="AW75" s="35" t="s">
        <v>29</v>
      </c>
      <c r="BE75" s="78">
        <f t="shared" si="147"/>
        <v>0</v>
      </c>
      <c r="BH75" s="35" t="s">
        <v>29</v>
      </c>
      <c r="BP75" s="78">
        <f t="shared" si="148"/>
        <v>0</v>
      </c>
      <c r="BS75" s="35" t="s">
        <v>29</v>
      </c>
      <c r="CA75" s="78">
        <f t="shared" si="149"/>
        <v>0</v>
      </c>
      <c r="CD75" s="35" t="s">
        <v>29</v>
      </c>
      <c r="CL75" s="78">
        <f t="shared" si="150"/>
        <v>0</v>
      </c>
      <c r="CO75" s="35" t="s">
        <v>29</v>
      </c>
      <c r="CW75" s="78">
        <f t="shared" si="151"/>
        <v>0</v>
      </c>
      <c r="CZ75" s="35" t="s">
        <v>29</v>
      </c>
      <c r="DH75" s="78">
        <f t="shared" si="152"/>
        <v>0</v>
      </c>
    </row>
    <row r="76" spans="16:112" x14ac:dyDescent="0.25">
      <c r="P76" s="35" t="s">
        <v>30</v>
      </c>
      <c r="X76" s="78">
        <f t="shared" si="144"/>
        <v>0</v>
      </c>
      <c r="AA76" s="35" t="s">
        <v>30</v>
      </c>
      <c r="AI76" s="78">
        <f t="shared" si="145"/>
        <v>0</v>
      </c>
      <c r="AL76" s="35" t="s">
        <v>30</v>
      </c>
      <c r="AT76" s="78">
        <f t="shared" si="146"/>
        <v>0</v>
      </c>
      <c r="AW76" s="35" t="s">
        <v>30</v>
      </c>
      <c r="BE76" s="78">
        <f t="shared" si="147"/>
        <v>0</v>
      </c>
      <c r="BH76" s="35" t="s">
        <v>30</v>
      </c>
      <c r="BP76" s="78">
        <f t="shared" si="148"/>
        <v>0</v>
      </c>
      <c r="BS76" s="35" t="s">
        <v>30</v>
      </c>
      <c r="CA76" s="78">
        <f t="shared" si="149"/>
        <v>0</v>
      </c>
      <c r="CD76" s="35" t="s">
        <v>30</v>
      </c>
      <c r="CL76" s="78">
        <f t="shared" si="150"/>
        <v>0</v>
      </c>
      <c r="CO76" s="35" t="s">
        <v>30</v>
      </c>
      <c r="CW76" s="78">
        <f t="shared" si="151"/>
        <v>0</v>
      </c>
      <c r="CZ76" s="35" t="s">
        <v>30</v>
      </c>
      <c r="DH76" s="78">
        <f t="shared" si="152"/>
        <v>0</v>
      </c>
    </row>
    <row r="77" spans="16:112" x14ac:dyDescent="0.25">
      <c r="P77" s="35" t="s">
        <v>31</v>
      </c>
      <c r="X77" s="78">
        <f t="shared" si="144"/>
        <v>0</v>
      </c>
      <c r="AA77" s="35" t="s">
        <v>31</v>
      </c>
      <c r="AI77" s="78">
        <f t="shared" si="145"/>
        <v>0</v>
      </c>
      <c r="AL77" s="35" t="s">
        <v>31</v>
      </c>
      <c r="AT77" s="78">
        <f t="shared" si="146"/>
        <v>0</v>
      </c>
      <c r="AW77" s="35" t="s">
        <v>31</v>
      </c>
      <c r="BE77" s="78">
        <f t="shared" si="147"/>
        <v>0</v>
      </c>
      <c r="BH77" s="35" t="s">
        <v>31</v>
      </c>
      <c r="BP77" s="78">
        <f t="shared" si="148"/>
        <v>0</v>
      </c>
      <c r="BS77" s="35" t="s">
        <v>31</v>
      </c>
      <c r="CA77" s="78">
        <f t="shared" si="149"/>
        <v>0</v>
      </c>
      <c r="CD77" s="35" t="s">
        <v>31</v>
      </c>
      <c r="CL77" s="78">
        <f t="shared" si="150"/>
        <v>0</v>
      </c>
      <c r="CO77" s="35" t="s">
        <v>31</v>
      </c>
      <c r="CW77" s="78">
        <f t="shared" si="151"/>
        <v>0</v>
      </c>
      <c r="CZ77" s="35" t="s">
        <v>31</v>
      </c>
      <c r="DH77" s="78">
        <f t="shared" si="152"/>
        <v>0</v>
      </c>
    </row>
    <row r="78" spans="16:112" x14ac:dyDescent="0.25">
      <c r="P78" s="35" t="s">
        <v>32</v>
      </c>
      <c r="X78" s="78">
        <f t="shared" si="144"/>
        <v>0</v>
      </c>
      <c r="AA78" s="35" t="s">
        <v>32</v>
      </c>
      <c r="AI78" s="78">
        <f t="shared" si="145"/>
        <v>0</v>
      </c>
      <c r="AL78" s="35" t="s">
        <v>32</v>
      </c>
      <c r="AT78" s="78">
        <f t="shared" si="146"/>
        <v>0</v>
      </c>
      <c r="AW78" s="35" t="s">
        <v>32</v>
      </c>
      <c r="BE78" s="78">
        <f t="shared" si="147"/>
        <v>0</v>
      </c>
      <c r="BH78" s="35" t="s">
        <v>32</v>
      </c>
      <c r="BP78" s="78">
        <f t="shared" si="148"/>
        <v>0</v>
      </c>
      <c r="BS78" s="35" t="s">
        <v>32</v>
      </c>
      <c r="CA78" s="78">
        <f t="shared" si="149"/>
        <v>0</v>
      </c>
      <c r="CD78" s="35" t="s">
        <v>32</v>
      </c>
      <c r="CL78" s="78">
        <f t="shared" si="150"/>
        <v>0</v>
      </c>
      <c r="CO78" s="35" t="s">
        <v>32</v>
      </c>
      <c r="CW78" s="78">
        <f t="shared" si="151"/>
        <v>0</v>
      </c>
      <c r="CZ78" s="35" t="s">
        <v>32</v>
      </c>
      <c r="DH78" s="78">
        <f t="shared" si="152"/>
        <v>0</v>
      </c>
    </row>
    <row r="79" spans="16:112" x14ac:dyDescent="0.25">
      <c r="P79" s="35">
        <v>14</v>
      </c>
      <c r="X79" s="78">
        <f t="shared" si="144"/>
        <v>0</v>
      </c>
      <c r="AA79" s="35">
        <v>14</v>
      </c>
      <c r="AI79" s="78">
        <f t="shared" si="145"/>
        <v>0</v>
      </c>
      <c r="AL79" s="35">
        <v>14</v>
      </c>
      <c r="AT79" s="78">
        <f t="shared" si="146"/>
        <v>0</v>
      </c>
      <c r="AW79" s="35">
        <v>14</v>
      </c>
      <c r="BE79" s="78">
        <f t="shared" si="147"/>
        <v>0</v>
      </c>
      <c r="BH79" s="35">
        <v>14</v>
      </c>
      <c r="BP79" s="78">
        <f t="shared" si="148"/>
        <v>0</v>
      </c>
      <c r="BS79" s="35">
        <v>14</v>
      </c>
      <c r="CA79" s="78">
        <f t="shared" si="149"/>
        <v>0</v>
      </c>
      <c r="CD79" s="35">
        <v>14</v>
      </c>
      <c r="CL79" s="78">
        <f t="shared" si="150"/>
        <v>0</v>
      </c>
      <c r="CO79" s="35">
        <v>14</v>
      </c>
      <c r="CW79" s="78">
        <f t="shared" si="151"/>
        <v>0</v>
      </c>
      <c r="CZ79" s="35">
        <v>14</v>
      </c>
      <c r="DH79" s="78">
        <f t="shared" si="152"/>
        <v>0</v>
      </c>
    </row>
    <row r="80" spans="16:112" x14ac:dyDescent="0.25">
      <c r="P80" s="35">
        <v>17</v>
      </c>
      <c r="X80" s="78">
        <f t="shared" si="144"/>
        <v>-160000</v>
      </c>
      <c r="AA80" s="35">
        <v>17</v>
      </c>
      <c r="AI80" s="78">
        <f t="shared" si="145"/>
        <v>12800</v>
      </c>
      <c r="AL80" s="35">
        <v>17</v>
      </c>
      <c r="AT80" s="78">
        <f t="shared" si="146"/>
        <v>11776</v>
      </c>
      <c r="AW80" s="35">
        <v>17</v>
      </c>
      <c r="BE80" s="78">
        <f t="shared" si="147"/>
        <v>10833.920000000013</v>
      </c>
      <c r="BH80" s="35">
        <v>17</v>
      </c>
      <c r="BP80" s="78">
        <f t="shared" si="148"/>
        <v>9967.20640000001</v>
      </c>
      <c r="BS80" s="35">
        <v>17</v>
      </c>
      <c r="CA80" s="78">
        <f t="shared" si="149"/>
        <v>9169.8298879999929</v>
      </c>
      <c r="CD80" s="35">
        <v>17</v>
      </c>
      <c r="CL80" s="78">
        <f t="shared" si="150"/>
        <v>8436.2434969600145</v>
      </c>
      <c r="CO80" s="35">
        <v>17</v>
      </c>
      <c r="CW80" s="78">
        <f t="shared" si="151"/>
        <v>7761.3440172032133</v>
      </c>
      <c r="CZ80" s="35">
        <v>17</v>
      </c>
      <c r="DH80" s="78">
        <f t="shared" si="152"/>
        <v>7140.436495826958</v>
      </c>
    </row>
    <row r="81" spans="16:112" x14ac:dyDescent="0.25">
      <c r="P81" s="35">
        <v>42</v>
      </c>
      <c r="X81" s="78">
        <f t="shared" si="144"/>
        <v>0</v>
      </c>
      <c r="AA81" s="35">
        <v>42</v>
      </c>
      <c r="AI81" s="78">
        <f t="shared" si="145"/>
        <v>0</v>
      </c>
      <c r="AL81" s="35">
        <v>42</v>
      </c>
      <c r="AT81" s="78">
        <f t="shared" si="146"/>
        <v>0</v>
      </c>
      <c r="AW81" s="35">
        <v>42</v>
      </c>
      <c r="BE81" s="78">
        <f t="shared" si="147"/>
        <v>0</v>
      </c>
      <c r="BH81" s="35">
        <v>42</v>
      </c>
      <c r="BP81" s="78">
        <f t="shared" si="148"/>
        <v>0</v>
      </c>
      <c r="BS81" s="35">
        <v>42</v>
      </c>
      <c r="CA81" s="78">
        <f t="shared" si="149"/>
        <v>0</v>
      </c>
      <c r="CD81" s="35">
        <v>42</v>
      </c>
      <c r="CL81" s="78">
        <f t="shared" si="150"/>
        <v>0</v>
      </c>
      <c r="CO81" s="35">
        <v>42</v>
      </c>
      <c r="CW81" s="78">
        <f t="shared" si="151"/>
        <v>0</v>
      </c>
      <c r="CZ81" s="35">
        <v>42</v>
      </c>
      <c r="DH81" s="78">
        <f t="shared" si="152"/>
        <v>0</v>
      </c>
    </row>
    <row r="82" spans="16:112" x14ac:dyDescent="0.25">
      <c r="P82" s="35">
        <v>43.1</v>
      </c>
      <c r="X82" s="78">
        <f t="shared" si="144"/>
        <v>0</v>
      </c>
      <c r="AA82" s="35">
        <v>43.1</v>
      </c>
      <c r="AI82" s="78">
        <f t="shared" si="145"/>
        <v>0</v>
      </c>
      <c r="AL82" s="35">
        <v>43.1</v>
      </c>
      <c r="AT82" s="78">
        <f t="shared" si="146"/>
        <v>0</v>
      </c>
      <c r="AW82" s="35">
        <v>43.1</v>
      </c>
      <c r="BE82" s="78">
        <f t="shared" si="147"/>
        <v>0</v>
      </c>
      <c r="BH82" s="35">
        <v>43.1</v>
      </c>
      <c r="BP82" s="78">
        <f t="shared" si="148"/>
        <v>0</v>
      </c>
      <c r="BS82" s="35">
        <v>43.1</v>
      </c>
      <c r="CA82" s="78">
        <f t="shared" si="149"/>
        <v>0</v>
      </c>
      <c r="CD82" s="35">
        <v>43.1</v>
      </c>
      <c r="CL82" s="78">
        <f t="shared" si="150"/>
        <v>0</v>
      </c>
      <c r="CO82" s="35">
        <v>43.1</v>
      </c>
      <c r="CW82" s="78">
        <f t="shared" si="151"/>
        <v>0</v>
      </c>
      <c r="CZ82" s="35">
        <v>43.1</v>
      </c>
      <c r="DH82" s="78">
        <f t="shared" si="152"/>
        <v>0</v>
      </c>
    </row>
    <row r="83" spans="16:112" x14ac:dyDescent="0.25">
      <c r="P83" s="35">
        <v>43.2</v>
      </c>
      <c r="X83" s="78">
        <f t="shared" si="144"/>
        <v>0</v>
      </c>
      <c r="AA83" s="35">
        <v>43.2</v>
      </c>
      <c r="AI83" s="78">
        <f t="shared" si="145"/>
        <v>0</v>
      </c>
      <c r="AL83" s="35">
        <v>43.2</v>
      </c>
      <c r="AT83" s="78">
        <f t="shared" si="146"/>
        <v>0</v>
      </c>
      <c r="AW83" s="35">
        <v>43.2</v>
      </c>
      <c r="BE83" s="78">
        <f t="shared" si="147"/>
        <v>0</v>
      </c>
      <c r="BH83" s="35">
        <v>43.2</v>
      </c>
      <c r="BP83" s="78">
        <f t="shared" si="148"/>
        <v>0</v>
      </c>
      <c r="BS83" s="35">
        <v>43.2</v>
      </c>
      <c r="CA83" s="78">
        <f t="shared" si="149"/>
        <v>0</v>
      </c>
      <c r="CD83" s="35">
        <v>43.2</v>
      </c>
      <c r="CL83" s="78">
        <f t="shared" si="150"/>
        <v>0</v>
      </c>
      <c r="CO83" s="35">
        <v>43.2</v>
      </c>
      <c r="CW83" s="78">
        <f t="shared" si="151"/>
        <v>0</v>
      </c>
      <c r="CZ83" s="35">
        <v>43.2</v>
      </c>
      <c r="DH83" s="78">
        <f t="shared" si="152"/>
        <v>0</v>
      </c>
    </row>
    <row r="84" spans="16:112" x14ac:dyDescent="0.25">
      <c r="P84" s="35">
        <v>45</v>
      </c>
      <c r="X84" s="78">
        <f t="shared" si="144"/>
        <v>0</v>
      </c>
      <c r="AA84" s="35">
        <v>45</v>
      </c>
      <c r="AI84" s="78">
        <f t="shared" si="145"/>
        <v>0</v>
      </c>
      <c r="AL84" s="35">
        <v>45</v>
      </c>
      <c r="AT84" s="78">
        <f t="shared" si="146"/>
        <v>0</v>
      </c>
      <c r="AW84" s="35">
        <v>45</v>
      </c>
      <c r="BE84" s="78">
        <f t="shared" si="147"/>
        <v>0</v>
      </c>
      <c r="BH84" s="35">
        <v>45</v>
      </c>
      <c r="BP84" s="78">
        <f t="shared" si="148"/>
        <v>0</v>
      </c>
      <c r="BS84" s="35">
        <v>45</v>
      </c>
      <c r="CA84" s="78">
        <f t="shared" si="149"/>
        <v>0</v>
      </c>
      <c r="CD84" s="35">
        <v>45</v>
      </c>
      <c r="CL84" s="78">
        <f t="shared" si="150"/>
        <v>0</v>
      </c>
      <c r="CO84" s="35">
        <v>45</v>
      </c>
      <c r="CW84" s="78">
        <f t="shared" si="151"/>
        <v>0</v>
      </c>
      <c r="CZ84" s="35">
        <v>45</v>
      </c>
      <c r="DH84" s="78">
        <f t="shared" si="152"/>
        <v>0</v>
      </c>
    </row>
    <row r="85" spans="16:112" x14ac:dyDescent="0.25">
      <c r="P85" s="35">
        <v>46</v>
      </c>
      <c r="X85" s="78">
        <f t="shared" si="144"/>
        <v>0</v>
      </c>
      <c r="AA85" s="35">
        <v>46</v>
      </c>
      <c r="AI85" s="78">
        <f t="shared" si="145"/>
        <v>0</v>
      </c>
      <c r="AL85" s="35">
        <v>46</v>
      </c>
      <c r="AT85" s="78">
        <f t="shared" si="146"/>
        <v>0</v>
      </c>
      <c r="AW85" s="35">
        <v>46</v>
      </c>
      <c r="BE85" s="78">
        <f t="shared" si="147"/>
        <v>0</v>
      </c>
      <c r="BH85" s="35">
        <v>46</v>
      </c>
      <c r="BP85" s="78">
        <f t="shared" si="148"/>
        <v>0</v>
      </c>
      <c r="BS85" s="35">
        <v>46</v>
      </c>
      <c r="CA85" s="78">
        <f t="shared" si="149"/>
        <v>0</v>
      </c>
      <c r="CD85" s="35">
        <v>46</v>
      </c>
      <c r="CL85" s="78">
        <f t="shared" si="150"/>
        <v>0</v>
      </c>
      <c r="CO85" s="35">
        <v>46</v>
      </c>
      <c r="CW85" s="78">
        <f t="shared" si="151"/>
        <v>0</v>
      </c>
      <c r="CZ85" s="35">
        <v>46</v>
      </c>
      <c r="DH85" s="78">
        <f t="shared" si="152"/>
        <v>0</v>
      </c>
    </row>
    <row r="86" spans="16:112" x14ac:dyDescent="0.25">
      <c r="P86" s="35">
        <v>47</v>
      </c>
      <c r="X86" s="78">
        <f t="shared" si="144"/>
        <v>-2377538.16</v>
      </c>
      <c r="AA86" s="35">
        <v>47</v>
      </c>
      <c r="AI86" s="78">
        <f t="shared" si="145"/>
        <v>190203.05280000041</v>
      </c>
      <c r="AL86" s="35">
        <v>47</v>
      </c>
      <c r="AT86" s="78">
        <f t="shared" si="146"/>
        <v>174986.80857600016</v>
      </c>
      <c r="AW86" s="35">
        <v>47</v>
      </c>
      <c r="BE86" s="78">
        <f t="shared" si="147"/>
        <v>160987.86388992053</v>
      </c>
      <c r="BH86" s="35">
        <v>47</v>
      </c>
      <c r="BP86" s="78">
        <f t="shared" si="148"/>
        <v>148108.83477872703</v>
      </c>
      <c r="BS86" s="35">
        <v>47</v>
      </c>
      <c r="CA86" s="78">
        <f t="shared" si="149"/>
        <v>136260.12799642887</v>
      </c>
      <c r="CD86" s="35">
        <v>47</v>
      </c>
      <c r="CL86" s="78">
        <f t="shared" si="150"/>
        <v>125359.31775671453</v>
      </c>
      <c r="CO86" s="35">
        <v>47</v>
      </c>
      <c r="CW86" s="78">
        <f t="shared" si="151"/>
        <v>115330.57233617734</v>
      </c>
      <c r="CZ86" s="35">
        <v>47</v>
      </c>
      <c r="DH86" s="78">
        <f t="shared" si="152"/>
        <v>106104.12654928328</v>
      </c>
    </row>
    <row r="87" spans="16:112" x14ac:dyDescent="0.25">
      <c r="P87" s="35">
        <v>50</v>
      </c>
      <c r="X87" s="78">
        <f t="shared" si="144"/>
        <v>-423059.45000000007</v>
      </c>
      <c r="AA87" s="35">
        <v>50</v>
      </c>
      <c r="AI87" s="78">
        <f t="shared" si="145"/>
        <v>232682.69750000007</v>
      </c>
      <c r="AL87" s="35">
        <v>50</v>
      </c>
      <c r="AT87" s="78">
        <f t="shared" si="146"/>
        <v>104707.21387500002</v>
      </c>
      <c r="AW87" s="35">
        <v>50</v>
      </c>
      <c r="BE87" s="78">
        <f t="shared" si="147"/>
        <v>47118.246243749993</v>
      </c>
      <c r="BH87" s="35">
        <v>50</v>
      </c>
      <c r="BP87" s="78">
        <f t="shared" si="148"/>
        <v>21203.210809687498</v>
      </c>
      <c r="BS87" s="35">
        <v>50</v>
      </c>
      <c r="CA87" s="78">
        <f t="shared" si="149"/>
        <v>9541.4448643593714</v>
      </c>
      <c r="CD87" s="35">
        <v>50</v>
      </c>
      <c r="CL87" s="78">
        <f t="shared" si="150"/>
        <v>4293.6501889617175</v>
      </c>
      <c r="CO87" s="35">
        <v>50</v>
      </c>
      <c r="CW87" s="78">
        <f t="shared" si="151"/>
        <v>1932.1425850327723</v>
      </c>
      <c r="CZ87" s="35">
        <v>50</v>
      </c>
      <c r="DH87" s="78">
        <f t="shared" si="152"/>
        <v>869.46416326474719</v>
      </c>
    </row>
    <row r="88" spans="16:112" x14ac:dyDescent="0.25">
      <c r="P88" s="35">
        <v>52</v>
      </c>
      <c r="X88" s="78">
        <f t="shared" si="144"/>
        <v>0</v>
      </c>
      <c r="AA88" s="35">
        <v>52</v>
      </c>
      <c r="AI88" s="78">
        <f t="shared" si="145"/>
        <v>0</v>
      </c>
      <c r="AL88" s="35">
        <v>52</v>
      </c>
      <c r="AT88" s="78">
        <f t="shared" si="146"/>
        <v>0</v>
      </c>
      <c r="AW88" s="35">
        <v>52</v>
      </c>
      <c r="BE88" s="78">
        <f t="shared" si="147"/>
        <v>0</v>
      </c>
      <c r="BH88" s="35">
        <v>52</v>
      </c>
      <c r="BP88" s="78">
        <f t="shared" si="148"/>
        <v>0</v>
      </c>
      <c r="BS88" s="35">
        <v>52</v>
      </c>
      <c r="CA88" s="78">
        <f t="shared" si="149"/>
        <v>0</v>
      </c>
      <c r="CD88" s="35">
        <v>52</v>
      </c>
      <c r="CL88" s="78">
        <f t="shared" si="150"/>
        <v>0</v>
      </c>
      <c r="CO88" s="35">
        <v>52</v>
      </c>
      <c r="CW88" s="78">
        <f t="shared" si="151"/>
        <v>0</v>
      </c>
      <c r="CZ88" s="35">
        <v>52</v>
      </c>
      <c r="DH88" s="78">
        <f t="shared" si="152"/>
        <v>0</v>
      </c>
    </row>
    <row r="89" spans="16:112" x14ac:dyDescent="0.25">
      <c r="P89" s="35">
        <v>95</v>
      </c>
      <c r="X89" s="78">
        <f t="shared" si="144"/>
        <v>0</v>
      </c>
      <c r="AA89" s="35">
        <v>95</v>
      </c>
      <c r="AI89" s="78">
        <f t="shared" si="145"/>
        <v>0</v>
      </c>
      <c r="AL89" s="35">
        <v>95</v>
      </c>
      <c r="AT89" s="78">
        <f t="shared" si="146"/>
        <v>0</v>
      </c>
      <c r="AW89" s="35">
        <v>95</v>
      </c>
      <c r="BE89" s="78">
        <f t="shared" si="147"/>
        <v>0</v>
      </c>
      <c r="BH89" s="35">
        <v>95</v>
      </c>
      <c r="BP89" s="78">
        <f t="shared" si="148"/>
        <v>0</v>
      </c>
      <c r="BS89" s="35">
        <v>95</v>
      </c>
      <c r="CA89" s="78">
        <f t="shared" si="149"/>
        <v>0</v>
      </c>
      <c r="CD89" s="35">
        <v>95</v>
      </c>
      <c r="CL89" s="78">
        <f t="shared" si="150"/>
        <v>0</v>
      </c>
      <c r="CO89" s="35">
        <v>95</v>
      </c>
      <c r="CW89" s="78">
        <f t="shared" si="151"/>
        <v>0</v>
      </c>
      <c r="CZ89" s="35">
        <v>95</v>
      </c>
      <c r="DH89" s="78">
        <f t="shared" si="152"/>
        <v>0</v>
      </c>
    </row>
    <row r="91" spans="16:112" ht="15.75" thickBot="1" x14ac:dyDescent="0.3">
      <c r="X91" s="79">
        <f>SUM(X68:X90)</f>
        <v>-5616003.6100000003</v>
      </c>
      <c r="AI91" s="79">
        <f>SUM(AI68:AI90)</f>
        <v>2294012.3083000006</v>
      </c>
      <c r="AT91" s="79">
        <f>SUM(AT68:AT90)</f>
        <v>437591.63873100019</v>
      </c>
      <c r="BE91" s="79">
        <f>SUM(BE68:BE90)</f>
        <v>328330.65818247054</v>
      </c>
      <c r="BP91" s="79">
        <f>SUM(BP68:BP90)</f>
        <v>261996.88680926262</v>
      </c>
      <c r="CA91" s="79">
        <f>SUM(CA68:CA90)</f>
        <v>218230.50922260236</v>
      </c>
      <c r="CL91" s="79">
        <f>SUM(CL68:CL90)</f>
        <v>187079.74536555778</v>
      </c>
      <c r="CW91" s="79">
        <f>SUM(CW68:CW90)</f>
        <v>163491.55992086002</v>
      </c>
      <c r="DH91" s="79">
        <f>SUM(DH68:DH90)</f>
        <v>144771.10741967321</v>
      </c>
    </row>
    <row r="92" spans="16:112" ht="15.75" thickTop="1" x14ac:dyDescent="0.25">
      <c r="X92" s="78">
        <f>+X91-X64</f>
        <v>0</v>
      </c>
      <c r="AI92" s="78">
        <f>+AI91-AI64</f>
        <v>0</v>
      </c>
      <c r="AT92" s="78">
        <f>+AT91-AT64</f>
        <v>0</v>
      </c>
      <c r="BE92" s="78">
        <f>+BE91-BE64</f>
        <v>-5.2386894822120667E-10</v>
      </c>
      <c r="BP92" s="78">
        <f>+BP91-BP64</f>
        <v>0</v>
      </c>
      <c r="CA92" s="78">
        <f>+CA91-CA64</f>
        <v>-3.4924596548080444E-10</v>
      </c>
      <c r="CL92" s="78">
        <f>+CL91-CL64</f>
        <v>0</v>
      </c>
      <c r="CW92" s="78">
        <f>+CW91-CW64</f>
        <v>0</v>
      </c>
      <c r="DH92" s="78">
        <f>+DH91-DH64</f>
        <v>0</v>
      </c>
    </row>
  </sheetData>
  <mergeCells count="18">
    <mergeCell ref="CD2:CM2"/>
    <mergeCell ref="CD34:CM34"/>
    <mergeCell ref="CO2:CX2"/>
    <mergeCell ref="CO34:CX34"/>
    <mergeCell ref="CZ2:DI2"/>
    <mergeCell ref="CZ34:DI34"/>
    <mergeCell ref="BS2:CB2"/>
    <mergeCell ref="BS34:CB34"/>
    <mergeCell ref="P2:Y2"/>
    <mergeCell ref="AA2:AJ2"/>
    <mergeCell ref="AL2:AU2"/>
    <mergeCell ref="AW2:BF2"/>
    <mergeCell ref="BH2:BQ2"/>
    <mergeCell ref="P34:Y34"/>
    <mergeCell ref="AA34:AJ34"/>
    <mergeCell ref="AL34:AU34"/>
    <mergeCell ref="AW34:BF34"/>
    <mergeCell ref="BH34:BQ34"/>
  </mergeCells>
  <conditionalFormatting sqref="B4:F35">
    <cfRule type="expression" dxfId="7" priority="1" stopIfTrue="1">
      <formula>LEN(B4)&gt;0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E5BE-6A69-4BAF-A14E-B3938A12372D}">
  <sheetPr>
    <tabColor theme="8"/>
  </sheetPr>
  <dimension ref="A1:DI92"/>
  <sheetViews>
    <sheetView topLeftCell="A65" zoomScale="85" zoomScaleNormal="85" workbookViewId="0">
      <selection activeCell="A64" sqref="A64"/>
    </sheetView>
  </sheetViews>
  <sheetFormatPr defaultColWidth="9.140625" defaultRowHeight="15" x14ac:dyDescent="0.25"/>
  <cols>
    <col min="1" max="1" width="9.140625" style="33"/>
    <col min="2" max="2" width="5.7109375" style="33" bestFit="1" customWidth="1"/>
    <col min="3" max="3" width="72.85546875" style="33" bestFit="1" customWidth="1"/>
    <col min="4" max="4" width="16.42578125" style="33" bestFit="1" customWidth="1"/>
    <col min="5" max="5" width="15.28515625" style="33" bestFit="1" customWidth="1"/>
    <col min="6" max="6" width="12.140625" style="33" bestFit="1" customWidth="1"/>
    <col min="7" max="7" width="16.42578125" style="33" bestFit="1" customWidth="1"/>
    <col min="8" max="8" width="15.5703125" style="33" bestFit="1" customWidth="1"/>
    <col min="9" max="9" width="16.42578125" style="33" bestFit="1" customWidth="1"/>
    <col min="10" max="10" width="7.140625" style="33" bestFit="1" customWidth="1"/>
    <col min="11" max="11" width="15.28515625" style="33" bestFit="1" customWidth="1"/>
    <col min="12" max="12" width="16.7109375" style="33" bestFit="1" customWidth="1"/>
    <col min="13" max="17" width="9.140625" style="33"/>
    <col min="18" max="18" width="11.5703125" style="33" bestFit="1" customWidth="1"/>
    <col min="19" max="19" width="9.140625" style="33"/>
    <col min="20" max="20" width="13.42578125" style="33" bestFit="1" customWidth="1"/>
    <col min="21" max="21" width="11.5703125" style="33" bestFit="1" customWidth="1"/>
    <col min="22" max="22" width="13.28515625" style="33" bestFit="1" customWidth="1"/>
    <col min="23" max="23" width="9.140625" style="33"/>
    <col min="24" max="24" width="11.28515625" style="33" bestFit="1" customWidth="1"/>
    <col min="25" max="25" width="11.5703125" style="33" bestFit="1" customWidth="1"/>
    <col min="26" max="27" width="9.140625" style="33"/>
    <col min="28" max="28" width="11.5703125" style="33" bestFit="1" customWidth="1"/>
    <col min="29" max="29" width="9.5703125" style="33" bestFit="1" customWidth="1"/>
    <col min="30" max="30" width="3.140625" style="33" bestFit="1" customWidth="1"/>
    <col min="31" max="31" width="13.42578125" style="33" bestFit="1" customWidth="1"/>
    <col min="32" max="32" width="8.85546875" style="33" bestFit="1" customWidth="1"/>
    <col min="33" max="33" width="13.28515625" style="33" bestFit="1" customWidth="1"/>
    <col min="34" max="34" width="8.42578125" style="33" bestFit="1" customWidth="1"/>
    <col min="35" max="35" width="11.28515625" style="33" bestFit="1" customWidth="1"/>
    <col min="36" max="36" width="11.5703125" style="33" bestFit="1" customWidth="1"/>
    <col min="37" max="37" width="9.140625" style="33"/>
    <col min="38" max="39" width="11.5703125" style="33" bestFit="1" customWidth="1"/>
    <col min="40" max="40" width="9.5703125" style="33" bestFit="1" customWidth="1"/>
    <col min="41" max="41" width="3.140625" style="33" bestFit="1" customWidth="1"/>
    <col min="42" max="42" width="13.42578125" style="33" bestFit="1" customWidth="1"/>
    <col min="43" max="43" width="8.85546875" style="33" bestFit="1" customWidth="1"/>
    <col min="44" max="44" width="13.28515625" style="33" bestFit="1" customWidth="1"/>
    <col min="45" max="45" width="8.42578125" style="33" bestFit="1" customWidth="1"/>
    <col min="46" max="46" width="11.28515625" style="33" bestFit="1" customWidth="1"/>
    <col min="47" max="47" width="11.5703125" style="33" bestFit="1" customWidth="1"/>
    <col min="48" max="48" width="9.140625" style="33"/>
    <col min="49" max="50" width="11.5703125" style="33" bestFit="1" customWidth="1"/>
    <col min="51" max="51" width="9.5703125" style="33" bestFit="1" customWidth="1"/>
    <col min="52" max="52" width="3.140625" style="33" bestFit="1" customWidth="1"/>
    <col min="53" max="53" width="13.42578125" style="33" bestFit="1" customWidth="1"/>
    <col min="54" max="54" width="8.85546875" style="33" bestFit="1" customWidth="1"/>
    <col min="55" max="55" width="13.28515625" style="33" bestFit="1" customWidth="1"/>
    <col min="56" max="56" width="8.42578125" style="33" bestFit="1" customWidth="1"/>
    <col min="57" max="57" width="11.28515625" style="33" bestFit="1" customWidth="1"/>
    <col min="58" max="58" width="11.5703125" style="33" bestFit="1" customWidth="1"/>
    <col min="59" max="59" width="9.140625" style="33"/>
    <col min="60" max="61" width="11.5703125" style="33" bestFit="1" customWidth="1"/>
    <col min="62" max="62" width="9.5703125" style="33" bestFit="1" customWidth="1"/>
    <col min="63" max="63" width="3.140625" style="33" bestFit="1" customWidth="1"/>
    <col min="64" max="64" width="13.42578125" style="33" bestFit="1" customWidth="1"/>
    <col min="65" max="65" width="8.85546875" style="33" bestFit="1" customWidth="1"/>
    <col min="66" max="66" width="13.28515625" style="33" bestFit="1" customWidth="1"/>
    <col min="67" max="67" width="8.42578125" style="33" bestFit="1" customWidth="1"/>
    <col min="68" max="68" width="11.28515625" style="33" bestFit="1" customWidth="1"/>
    <col min="69" max="69" width="11.5703125" style="33" bestFit="1" customWidth="1"/>
    <col min="70" max="70" width="9.140625" style="33"/>
    <col min="71" max="72" width="11.5703125" style="33" bestFit="1" customWidth="1"/>
    <col min="73" max="73" width="9.5703125" style="33" bestFit="1" customWidth="1"/>
    <col min="74" max="74" width="3.140625" style="33" bestFit="1" customWidth="1"/>
    <col min="75" max="75" width="13.42578125" style="33" bestFit="1" customWidth="1"/>
    <col min="76" max="76" width="8.85546875" style="33" bestFit="1" customWidth="1"/>
    <col min="77" max="77" width="13.28515625" style="33" bestFit="1" customWidth="1"/>
    <col min="78" max="78" width="8.42578125" style="33" bestFit="1" customWidth="1"/>
    <col min="79" max="79" width="11.28515625" style="33" bestFit="1" customWidth="1"/>
    <col min="80" max="80" width="11.5703125" style="33" bestFit="1" customWidth="1"/>
    <col min="81" max="81" width="9.140625" style="33"/>
    <col min="82" max="83" width="11.5703125" style="33" bestFit="1" customWidth="1"/>
    <col min="84" max="84" width="9.5703125" style="33" bestFit="1" customWidth="1"/>
    <col min="85" max="85" width="3.140625" style="33" bestFit="1" customWidth="1"/>
    <col min="86" max="86" width="13.42578125" style="33" bestFit="1" customWidth="1"/>
    <col min="87" max="87" width="8.85546875" style="33" bestFit="1" customWidth="1"/>
    <col min="88" max="88" width="13.28515625" style="33" bestFit="1" customWidth="1"/>
    <col min="89" max="89" width="8.42578125" style="33" bestFit="1" customWidth="1"/>
    <col min="90" max="90" width="11.28515625" style="33" bestFit="1" customWidth="1"/>
    <col min="91" max="91" width="11.5703125" style="33" bestFit="1" customWidth="1"/>
    <col min="92" max="92" width="9.140625" style="33"/>
    <col min="93" max="94" width="11.5703125" style="33" bestFit="1" customWidth="1"/>
    <col min="95" max="95" width="9.5703125" style="33" bestFit="1" customWidth="1"/>
    <col min="96" max="96" width="3.140625" style="33" bestFit="1" customWidth="1"/>
    <col min="97" max="97" width="13.42578125" style="33" bestFit="1" customWidth="1"/>
    <col min="98" max="98" width="8.85546875" style="33" bestFit="1" customWidth="1"/>
    <col min="99" max="99" width="13.28515625" style="33" bestFit="1" customWidth="1"/>
    <col min="100" max="100" width="8.42578125" style="33" bestFit="1" customWidth="1"/>
    <col min="101" max="101" width="11.28515625" style="33" bestFit="1" customWidth="1"/>
    <col min="102" max="102" width="11.5703125" style="33" bestFit="1" customWidth="1"/>
    <col min="103" max="103" width="9.140625" style="33"/>
    <col min="104" max="105" width="11.5703125" style="33" bestFit="1" customWidth="1"/>
    <col min="106" max="106" width="9.5703125" style="33" bestFit="1" customWidth="1"/>
    <col min="107" max="107" width="3.140625" style="33" bestFit="1" customWidth="1"/>
    <col min="108" max="108" width="13.42578125" style="33" bestFit="1" customWidth="1"/>
    <col min="109" max="109" width="8.85546875" style="33" bestFit="1" customWidth="1"/>
    <col min="110" max="110" width="13.28515625" style="33" bestFit="1" customWidth="1"/>
    <col min="111" max="111" width="8.42578125" style="33" bestFit="1" customWidth="1"/>
    <col min="112" max="112" width="11.28515625" style="33" bestFit="1" customWidth="1"/>
    <col min="113" max="113" width="11.5703125" style="33" bestFit="1" customWidth="1"/>
    <col min="114" max="16384" width="9.140625" style="33"/>
  </cols>
  <sheetData>
    <row r="1" spans="1:113" x14ac:dyDescent="0.25">
      <c r="A1" s="33" t="s">
        <v>157</v>
      </c>
    </row>
    <row r="2" spans="1:113" x14ac:dyDescent="0.25">
      <c r="P2" s="99" t="s">
        <v>95</v>
      </c>
      <c r="Q2" s="99"/>
      <c r="R2" s="99"/>
      <c r="S2" s="99"/>
      <c r="T2" s="99"/>
      <c r="U2" s="99"/>
      <c r="V2" s="99"/>
      <c r="W2" s="99"/>
      <c r="X2" s="99"/>
      <c r="Y2" s="99"/>
      <c r="Z2"/>
      <c r="AA2" s="99" t="s">
        <v>96</v>
      </c>
      <c r="AB2" s="99"/>
      <c r="AC2" s="99"/>
      <c r="AD2" s="99"/>
      <c r="AE2" s="99"/>
      <c r="AF2" s="99"/>
      <c r="AG2" s="99"/>
      <c r="AH2" s="99"/>
      <c r="AI2" s="99"/>
      <c r="AJ2" s="99"/>
      <c r="AK2"/>
      <c r="AL2" s="99" t="s">
        <v>97</v>
      </c>
      <c r="AM2" s="99"/>
      <c r="AN2" s="99"/>
      <c r="AO2" s="99"/>
      <c r="AP2" s="99"/>
      <c r="AQ2" s="99"/>
      <c r="AR2" s="99"/>
      <c r="AS2" s="99"/>
      <c r="AT2" s="99"/>
      <c r="AU2" s="99"/>
      <c r="AV2"/>
      <c r="AW2" s="99" t="s">
        <v>98</v>
      </c>
      <c r="AX2" s="99"/>
      <c r="AY2" s="99"/>
      <c r="AZ2" s="99"/>
      <c r="BA2" s="99"/>
      <c r="BB2" s="99"/>
      <c r="BC2" s="99"/>
      <c r="BD2" s="99"/>
      <c r="BE2" s="99"/>
      <c r="BF2" s="99"/>
      <c r="BG2"/>
      <c r="BH2" s="99"/>
      <c r="BI2" s="99"/>
      <c r="BJ2" s="99"/>
      <c r="BK2" s="99"/>
      <c r="BL2" s="99"/>
      <c r="BM2" s="99"/>
      <c r="BN2" s="99"/>
      <c r="BO2" s="99"/>
      <c r="BP2" s="99"/>
      <c r="BQ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Z2" s="99"/>
      <c r="DA2" s="99"/>
      <c r="DB2" s="99"/>
      <c r="DC2" s="99"/>
      <c r="DD2" s="99"/>
      <c r="DE2" s="99"/>
      <c r="DF2" s="99"/>
      <c r="DG2" s="99"/>
      <c r="DH2" s="99"/>
      <c r="DI2" s="99"/>
    </row>
    <row r="3" spans="1:113" ht="75.75" thickBot="1" x14ac:dyDescent="0.3">
      <c r="B3" s="40" t="s">
        <v>99</v>
      </c>
      <c r="C3" s="41" t="s">
        <v>100</v>
      </c>
      <c r="D3" s="42" t="s">
        <v>101</v>
      </c>
      <c r="E3" s="42" t="s">
        <v>102</v>
      </c>
      <c r="F3" s="42" t="s">
        <v>103</v>
      </c>
      <c r="G3" s="42" t="s">
        <v>104</v>
      </c>
      <c r="H3" s="42" t="s">
        <v>105</v>
      </c>
      <c r="I3" s="43" t="s">
        <v>106</v>
      </c>
      <c r="J3" s="44" t="s">
        <v>107</v>
      </c>
      <c r="K3" s="42" t="s">
        <v>108</v>
      </c>
      <c r="L3" s="42" t="s">
        <v>109</v>
      </c>
      <c r="P3" s="34" t="s">
        <v>99</v>
      </c>
      <c r="Q3" s="34" t="s">
        <v>110</v>
      </c>
      <c r="R3" s="34" t="s">
        <v>102</v>
      </c>
      <c r="S3" s="34"/>
      <c r="T3" s="34" t="s">
        <v>111</v>
      </c>
      <c r="U3" s="77" t="s">
        <v>152</v>
      </c>
      <c r="V3" s="34" t="s">
        <v>113</v>
      </c>
      <c r="W3" s="34" t="s">
        <v>114</v>
      </c>
      <c r="X3" s="34" t="s">
        <v>115</v>
      </c>
      <c r="Y3" s="34" t="s">
        <v>116</v>
      </c>
      <c r="Z3"/>
      <c r="AA3" s="34" t="s">
        <v>99</v>
      </c>
      <c r="AB3" s="34" t="s">
        <v>110</v>
      </c>
      <c r="AC3" s="34" t="s">
        <v>102</v>
      </c>
      <c r="AD3" s="34"/>
      <c r="AE3" s="34" t="s">
        <v>111</v>
      </c>
      <c r="AF3" s="77" t="s">
        <v>152</v>
      </c>
      <c r="AG3" s="34" t="s">
        <v>113</v>
      </c>
      <c r="AH3" s="34" t="s">
        <v>114</v>
      </c>
      <c r="AI3" s="34" t="s">
        <v>115</v>
      </c>
      <c r="AJ3" s="34" t="s">
        <v>116</v>
      </c>
      <c r="AK3"/>
      <c r="AL3" s="34" t="s">
        <v>99</v>
      </c>
      <c r="AM3" s="34" t="s">
        <v>110</v>
      </c>
      <c r="AN3" s="34" t="s">
        <v>102</v>
      </c>
      <c r="AO3" s="34"/>
      <c r="AP3" s="34" t="s">
        <v>111</v>
      </c>
      <c r="AQ3" s="77" t="s">
        <v>152</v>
      </c>
      <c r="AR3" s="34" t="s">
        <v>113</v>
      </c>
      <c r="AS3" s="34" t="s">
        <v>114</v>
      </c>
      <c r="AT3" s="34" t="s">
        <v>115</v>
      </c>
      <c r="AU3" s="34" t="s">
        <v>116</v>
      </c>
      <c r="AV3"/>
      <c r="AW3" s="34" t="s">
        <v>99</v>
      </c>
      <c r="AX3" s="34" t="s">
        <v>110</v>
      </c>
      <c r="AY3" s="34" t="s">
        <v>102</v>
      </c>
      <c r="AZ3" s="34"/>
      <c r="BA3" s="34" t="s">
        <v>111</v>
      </c>
      <c r="BB3" s="77" t="s">
        <v>152</v>
      </c>
      <c r="BC3" s="34" t="s">
        <v>113</v>
      </c>
      <c r="BD3" s="34" t="s">
        <v>114</v>
      </c>
      <c r="BE3" s="34" t="s">
        <v>115</v>
      </c>
      <c r="BF3" s="34" t="s">
        <v>116</v>
      </c>
      <c r="BG3"/>
      <c r="BH3" s="34" t="s">
        <v>99</v>
      </c>
      <c r="BI3" s="34" t="s">
        <v>110</v>
      </c>
      <c r="BJ3" s="34" t="s">
        <v>102</v>
      </c>
      <c r="BK3" s="34"/>
      <c r="BL3" s="34" t="s">
        <v>111</v>
      </c>
      <c r="BM3" s="77" t="s">
        <v>152</v>
      </c>
      <c r="BN3" s="34" t="s">
        <v>113</v>
      </c>
      <c r="BO3" s="34" t="s">
        <v>114</v>
      </c>
      <c r="BP3" s="34" t="s">
        <v>115</v>
      </c>
      <c r="BQ3" s="34" t="s">
        <v>116</v>
      </c>
      <c r="BS3" s="34" t="s">
        <v>99</v>
      </c>
      <c r="BT3" s="34" t="s">
        <v>110</v>
      </c>
      <c r="BU3" s="34" t="s">
        <v>102</v>
      </c>
      <c r="BV3" s="34"/>
      <c r="BW3" s="34" t="s">
        <v>111</v>
      </c>
      <c r="BX3" s="77" t="s">
        <v>152</v>
      </c>
      <c r="BY3" s="34" t="s">
        <v>113</v>
      </c>
      <c r="BZ3" s="34" t="s">
        <v>114</v>
      </c>
      <c r="CA3" s="34" t="s">
        <v>115</v>
      </c>
      <c r="CB3" s="34" t="s">
        <v>116</v>
      </c>
      <c r="CD3" s="34" t="s">
        <v>99</v>
      </c>
      <c r="CE3" s="34" t="s">
        <v>110</v>
      </c>
      <c r="CF3" s="34" t="s">
        <v>102</v>
      </c>
      <c r="CG3" s="34"/>
      <c r="CH3" s="34" t="s">
        <v>111</v>
      </c>
      <c r="CI3" s="77" t="s">
        <v>152</v>
      </c>
      <c r="CJ3" s="34" t="s">
        <v>113</v>
      </c>
      <c r="CK3" s="34" t="s">
        <v>114</v>
      </c>
      <c r="CL3" s="34" t="s">
        <v>115</v>
      </c>
      <c r="CM3" s="34" t="s">
        <v>116</v>
      </c>
      <c r="CO3" s="34" t="s">
        <v>99</v>
      </c>
      <c r="CP3" s="34" t="s">
        <v>110</v>
      </c>
      <c r="CQ3" s="34" t="s">
        <v>102</v>
      </c>
      <c r="CR3" s="34"/>
      <c r="CS3" s="34" t="s">
        <v>111</v>
      </c>
      <c r="CT3" s="77" t="s">
        <v>152</v>
      </c>
      <c r="CU3" s="34" t="s">
        <v>113</v>
      </c>
      <c r="CV3" s="34" t="s">
        <v>114</v>
      </c>
      <c r="CW3" s="34" t="s">
        <v>115</v>
      </c>
      <c r="CX3" s="34" t="s">
        <v>116</v>
      </c>
      <c r="CZ3" s="34" t="s">
        <v>99</v>
      </c>
      <c r="DA3" s="34" t="s">
        <v>110</v>
      </c>
      <c r="DB3" s="34" t="s">
        <v>102</v>
      </c>
      <c r="DC3" s="34"/>
      <c r="DD3" s="34" t="s">
        <v>111</v>
      </c>
      <c r="DE3" s="77" t="s">
        <v>152</v>
      </c>
      <c r="DF3" s="34" t="s">
        <v>113</v>
      </c>
      <c r="DG3" s="34" t="s">
        <v>114</v>
      </c>
      <c r="DH3" s="34" t="s">
        <v>115</v>
      </c>
      <c r="DI3" s="34" t="s">
        <v>116</v>
      </c>
    </row>
    <row r="4" spans="1:113" x14ac:dyDescent="0.25">
      <c r="B4" s="45">
        <v>1</v>
      </c>
      <c r="C4" s="46" t="s">
        <v>117</v>
      </c>
      <c r="D4" s="47">
        <v>305554625.18000001</v>
      </c>
      <c r="E4" s="49">
        <v>7195855</v>
      </c>
      <c r="F4" s="49"/>
      <c r="G4" s="50">
        <v>312750480.18000001</v>
      </c>
      <c r="H4" s="50">
        <v>3597927.5</v>
      </c>
      <c r="I4" s="50">
        <v>316348407.68000001</v>
      </c>
      <c r="J4" s="51">
        <v>0.04</v>
      </c>
      <c r="K4" s="50">
        <v>12653936.3072</v>
      </c>
      <c r="L4" s="50">
        <v>300096543.87279999</v>
      </c>
      <c r="N4" s="39">
        <f>+E4+F4</f>
        <v>7195855</v>
      </c>
      <c r="P4" s="35">
        <v>1</v>
      </c>
      <c r="Q4" s="3"/>
      <c r="R4" s="3">
        <f>SUMIF($B$4:$B$29,P4,$H$4:$H$29)*2</f>
        <v>7195855</v>
      </c>
      <c r="S4" s="3"/>
      <c r="T4" s="76">
        <f>IF(R4+S4&lt;0,0,R4+S4)</f>
        <v>7195855</v>
      </c>
      <c r="U4" s="3">
        <f>T4*1</f>
        <v>7195855</v>
      </c>
      <c r="V4" s="3">
        <f>+Q4+U4</f>
        <v>7195855</v>
      </c>
      <c r="W4" s="36">
        <v>0.04</v>
      </c>
      <c r="X4" s="3">
        <f>-V4*W4</f>
        <v>-287834.2</v>
      </c>
      <c r="Y4" s="3">
        <f>+Q4+T4+X4</f>
        <v>6908020.7999999998</v>
      </c>
      <c r="Z4"/>
      <c r="AA4" s="35">
        <v>1</v>
      </c>
      <c r="AB4" s="3">
        <f>+Y4</f>
        <v>6908020.7999999998</v>
      </c>
      <c r="AC4" s="3"/>
      <c r="AD4" s="3"/>
      <c r="AE4" s="76">
        <f>IF(AC4+AD4&lt;0,0,AC4+AD4)</f>
        <v>0</v>
      </c>
      <c r="AF4" s="3">
        <f>AE4*1</f>
        <v>0</v>
      </c>
      <c r="AG4" s="3">
        <f>+AB4+AF4</f>
        <v>6908020.7999999998</v>
      </c>
      <c r="AH4" s="36">
        <v>0.04</v>
      </c>
      <c r="AI4" s="3">
        <f>-+AG4*AH4</f>
        <v>-276320.83199999999</v>
      </c>
      <c r="AJ4" s="3">
        <f>+AB4+AE4+AI4</f>
        <v>6631699.9679999994</v>
      </c>
      <c r="AK4"/>
      <c r="AL4" s="35">
        <v>1</v>
      </c>
      <c r="AM4" s="3">
        <f>AJ4</f>
        <v>6631699.9679999994</v>
      </c>
      <c r="AN4" s="3"/>
      <c r="AO4" s="3"/>
      <c r="AP4" s="76">
        <f>IF(AN4+AO4&lt;0,0,AN4+AO4)</f>
        <v>0</v>
      </c>
      <c r="AQ4" s="3">
        <f>AP4*1</f>
        <v>0</v>
      </c>
      <c r="AR4" s="3">
        <f>+AM4+AQ4</f>
        <v>6631699.9679999994</v>
      </c>
      <c r="AS4" s="36">
        <v>0.04</v>
      </c>
      <c r="AT4" s="3">
        <f>-+AR4*AS4</f>
        <v>-265267.99871999997</v>
      </c>
      <c r="AU4" s="3">
        <f>+AM4+AP4+AT4</f>
        <v>6366431.9692799998</v>
      </c>
      <c r="AV4"/>
      <c r="AW4" s="35">
        <v>1</v>
      </c>
      <c r="AX4" s="3">
        <f>AU4</f>
        <v>6366431.9692799998</v>
      </c>
      <c r="AY4" s="3"/>
      <c r="AZ4" s="3"/>
      <c r="BA4" s="76">
        <f>IF(AY4+AZ4&lt;0,0,AY4+AZ4)</f>
        <v>0</v>
      </c>
      <c r="BB4" s="3">
        <f>BA4*1</f>
        <v>0</v>
      </c>
      <c r="BC4" s="3">
        <f>+AX4+BB4</f>
        <v>6366431.9692799998</v>
      </c>
      <c r="BD4" s="36">
        <v>0.04</v>
      </c>
      <c r="BE4" s="3">
        <f>-+BC4*BD4</f>
        <v>-254657.27877120001</v>
      </c>
      <c r="BF4" s="3">
        <f>+AX4+BA4+BE4</f>
        <v>6111774.6905087996</v>
      </c>
      <c r="BG4"/>
      <c r="BH4" s="35">
        <v>1</v>
      </c>
      <c r="BI4" s="3">
        <f>+BF4</f>
        <v>6111774.6905087996</v>
      </c>
      <c r="BJ4" s="3"/>
      <c r="BK4" s="3"/>
      <c r="BL4" s="76">
        <f>IF(BJ4+BK4&lt;0,0,BJ4+BK4)</f>
        <v>0</v>
      </c>
      <c r="BM4" s="3">
        <f>BL4*1</f>
        <v>0</v>
      </c>
      <c r="BN4" s="3">
        <f>+BI4+BM4</f>
        <v>6111774.6905087996</v>
      </c>
      <c r="BO4" s="36">
        <v>0.04</v>
      </c>
      <c r="BP4" s="3">
        <f>-+BN4*BO4</f>
        <v>-244470.98762035198</v>
      </c>
      <c r="BQ4" s="3">
        <f>+BI4+BL4+BP4</f>
        <v>5867303.7028884478</v>
      </c>
      <c r="BS4" s="35">
        <v>1</v>
      </c>
      <c r="BT4" s="3">
        <f>+BQ4</f>
        <v>5867303.7028884478</v>
      </c>
      <c r="BU4" s="3"/>
      <c r="BV4" s="3"/>
      <c r="BW4" s="76">
        <f>IF(BU4+BV4&lt;0,0,BU4+BV4)</f>
        <v>0</v>
      </c>
      <c r="BX4" s="3">
        <f>BW4*1</f>
        <v>0</v>
      </c>
      <c r="BY4" s="3">
        <f>+BT4+BX4</f>
        <v>5867303.7028884478</v>
      </c>
      <c r="BZ4" s="36">
        <v>0.04</v>
      </c>
      <c r="CA4" s="3">
        <f>-+BY4*BZ4</f>
        <v>-234692.14811553792</v>
      </c>
      <c r="CB4" s="3">
        <f>+BT4+BW4+CA4</f>
        <v>5632611.5547729097</v>
      </c>
      <c r="CD4" s="35">
        <v>1</v>
      </c>
      <c r="CE4" s="3">
        <f>+CB4</f>
        <v>5632611.5547729097</v>
      </c>
      <c r="CF4" s="3"/>
      <c r="CG4" s="3"/>
      <c r="CH4" s="76">
        <f>IF(CF4+CG4&lt;0,0,CF4+CG4)</f>
        <v>0</v>
      </c>
      <c r="CI4" s="3">
        <f>CH4*1</f>
        <v>0</v>
      </c>
      <c r="CJ4" s="3">
        <f>+CE4+CI4</f>
        <v>5632611.5547729097</v>
      </c>
      <c r="CK4" s="36">
        <v>0.04</v>
      </c>
      <c r="CL4" s="3">
        <f>-+CJ4*CK4</f>
        <v>-225304.46219091638</v>
      </c>
      <c r="CM4" s="3">
        <f>+CE4+CH4+CL4</f>
        <v>5407307.092581993</v>
      </c>
      <c r="CO4" s="35">
        <v>1</v>
      </c>
      <c r="CP4" s="3">
        <f>+CM4</f>
        <v>5407307.092581993</v>
      </c>
      <c r="CQ4" s="3"/>
      <c r="CR4" s="3"/>
      <c r="CS4" s="76">
        <f>IF(CQ4+CR4&lt;0,0,CQ4+CR4)</f>
        <v>0</v>
      </c>
      <c r="CT4" s="3">
        <f>CS4*1</f>
        <v>0</v>
      </c>
      <c r="CU4" s="3">
        <f>+CP4+CT4</f>
        <v>5407307.092581993</v>
      </c>
      <c r="CV4" s="36">
        <v>0.04</v>
      </c>
      <c r="CW4" s="3">
        <f>-+CU4*CV4</f>
        <v>-216292.28370327971</v>
      </c>
      <c r="CX4" s="3">
        <f>+CP4+CS4+CW4</f>
        <v>5191014.8088787133</v>
      </c>
      <c r="CZ4" s="35">
        <v>1</v>
      </c>
      <c r="DA4" s="3">
        <f>+CX4</f>
        <v>5191014.8088787133</v>
      </c>
      <c r="DB4" s="3"/>
      <c r="DC4" s="3"/>
      <c r="DD4" s="76">
        <f>IF(DB4+DC4&lt;0,0,DB4+DC4)</f>
        <v>0</v>
      </c>
      <c r="DE4" s="3">
        <f>DD4*1</f>
        <v>0</v>
      </c>
      <c r="DF4" s="3">
        <f>+DA4+DE4</f>
        <v>5191014.8088787133</v>
      </c>
      <c r="DG4" s="36">
        <v>0.04</v>
      </c>
      <c r="DH4" s="3">
        <f>-+DF4*DG4</f>
        <v>-207640.59235514855</v>
      </c>
      <c r="DI4" s="3">
        <f>+DA4+DD4+DH4</f>
        <v>4983374.2165235644</v>
      </c>
    </row>
    <row r="5" spans="1:113" x14ac:dyDescent="0.25">
      <c r="B5" s="45" t="s">
        <v>158</v>
      </c>
      <c r="C5" s="46" t="s">
        <v>118</v>
      </c>
      <c r="D5" s="47">
        <v>718576.42</v>
      </c>
      <c r="E5" s="49"/>
      <c r="F5" s="49"/>
      <c r="G5" s="50">
        <v>718576.42</v>
      </c>
      <c r="H5" s="50">
        <v>0</v>
      </c>
      <c r="I5" s="50">
        <v>718576.42</v>
      </c>
      <c r="J5" s="51">
        <v>0.06</v>
      </c>
      <c r="K5" s="50">
        <v>43114.585200000001</v>
      </c>
      <c r="L5" s="50">
        <v>675461.83480000007</v>
      </c>
      <c r="N5" s="39">
        <f t="shared" ref="N5:N29" si="0">+E5+F5</f>
        <v>0</v>
      </c>
      <c r="P5" s="35" t="s">
        <v>28</v>
      </c>
      <c r="Q5" s="3"/>
      <c r="R5" s="3">
        <f t="shared" ref="R5:R28" si="1">SUMIF($B$4:$B$29,P5,$H$4:$H$29)*2</f>
        <v>0</v>
      </c>
      <c r="S5" s="3"/>
      <c r="T5" s="76">
        <f t="shared" ref="T5:T28" si="2">IF(R5+S5&lt;0,0,R5+S5)</f>
        <v>0</v>
      </c>
      <c r="U5" s="3">
        <f t="shared" ref="U5:U28" si="3">T5*1</f>
        <v>0</v>
      </c>
      <c r="V5" s="3">
        <f t="shared" ref="V5:V28" si="4">+Q5+U5</f>
        <v>0</v>
      </c>
      <c r="W5" s="36">
        <v>0.06</v>
      </c>
      <c r="X5" s="3">
        <f t="shared" ref="X5:X28" si="5">-V5*W5</f>
        <v>0</v>
      </c>
      <c r="Y5" s="3">
        <f t="shared" ref="Y5:Y28" si="6">+Q5+T5+X5</f>
        <v>0</v>
      </c>
      <c r="Z5"/>
      <c r="AA5" s="35" t="s">
        <v>28</v>
      </c>
      <c r="AB5" s="3">
        <f t="shared" ref="AB5:AB28" si="7">+Y5</f>
        <v>0</v>
      </c>
      <c r="AC5" s="3"/>
      <c r="AD5" s="3"/>
      <c r="AE5" s="76">
        <f t="shared" ref="AE5:AE28" si="8">IF(AC5+AD5&lt;0,0,AC5+AD5)</f>
        <v>0</v>
      </c>
      <c r="AF5" s="3">
        <f t="shared" ref="AF5:AF28" si="9">AE5*1</f>
        <v>0</v>
      </c>
      <c r="AG5" s="3">
        <f t="shared" ref="AG5:AG28" si="10">+AB5+AF5</f>
        <v>0</v>
      </c>
      <c r="AH5" s="36">
        <v>0.06</v>
      </c>
      <c r="AI5" s="3">
        <f t="shared" ref="AI5:AI28" si="11">-+AG5*AH5</f>
        <v>0</v>
      </c>
      <c r="AJ5" s="3">
        <f t="shared" ref="AJ5:AJ28" si="12">+AB5+AE5+AI5</f>
        <v>0</v>
      </c>
      <c r="AK5"/>
      <c r="AL5" s="35" t="s">
        <v>28</v>
      </c>
      <c r="AM5" s="3">
        <f t="shared" ref="AM5:AM28" si="13">AJ5</f>
        <v>0</v>
      </c>
      <c r="AN5" s="3"/>
      <c r="AO5" s="3"/>
      <c r="AP5" s="76">
        <f t="shared" ref="AP5:AP28" si="14">IF(AN5+AO5&lt;0,0,AN5+AO5)</f>
        <v>0</v>
      </c>
      <c r="AQ5" s="3">
        <f t="shared" ref="AQ5:AQ28" si="15">AP5*1</f>
        <v>0</v>
      </c>
      <c r="AR5" s="3">
        <f t="shared" ref="AR5:AR28" si="16">+AM5+AQ5</f>
        <v>0</v>
      </c>
      <c r="AS5" s="36">
        <v>0.06</v>
      </c>
      <c r="AT5" s="3">
        <f t="shared" ref="AT5:AT28" si="17">-+AR5*AS5</f>
        <v>0</v>
      </c>
      <c r="AU5" s="3">
        <f t="shared" ref="AU5:AU28" si="18">+AM5+AP5+AT5</f>
        <v>0</v>
      </c>
      <c r="AV5"/>
      <c r="AW5" s="35" t="s">
        <v>28</v>
      </c>
      <c r="AX5" s="3">
        <f t="shared" ref="AX5:AX28" si="19">AU5</f>
        <v>0</v>
      </c>
      <c r="AY5" s="3"/>
      <c r="AZ5" s="3"/>
      <c r="BA5" s="76">
        <f t="shared" ref="BA5:BA28" si="20">IF(AY5+AZ5&lt;0,0,AY5+AZ5)</f>
        <v>0</v>
      </c>
      <c r="BB5" s="3">
        <f t="shared" ref="BB5:BB28" si="21">BA5*1</f>
        <v>0</v>
      </c>
      <c r="BC5" s="3">
        <f t="shared" ref="BC5:BC28" si="22">+AX5+BB5</f>
        <v>0</v>
      </c>
      <c r="BD5" s="36">
        <v>0.06</v>
      </c>
      <c r="BE5" s="3">
        <f t="shared" ref="BE5:BE28" si="23">-+BC5*BD5</f>
        <v>0</v>
      </c>
      <c r="BF5" s="3">
        <f t="shared" ref="BF5:BF28" si="24">+AX5+BA5+BE5</f>
        <v>0</v>
      </c>
      <c r="BG5"/>
      <c r="BH5" s="35" t="s">
        <v>28</v>
      </c>
      <c r="BI5" s="3">
        <f t="shared" ref="BI5:BI28" si="25">+BF5</f>
        <v>0</v>
      </c>
      <c r="BJ5" s="3"/>
      <c r="BK5" s="3"/>
      <c r="BL5" s="76">
        <f t="shared" ref="BL5:BL28" si="26">IF(BJ5+BK5&lt;0,0,BJ5+BK5)</f>
        <v>0</v>
      </c>
      <c r="BM5" s="3">
        <f t="shared" ref="BM5:BM28" si="27">BL5*1</f>
        <v>0</v>
      </c>
      <c r="BN5" s="3">
        <f t="shared" ref="BN5:BN28" si="28">+BI5+BM5</f>
        <v>0</v>
      </c>
      <c r="BO5" s="36">
        <v>0.06</v>
      </c>
      <c r="BP5" s="3">
        <f t="shared" ref="BP5:BP28" si="29">-+BN5*BO5</f>
        <v>0</v>
      </c>
      <c r="BQ5" s="3">
        <f t="shared" ref="BQ5:BQ28" si="30">+BI5+BL5+BP5</f>
        <v>0</v>
      </c>
      <c r="BS5" s="35" t="s">
        <v>28</v>
      </c>
      <c r="BT5" s="3">
        <f t="shared" ref="BT5:BT28" si="31">+BQ5</f>
        <v>0</v>
      </c>
      <c r="BU5" s="3"/>
      <c r="BV5" s="3"/>
      <c r="BW5" s="76">
        <f t="shared" ref="BW5:BW28" si="32">IF(BU5+BV5&lt;0,0,BU5+BV5)</f>
        <v>0</v>
      </c>
      <c r="BX5" s="3">
        <f t="shared" ref="BX5:BX28" si="33">BW5*1</f>
        <v>0</v>
      </c>
      <c r="BY5" s="3">
        <f t="shared" ref="BY5:BY28" si="34">+BT5+BX5</f>
        <v>0</v>
      </c>
      <c r="BZ5" s="36">
        <v>0.06</v>
      </c>
      <c r="CA5" s="3">
        <f t="shared" ref="CA5:CA28" si="35">-+BY5*BZ5</f>
        <v>0</v>
      </c>
      <c r="CB5" s="3">
        <f t="shared" ref="CB5:CB28" si="36">+BT5+BW5+CA5</f>
        <v>0</v>
      </c>
      <c r="CD5" s="35" t="s">
        <v>28</v>
      </c>
      <c r="CE5" s="3">
        <f t="shared" ref="CE5:CE28" si="37">+CB5</f>
        <v>0</v>
      </c>
      <c r="CF5" s="3"/>
      <c r="CG5" s="3"/>
      <c r="CH5" s="76">
        <f t="shared" ref="CH5:CH28" si="38">IF(CF5+CG5&lt;0,0,CF5+CG5)</f>
        <v>0</v>
      </c>
      <c r="CI5" s="3">
        <f t="shared" ref="CI5:CI28" si="39">CH5*1</f>
        <v>0</v>
      </c>
      <c r="CJ5" s="3">
        <f t="shared" ref="CJ5:CJ28" si="40">+CE5+CI5</f>
        <v>0</v>
      </c>
      <c r="CK5" s="36">
        <v>0.06</v>
      </c>
      <c r="CL5" s="3">
        <f t="shared" ref="CL5:CL28" si="41">-+CJ5*CK5</f>
        <v>0</v>
      </c>
      <c r="CM5" s="3">
        <f t="shared" ref="CM5:CM28" si="42">+CE5+CH5+CL5</f>
        <v>0</v>
      </c>
      <c r="CO5" s="35" t="s">
        <v>28</v>
      </c>
      <c r="CP5" s="3">
        <f t="shared" ref="CP5:CP28" si="43">+CM5</f>
        <v>0</v>
      </c>
      <c r="CQ5" s="3"/>
      <c r="CR5" s="3"/>
      <c r="CS5" s="76">
        <f t="shared" ref="CS5:CS28" si="44">IF(CQ5+CR5&lt;0,0,CQ5+CR5)</f>
        <v>0</v>
      </c>
      <c r="CT5" s="3">
        <f t="shared" ref="CT5:CT28" si="45">CS5*1</f>
        <v>0</v>
      </c>
      <c r="CU5" s="3">
        <f t="shared" ref="CU5:CU28" si="46">+CP5+CT5</f>
        <v>0</v>
      </c>
      <c r="CV5" s="36">
        <v>0.06</v>
      </c>
      <c r="CW5" s="3">
        <f t="shared" ref="CW5:CW28" si="47">-+CU5*CV5</f>
        <v>0</v>
      </c>
      <c r="CX5" s="3">
        <f t="shared" ref="CX5:CX28" si="48">+CP5+CS5+CW5</f>
        <v>0</v>
      </c>
      <c r="CZ5" s="35" t="s">
        <v>28</v>
      </c>
      <c r="DA5" s="3">
        <f t="shared" ref="DA5:DA28" si="49">+CX5</f>
        <v>0</v>
      </c>
      <c r="DB5" s="3"/>
      <c r="DC5" s="3"/>
      <c r="DD5" s="76">
        <f t="shared" ref="DD5:DD28" si="50">IF(DB5+DC5&lt;0,0,DB5+DC5)</f>
        <v>0</v>
      </c>
      <c r="DE5" s="3">
        <f t="shared" ref="DE5:DE28" si="51">DD5*1</f>
        <v>0</v>
      </c>
      <c r="DF5" s="3">
        <f t="shared" ref="DF5:DF28" si="52">+DA5+DE5</f>
        <v>0</v>
      </c>
      <c r="DG5" s="36">
        <v>0.06</v>
      </c>
      <c r="DH5" s="3">
        <f t="shared" ref="DH5:DH28" si="53">-+DF5*DG5</f>
        <v>0</v>
      </c>
      <c r="DI5" s="3">
        <f t="shared" ref="DI5:DI28" si="54">+DA5+DD5+DH5</f>
        <v>0</v>
      </c>
    </row>
    <row r="6" spans="1:113" x14ac:dyDescent="0.25">
      <c r="B6" s="45">
        <v>2</v>
      </c>
      <c r="C6" s="46" t="s">
        <v>119</v>
      </c>
      <c r="D6" s="47">
        <v>31024082.420000002</v>
      </c>
      <c r="E6" s="49"/>
      <c r="F6" s="49"/>
      <c r="G6" s="50">
        <v>31024082.420000002</v>
      </c>
      <c r="H6" s="50">
        <v>0</v>
      </c>
      <c r="I6" s="50">
        <v>31024082.420000002</v>
      </c>
      <c r="J6" s="51">
        <v>0.06</v>
      </c>
      <c r="K6" s="50">
        <v>1861444.9452</v>
      </c>
      <c r="L6" s="50">
        <v>29162637.474800002</v>
      </c>
      <c r="N6" s="39">
        <f t="shared" si="0"/>
        <v>0</v>
      </c>
      <c r="P6" s="35">
        <v>2</v>
      </c>
      <c r="Q6" s="3"/>
      <c r="R6" s="3">
        <f t="shared" si="1"/>
        <v>0</v>
      </c>
      <c r="S6" s="3"/>
      <c r="T6" s="76">
        <f t="shared" si="2"/>
        <v>0</v>
      </c>
      <c r="U6" s="3">
        <f t="shared" si="3"/>
        <v>0</v>
      </c>
      <c r="V6" s="3">
        <f t="shared" si="4"/>
        <v>0</v>
      </c>
      <c r="W6" s="36">
        <v>0.06</v>
      </c>
      <c r="X6" s="3">
        <f t="shared" si="5"/>
        <v>0</v>
      </c>
      <c r="Y6" s="3">
        <f t="shared" si="6"/>
        <v>0</v>
      </c>
      <c r="Z6"/>
      <c r="AA6" s="35">
        <v>2</v>
      </c>
      <c r="AB6" s="3">
        <f t="shared" si="7"/>
        <v>0</v>
      </c>
      <c r="AC6" s="3"/>
      <c r="AD6" s="3"/>
      <c r="AE6" s="76">
        <f t="shared" si="8"/>
        <v>0</v>
      </c>
      <c r="AF6" s="3">
        <f t="shared" si="9"/>
        <v>0</v>
      </c>
      <c r="AG6" s="3">
        <f t="shared" si="10"/>
        <v>0</v>
      </c>
      <c r="AH6" s="36">
        <v>0.06</v>
      </c>
      <c r="AI6" s="3">
        <f t="shared" si="11"/>
        <v>0</v>
      </c>
      <c r="AJ6" s="3">
        <f t="shared" si="12"/>
        <v>0</v>
      </c>
      <c r="AK6"/>
      <c r="AL6" s="35">
        <v>2</v>
      </c>
      <c r="AM6" s="3">
        <f t="shared" si="13"/>
        <v>0</v>
      </c>
      <c r="AN6" s="3"/>
      <c r="AO6" s="3"/>
      <c r="AP6" s="76">
        <f t="shared" si="14"/>
        <v>0</v>
      </c>
      <c r="AQ6" s="3">
        <f t="shared" si="15"/>
        <v>0</v>
      </c>
      <c r="AR6" s="3">
        <f t="shared" si="16"/>
        <v>0</v>
      </c>
      <c r="AS6" s="36">
        <v>0.06</v>
      </c>
      <c r="AT6" s="3">
        <f t="shared" si="17"/>
        <v>0</v>
      </c>
      <c r="AU6" s="3">
        <f t="shared" si="18"/>
        <v>0</v>
      </c>
      <c r="AV6"/>
      <c r="AW6" s="35">
        <v>2</v>
      </c>
      <c r="AX6" s="3">
        <f t="shared" si="19"/>
        <v>0</v>
      </c>
      <c r="AY6" s="3"/>
      <c r="AZ6" s="3"/>
      <c r="BA6" s="76">
        <f t="shared" si="20"/>
        <v>0</v>
      </c>
      <c r="BB6" s="3">
        <f t="shared" si="21"/>
        <v>0</v>
      </c>
      <c r="BC6" s="3">
        <f t="shared" si="22"/>
        <v>0</v>
      </c>
      <c r="BD6" s="36">
        <v>0.06</v>
      </c>
      <c r="BE6" s="3">
        <f t="shared" si="23"/>
        <v>0</v>
      </c>
      <c r="BF6" s="3">
        <f t="shared" si="24"/>
        <v>0</v>
      </c>
      <c r="BG6"/>
      <c r="BH6" s="35">
        <v>2</v>
      </c>
      <c r="BI6" s="3">
        <f t="shared" si="25"/>
        <v>0</v>
      </c>
      <c r="BJ6" s="3"/>
      <c r="BK6" s="3"/>
      <c r="BL6" s="76">
        <f t="shared" si="26"/>
        <v>0</v>
      </c>
      <c r="BM6" s="3">
        <f t="shared" si="27"/>
        <v>0</v>
      </c>
      <c r="BN6" s="3">
        <f t="shared" si="28"/>
        <v>0</v>
      </c>
      <c r="BO6" s="36">
        <v>0.06</v>
      </c>
      <c r="BP6" s="3">
        <f t="shared" si="29"/>
        <v>0</v>
      </c>
      <c r="BQ6" s="3">
        <f t="shared" si="30"/>
        <v>0</v>
      </c>
      <c r="BS6" s="35">
        <v>2</v>
      </c>
      <c r="BT6" s="3">
        <f t="shared" si="31"/>
        <v>0</v>
      </c>
      <c r="BU6" s="3"/>
      <c r="BV6" s="3"/>
      <c r="BW6" s="76">
        <f t="shared" si="32"/>
        <v>0</v>
      </c>
      <c r="BX6" s="3">
        <f t="shared" si="33"/>
        <v>0</v>
      </c>
      <c r="BY6" s="3">
        <f t="shared" si="34"/>
        <v>0</v>
      </c>
      <c r="BZ6" s="36">
        <v>0.06</v>
      </c>
      <c r="CA6" s="3">
        <f t="shared" si="35"/>
        <v>0</v>
      </c>
      <c r="CB6" s="3">
        <f t="shared" si="36"/>
        <v>0</v>
      </c>
      <c r="CD6" s="35">
        <v>2</v>
      </c>
      <c r="CE6" s="3">
        <f t="shared" si="37"/>
        <v>0</v>
      </c>
      <c r="CF6" s="3"/>
      <c r="CG6" s="3"/>
      <c r="CH6" s="76">
        <f t="shared" si="38"/>
        <v>0</v>
      </c>
      <c r="CI6" s="3">
        <f t="shared" si="39"/>
        <v>0</v>
      </c>
      <c r="CJ6" s="3">
        <f t="shared" si="40"/>
        <v>0</v>
      </c>
      <c r="CK6" s="36">
        <v>0.06</v>
      </c>
      <c r="CL6" s="3">
        <f t="shared" si="41"/>
        <v>0</v>
      </c>
      <c r="CM6" s="3">
        <f t="shared" si="42"/>
        <v>0</v>
      </c>
      <c r="CO6" s="35">
        <v>2</v>
      </c>
      <c r="CP6" s="3">
        <f t="shared" si="43"/>
        <v>0</v>
      </c>
      <c r="CQ6" s="3"/>
      <c r="CR6" s="3"/>
      <c r="CS6" s="76">
        <f t="shared" si="44"/>
        <v>0</v>
      </c>
      <c r="CT6" s="3">
        <f t="shared" si="45"/>
        <v>0</v>
      </c>
      <c r="CU6" s="3">
        <f t="shared" si="46"/>
        <v>0</v>
      </c>
      <c r="CV6" s="36">
        <v>0.06</v>
      </c>
      <c r="CW6" s="3">
        <f t="shared" si="47"/>
        <v>0</v>
      </c>
      <c r="CX6" s="3">
        <f t="shared" si="48"/>
        <v>0</v>
      </c>
      <c r="CZ6" s="35">
        <v>2</v>
      </c>
      <c r="DA6" s="3">
        <f t="shared" si="49"/>
        <v>0</v>
      </c>
      <c r="DB6" s="3"/>
      <c r="DC6" s="3"/>
      <c r="DD6" s="76">
        <f t="shared" si="50"/>
        <v>0</v>
      </c>
      <c r="DE6" s="3">
        <f t="shared" si="51"/>
        <v>0</v>
      </c>
      <c r="DF6" s="3">
        <f t="shared" si="52"/>
        <v>0</v>
      </c>
      <c r="DG6" s="36">
        <v>0.06</v>
      </c>
      <c r="DH6" s="3">
        <f t="shared" si="53"/>
        <v>0</v>
      </c>
      <c r="DI6" s="3">
        <f t="shared" si="54"/>
        <v>0</v>
      </c>
    </row>
    <row r="7" spans="1:113" x14ac:dyDescent="0.25">
      <c r="B7" s="45">
        <v>8</v>
      </c>
      <c r="C7" s="46" t="s">
        <v>120</v>
      </c>
      <c r="D7" s="47">
        <v>4913477.5999999996</v>
      </c>
      <c r="E7" s="49">
        <v>1322425</v>
      </c>
      <c r="F7" s="49"/>
      <c r="G7" s="50">
        <v>6235902.5999999996</v>
      </c>
      <c r="H7" s="50">
        <v>661212.5</v>
      </c>
      <c r="I7" s="50">
        <v>6897115.0999999996</v>
      </c>
      <c r="J7" s="51">
        <v>0.2</v>
      </c>
      <c r="K7" s="50">
        <v>1379423.02</v>
      </c>
      <c r="L7" s="50">
        <v>4856479.58</v>
      </c>
      <c r="N7" s="39">
        <f t="shared" si="0"/>
        <v>1322425</v>
      </c>
      <c r="P7" s="35">
        <v>8</v>
      </c>
      <c r="Q7" s="3"/>
      <c r="R7" s="3">
        <f t="shared" si="1"/>
        <v>1322425</v>
      </c>
      <c r="S7" s="3"/>
      <c r="T7" s="76">
        <f t="shared" si="2"/>
        <v>1322425</v>
      </c>
      <c r="U7" s="3">
        <f t="shared" si="3"/>
        <v>1322425</v>
      </c>
      <c r="V7" s="3">
        <f t="shared" si="4"/>
        <v>1322425</v>
      </c>
      <c r="W7" s="36">
        <v>0.2</v>
      </c>
      <c r="X7" s="3">
        <f t="shared" si="5"/>
        <v>-264485</v>
      </c>
      <c r="Y7" s="3">
        <f t="shared" si="6"/>
        <v>1057940</v>
      </c>
      <c r="Z7"/>
      <c r="AA7" s="35">
        <v>8</v>
      </c>
      <c r="AB7" s="3">
        <f t="shared" si="7"/>
        <v>1057940</v>
      </c>
      <c r="AC7" s="3"/>
      <c r="AD7" s="3"/>
      <c r="AE7" s="76">
        <f t="shared" si="8"/>
        <v>0</v>
      </c>
      <c r="AF7" s="3">
        <f t="shared" si="9"/>
        <v>0</v>
      </c>
      <c r="AG7" s="3">
        <f t="shared" si="10"/>
        <v>1057940</v>
      </c>
      <c r="AH7" s="36">
        <v>0.2</v>
      </c>
      <c r="AI7" s="3">
        <f t="shared" si="11"/>
        <v>-211588</v>
      </c>
      <c r="AJ7" s="3">
        <f t="shared" si="12"/>
        <v>846352</v>
      </c>
      <c r="AK7"/>
      <c r="AL7" s="35">
        <v>8</v>
      </c>
      <c r="AM7" s="3">
        <f t="shared" si="13"/>
        <v>846352</v>
      </c>
      <c r="AN7" s="3"/>
      <c r="AO7" s="3"/>
      <c r="AP7" s="76">
        <f t="shared" si="14"/>
        <v>0</v>
      </c>
      <c r="AQ7" s="3">
        <f t="shared" si="15"/>
        <v>0</v>
      </c>
      <c r="AR7" s="3">
        <f t="shared" si="16"/>
        <v>846352</v>
      </c>
      <c r="AS7" s="36">
        <v>0.2</v>
      </c>
      <c r="AT7" s="3">
        <f t="shared" si="17"/>
        <v>-169270.40000000002</v>
      </c>
      <c r="AU7" s="3">
        <f t="shared" si="18"/>
        <v>677081.59999999998</v>
      </c>
      <c r="AV7"/>
      <c r="AW7" s="35">
        <v>8</v>
      </c>
      <c r="AX7" s="3">
        <f t="shared" si="19"/>
        <v>677081.59999999998</v>
      </c>
      <c r="AY7" s="3"/>
      <c r="AZ7" s="3"/>
      <c r="BA7" s="76">
        <f t="shared" si="20"/>
        <v>0</v>
      </c>
      <c r="BB7" s="3">
        <f t="shared" si="21"/>
        <v>0</v>
      </c>
      <c r="BC7" s="3">
        <f t="shared" si="22"/>
        <v>677081.59999999998</v>
      </c>
      <c r="BD7" s="36">
        <v>0.2</v>
      </c>
      <c r="BE7" s="3">
        <f t="shared" si="23"/>
        <v>-135416.32000000001</v>
      </c>
      <c r="BF7" s="3">
        <f t="shared" si="24"/>
        <v>541665.28000000003</v>
      </c>
      <c r="BG7"/>
      <c r="BH7" s="35">
        <v>8</v>
      </c>
      <c r="BI7" s="3">
        <f t="shared" si="25"/>
        <v>541665.28000000003</v>
      </c>
      <c r="BJ7" s="3"/>
      <c r="BK7" s="3"/>
      <c r="BL7" s="76">
        <f t="shared" si="26"/>
        <v>0</v>
      </c>
      <c r="BM7" s="3">
        <f t="shared" si="27"/>
        <v>0</v>
      </c>
      <c r="BN7" s="3">
        <f t="shared" si="28"/>
        <v>541665.28000000003</v>
      </c>
      <c r="BO7" s="36">
        <v>0.2</v>
      </c>
      <c r="BP7" s="3">
        <f t="shared" si="29"/>
        <v>-108333.05600000001</v>
      </c>
      <c r="BQ7" s="3">
        <f t="shared" si="30"/>
        <v>433332.22400000005</v>
      </c>
      <c r="BS7" s="35">
        <v>8</v>
      </c>
      <c r="BT7" s="3">
        <f t="shared" si="31"/>
        <v>433332.22400000005</v>
      </c>
      <c r="BU7" s="3"/>
      <c r="BV7" s="3"/>
      <c r="BW7" s="76">
        <f t="shared" si="32"/>
        <v>0</v>
      </c>
      <c r="BX7" s="3">
        <f t="shared" si="33"/>
        <v>0</v>
      </c>
      <c r="BY7" s="3">
        <f t="shared" si="34"/>
        <v>433332.22400000005</v>
      </c>
      <c r="BZ7" s="36">
        <v>0.2</v>
      </c>
      <c r="CA7" s="3">
        <f t="shared" si="35"/>
        <v>-86666.444800000012</v>
      </c>
      <c r="CB7" s="3">
        <f t="shared" si="36"/>
        <v>346665.77920000005</v>
      </c>
      <c r="CD7" s="35">
        <v>8</v>
      </c>
      <c r="CE7" s="3">
        <f t="shared" si="37"/>
        <v>346665.77920000005</v>
      </c>
      <c r="CF7" s="3"/>
      <c r="CG7" s="3"/>
      <c r="CH7" s="76">
        <f t="shared" si="38"/>
        <v>0</v>
      </c>
      <c r="CI7" s="3">
        <f t="shared" si="39"/>
        <v>0</v>
      </c>
      <c r="CJ7" s="3">
        <f t="shared" si="40"/>
        <v>346665.77920000005</v>
      </c>
      <c r="CK7" s="36">
        <v>0.2</v>
      </c>
      <c r="CL7" s="3">
        <f t="shared" si="41"/>
        <v>-69333.155840000007</v>
      </c>
      <c r="CM7" s="3">
        <f t="shared" si="42"/>
        <v>277332.62336000003</v>
      </c>
      <c r="CO7" s="35">
        <v>8</v>
      </c>
      <c r="CP7" s="3">
        <f t="shared" si="43"/>
        <v>277332.62336000003</v>
      </c>
      <c r="CQ7" s="3"/>
      <c r="CR7" s="3"/>
      <c r="CS7" s="76">
        <f t="shared" si="44"/>
        <v>0</v>
      </c>
      <c r="CT7" s="3">
        <f t="shared" si="45"/>
        <v>0</v>
      </c>
      <c r="CU7" s="3">
        <f t="shared" si="46"/>
        <v>277332.62336000003</v>
      </c>
      <c r="CV7" s="36">
        <v>0.2</v>
      </c>
      <c r="CW7" s="3">
        <f t="shared" si="47"/>
        <v>-55466.524672000007</v>
      </c>
      <c r="CX7" s="3">
        <f t="shared" si="48"/>
        <v>221866.09868800003</v>
      </c>
      <c r="CZ7" s="35">
        <v>8</v>
      </c>
      <c r="DA7" s="3">
        <f t="shared" si="49"/>
        <v>221866.09868800003</v>
      </c>
      <c r="DB7" s="3"/>
      <c r="DC7" s="3"/>
      <c r="DD7" s="76">
        <f t="shared" si="50"/>
        <v>0</v>
      </c>
      <c r="DE7" s="3">
        <f t="shared" si="51"/>
        <v>0</v>
      </c>
      <c r="DF7" s="3">
        <f t="shared" si="52"/>
        <v>221866.09868800003</v>
      </c>
      <c r="DG7" s="36">
        <v>0.2</v>
      </c>
      <c r="DH7" s="3">
        <f t="shared" si="53"/>
        <v>-44373.219737600011</v>
      </c>
      <c r="DI7" s="3">
        <f t="shared" si="54"/>
        <v>177492.87895040002</v>
      </c>
    </row>
    <row r="8" spans="1:113" x14ac:dyDescent="0.25">
      <c r="B8" s="45">
        <v>10</v>
      </c>
      <c r="C8" s="46" t="s">
        <v>121</v>
      </c>
      <c r="D8" s="47">
        <v>4362768.6500000004</v>
      </c>
      <c r="E8" s="49">
        <v>1722711</v>
      </c>
      <c r="F8" s="49">
        <v>-318270</v>
      </c>
      <c r="G8" s="50">
        <v>5767209.6500000004</v>
      </c>
      <c r="H8" s="50">
        <v>702220.5</v>
      </c>
      <c r="I8" s="50">
        <v>6469430.1500000004</v>
      </c>
      <c r="J8" s="51">
        <v>0.3</v>
      </c>
      <c r="K8" s="50">
        <v>1940829.0449999999</v>
      </c>
      <c r="L8" s="50">
        <v>3826380.6050000004</v>
      </c>
      <c r="N8" s="39">
        <f t="shared" si="0"/>
        <v>1404441</v>
      </c>
      <c r="P8" s="35">
        <v>10</v>
      </c>
      <c r="Q8" s="3"/>
      <c r="R8" s="3">
        <f t="shared" si="1"/>
        <v>1404441</v>
      </c>
      <c r="S8" s="3"/>
      <c r="T8" s="76">
        <f t="shared" si="2"/>
        <v>1404441</v>
      </c>
      <c r="U8" s="3">
        <f t="shared" si="3"/>
        <v>1404441</v>
      </c>
      <c r="V8" s="3">
        <f t="shared" si="4"/>
        <v>1404441</v>
      </c>
      <c r="W8" s="36">
        <v>0.3</v>
      </c>
      <c r="X8" s="3">
        <f t="shared" si="5"/>
        <v>-421332.3</v>
      </c>
      <c r="Y8" s="3">
        <f t="shared" si="6"/>
        <v>983108.7</v>
      </c>
      <c r="Z8"/>
      <c r="AA8" s="35">
        <v>10</v>
      </c>
      <c r="AB8" s="3">
        <f t="shared" si="7"/>
        <v>983108.7</v>
      </c>
      <c r="AC8" s="3"/>
      <c r="AD8" s="3"/>
      <c r="AE8" s="76">
        <f t="shared" si="8"/>
        <v>0</v>
      </c>
      <c r="AF8" s="3">
        <f t="shared" si="9"/>
        <v>0</v>
      </c>
      <c r="AG8" s="3">
        <f t="shared" si="10"/>
        <v>983108.7</v>
      </c>
      <c r="AH8" s="36">
        <v>0.3</v>
      </c>
      <c r="AI8" s="3">
        <f t="shared" si="11"/>
        <v>-294932.61</v>
      </c>
      <c r="AJ8" s="3">
        <f t="shared" si="12"/>
        <v>688176.09</v>
      </c>
      <c r="AK8"/>
      <c r="AL8" s="35">
        <v>10</v>
      </c>
      <c r="AM8" s="3">
        <f t="shared" si="13"/>
        <v>688176.09</v>
      </c>
      <c r="AN8" s="3"/>
      <c r="AO8" s="3"/>
      <c r="AP8" s="76">
        <f t="shared" si="14"/>
        <v>0</v>
      </c>
      <c r="AQ8" s="3">
        <f t="shared" si="15"/>
        <v>0</v>
      </c>
      <c r="AR8" s="3">
        <f t="shared" si="16"/>
        <v>688176.09</v>
      </c>
      <c r="AS8" s="36">
        <v>0.3</v>
      </c>
      <c r="AT8" s="3">
        <f t="shared" si="17"/>
        <v>-206452.82699999999</v>
      </c>
      <c r="AU8" s="3">
        <f t="shared" si="18"/>
        <v>481723.26299999998</v>
      </c>
      <c r="AV8"/>
      <c r="AW8" s="35">
        <v>10</v>
      </c>
      <c r="AX8" s="3">
        <f t="shared" si="19"/>
        <v>481723.26299999998</v>
      </c>
      <c r="AY8" s="3"/>
      <c r="AZ8" s="3"/>
      <c r="BA8" s="76">
        <f t="shared" si="20"/>
        <v>0</v>
      </c>
      <c r="BB8" s="3">
        <f t="shared" si="21"/>
        <v>0</v>
      </c>
      <c r="BC8" s="3">
        <f t="shared" si="22"/>
        <v>481723.26299999998</v>
      </c>
      <c r="BD8" s="36">
        <v>0.3</v>
      </c>
      <c r="BE8" s="3">
        <f t="shared" si="23"/>
        <v>-144516.97889999999</v>
      </c>
      <c r="BF8" s="3">
        <f t="shared" si="24"/>
        <v>337206.28409999999</v>
      </c>
      <c r="BG8"/>
      <c r="BH8" s="35">
        <v>10</v>
      </c>
      <c r="BI8" s="3">
        <f t="shared" si="25"/>
        <v>337206.28409999999</v>
      </c>
      <c r="BJ8" s="3"/>
      <c r="BK8" s="3"/>
      <c r="BL8" s="76">
        <f t="shared" si="26"/>
        <v>0</v>
      </c>
      <c r="BM8" s="3">
        <f t="shared" si="27"/>
        <v>0</v>
      </c>
      <c r="BN8" s="3">
        <f t="shared" si="28"/>
        <v>337206.28409999999</v>
      </c>
      <c r="BO8" s="36">
        <v>0.3</v>
      </c>
      <c r="BP8" s="3">
        <f t="shared" si="29"/>
        <v>-101161.88523</v>
      </c>
      <c r="BQ8" s="3">
        <f t="shared" si="30"/>
        <v>236044.39886999998</v>
      </c>
      <c r="BS8" s="35">
        <v>10</v>
      </c>
      <c r="BT8" s="3">
        <f t="shared" si="31"/>
        <v>236044.39886999998</v>
      </c>
      <c r="BU8" s="3"/>
      <c r="BV8" s="3"/>
      <c r="BW8" s="76">
        <f t="shared" si="32"/>
        <v>0</v>
      </c>
      <c r="BX8" s="3">
        <f t="shared" si="33"/>
        <v>0</v>
      </c>
      <c r="BY8" s="3">
        <f t="shared" si="34"/>
        <v>236044.39886999998</v>
      </c>
      <c r="BZ8" s="36">
        <v>0.3</v>
      </c>
      <c r="CA8" s="3">
        <f t="shared" si="35"/>
        <v>-70813.319660999987</v>
      </c>
      <c r="CB8" s="3">
        <f t="shared" si="36"/>
        <v>165231.07920899999</v>
      </c>
      <c r="CD8" s="35">
        <v>10</v>
      </c>
      <c r="CE8" s="3">
        <f t="shared" si="37"/>
        <v>165231.07920899999</v>
      </c>
      <c r="CF8" s="3"/>
      <c r="CG8" s="3"/>
      <c r="CH8" s="76">
        <f t="shared" si="38"/>
        <v>0</v>
      </c>
      <c r="CI8" s="3">
        <f t="shared" si="39"/>
        <v>0</v>
      </c>
      <c r="CJ8" s="3">
        <f t="shared" si="40"/>
        <v>165231.07920899999</v>
      </c>
      <c r="CK8" s="36">
        <v>0.3</v>
      </c>
      <c r="CL8" s="3">
        <f t="shared" si="41"/>
        <v>-49569.323762699998</v>
      </c>
      <c r="CM8" s="3">
        <f t="shared" si="42"/>
        <v>115661.7554463</v>
      </c>
      <c r="CO8" s="35">
        <v>10</v>
      </c>
      <c r="CP8" s="3">
        <f t="shared" si="43"/>
        <v>115661.7554463</v>
      </c>
      <c r="CQ8" s="3"/>
      <c r="CR8" s="3"/>
      <c r="CS8" s="76">
        <f t="shared" si="44"/>
        <v>0</v>
      </c>
      <c r="CT8" s="3">
        <f t="shared" si="45"/>
        <v>0</v>
      </c>
      <c r="CU8" s="3">
        <f t="shared" si="46"/>
        <v>115661.7554463</v>
      </c>
      <c r="CV8" s="36">
        <v>0.3</v>
      </c>
      <c r="CW8" s="3">
        <f t="shared" si="47"/>
        <v>-34698.526633889996</v>
      </c>
      <c r="CX8" s="3">
        <f t="shared" si="48"/>
        <v>80963.228812410001</v>
      </c>
      <c r="CZ8" s="35">
        <v>10</v>
      </c>
      <c r="DA8" s="3">
        <f t="shared" si="49"/>
        <v>80963.228812410001</v>
      </c>
      <c r="DB8" s="3"/>
      <c r="DC8" s="3"/>
      <c r="DD8" s="76">
        <f t="shared" si="50"/>
        <v>0</v>
      </c>
      <c r="DE8" s="3">
        <f t="shared" si="51"/>
        <v>0</v>
      </c>
      <c r="DF8" s="3">
        <f t="shared" si="52"/>
        <v>80963.228812410001</v>
      </c>
      <c r="DG8" s="36">
        <v>0.3</v>
      </c>
      <c r="DH8" s="3">
        <f t="shared" si="53"/>
        <v>-24288.968643723001</v>
      </c>
      <c r="DI8" s="3">
        <f t="shared" si="54"/>
        <v>56674.260168687004</v>
      </c>
    </row>
    <row r="9" spans="1:113" x14ac:dyDescent="0.25">
      <c r="B9" s="45">
        <v>10.1</v>
      </c>
      <c r="C9" s="46" t="s">
        <v>122</v>
      </c>
      <c r="D9" s="47">
        <v>125597.5</v>
      </c>
      <c r="E9" s="49">
        <v>67800</v>
      </c>
      <c r="F9" s="49"/>
      <c r="G9" s="50">
        <v>193397.5</v>
      </c>
      <c r="H9" s="50">
        <v>33900</v>
      </c>
      <c r="I9" s="50">
        <v>227297.5</v>
      </c>
      <c r="J9" s="51">
        <v>0.3</v>
      </c>
      <c r="K9" s="50">
        <v>68189.25</v>
      </c>
      <c r="L9" s="50">
        <v>125208.25</v>
      </c>
      <c r="N9" s="39">
        <f t="shared" si="0"/>
        <v>67800</v>
      </c>
      <c r="P9" s="35">
        <v>10.1</v>
      </c>
      <c r="Q9" s="3"/>
      <c r="R9" s="3">
        <f t="shared" si="1"/>
        <v>67800</v>
      </c>
      <c r="S9" s="3"/>
      <c r="T9" s="76">
        <f t="shared" si="2"/>
        <v>67800</v>
      </c>
      <c r="U9" s="3">
        <f t="shared" si="3"/>
        <v>67800</v>
      </c>
      <c r="V9" s="3">
        <f t="shared" si="4"/>
        <v>67800</v>
      </c>
      <c r="W9" s="36">
        <v>0.3</v>
      </c>
      <c r="X9" s="3">
        <f t="shared" si="5"/>
        <v>-20340</v>
      </c>
      <c r="Y9" s="3">
        <f t="shared" si="6"/>
        <v>47460</v>
      </c>
      <c r="Z9"/>
      <c r="AA9" s="35">
        <v>10.1</v>
      </c>
      <c r="AB9" s="3">
        <f t="shared" si="7"/>
        <v>47460</v>
      </c>
      <c r="AC9" s="3"/>
      <c r="AD9" s="3"/>
      <c r="AE9" s="76">
        <f t="shared" si="8"/>
        <v>0</v>
      </c>
      <c r="AF9" s="3">
        <f t="shared" si="9"/>
        <v>0</v>
      </c>
      <c r="AG9" s="3">
        <f t="shared" si="10"/>
        <v>47460</v>
      </c>
      <c r="AH9" s="36">
        <v>0.3</v>
      </c>
      <c r="AI9" s="3">
        <f t="shared" si="11"/>
        <v>-14238</v>
      </c>
      <c r="AJ9" s="3">
        <f t="shared" si="12"/>
        <v>33222</v>
      </c>
      <c r="AK9"/>
      <c r="AL9" s="35">
        <v>10.1</v>
      </c>
      <c r="AM9" s="3">
        <f t="shared" si="13"/>
        <v>33222</v>
      </c>
      <c r="AN9" s="3"/>
      <c r="AO9" s="3"/>
      <c r="AP9" s="76">
        <f t="shared" si="14"/>
        <v>0</v>
      </c>
      <c r="AQ9" s="3">
        <f t="shared" si="15"/>
        <v>0</v>
      </c>
      <c r="AR9" s="3">
        <f t="shared" si="16"/>
        <v>33222</v>
      </c>
      <c r="AS9" s="36">
        <v>0.3</v>
      </c>
      <c r="AT9" s="3">
        <f t="shared" si="17"/>
        <v>-9966.6</v>
      </c>
      <c r="AU9" s="3">
        <f t="shared" si="18"/>
        <v>23255.4</v>
      </c>
      <c r="AV9"/>
      <c r="AW9" s="35">
        <v>10.1</v>
      </c>
      <c r="AX9" s="3">
        <f t="shared" si="19"/>
        <v>23255.4</v>
      </c>
      <c r="AY9" s="3"/>
      <c r="AZ9" s="3"/>
      <c r="BA9" s="76">
        <f t="shared" si="20"/>
        <v>0</v>
      </c>
      <c r="BB9" s="3">
        <f t="shared" si="21"/>
        <v>0</v>
      </c>
      <c r="BC9" s="3">
        <f t="shared" si="22"/>
        <v>23255.4</v>
      </c>
      <c r="BD9" s="36">
        <v>0.3</v>
      </c>
      <c r="BE9" s="3">
        <f t="shared" si="23"/>
        <v>-6976.62</v>
      </c>
      <c r="BF9" s="3">
        <f t="shared" si="24"/>
        <v>16278.780000000002</v>
      </c>
      <c r="BG9"/>
      <c r="BH9" s="35">
        <v>10.1</v>
      </c>
      <c r="BI9" s="3">
        <f t="shared" si="25"/>
        <v>16278.780000000002</v>
      </c>
      <c r="BJ9" s="3"/>
      <c r="BK9" s="3"/>
      <c r="BL9" s="76">
        <f t="shared" si="26"/>
        <v>0</v>
      </c>
      <c r="BM9" s="3">
        <f t="shared" si="27"/>
        <v>0</v>
      </c>
      <c r="BN9" s="3">
        <f t="shared" si="28"/>
        <v>16278.780000000002</v>
      </c>
      <c r="BO9" s="36">
        <v>0.3</v>
      </c>
      <c r="BP9" s="3">
        <f t="shared" si="29"/>
        <v>-4883.6340000000009</v>
      </c>
      <c r="BQ9" s="3">
        <f t="shared" si="30"/>
        <v>11395.146000000001</v>
      </c>
      <c r="BS9" s="35">
        <v>10.1</v>
      </c>
      <c r="BT9" s="3">
        <f t="shared" si="31"/>
        <v>11395.146000000001</v>
      </c>
      <c r="BU9" s="3"/>
      <c r="BV9" s="3"/>
      <c r="BW9" s="76">
        <f t="shared" si="32"/>
        <v>0</v>
      </c>
      <c r="BX9" s="3">
        <f t="shared" si="33"/>
        <v>0</v>
      </c>
      <c r="BY9" s="3">
        <f t="shared" si="34"/>
        <v>11395.146000000001</v>
      </c>
      <c r="BZ9" s="36">
        <v>0.3</v>
      </c>
      <c r="CA9" s="3">
        <f t="shared" si="35"/>
        <v>-3418.5437999999999</v>
      </c>
      <c r="CB9" s="3">
        <f t="shared" si="36"/>
        <v>7976.6022000000012</v>
      </c>
      <c r="CD9" s="35">
        <v>10.1</v>
      </c>
      <c r="CE9" s="3">
        <f t="shared" si="37"/>
        <v>7976.6022000000012</v>
      </c>
      <c r="CF9" s="3"/>
      <c r="CG9" s="3"/>
      <c r="CH9" s="76">
        <f t="shared" si="38"/>
        <v>0</v>
      </c>
      <c r="CI9" s="3">
        <f t="shared" si="39"/>
        <v>0</v>
      </c>
      <c r="CJ9" s="3">
        <f t="shared" si="40"/>
        <v>7976.6022000000012</v>
      </c>
      <c r="CK9" s="36">
        <v>0.3</v>
      </c>
      <c r="CL9" s="3">
        <f t="shared" si="41"/>
        <v>-2392.9806600000002</v>
      </c>
      <c r="CM9" s="3">
        <f t="shared" si="42"/>
        <v>5583.621540000001</v>
      </c>
      <c r="CO9" s="35">
        <v>10.1</v>
      </c>
      <c r="CP9" s="3">
        <f t="shared" si="43"/>
        <v>5583.621540000001</v>
      </c>
      <c r="CQ9" s="3"/>
      <c r="CR9" s="3"/>
      <c r="CS9" s="76">
        <f t="shared" si="44"/>
        <v>0</v>
      </c>
      <c r="CT9" s="3">
        <f t="shared" si="45"/>
        <v>0</v>
      </c>
      <c r="CU9" s="3">
        <f t="shared" si="46"/>
        <v>5583.621540000001</v>
      </c>
      <c r="CV9" s="36">
        <v>0.3</v>
      </c>
      <c r="CW9" s="3">
        <f t="shared" si="47"/>
        <v>-1675.0864620000002</v>
      </c>
      <c r="CX9" s="3">
        <f t="shared" si="48"/>
        <v>3908.5350780000008</v>
      </c>
      <c r="CZ9" s="35">
        <v>10.1</v>
      </c>
      <c r="DA9" s="3">
        <f t="shared" si="49"/>
        <v>3908.5350780000008</v>
      </c>
      <c r="DB9" s="3"/>
      <c r="DC9" s="3"/>
      <c r="DD9" s="76">
        <f t="shared" si="50"/>
        <v>0</v>
      </c>
      <c r="DE9" s="3">
        <f t="shared" si="51"/>
        <v>0</v>
      </c>
      <c r="DF9" s="3">
        <f t="shared" si="52"/>
        <v>3908.5350780000008</v>
      </c>
      <c r="DG9" s="36">
        <v>0.3</v>
      </c>
      <c r="DH9" s="3">
        <f t="shared" si="53"/>
        <v>-1172.5605234000002</v>
      </c>
      <c r="DI9" s="3">
        <f t="shared" si="54"/>
        <v>2735.9745546000004</v>
      </c>
    </row>
    <row r="10" spans="1:113" x14ac:dyDescent="0.25">
      <c r="B10" s="45">
        <v>12</v>
      </c>
      <c r="C10" s="46" t="s">
        <v>123</v>
      </c>
      <c r="D10" s="47">
        <v>2200395.5</v>
      </c>
      <c r="E10" s="49">
        <v>3322829</v>
      </c>
      <c r="F10" s="49"/>
      <c r="G10" s="50">
        <v>5523224.5</v>
      </c>
      <c r="H10" s="50">
        <v>1661414.5</v>
      </c>
      <c r="I10" s="63">
        <v>5523224.5</v>
      </c>
      <c r="J10" s="51">
        <v>1</v>
      </c>
      <c r="K10" s="50">
        <v>5523224.5</v>
      </c>
      <c r="L10" s="50">
        <v>0</v>
      </c>
      <c r="N10" s="39">
        <f t="shared" si="0"/>
        <v>3322829</v>
      </c>
      <c r="P10" s="35">
        <v>12</v>
      </c>
      <c r="Q10" s="3"/>
      <c r="R10" s="3">
        <f t="shared" si="1"/>
        <v>3322829</v>
      </c>
      <c r="S10" s="3"/>
      <c r="T10" s="76">
        <f t="shared" si="2"/>
        <v>3322829</v>
      </c>
      <c r="U10" s="3">
        <f t="shared" si="3"/>
        <v>3322829</v>
      </c>
      <c r="V10" s="3">
        <f t="shared" si="4"/>
        <v>3322829</v>
      </c>
      <c r="W10" s="36">
        <v>1</v>
      </c>
      <c r="X10" s="3">
        <f>-T10</f>
        <v>-3322829</v>
      </c>
      <c r="Y10" s="3">
        <f t="shared" si="6"/>
        <v>0</v>
      </c>
      <c r="Z10"/>
      <c r="AA10" s="35">
        <v>12</v>
      </c>
      <c r="AB10" s="3">
        <f t="shared" si="7"/>
        <v>0</v>
      </c>
      <c r="AC10" s="3"/>
      <c r="AD10" s="3"/>
      <c r="AE10" s="76">
        <f t="shared" si="8"/>
        <v>0</v>
      </c>
      <c r="AF10" s="3">
        <f t="shared" si="9"/>
        <v>0</v>
      </c>
      <c r="AG10" s="3">
        <f t="shared" si="10"/>
        <v>0</v>
      </c>
      <c r="AH10" s="36">
        <v>1</v>
      </c>
      <c r="AI10" s="3">
        <f t="shared" si="11"/>
        <v>0</v>
      </c>
      <c r="AJ10" s="3">
        <f t="shared" si="12"/>
        <v>0</v>
      </c>
      <c r="AK10"/>
      <c r="AL10" s="35">
        <v>12</v>
      </c>
      <c r="AM10" s="3">
        <f t="shared" si="13"/>
        <v>0</v>
      </c>
      <c r="AN10" s="3"/>
      <c r="AO10" s="3"/>
      <c r="AP10" s="76">
        <f t="shared" si="14"/>
        <v>0</v>
      </c>
      <c r="AQ10" s="3">
        <f t="shared" si="15"/>
        <v>0</v>
      </c>
      <c r="AR10" s="3">
        <f t="shared" si="16"/>
        <v>0</v>
      </c>
      <c r="AS10" s="36">
        <v>1</v>
      </c>
      <c r="AT10" s="3">
        <f t="shared" si="17"/>
        <v>0</v>
      </c>
      <c r="AU10" s="3">
        <f t="shared" si="18"/>
        <v>0</v>
      </c>
      <c r="AV10"/>
      <c r="AW10" s="35">
        <v>12</v>
      </c>
      <c r="AX10" s="3">
        <f t="shared" si="19"/>
        <v>0</v>
      </c>
      <c r="AY10" s="3"/>
      <c r="AZ10" s="3"/>
      <c r="BA10" s="76">
        <f t="shared" si="20"/>
        <v>0</v>
      </c>
      <c r="BB10" s="3">
        <f t="shared" si="21"/>
        <v>0</v>
      </c>
      <c r="BC10" s="3">
        <f t="shared" si="22"/>
        <v>0</v>
      </c>
      <c r="BD10" s="36">
        <v>1</v>
      </c>
      <c r="BE10" s="3">
        <f t="shared" si="23"/>
        <v>0</v>
      </c>
      <c r="BF10" s="3">
        <f t="shared" si="24"/>
        <v>0</v>
      </c>
      <c r="BG10"/>
      <c r="BH10" s="35">
        <v>12</v>
      </c>
      <c r="BI10" s="3">
        <f t="shared" si="25"/>
        <v>0</v>
      </c>
      <c r="BJ10" s="3"/>
      <c r="BK10" s="3"/>
      <c r="BL10" s="76">
        <f t="shared" si="26"/>
        <v>0</v>
      </c>
      <c r="BM10" s="3">
        <f t="shared" si="27"/>
        <v>0</v>
      </c>
      <c r="BN10" s="3">
        <f t="shared" si="28"/>
        <v>0</v>
      </c>
      <c r="BO10" s="36">
        <v>1</v>
      </c>
      <c r="BP10" s="3">
        <f t="shared" si="29"/>
        <v>0</v>
      </c>
      <c r="BQ10" s="3">
        <f t="shared" si="30"/>
        <v>0</v>
      </c>
      <c r="BS10" s="35">
        <v>12</v>
      </c>
      <c r="BT10" s="3">
        <f t="shared" si="31"/>
        <v>0</v>
      </c>
      <c r="BU10" s="3"/>
      <c r="BV10" s="3"/>
      <c r="BW10" s="76">
        <f t="shared" si="32"/>
        <v>0</v>
      </c>
      <c r="BX10" s="3">
        <f t="shared" si="33"/>
        <v>0</v>
      </c>
      <c r="BY10" s="3">
        <f t="shared" si="34"/>
        <v>0</v>
      </c>
      <c r="BZ10" s="36">
        <v>1</v>
      </c>
      <c r="CA10" s="3">
        <f t="shared" si="35"/>
        <v>0</v>
      </c>
      <c r="CB10" s="3">
        <f t="shared" si="36"/>
        <v>0</v>
      </c>
      <c r="CD10" s="35">
        <v>12</v>
      </c>
      <c r="CE10" s="3">
        <f t="shared" si="37"/>
        <v>0</v>
      </c>
      <c r="CF10" s="3"/>
      <c r="CG10" s="3"/>
      <c r="CH10" s="76">
        <f t="shared" si="38"/>
        <v>0</v>
      </c>
      <c r="CI10" s="3">
        <f t="shared" si="39"/>
        <v>0</v>
      </c>
      <c r="CJ10" s="3">
        <f t="shared" si="40"/>
        <v>0</v>
      </c>
      <c r="CK10" s="36">
        <v>1</v>
      </c>
      <c r="CL10" s="3">
        <f t="shared" si="41"/>
        <v>0</v>
      </c>
      <c r="CM10" s="3">
        <f t="shared" si="42"/>
        <v>0</v>
      </c>
      <c r="CO10" s="35">
        <v>12</v>
      </c>
      <c r="CP10" s="3">
        <f t="shared" si="43"/>
        <v>0</v>
      </c>
      <c r="CQ10" s="3"/>
      <c r="CR10" s="3"/>
      <c r="CS10" s="76">
        <f t="shared" si="44"/>
        <v>0</v>
      </c>
      <c r="CT10" s="3">
        <f t="shared" si="45"/>
        <v>0</v>
      </c>
      <c r="CU10" s="3">
        <f t="shared" si="46"/>
        <v>0</v>
      </c>
      <c r="CV10" s="36">
        <v>1</v>
      </c>
      <c r="CW10" s="3">
        <f t="shared" si="47"/>
        <v>0</v>
      </c>
      <c r="CX10" s="3">
        <f t="shared" si="48"/>
        <v>0</v>
      </c>
      <c r="CZ10" s="35">
        <v>12</v>
      </c>
      <c r="DA10" s="3">
        <f t="shared" si="49"/>
        <v>0</v>
      </c>
      <c r="DB10" s="3"/>
      <c r="DC10" s="3"/>
      <c r="DD10" s="76">
        <f t="shared" si="50"/>
        <v>0</v>
      </c>
      <c r="DE10" s="3">
        <f t="shared" si="51"/>
        <v>0</v>
      </c>
      <c r="DF10" s="3">
        <f t="shared" si="52"/>
        <v>0</v>
      </c>
      <c r="DG10" s="36">
        <v>1</v>
      </c>
      <c r="DH10" s="3">
        <f t="shared" si="53"/>
        <v>0</v>
      </c>
      <c r="DI10" s="3">
        <f t="shared" si="54"/>
        <v>0</v>
      </c>
    </row>
    <row r="11" spans="1:113" x14ac:dyDescent="0.25">
      <c r="B11" s="45" t="s">
        <v>29</v>
      </c>
      <c r="C11" s="46" t="s">
        <v>124</v>
      </c>
      <c r="D11" s="47">
        <v>0</v>
      </c>
      <c r="E11" s="49"/>
      <c r="F11" s="49"/>
      <c r="G11" s="50">
        <v>0</v>
      </c>
      <c r="H11" s="50">
        <v>0</v>
      </c>
      <c r="I11" s="50">
        <v>0</v>
      </c>
      <c r="J11" s="64"/>
      <c r="K11" s="50">
        <v>0</v>
      </c>
      <c r="L11" s="50">
        <v>0</v>
      </c>
      <c r="N11" s="39">
        <f t="shared" si="0"/>
        <v>0</v>
      </c>
      <c r="P11" s="35" t="s">
        <v>29</v>
      </c>
      <c r="Q11" s="3"/>
      <c r="R11" s="3">
        <f t="shared" si="1"/>
        <v>0</v>
      </c>
      <c r="S11" s="3"/>
      <c r="T11" s="76">
        <f t="shared" si="2"/>
        <v>0</v>
      </c>
      <c r="U11" s="3">
        <f t="shared" si="3"/>
        <v>0</v>
      </c>
      <c r="V11" s="3">
        <f t="shared" si="4"/>
        <v>0</v>
      </c>
      <c r="W11" s="36"/>
      <c r="X11" s="3">
        <f t="shared" si="5"/>
        <v>0</v>
      </c>
      <c r="Y11" s="3">
        <f t="shared" si="6"/>
        <v>0</v>
      </c>
      <c r="Z11"/>
      <c r="AA11" s="35" t="s">
        <v>29</v>
      </c>
      <c r="AB11" s="3">
        <f t="shared" si="7"/>
        <v>0</v>
      </c>
      <c r="AC11" s="3"/>
      <c r="AD11" s="3"/>
      <c r="AE11" s="76">
        <f t="shared" si="8"/>
        <v>0</v>
      </c>
      <c r="AF11" s="3">
        <f t="shared" si="9"/>
        <v>0</v>
      </c>
      <c r="AG11" s="3">
        <f t="shared" si="10"/>
        <v>0</v>
      </c>
      <c r="AH11" s="36"/>
      <c r="AI11" s="3">
        <f t="shared" si="11"/>
        <v>0</v>
      </c>
      <c r="AJ11" s="3">
        <f t="shared" si="12"/>
        <v>0</v>
      </c>
      <c r="AK11"/>
      <c r="AL11" s="35" t="s">
        <v>29</v>
      </c>
      <c r="AM11" s="3">
        <f t="shared" si="13"/>
        <v>0</v>
      </c>
      <c r="AN11" s="3"/>
      <c r="AO11" s="3"/>
      <c r="AP11" s="76">
        <f t="shared" si="14"/>
        <v>0</v>
      </c>
      <c r="AQ11" s="3">
        <f t="shared" si="15"/>
        <v>0</v>
      </c>
      <c r="AR11" s="3">
        <f t="shared" si="16"/>
        <v>0</v>
      </c>
      <c r="AS11" s="36"/>
      <c r="AT11" s="3">
        <f t="shared" si="17"/>
        <v>0</v>
      </c>
      <c r="AU11" s="3">
        <f t="shared" si="18"/>
        <v>0</v>
      </c>
      <c r="AV11"/>
      <c r="AW11" s="35" t="s">
        <v>29</v>
      </c>
      <c r="AX11" s="3">
        <f t="shared" si="19"/>
        <v>0</v>
      </c>
      <c r="AY11" s="3"/>
      <c r="AZ11" s="3"/>
      <c r="BA11" s="76">
        <f t="shared" si="20"/>
        <v>0</v>
      </c>
      <c r="BB11" s="3">
        <f t="shared" si="21"/>
        <v>0</v>
      </c>
      <c r="BC11" s="3">
        <f t="shared" si="22"/>
        <v>0</v>
      </c>
      <c r="BD11" s="36"/>
      <c r="BE11" s="3">
        <f t="shared" si="23"/>
        <v>0</v>
      </c>
      <c r="BF11" s="3">
        <f t="shared" si="24"/>
        <v>0</v>
      </c>
      <c r="BG11"/>
      <c r="BH11" s="35" t="s">
        <v>29</v>
      </c>
      <c r="BI11" s="3">
        <f t="shared" si="25"/>
        <v>0</v>
      </c>
      <c r="BJ11" s="3"/>
      <c r="BK11" s="3"/>
      <c r="BL11" s="76">
        <f t="shared" si="26"/>
        <v>0</v>
      </c>
      <c r="BM11" s="3">
        <f t="shared" si="27"/>
        <v>0</v>
      </c>
      <c r="BN11" s="3">
        <f t="shared" si="28"/>
        <v>0</v>
      </c>
      <c r="BO11" s="36"/>
      <c r="BP11" s="3">
        <f t="shared" si="29"/>
        <v>0</v>
      </c>
      <c r="BQ11" s="3">
        <f t="shared" si="30"/>
        <v>0</v>
      </c>
      <c r="BS11" s="35" t="s">
        <v>29</v>
      </c>
      <c r="BT11" s="3">
        <f t="shared" si="31"/>
        <v>0</v>
      </c>
      <c r="BU11" s="3"/>
      <c r="BV11" s="3"/>
      <c r="BW11" s="76">
        <f t="shared" si="32"/>
        <v>0</v>
      </c>
      <c r="BX11" s="3">
        <f t="shared" si="33"/>
        <v>0</v>
      </c>
      <c r="BY11" s="3">
        <f t="shared" si="34"/>
        <v>0</v>
      </c>
      <c r="BZ11" s="36"/>
      <c r="CA11" s="3">
        <f t="shared" si="35"/>
        <v>0</v>
      </c>
      <c r="CB11" s="3">
        <f t="shared" si="36"/>
        <v>0</v>
      </c>
      <c r="CD11" s="35" t="s">
        <v>29</v>
      </c>
      <c r="CE11" s="3">
        <f t="shared" si="37"/>
        <v>0</v>
      </c>
      <c r="CF11" s="3"/>
      <c r="CG11" s="3"/>
      <c r="CH11" s="76">
        <f t="shared" si="38"/>
        <v>0</v>
      </c>
      <c r="CI11" s="3">
        <f t="shared" si="39"/>
        <v>0</v>
      </c>
      <c r="CJ11" s="3">
        <f t="shared" si="40"/>
        <v>0</v>
      </c>
      <c r="CK11" s="36"/>
      <c r="CL11" s="3">
        <f t="shared" si="41"/>
        <v>0</v>
      </c>
      <c r="CM11" s="3">
        <f t="shared" si="42"/>
        <v>0</v>
      </c>
      <c r="CO11" s="35" t="s">
        <v>29</v>
      </c>
      <c r="CP11" s="3">
        <f t="shared" si="43"/>
        <v>0</v>
      </c>
      <c r="CQ11" s="3"/>
      <c r="CR11" s="3"/>
      <c r="CS11" s="76">
        <f t="shared" si="44"/>
        <v>0</v>
      </c>
      <c r="CT11" s="3">
        <f t="shared" si="45"/>
        <v>0</v>
      </c>
      <c r="CU11" s="3">
        <f t="shared" si="46"/>
        <v>0</v>
      </c>
      <c r="CV11" s="36"/>
      <c r="CW11" s="3">
        <f t="shared" si="47"/>
        <v>0</v>
      </c>
      <c r="CX11" s="3">
        <f t="shared" si="48"/>
        <v>0</v>
      </c>
      <c r="CZ11" s="35" t="s">
        <v>29</v>
      </c>
      <c r="DA11" s="3">
        <f t="shared" si="49"/>
        <v>0</v>
      </c>
      <c r="DB11" s="3"/>
      <c r="DC11" s="3"/>
      <c r="DD11" s="76">
        <f t="shared" si="50"/>
        <v>0</v>
      </c>
      <c r="DE11" s="3">
        <f t="shared" si="51"/>
        <v>0</v>
      </c>
      <c r="DF11" s="3">
        <f t="shared" si="52"/>
        <v>0</v>
      </c>
      <c r="DG11" s="36"/>
      <c r="DH11" s="3">
        <f t="shared" si="53"/>
        <v>0</v>
      </c>
      <c r="DI11" s="3">
        <f t="shared" si="54"/>
        <v>0</v>
      </c>
    </row>
    <row r="12" spans="1:113" x14ac:dyDescent="0.25">
      <c r="B12" s="45" t="s">
        <v>30</v>
      </c>
      <c r="C12" s="46" t="s">
        <v>125</v>
      </c>
      <c r="D12" s="47">
        <v>0</v>
      </c>
      <c r="E12" s="49"/>
      <c r="F12" s="49"/>
      <c r="G12" s="50">
        <v>0</v>
      </c>
      <c r="H12" s="50">
        <v>0</v>
      </c>
      <c r="I12" s="50">
        <v>0</v>
      </c>
      <c r="J12" s="64"/>
      <c r="K12" s="50">
        <v>0</v>
      </c>
      <c r="L12" s="50">
        <v>0</v>
      </c>
      <c r="N12" s="39">
        <f t="shared" si="0"/>
        <v>0</v>
      </c>
      <c r="P12" s="35" t="s">
        <v>30</v>
      </c>
      <c r="Q12" s="3"/>
      <c r="R12" s="3">
        <f t="shared" si="1"/>
        <v>0</v>
      </c>
      <c r="S12" s="3"/>
      <c r="T12" s="76">
        <f t="shared" si="2"/>
        <v>0</v>
      </c>
      <c r="U12" s="3">
        <f t="shared" si="3"/>
        <v>0</v>
      </c>
      <c r="V12" s="3">
        <f t="shared" si="4"/>
        <v>0</v>
      </c>
      <c r="W12" s="36"/>
      <c r="X12" s="3">
        <f t="shared" si="5"/>
        <v>0</v>
      </c>
      <c r="Y12" s="3">
        <f t="shared" si="6"/>
        <v>0</v>
      </c>
      <c r="Z12"/>
      <c r="AA12" s="35" t="s">
        <v>30</v>
      </c>
      <c r="AB12" s="3">
        <f t="shared" si="7"/>
        <v>0</v>
      </c>
      <c r="AC12" s="3"/>
      <c r="AD12" s="3"/>
      <c r="AE12" s="76">
        <f t="shared" si="8"/>
        <v>0</v>
      </c>
      <c r="AF12" s="3">
        <f t="shared" si="9"/>
        <v>0</v>
      </c>
      <c r="AG12" s="3">
        <f t="shared" si="10"/>
        <v>0</v>
      </c>
      <c r="AH12" s="36"/>
      <c r="AI12" s="3">
        <f t="shared" si="11"/>
        <v>0</v>
      </c>
      <c r="AJ12" s="3">
        <f t="shared" si="12"/>
        <v>0</v>
      </c>
      <c r="AK12"/>
      <c r="AL12" s="35" t="s">
        <v>30</v>
      </c>
      <c r="AM12" s="3">
        <f t="shared" si="13"/>
        <v>0</v>
      </c>
      <c r="AN12" s="3"/>
      <c r="AO12" s="3"/>
      <c r="AP12" s="76">
        <f t="shared" si="14"/>
        <v>0</v>
      </c>
      <c r="AQ12" s="3">
        <f t="shared" si="15"/>
        <v>0</v>
      </c>
      <c r="AR12" s="3">
        <f t="shared" si="16"/>
        <v>0</v>
      </c>
      <c r="AS12" s="36"/>
      <c r="AT12" s="3">
        <f t="shared" si="17"/>
        <v>0</v>
      </c>
      <c r="AU12" s="3">
        <f t="shared" si="18"/>
        <v>0</v>
      </c>
      <c r="AV12"/>
      <c r="AW12" s="35" t="s">
        <v>30</v>
      </c>
      <c r="AX12" s="3">
        <f t="shared" si="19"/>
        <v>0</v>
      </c>
      <c r="AY12" s="3"/>
      <c r="AZ12" s="3"/>
      <c r="BA12" s="76">
        <f t="shared" si="20"/>
        <v>0</v>
      </c>
      <c r="BB12" s="3">
        <f t="shared" si="21"/>
        <v>0</v>
      </c>
      <c r="BC12" s="3">
        <f t="shared" si="22"/>
        <v>0</v>
      </c>
      <c r="BD12" s="36"/>
      <c r="BE12" s="3">
        <f t="shared" si="23"/>
        <v>0</v>
      </c>
      <c r="BF12" s="3">
        <f t="shared" si="24"/>
        <v>0</v>
      </c>
      <c r="BG12"/>
      <c r="BH12" s="35" t="s">
        <v>30</v>
      </c>
      <c r="BI12" s="3">
        <f t="shared" si="25"/>
        <v>0</v>
      </c>
      <c r="BJ12" s="3"/>
      <c r="BK12" s="3"/>
      <c r="BL12" s="76">
        <f t="shared" si="26"/>
        <v>0</v>
      </c>
      <c r="BM12" s="3">
        <f t="shared" si="27"/>
        <v>0</v>
      </c>
      <c r="BN12" s="3">
        <f t="shared" si="28"/>
        <v>0</v>
      </c>
      <c r="BO12" s="36"/>
      <c r="BP12" s="3">
        <f t="shared" si="29"/>
        <v>0</v>
      </c>
      <c r="BQ12" s="3">
        <f t="shared" si="30"/>
        <v>0</v>
      </c>
      <c r="BS12" s="35" t="s">
        <v>30</v>
      </c>
      <c r="BT12" s="3">
        <f t="shared" si="31"/>
        <v>0</v>
      </c>
      <c r="BU12" s="3"/>
      <c r="BV12" s="3"/>
      <c r="BW12" s="76">
        <f t="shared" si="32"/>
        <v>0</v>
      </c>
      <c r="BX12" s="3">
        <f t="shared" si="33"/>
        <v>0</v>
      </c>
      <c r="BY12" s="3">
        <f t="shared" si="34"/>
        <v>0</v>
      </c>
      <c r="BZ12" s="36"/>
      <c r="CA12" s="3">
        <f t="shared" si="35"/>
        <v>0</v>
      </c>
      <c r="CB12" s="3">
        <f t="shared" si="36"/>
        <v>0</v>
      </c>
      <c r="CD12" s="35" t="s">
        <v>30</v>
      </c>
      <c r="CE12" s="3">
        <f t="shared" si="37"/>
        <v>0</v>
      </c>
      <c r="CF12" s="3"/>
      <c r="CG12" s="3"/>
      <c r="CH12" s="76">
        <f t="shared" si="38"/>
        <v>0</v>
      </c>
      <c r="CI12" s="3">
        <f t="shared" si="39"/>
        <v>0</v>
      </c>
      <c r="CJ12" s="3">
        <f t="shared" si="40"/>
        <v>0</v>
      </c>
      <c r="CK12" s="36"/>
      <c r="CL12" s="3">
        <f t="shared" si="41"/>
        <v>0</v>
      </c>
      <c r="CM12" s="3">
        <f t="shared" si="42"/>
        <v>0</v>
      </c>
      <c r="CO12" s="35" t="s">
        <v>30</v>
      </c>
      <c r="CP12" s="3">
        <f t="shared" si="43"/>
        <v>0</v>
      </c>
      <c r="CQ12" s="3"/>
      <c r="CR12" s="3"/>
      <c r="CS12" s="76">
        <f t="shared" si="44"/>
        <v>0</v>
      </c>
      <c r="CT12" s="3">
        <f t="shared" si="45"/>
        <v>0</v>
      </c>
      <c r="CU12" s="3">
        <f t="shared" si="46"/>
        <v>0</v>
      </c>
      <c r="CV12" s="36"/>
      <c r="CW12" s="3">
        <f t="shared" si="47"/>
        <v>0</v>
      </c>
      <c r="CX12" s="3">
        <f t="shared" si="48"/>
        <v>0</v>
      </c>
      <c r="CZ12" s="35" t="s">
        <v>30</v>
      </c>
      <c r="DA12" s="3">
        <f t="shared" si="49"/>
        <v>0</v>
      </c>
      <c r="DB12" s="3"/>
      <c r="DC12" s="3"/>
      <c r="DD12" s="76">
        <f t="shared" si="50"/>
        <v>0</v>
      </c>
      <c r="DE12" s="3">
        <f t="shared" si="51"/>
        <v>0</v>
      </c>
      <c r="DF12" s="3">
        <f t="shared" si="52"/>
        <v>0</v>
      </c>
      <c r="DG12" s="36"/>
      <c r="DH12" s="3">
        <f t="shared" si="53"/>
        <v>0</v>
      </c>
      <c r="DI12" s="3">
        <f t="shared" si="54"/>
        <v>0</v>
      </c>
    </row>
    <row r="13" spans="1:113" x14ac:dyDescent="0.25">
      <c r="B13" s="45" t="s">
        <v>31</v>
      </c>
      <c r="C13" s="46" t="s">
        <v>126</v>
      </c>
      <c r="D13" s="47">
        <v>0</v>
      </c>
      <c r="E13" s="49"/>
      <c r="F13" s="49"/>
      <c r="G13" s="50">
        <v>0</v>
      </c>
      <c r="H13" s="50">
        <v>0</v>
      </c>
      <c r="I13" s="50">
        <v>0</v>
      </c>
      <c r="J13" s="64"/>
      <c r="K13" s="50">
        <v>0</v>
      </c>
      <c r="L13" s="50">
        <v>0</v>
      </c>
      <c r="N13" s="39">
        <f t="shared" si="0"/>
        <v>0</v>
      </c>
      <c r="P13" s="35" t="s">
        <v>31</v>
      </c>
      <c r="Q13" s="3"/>
      <c r="R13" s="3">
        <f t="shared" si="1"/>
        <v>0</v>
      </c>
      <c r="S13" s="3"/>
      <c r="T13" s="76">
        <f t="shared" si="2"/>
        <v>0</v>
      </c>
      <c r="U13" s="3">
        <f t="shared" si="3"/>
        <v>0</v>
      </c>
      <c r="V13" s="3">
        <f t="shared" si="4"/>
        <v>0</v>
      </c>
      <c r="W13" s="36"/>
      <c r="X13" s="3">
        <f t="shared" si="5"/>
        <v>0</v>
      </c>
      <c r="Y13" s="3">
        <f t="shared" si="6"/>
        <v>0</v>
      </c>
      <c r="Z13"/>
      <c r="AA13" s="35" t="s">
        <v>31</v>
      </c>
      <c r="AB13" s="3">
        <f t="shared" si="7"/>
        <v>0</v>
      </c>
      <c r="AC13" s="3"/>
      <c r="AD13" s="3"/>
      <c r="AE13" s="76">
        <f t="shared" si="8"/>
        <v>0</v>
      </c>
      <c r="AF13" s="3">
        <f t="shared" si="9"/>
        <v>0</v>
      </c>
      <c r="AG13" s="3">
        <f t="shared" si="10"/>
        <v>0</v>
      </c>
      <c r="AH13" s="36"/>
      <c r="AI13" s="3">
        <f t="shared" si="11"/>
        <v>0</v>
      </c>
      <c r="AJ13" s="3">
        <f t="shared" si="12"/>
        <v>0</v>
      </c>
      <c r="AK13"/>
      <c r="AL13" s="35" t="s">
        <v>31</v>
      </c>
      <c r="AM13" s="3">
        <f t="shared" si="13"/>
        <v>0</v>
      </c>
      <c r="AN13" s="3"/>
      <c r="AO13" s="3"/>
      <c r="AP13" s="76">
        <f t="shared" si="14"/>
        <v>0</v>
      </c>
      <c r="AQ13" s="3">
        <f t="shared" si="15"/>
        <v>0</v>
      </c>
      <c r="AR13" s="3">
        <f t="shared" si="16"/>
        <v>0</v>
      </c>
      <c r="AS13" s="36"/>
      <c r="AT13" s="3">
        <f t="shared" si="17"/>
        <v>0</v>
      </c>
      <c r="AU13" s="3">
        <f t="shared" si="18"/>
        <v>0</v>
      </c>
      <c r="AV13"/>
      <c r="AW13" s="35" t="s">
        <v>31</v>
      </c>
      <c r="AX13" s="3">
        <f t="shared" si="19"/>
        <v>0</v>
      </c>
      <c r="AY13" s="3"/>
      <c r="AZ13" s="3"/>
      <c r="BA13" s="76">
        <f t="shared" si="20"/>
        <v>0</v>
      </c>
      <c r="BB13" s="3">
        <f t="shared" si="21"/>
        <v>0</v>
      </c>
      <c r="BC13" s="3">
        <f t="shared" si="22"/>
        <v>0</v>
      </c>
      <c r="BD13" s="36"/>
      <c r="BE13" s="3">
        <f t="shared" si="23"/>
        <v>0</v>
      </c>
      <c r="BF13" s="3">
        <f t="shared" si="24"/>
        <v>0</v>
      </c>
      <c r="BG13"/>
      <c r="BH13" s="35" t="s">
        <v>31</v>
      </c>
      <c r="BI13" s="3">
        <f t="shared" si="25"/>
        <v>0</v>
      </c>
      <c r="BJ13" s="3"/>
      <c r="BK13" s="3"/>
      <c r="BL13" s="76">
        <f t="shared" si="26"/>
        <v>0</v>
      </c>
      <c r="BM13" s="3">
        <f t="shared" si="27"/>
        <v>0</v>
      </c>
      <c r="BN13" s="3">
        <f t="shared" si="28"/>
        <v>0</v>
      </c>
      <c r="BO13" s="36"/>
      <c r="BP13" s="3">
        <f t="shared" si="29"/>
        <v>0</v>
      </c>
      <c r="BQ13" s="3">
        <f t="shared" si="30"/>
        <v>0</v>
      </c>
      <c r="BS13" s="35" t="s">
        <v>31</v>
      </c>
      <c r="BT13" s="3">
        <f t="shared" si="31"/>
        <v>0</v>
      </c>
      <c r="BU13" s="3"/>
      <c r="BV13" s="3"/>
      <c r="BW13" s="76">
        <f t="shared" si="32"/>
        <v>0</v>
      </c>
      <c r="BX13" s="3">
        <f t="shared" si="33"/>
        <v>0</v>
      </c>
      <c r="BY13" s="3">
        <f t="shared" si="34"/>
        <v>0</v>
      </c>
      <c r="BZ13" s="36"/>
      <c r="CA13" s="3">
        <f t="shared" si="35"/>
        <v>0</v>
      </c>
      <c r="CB13" s="3">
        <f t="shared" si="36"/>
        <v>0</v>
      </c>
      <c r="CD13" s="35" t="s">
        <v>31</v>
      </c>
      <c r="CE13" s="3">
        <f t="shared" si="37"/>
        <v>0</v>
      </c>
      <c r="CF13" s="3"/>
      <c r="CG13" s="3"/>
      <c r="CH13" s="76">
        <f t="shared" si="38"/>
        <v>0</v>
      </c>
      <c r="CI13" s="3">
        <f t="shared" si="39"/>
        <v>0</v>
      </c>
      <c r="CJ13" s="3">
        <f t="shared" si="40"/>
        <v>0</v>
      </c>
      <c r="CK13" s="36"/>
      <c r="CL13" s="3">
        <f t="shared" si="41"/>
        <v>0</v>
      </c>
      <c r="CM13" s="3">
        <f t="shared" si="42"/>
        <v>0</v>
      </c>
      <c r="CO13" s="35" t="s">
        <v>31</v>
      </c>
      <c r="CP13" s="3">
        <f t="shared" si="43"/>
        <v>0</v>
      </c>
      <c r="CQ13" s="3"/>
      <c r="CR13" s="3"/>
      <c r="CS13" s="76">
        <f t="shared" si="44"/>
        <v>0</v>
      </c>
      <c r="CT13" s="3">
        <f t="shared" si="45"/>
        <v>0</v>
      </c>
      <c r="CU13" s="3">
        <f t="shared" si="46"/>
        <v>0</v>
      </c>
      <c r="CV13" s="36"/>
      <c r="CW13" s="3">
        <f t="shared" si="47"/>
        <v>0</v>
      </c>
      <c r="CX13" s="3">
        <f t="shared" si="48"/>
        <v>0</v>
      </c>
      <c r="CZ13" s="35" t="s">
        <v>31</v>
      </c>
      <c r="DA13" s="3">
        <f t="shared" si="49"/>
        <v>0</v>
      </c>
      <c r="DB13" s="3"/>
      <c r="DC13" s="3"/>
      <c r="DD13" s="76">
        <f t="shared" si="50"/>
        <v>0</v>
      </c>
      <c r="DE13" s="3">
        <f t="shared" si="51"/>
        <v>0</v>
      </c>
      <c r="DF13" s="3">
        <f t="shared" si="52"/>
        <v>0</v>
      </c>
      <c r="DG13" s="36"/>
      <c r="DH13" s="3">
        <f t="shared" si="53"/>
        <v>0</v>
      </c>
      <c r="DI13" s="3">
        <f t="shared" si="54"/>
        <v>0</v>
      </c>
    </row>
    <row r="14" spans="1:113" x14ac:dyDescent="0.25">
      <c r="B14" s="45" t="s">
        <v>32</v>
      </c>
      <c r="C14" s="46" t="s">
        <v>127</v>
      </c>
      <c r="D14" s="47">
        <v>0</v>
      </c>
      <c r="E14" s="49"/>
      <c r="F14" s="49"/>
      <c r="G14" s="50">
        <v>0</v>
      </c>
      <c r="H14" s="50">
        <v>0</v>
      </c>
      <c r="I14" s="50">
        <v>0</v>
      </c>
      <c r="J14" s="64"/>
      <c r="K14" s="50">
        <v>0</v>
      </c>
      <c r="L14" s="50">
        <v>0</v>
      </c>
      <c r="N14" s="39">
        <f t="shared" si="0"/>
        <v>0</v>
      </c>
      <c r="P14" s="35" t="s">
        <v>32</v>
      </c>
      <c r="Q14" s="3"/>
      <c r="R14" s="3">
        <f t="shared" si="1"/>
        <v>0</v>
      </c>
      <c r="S14" s="3"/>
      <c r="T14" s="76">
        <f t="shared" si="2"/>
        <v>0</v>
      </c>
      <c r="U14" s="3">
        <f t="shared" si="3"/>
        <v>0</v>
      </c>
      <c r="V14" s="3">
        <f t="shared" si="4"/>
        <v>0</v>
      </c>
      <c r="W14" s="36"/>
      <c r="X14" s="3">
        <f t="shared" si="5"/>
        <v>0</v>
      </c>
      <c r="Y14" s="3">
        <f t="shared" si="6"/>
        <v>0</v>
      </c>
      <c r="Z14"/>
      <c r="AA14" s="35" t="s">
        <v>32</v>
      </c>
      <c r="AB14" s="3">
        <f t="shared" si="7"/>
        <v>0</v>
      </c>
      <c r="AC14" s="3"/>
      <c r="AD14" s="3"/>
      <c r="AE14" s="76">
        <f t="shared" si="8"/>
        <v>0</v>
      </c>
      <c r="AF14" s="3">
        <f t="shared" si="9"/>
        <v>0</v>
      </c>
      <c r="AG14" s="3">
        <f t="shared" si="10"/>
        <v>0</v>
      </c>
      <c r="AH14" s="36"/>
      <c r="AI14" s="3">
        <f t="shared" si="11"/>
        <v>0</v>
      </c>
      <c r="AJ14" s="3">
        <f t="shared" si="12"/>
        <v>0</v>
      </c>
      <c r="AK14"/>
      <c r="AL14" s="35" t="s">
        <v>32</v>
      </c>
      <c r="AM14" s="3">
        <f t="shared" si="13"/>
        <v>0</v>
      </c>
      <c r="AN14" s="3"/>
      <c r="AO14" s="3"/>
      <c r="AP14" s="76">
        <f t="shared" si="14"/>
        <v>0</v>
      </c>
      <c r="AQ14" s="3">
        <f t="shared" si="15"/>
        <v>0</v>
      </c>
      <c r="AR14" s="3">
        <f t="shared" si="16"/>
        <v>0</v>
      </c>
      <c r="AS14" s="36"/>
      <c r="AT14" s="3">
        <f t="shared" si="17"/>
        <v>0</v>
      </c>
      <c r="AU14" s="3">
        <f t="shared" si="18"/>
        <v>0</v>
      </c>
      <c r="AV14"/>
      <c r="AW14" s="35" t="s">
        <v>32</v>
      </c>
      <c r="AX14" s="3">
        <f t="shared" si="19"/>
        <v>0</v>
      </c>
      <c r="AY14" s="3"/>
      <c r="AZ14" s="3"/>
      <c r="BA14" s="76">
        <f t="shared" si="20"/>
        <v>0</v>
      </c>
      <c r="BB14" s="3">
        <f t="shared" si="21"/>
        <v>0</v>
      </c>
      <c r="BC14" s="3">
        <f t="shared" si="22"/>
        <v>0</v>
      </c>
      <c r="BD14" s="36"/>
      <c r="BE14" s="3">
        <f t="shared" si="23"/>
        <v>0</v>
      </c>
      <c r="BF14" s="3">
        <f t="shared" si="24"/>
        <v>0</v>
      </c>
      <c r="BG14"/>
      <c r="BH14" s="35" t="s">
        <v>32</v>
      </c>
      <c r="BI14" s="3">
        <f t="shared" si="25"/>
        <v>0</v>
      </c>
      <c r="BJ14" s="3"/>
      <c r="BK14" s="3"/>
      <c r="BL14" s="76">
        <f t="shared" si="26"/>
        <v>0</v>
      </c>
      <c r="BM14" s="3">
        <f t="shared" si="27"/>
        <v>0</v>
      </c>
      <c r="BN14" s="3">
        <f t="shared" si="28"/>
        <v>0</v>
      </c>
      <c r="BO14" s="36"/>
      <c r="BP14" s="3">
        <f t="shared" si="29"/>
        <v>0</v>
      </c>
      <c r="BQ14" s="3">
        <f t="shared" si="30"/>
        <v>0</v>
      </c>
      <c r="BS14" s="35" t="s">
        <v>32</v>
      </c>
      <c r="BT14" s="3">
        <f t="shared" si="31"/>
        <v>0</v>
      </c>
      <c r="BU14" s="3"/>
      <c r="BV14" s="3"/>
      <c r="BW14" s="76">
        <f t="shared" si="32"/>
        <v>0</v>
      </c>
      <c r="BX14" s="3">
        <f t="shared" si="33"/>
        <v>0</v>
      </c>
      <c r="BY14" s="3">
        <f t="shared" si="34"/>
        <v>0</v>
      </c>
      <c r="BZ14" s="36"/>
      <c r="CA14" s="3">
        <f t="shared" si="35"/>
        <v>0</v>
      </c>
      <c r="CB14" s="3">
        <f t="shared" si="36"/>
        <v>0</v>
      </c>
      <c r="CD14" s="35" t="s">
        <v>32</v>
      </c>
      <c r="CE14" s="3">
        <f t="shared" si="37"/>
        <v>0</v>
      </c>
      <c r="CF14" s="3"/>
      <c r="CG14" s="3"/>
      <c r="CH14" s="76">
        <f t="shared" si="38"/>
        <v>0</v>
      </c>
      <c r="CI14" s="3">
        <f t="shared" si="39"/>
        <v>0</v>
      </c>
      <c r="CJ14" s="3">
        <f t="shared" si="40"/>
        <v>0</v>
      </c>
      <c r="CK14" s="36"/>
      <c r="CL14" s="3">
        <f t="shared" si="41"/>
        <v>0</v>
      </c>
      <c r="CM14" s="3">
        <f t="shared" si="42"/>
        <v>0</v>
      </c>
      <c r="CO14" s="35" t="s">
        <v>32</v>
      </c>
      <c r="CP14" s="3">
        <f t="shared" si="43"/>
        <v>0</v>
      </c>
      <c r="CQ14" s="3"/>
      <c r="CR14" s="3"/>
      <c r="CS14" s="76">
        <f t="shared" si="44"/>
        <v>0</v>
      </c>
      <c r="CT14" s="3">
        <f t="shared" si="45"/>
        <v>0</v>
      </c>
      <c r="CU14" s="3">
        <f t="shared" si="46"/>
        <v>0</v>
      </c>
      <c r="CV14" s="36"/>
      <c r="CW14" s="3">
        <f t="shared" si="47"/>
        <v>0</v>
      </c>
      <c r="CX14" s="3">
        <f t="shared" si="48"/>
        <v>0</v>
      </c>
      <c r="CZ14" s="35" t="s">
        <v>32</v>
      </c>
      <c r="DA14" s="3">
        <f t="shared" si="49"/>
        <v>0</v>
      </c>
      <c r="DB14" s="3"/>
      <c r="DC14" s="3"/>
      <c r="DD14" s="76">
        <f t="shared" si="50"/>
        <v>0</v>
      </c>
      <c r="DE14" s="3">
        <f t="shared" si="51"/>
        <v>0</v>
      </c>
      <c r="DF14" s="3">
        <f t="shared" si="52"/>
        <v>0</v>
      </c>
      <c r="DG14" s="36"/>
      <c r="DH14" s="3">
        <f t="shared" si="53"/>
        <v>0</v>
      </c>
      <c r="DI14" s="3">
        <f t="shared" si="54"/>
        <v>0</v>
      </c>
    </row>
    <row r="15" spans="1:113" x14ac:dyDescent="0.25">
      <c r="B15" s="45">
        <v>14</v>
      </c>
      <c r="C15" s="46" t="s">
        <v>128</v>
      </c>
      <c r="D15" s="47">
        <v>0</v>
      </c>
      <c r="E15" s="49"/>
      <c r="F15" s="49"/>
      <c r="G15" s="50">
        <v>0</v>
      </c>
      <c r="H15" s="50">
        <v>0</v>
      </c>
      <c r="I15" s="50">
        <v>0</v>
      </c>
      <c r="J15" s="64"/>
      <c r="K15" s="50">
        <v>0</v>
      </c>
      <c r="L15" s="50">
        <v>0</v>
      </c>
      <c r="N15" s="39">
        <f t="shared" si="0"/>
        <v>0</v>
      </c>
      <c r="P15" s="35">
        <v>14</v>
      </c>
      <c r="Q15" s="3"/>
      <c r="R15" s="3">
        <f t="shared" si="1"/>
        <v>0</v>
      </c>
      <c r="S15" s="3"/>
      <c r="T15" s="76">
        <f t="shared" si="2"/>
        <v>0</v>
      </c>
      <c r="U15" s="3">
        <f t="shared" si="3"/>
        <v>0</v>
      </c>
      <c r="V15" s="3">
        <f t="shared" si="4"/>
        <v>0</v>
      </c>
      <c r="W15" s="36"/>
      <c r="X15" s="3">
        <f t="shared" si="5"/>
        <v>0</v>
      </c>
      <c r="Y15" s="3">
        <f t="shared" si="6"/>
        <v>0</v>
      </c>
      <c r="Z15"/>
      <c r="AA15" s="35">
        <v>14</v>
      </c>
      <c r="AB15" s="3">
        <f t="shared" si="7"/>
        <v>0</v>
      </c>
      <c r="AC15" s="3"/>
      <c r="AD15" s="3"/>
      <c r="AE15" s="76">
        <f t="shared" si="8"/>
        <v>0</v>
      </c>
      <c r="AF15" s="3">
        <f t="shared" si="9"/>
        <v>0</v>
      </c>
      <c r="AG15" s="3">
        <f t="shared" si="10"/>
        <v>0</v>
      </c>
      <c r="AH15" s="36"/>
      <c r="AI15" s="3">
        <f t="shared" si="11"/>
        <v>0</v>
      </c>
      <c r="AJ15" s="3">
        <f t="shared" si="12"/>
        <v>0</v>
      </c>
      <c r="AK15"/>
      <c r="AL15" s="35">
        <v>14</v>
      </c>
      <c r="AM15" s="3">
        <f t="shared" si="13"/>
        <v>0</v>
      </c>
      <c r="AN15" s="3"/>
      <c r="AO15" s="3"/>
      <c r="AP15" s="76">
        <f t="shared" si="14"/>
        <v>0</v>
      </c>
      <c r="AQ15" s="3">
        <f t="shared" si="15"/>
        <v>0</v>
      </c>
      <c r="AR15" s="3">
        <f t="shared" si="16"/>
        <v>0</v>
      </c>
      <c r="AS15" s="36"/>
      <c r="AT15" s="3">
        <f t="shared" si="17"/>
        <v>0</v>
      </c>
      <c r="AU15" s="3">
        <f t="shared" si="18"/>
        <v>0</v>
      </c>
      <c r="AV15"/>
      <c r="AW15" s="35">
        <v>14</v>
      </c>
      <c r="AX15" s="3">
        <f t="shared" si="19"/>
        <v>0</v>
      </c>
      <c r="AY15" s="3"/>
      <c r="AZ15" s="3"/>
      <c r="BA15" s="76">
        <f t="shared" si="20"/>
        <v>0</v>
      </c>
      <c r="BB15" s="3">
        <f t="shared" si="21"/>
        <v>0</v>
      </c>
      <c r="BC15" s="3">
        <f t="shared" si="22"/>
        <v>0</v>
      </c>
      <c r="BD15" s="36"/>
      <c r="BE15" s="3">
        <f t="shared" si="23"/>
        <v>0</v>
      </c>
      <c r="BF15" s="3">
        <f t="shared" si="24"/>
        <v>0</v>
      </c>
      <c r="BG15"/>
      <c r="BH15" s="35">
        <v>14</v>
      </c>
      <c r="BI15" s="3">
        <f t="shared" si="25"/>
        <v>0</v>
      </c>
      <c r="BJ15" s="3"/>
      <c r="BK15" s="3"/>
      <c r="BL15" s="76">
        <f t="shared" si="26"/>
        <v>0</v>
      </c>
      <c r="BM15" s="3">
        <f t="shared" si="27"/>
        <v>0</v>
      </c>
      <c r="BN15" s="3">
        <f t="shared" si="28"/>
        <v>0</v>
      </c>
      <c r="BO15" s="36"/>
      <c r="BP15" s="3">
        <f t="shared" si="29"/>
        <v>0</v>
      </c>
      <c r="BQ15" s="3">
        <f t="shared" si="30"/>
        <v>0</v>
      </c>
      <c r="BS15" s="35">
        <v>14</v>
      </c>
      <c r="BT15" s="3">
        <f t="shared" si="31"/>
        <v>0</v>
      </c>
      <c r="BU15" s="3"/>
      <c r="BV15" s="3"/>
      <c r="BW15" s="76">
        <f t="shared" si="32"/>
        <v>0</v>
      </c>
      <c r="BX15" s="3">
        <f t="shared" si="33"/>
        <v>0</v>
      </c>
      <c r="BY15" s="3">
        <f t="shared" si="34"/>
        <v>0</v>
      </c>
      <c r="BZ15" s="36"/>
      <c r="CA15" s="3">
        <f t="shared" si="35"/>
        <v>0</v>
      </c>
      <c r="CB15" s="3">
        <f t="shared" si="36"/>
        <v>0</v>
      </c>
      <c r="CD15" s="35">
        <v>14</v>
      </c>
      <c r="CE15" s="3">
        <f t="shared" si="37"/>
        <v>0</v>
      </c>
      <c r="CF15" s="3"/>
      <c r="CG15" s="3"/>
      <c r="CH15" s="76">
        <f t="shared" si="38"/>
        <v>0</v>
      </c>
      <c r="CI15" s="3">
        <f t="shared" si="39"/>
        <v>0</v>
      </c>
      <c r="CJ15" s="3">
        <f t="shared" si="40"/>
        <v>0</v>
      </c>
      <c r="CK15" s="36"/>
      <c r="CL15" s="3">
        <f t="shared" si="41"/>
        <v>0</v>
      </c>
      <c r="CM15" s="3">
        <f t="shared" si="42"/>
        <v>0</v>
      </c>
      <c r="CO15" s="35">
        <v>14</v>
      </c>
      <c r="CP15" s="3">
        <f t="shared" si="43"/>
        <v>0</v>
      </c>
      <c r="CQ15" s="3"/>
      <c r="CR15" s="3"/>
      <c r="CS15" s="76">
        <f t="shared" si="44"/>
        <v>0</v>
      </c>
      <c r="CT15" s="3">
        <f t="shared" si="45"/>
        <v>0</v>
      </c>
      <c r="CU15" s="3">
        <f t="shared" si="46"/>
        <v>0</v>
      </c>
      <c r="CV15" s="36"/>
      <c r="CW15" s="3">
        <f t="shared" si="47"/>
        <v>0</v>
      </c>
      <c r="CX15" s="3">
        <f t="shared" si="48"/>
        <v>0</v>
      </c>
      <c r="CZ15" s="35">
        <v>14</v>
      </c>
      <c r="DA15" s="3">
        <f t="shared" si="49"/>
        <v>0</v>
      </c>
      <c r="DB15" s="3"/>
      <c r="DC15" s="3"/>
      <c r="DD15" s="76">
        <f t="shared" si="50"/>
        <v>0</v>
      </c>
      <c r="DE15" s="3">
        <f t="shared" si="51"/>
        <v>0</v>
      </c>
      <c r="DF15" s="3">
        <f t="shared" si="52"/>
        <v>0</v>
      </c>
      <c r="DG15" s="36"/>
      <c r="DH15" s="3">
        <f t="shared" si="53"/>
        <v>0</v>
      </c>
      <c r="DI15" s="3">
        <f t="shared" si="54"/>
        <v>0</v>
      </c>
    </row>
    <row r="16" spans="1:113" x14ac:dyDescent="0.25">
      <c r="B16" s="45">
        <v>17</v>
      </c>
      <c r="C16" s="46" t="s">
        <v>129</v>
      </c>
      <c r="D16" s="47">
        <v>0</v>
      </c>
      <c r="E16" s="49"/>
      <c r="F16" s="49"/>
      <c r="G16" s="50">
        <v>0</v>
      </c>
      <c r="H16" s="50">
        <v>0</v>
      </c>
      <c r="I16" s="50">
        <v>0</v>
      </c>
      <c r="J16" s="51">
        <v>0.08</v>
      </c>
      <c r="K16" s="50">
        <v>0</v>
      </c>
      <c r="L16" s="50">
        <v>0</v>
      </c>
      <c r="N16" s="39">
        <f t="shared" si="0"/>
        <v>0</v>
      </c>
      <c r="P16" s="35">
        <v>17</v>
      </c>
      <c r="Q16" s="3"/>
      <c r="R16" s="3">
        <f t="shared" si="1"/>
        <v>2000000</v>
      </c>
      <c r="S16" s="3"/>
      <c r="T16" s="76">
        <f t="shared" si="2"/>
        <v>2000000</v>
      </c>
      <c r="U16" s="3">
        <f t="shared" si="3"/>
        <v>2000000</v>
      </c>
      <c r="V16" s="3">
        <f t="shared" si="4"/>
        <v>2000000</v>
      </c>
      <c r="W16" s="36">
        <v>0.08</v>
      </c>
      <c r="X16" s="3">
        <f t="shared" si="5"/>
        <v>-160000</v>
      </c>
      <c r="Y16" s="3">
        <f t="shared" si="6"/>
        <v>1840000</v>
      </c>
      <c r="Z16"/>
      <c r="AA16" s="35">
        <v>17</v>
      </c>
      <c r="AB16" s="3">
        <f t="shared" si="7"/>
        <v>1840000</v>
      </c>
      <c r="AC16" s="3"/>
      <c r="AD16" s="3"/>
      <c r="AE16" s="76">
        <f t="shared" si="8"/>
        <v>0</v>
      </c>
      <c r="AF16" s="3">
        <f t="shared" si="9"/>
        <v>0</v>
      </c>
      <c r="AG16" s="3">
        <f t="shared" si="10"/>
        <v>1840000</v>
      </c>
      <c r="AH16" s="36">
        <v>0.08</v>
      </c>
      <c r="AI16" s="3">
        <f t="shared" si="11"/>
        <v>-147200</v>
      </c>
      <c r="AJ16" s="3">
        <f t="shared" si="12"/>
        <v>1692800</v>
      </c>
      <c r="AK16"/>
      <c r="AL16" s="35">
        <v>17</v>
      </c>
      <c r="AM16" s="3">
        <f t="shared" si="13"/>
        <v>1692800</v>
      </c>
      <c r="AN16" s="3"/>
      <c r="AO16" s="3"/>
      <c r="AP16" s="76">
        <f t="shared" si="14"/>
        <v>0</v>
      </c>
      <c r="AQ16" s="3">
        <f t="shared" si="15"/>
        <v>0</v>
      </c>
      <c r="AR16" s="3">
        <f t="shared" si="16"/>
        <v>1692800</v>
      </c>
      <c r="AS16" s="36">
        <v>0.08</v>
      </c>
      <c r="AT16" s="3">
        <f t="shared" si="17"/>
        <v>-135424</v>
      </c>
      <c r="AU16" s="3">
        <f t="shared" si="18"/>
        <v>1557376</v>
      </c>
      <c r="AV16"/>
      <c r="AW16" s="35">
        <v>17</v>
      </c>
      <c r="AX16" s="3">
        <f t="shared" si="19"/>
        <v>1557376</v>
      </c>
      <c r="AY16" s="3"/>
      <c r="AZ16" s="3"/>
      <c r="BA16" s="76">
        <f t="shared" si="20"/>
        <v>0</v>
      </c>
      <c r="BB16" s="3">
        <f t="shared" si="21"/>
        <v>0</v>
      </c>
      <c r="BC16" s="3">
        <f t="shared" si="22"/>
        <v>1557376</v>
      </c>
      <c r="BD16" s="36">
        <v>0.08</v>
      </c>
      <c r="BE16" s="3">
        <f t="shared" si="23"/>
        <v>-124590.08</v>
      </c>
      <c r="BF16" s="3">
        <f t="shared" si="24"/>
        <v>1432785.9199999999</v>
      </c>
      <c r="BG16"/>
      <c r="BH16" s="35">
        <v>17</v>
      </c>
      <c r="BI16" s="3">
        <f t="shared" si="25"/>
        <v>1432785.9199999999</v>
      </c>
      <c r="BJ16" s="3"/>
      <c r="BK16" s="3"/>
      <c r="BL16" s="76">
        <f t="shared" si="26"/>
        <v>0</v>
      </c>
      <c r="BM16" s="3">
        <f t="shared" si="27"/>
        <v>0</v>
      </c>
      <c r="BN16" s="3">
        <f t="shared" si="28"/>
        <v>1432785.9199999999</v>
      </c>
      <c r="BO16" s="36">
        <v>0.08</v>
      </c>
      <c r="BP16" s="3">
        <f t="shared" si="29"/>
        <v>-114622.87359999999</v>
      </c>
      <c r="BQ16" s="3">
        <f t="shared" si="30"/>
        <v>1318163.0463999999</v>
      </c>
      <c r="BS16" s="35">
        <v>17</v>
      </c>
      <c r="BT16" s="3">
        <f t="shared" si="31"/>
        <v>1318163.0463999999</v>
      </c>
      <c r="BU16" s="3"/>
      <c r="BV16" s="3"/>
      <c r="BW16" s="76">
        <f t="shared" si="32"/>
        <v>0</v>
      </c>
      <c r="BX16" s="3">
        <f t="shared" si="33"/>
        <v>0</v>
      </c>
      <c r="BY16" s="3">
        <f t="shared" si="34"/>
        <v>1318163.0463999999</v>
      </c>
      <c r="BZ16" s="36">
        <v>0.08</v>
      </c>
      <c r="CA16" s="3">
        <f t="shared" si="35"/>
        <v>-105453.043712</v>
      </c>
      <c r="CB16" s="3">
        <f t="shared" si="36"/>
        <v>1212710.002688</v>
      </c>
      <c r="CD16" s="35">
        <v>17</v>
      </c>
      <c r="CE16" s="3">
        <f t="shared" si="37"/>
        <v>1212710.002688</v>
      </c>
      <c r="CF16" s="3"/>
      <c r="CG16" s="3"/>
      <c r="CH16" s="76">
        <f t="shared" si="38"/>
        <v>0</v>
      </c>
      <c r="CI16" s="3">
        <f t="shared" si="39"/>
        <v>0</v>
      </c>
      <c r="CJ16" s="3">
        <f t="shared" si="40"/>
        <v>1212710.002688</v>
      </c>
      <c r="CK16" s="36">
        <v>0.08</v>
      </c>
      <c r="CL16" s="3">
        <f t="shared" si="41"/>
        <v>-97016.800215039999</v>
      </c>
      <c r="CM16" s="3">
        <f t="shared" si="42"/>
        <v>1115693.2024729599</v>
      </c>
      <c r="CO16" s="35">
        <v>17</v>
      </c>
      <c r="CP16" s="3">
        <f t="shared" si="43"/>
        <v>1115693.2024729599</v>
      </c>
      <c r="CQ16" s="3"/>
      <c r="CR16" s="3"/>
      <c r="CS16" s="76">
        <f t="shared" si="44"/>
        <v>0</v>
      </c>
      <c r="CT16" s="3">
        <f t="shared" si="45"/>
        <v>0</v>
      </c>
      <c r="CU16" s="3">
        <f t="shared" si="46"/>
        <v>1115693.2024729599</v>
      </c>
      <c r="CV16" s="36">
        <v>0.08</v>
      </c>
      <c r="CW16" s="3">
        <f t="shared" si="47"/>
        <v>-89255.456197836786</v>
      </c>
      <c r="CX16" s="3">
        <f t="shared" si="48"/>
        <v>1026437.7462751231</v>
      </c>
      <c r="CZ16" s="35">
        <v>17</v>
      </c>
      <c r="DA16" s="3">
        <f t="shared" si="49"/>
        <v>1026437.7462751231</v>
      </c>
      <c r="DB16" s="3"/>
      <c r="DC16" s="3"/>
      <c r="DD16" s="76">
        <f t="shared" si="50"/>
        <v>0</v>
      </c>
      <c r="DE16" s="3">
        <f t="shared" si="51"/>
        <v>0</v>
      </c>
      <c r="DF16" s="3">
        <f t="shared" si="52"/>
        <v>1026437.7462751231</v>
      </c>
      <c r="DG16" s="36">
        <v>0.08</v>
      </c>
      <c r="DH16" s="3">
        <f t="shared" si="53"/>
        <v>-82115.019702009842</v>
      </c>
      <c r="DI16" s="3">
        <f t="shared" si="54"/>
        <v>944322.72657311324</v>
      </c>
    </row>
    <row r="17" spans="2:113" x14ac:dyDescent="0.25">
      <c r="B17" s="45">
        <v>42</v>
      </c>
      <c r="C17" s="46" t="s">
        <v>130</v>
      </c>
      <c r="D17" s="47">
        <v>0</v>
      </c>
      <c r="E17" s="49"/>
      <c r="F17" s="49"/>
      <c r="G17" s="50">
        <v>0</v>
      </c>
      <c r="H17" s="50">
        <v>0</v>
      </c>
      <c r="I17" s="50">
        <v>0</v>
      </c>
      <c r="J17" s="51">
        <v>0.12</v>
      </c>
      <c r="K17" s="50">
        <v>0</v>
      </c>
      <c r="L17" s="50">
        <v>0</v>
      </c>
      <c r="N17" s="39">
        <f t="shared" si="0"/>
        <v>0</v>
      </c>
      <c r="P17" s="35">
        <v>42</v>
      </c>
      <c r="Q17" s="3"/>
      <c r="R17" s="3">
        <f t="shared" si="1"/>
        <v>0</v>
      </c>
      <c r="S17" s="3"/>
      <c r="T17" s="76">
        <f t="shared" si="2"/>
        <v>0</v>
      </c>
      <c r="U17" s="3">
        <f t="shared" si="3"/>
        <v>0</v>
      </c>
      <c r="V17" s="3">
        <f t="shared" si="4"/>
        <v>0</v>
      </c>
      <c r="W17" s="36">
        <v>0.12</v>
      </c>
      <c r="X17" s="3">
        <f t="shared" si="5"/>
        <v>0</v>
      </c>
      <c r="Y17" s="3">
        <f t="shared" si="6"/>
        <v>0</v>
      </c>
      <c r="Z17"/>
      <c r="AA17" s="35">
        <v>42</v>
      </c>
      <c r="AB17" s="3">
        <f t="shared" si="7"/>
        <v>0</v>
      </c>
      <c r="AC17" s="3"/>
      <c r="AD17" s="3"/>
      <c r="AE17" s="76">
        <f t="shared" si="8"/>
        <v>0</v>
      </c>
      <c r="AF17" s="3">
        <f t="shared" si="9"/>
        <v>0</v>
      </c>
      <c r="AG17" s="3">
        <f t="shared" si="10"/>
        <v>0</v>
      </c>
      <c r="AH17" s="36">
        <v>0.12</v>
      </c>
      <c r="AI17" s="3">
        <f t="shared" si="11"/>
        <v>0</v>
      </c>
      <c r="AJ17" s="3">
        <f t="shared" si="12"/>
        <v>0</v>
      </c>
      <c r="AK17"/>
      <c r="AL17" s="35">
        <v>42</v>
      </c>
      <c r="AM17" s="3">
        <f t="shared" si="13"/>
        <v>0</v>
      </c>
      <c r="AN17" s="3"/>
      <c r="AO17" s="3"/>
      <c r="AP17" s="76">
        <f t="shared" si="14"/>
        <v>0</v>
      </c>
      <c r="AQ17" s="3">
        <f t="shared" si="15"/>
        <v>0</v>
      </c>
      <c r="AR17" s="3">
        <f t="shared" si="16"/>
        <v>0</v>
      </c>
      <c r="AS17" s="36">
        <v>0.12</v>
      </c>
      <c r="AT17" s="3">
        <f t="shared" si="17"/>
        <v>0</v>
      </c>
      <c r="AU17" s="3">
        <f t="shared" si="18"/>
        <v>0</v>
      </c>
      <c r="AV17"/>
      <c r="AW17" s="35">
        <v>42</v>
      </c>
      <c r="AX17" s="3">
        <f t="shared" si="19"/>
        <v>0</v>
      </c>
      <c r="AY17" s="3"/>
      <c r="AZ17" s="3"/>
      <c r="BA17" s="76">
        <f t="shared" si="20"/>
        <v>0</v>
      </c>
      <c r="BB17" s="3">
        <f t="shared" si="21"/>
        <v>0</v>
      </c>
      <c r="BC17" s="3">
        <f t="shared" si="22"/>
        <v>0</v>
      </c>
      <c r="BD17" s="36">
        <v>0.12</v>
      </c>
      <c r="BE17" s="3">
        <f t="shared" si="23"/>
        <v>0</v>
      </c>
      <c r="BF17" s="3">
        <f t="shared" si="24"/>
        <v>0</v>
      </c>
      <c r="BG17"/>
      <c r="BH17" s="35">
        <v>42</v>
      </c>
      <c r="BI17" s="3">
        <f t="shared" si="25"/>
        <v>0</v>
      </c>
      <c r="BJ17" s="3"/>
      <c r="BK17" s="3"/>
      <c r="BL17" s="76">
        <f t="shared" si="26"/>
        <v>0</v>
      </c>
      <c r="BM17" s="3">
        <f t="shared" si="27"/>
        <v>0</v>
      </c>
      <c r="BN17" s="3">
        <f t="shared" si="28"/>
        <v>0</v>
      </c>
      <c r="BO17" s="36">
        <v>0.12</v>
      </c>
      <c r="BP17" s="3">
        <f t="shared" si="29"/>
        <v>0</v>
      </c>
      <c r="BQ17" s="3">
        <f t="shared" si="30"/>
        <v>0</v>
      </c>
      <c r="BS17" s="35">
        <v>42</v>
      </c>
      <c r="BT17" s="3">
        <f t="shared" si="31"/>
        <v>0</v>
      </c>
      <c r="BU17" s="3"/>
      <c r="BV17" s="3"/>
      <c r="BW17" s="76">
        <f t="shared" si="32"/>
        <v>0</v>
      </c>
      <c r="BX17" s="3">
        <f t="shared" si="33"/>
        <v>0</v>
      </c>
      <c r="BY17" s="3">
        <f t="shared" si="34"/>
        <v>0</v>
      </c>
      <c r="BZ17" s="36">
        <v>0.12</v>
      </c>
      <c r="CA17" s="3">
        <f t="shared" si="35"/>
        <v>0</v>
      </c>
      <c r="CB17" s="3">
        <f t="shared" si="36"/>
        <v>0</v>
      </c>
      <c r="CD17" s="35">
        <v>42</v>
      </c>
      <c r="CE17" s="3">
        <f t="shared" si="37"/>
        <v>0</v>
      </c>
      <c r="CF17" s="3"/>
      <c r="CG17" s="3"/>
      <c r="CH17" s="76">
        <f t="shared" si="38"/>
        <v>0</v>
      </c>
      <c r="CI17" s="3">
        <f t="shared" si="39"/>
        <v>0</v>
      </c>
      <c r="CJ17" s="3">
        <f t="shared" si="40"/>
        <v>0</v>
      </c>
      <c r="CK17" s="36">
        <v>0.12</v>
      </c>
      <c r="CL17" s="3">
        <f t="shared" si="41"/>
        <v>0</v>
      </c>
      <c r="CM17" s="3">
        <f t="shared" si="42"/>
        <v>0</v>
      </c>
      <c r="CO17" s="35">
        <v>42</v>
      </c>
      <c r="CP17" s="3">
        <f t="shared" si="43"/>
        <v>0</v>
      </c>
      <c r="CQ17" s="3"/>
      <c r="CR17" s="3"/>
      <c r="CS17" s="76">
        <f t="shared" si="44"/>
        <v>0</v>
      </c>
      <c r="CT17" s="3">
        <f t="shared" si="45"/>
        <v>0</v>
      </c>
      <c r="CU17" s="3">
        <f t="shared" si="46"/>
        <v>0</v>
      </c>
      <c r="CV17" s="36">
        <v>0.12</v>
      </c>
      <c r="CW17" s="3">
        <f t="shared" si="47"/>
        <v>0</v>
      </c>
      <c r="CX17" s="3">
        <f t="shared" si="48"/>
        <v>0</v>
      </c>
      <c r="CZ17" s="35">
        <v>42</v>
      </c>
      <c r="DA17" s="3">
        <f t="shared" si="49"/>
        <v>0</v>
      </c>
      <c r="DB17" s="3"/>
      <c r="DC17" s="3"/>
      <c r="DD17" s="76">
        <f t="shared" si="50"/>
        <v>0</v>
      </c>
      <c r="DE17" s="3">
        <f t="shared" si="51"/>
        <v>0</v>
      </c>
      <c r="DF17" s="3">
        <f t="shared" si="52"/>
        <v>0</v>
      </c>
      <c r="DG17" s="36">
        <v>0.12</v>
      </c>
      <c r="DH17" s="3">
        <f t="shared" si="53"/>
        <v>0</v>
      </c>
      <c r="DI17" s="3">
        <f t="shared" si="54"/>
        <v>0</v>
      </c>
    </row>
    <row r="18" spans="2:113" x14ac:dyDescent="0.25">
      <c r="B18" s="45">
        <v>43.1</v>
      </c>
      <c r="C18" s="46" t="s">
        <v>131</v>
      </c>
      <c r="D18" s="47">
        <v>0</v>
      </c>
      <c r="E18" s="49"/>
      <c r="F18" s="49"/>
      <c r="G18" s="50">
        <v>0</v>
      </c>
      <c r="H18" s="50">
        <v>0</v>
      </c>
      <c r="I18" s="50">
        <v>0</v>
      </c>
      <c r="J18" s="51">
        <v>0.3</v>
      </c>
      <c r="K18" s="50">
        <v>0</v>
      </c>
      <c r="L18" s="50">
        <v>0</v>
      </c>
      <c r="N18" s="39">
        <f t="shared" si="0"/>
        <v>0</v>
      </c>
      <c r="P18" s="35">
        <v>43.1</v>
      </c>
      <c r="Q18" s="3"/>
      <c r="R18" s="3">
        <f t="shared" si="1"/>
        <v>0</v>
      </c>
      <c r="S18" s="3"/>
      <c r="T18" s="76">
        <f t="shared" si="2"/>
        <v>0</v>
      </c>
      <c r="U18" s="3">
        <f t="shared" si="3"/>
        <v>0</v>
      </c>
      <c r="V18" s="3">
        <f t="shared" si="4"/>
        <v>0</v>
      </c>
      <c r="W18" s="36">
        <v>0.3</v>
      </c>
      <c r="X18" s="3">
        <f t="shared" si="5"/>
        <v>0</v>
      </c>
      <c r="Y18" s="3">
        <f t="shared" si="6"/>
        <v>0</v>
      </c>
      <c r="Z18"/>
      <c r="AA18" s="35">
        <v>43.1</v>
      </c>
      <c r="AB18" s="3">
        <f t="shared" si="7"/>
        <v>0</v>
      </c>
      <c r="AC18" s="3"/>
      <c r="AD18" s="3"/>
      <c r="AE18" s="76">
        <f t="shared" si="8"/>
        <v>0</v>
      </c>
      <c r="AF18" s="3">
        <f t="shared" si="9"/>
        <v>0</v>
      </c>
      <c r="AG18" s="3">
        <f t="shared" si="10"/>
        <v>0</v>
      </c>
      <c r="AH18" s="36">
        <v>0.3</v>
      </c>
      <c r="AI18" s="3">
        <f t="shared" si="11"/>
        <v>0</v>
      </c>
      <c r="AJ18" s="3">
        <f t="shared" si="12"/>
        <v>0</v>
      </c>
      <c r="AK18"/>
      <c r="AL18" s="35">
        <v>43.1</v>
      </c>
      <c r="AM18" s="3">
        <f t="shared" si="13"/>
        <v>0</v>
      </c>
      <c r="AN18" s="3"/>
      <c r="AO18" s="3"/>
      <c r="AP18" s="76">
        <f t="shared" si="14"/>
        <v>0</v>
      </c>
      <c r="AQ18" s="3">
        <f t="shared" si="15"/>
        <v>0</v>
      </c>
      <c r="AR18" s="3">
        <f t="shared" si="16"/>
        <v>0</v>
      </c>
      <c r="AS18" s="36">
        <v>0.3</v>
      </c>
      <c r="AT18" s="3">
        <f t="shared" si="17"/>
        <v>0</v>
      </c>
      <c r="AU18" s="3">
        <f t="shared" si="18"/>
        <v>0</v>
      </c>
      <c r="AV18"/>
      <c r="AW18" s="35">
        <v>43.1</v>
      </c>
      <c r="AX18" s="3">
        <f t="shared" si="19"/>
        <v>0</v>
      </c>
      <c r="AY18" s="3"/>
      <c r="AZ18" s="3"/>
      <c r="BA18" s="76">
        <f t="shared" si="20"/>
        <v>0</v>
      </c>
      <c r="BB18" s="3">
        <f t="shared" si="21"/>
        <v>0</v>
      </c>
      <c r="BC18" s="3">
        <f t="shared" si="22"/>
        <v>0</v>
      </c>
      <c r="BD18" s="36">
        <v>0.3</v>
      </c>
      <c r="BE18" s="3">
        <f t="shared" si="23"/>
        <v>0</v>
      </c>
      <c r="BF18" s="3">
        <f t="shared" si="24"/>
        <v>0</v>
      </c>
      <c r="BG18"/>
      <c r="BH18" s="35">
        <v>43.1</v>
      </c>
      <c r="BI18" s="3">
        <f t="shared" si="25"/>
        <v>0</v>
      </c>
      <c r="BJ18" s="3"/>
      <c r="BK18" s="3"/>
      <c r="BL18" s="76">
        <f t="shared" si="26"/>
        <v>0</v>
      </c>
      <c r="BM18" s="3">
        <f t="shared" si="27"/>
        <v>0</v>
      </c>
      <c r="BN18" s="3">
        <f t="shared" si="28"/>
        <v>0</v>
      </c>
      <c r="BO18" s="36">
        <v>0.3</v>
      </c>
      <c r="BP18" s="3">
        <f t="shared" si="29"/>
        <v>0</v>
      </c>
      <c r="BQ18" s="3">
        <f t="shared" si="30"/>
        <v>0</v>
      </c>
      <c r="BS18" s="35">
        <v>43.1</v>
      </c>
      <c r="BT18" s="3">
        <f t="shared" si="31"/>
        <v>0</v>
      </c>
      <c r="BU18" s="3"/>
      <c r="BV18" s="3"/>
      <c r="BW18" s="76">
        <f t="shared" si="32"/>
        <v>0</v>
      </c>
      <c r="BX18" s="3">
        <f t="shared" si="33"/>
        <v>0</v>
      </c>
      <c r="BY18" s="3">
        <f t="shared" si="34"/>
        <v>0</v>
      </c>
      <c r="BZ18" s="36">
        <v>0.3</v>
      </c>
      <c r="CA18" s="3">
        <f t="shared" si="35"/>
        <v>0</v>
      </c>
      <c r="CB18" s="3">
        <f t="shared" si="36"/>
        <v>0</v>
      </c>
      <c r="CD18" s="35">
        <v>43.1</v>
      </c>
      <c r="CE18" s="3">
        <f t="shared" si="37"/>
        <v>0</v>
      </c>
      <c r="CF18" s="3"/>
      <c r="CG18" s="3"/>
      <c r="CH18" s="76">
        <f t="shared" si="38"/>
        <v>0</v>
      </c>
      <c r="CI18" s="3">
        <f t="shared" si="39"/>
        <v>0</v>
      </c>
      <c r="CJ18" s="3">
        <f t="shared" si="40"/>
        <v>0</v>
      </c>
      <c r="CK18" s="36">
        <v>0.3</v>
      </c>
      <c r="CL18" s="3">
        <f t="shared" si="41"/>
        <v>0</v>
      </c>
      <c r="CM18" s="3">
        <f t="shared" si="42"/>
        <v>0</v>
      </c>
      <c r="CO18" s="35">
        <v>43.1</v>
      </c>
      <c r="CP18" s="3">
        <f t="shared" si="43"/>
        <v>0</v>
      </c>
      <c r="CQ18" s="3"/>
      <c r="CR18" s="3"/>
      <c r="CS18" s="76">
        <f t="shared" si="44"/>
        <v>0</v>
      </c>
      <c r="CT18" s="3">
        <f t="shared" si="45"/>
        <v>0</v>
      </c>
      <c r="CU18" s="3">
        <f t="shared" si="46"/>
        <v>0</v>
      </c>
      <c r="CV18" s="36">
        <v>0.3</v>
      </c>
      <c r="CW18" s="3">
        <f t="shared" si="47"/>
        <v>0</v>
      </c>
      <c r="CX18" s="3">
        <f t="shared" si="48"/>
        <v>0</v>
      </c>
      <c r="CZ18" s="35">
        <v>43.1</v>
      </c>
      <c r="DA18" s="3">
        <f t="shared" si="49"/>
        <v>0</v>
      </c>
      <c r="DB18" s="3"/>
      <c r="DC18" s="3"/>
      <c r="DD18" s="76">
        <f t="shared" si="50"/>
        <v>0</v>
      </c>
      <c r="DE18" s="3">
        <f t="shared" si="51"/>
        <v>0</v>
      </c>
      <c r="DF18" s="3">
        <f t="shared" si="52"/>
        <v>0</v>
      </c>
      <c r="DG18" s="36">
        <v>0.3</v>
      </c>
      <c r="DH18" s="3">
        <f t="shared" si="53"/>
        <v>0</v>
      </c>
      <c r="DI18" s="3">
        <f t="shared" si="54"/>
        <v>0</v>
      </c>
    </row>
    <row r="19" spans="2:113" x14ac:dyDescent="0.25">
      <c r="B19" s="45">
        <v>43.2</v>
      </c>
      <c r="C19" s="46" t="s">
        <v>132</v>
      </c>
      <c r="D19" s="47">
        <v>0</v>
      </c>
      <c r="E19" s="49"/>
      <c r="F19" s="49"/>
      <c r="G19" s="50">
        <v>0</v>
      </c>
      <c r="H19" s="50">
        <v>0</v>
      </c>
      <c r="I19" s="50">
        <v>0</v>
      </c>
      <c r="J19" s="51">
        <v>0.5</v>
      </c>
      <c r="K19" s="50">
        <v>0</v>
      </c>
      <c r="L19" s="50">
        <v>0</v>
      </c>
      <c r="N19" s="39">
        <f t="shared" si="0"/>
        <v>0</v>
      </c>
      <c r="P19" s="35">
        <v>43.2</v>
      </c>
      <c r="Q19" s="3"/>
      <c r="R19" s="3">
        <f t="shared" si="1"/>
        <v>0</v>
      </c>
      <c r="S19" s="3"/>
      <c r="T19" s="76">
        <f t="shared" si="2"/>
        <v>0</v>
      </c>
      <c r="U19" s="3">
        <f t="shared" si="3"/>
        <v>0</v>
      </c>
      <c r="V19" s="3">
        <f t="shared" si="4"/>
        <v>0</v>
      </c>
      <c r="W19" s="36">
        <v>0.5</v>
      </c>
      <c r="X19" s="3">
        <f t="shared" si="5"/>
        <v>0</v>
      </c>
      <c r="Y19" s="3">
        <f t="shared" si="6"/>
        <v>0</v>
      </c>
      <c r="Z19"/>
      <c r="AA19" s="35">
        <v>43.2</v>
      </c>
      <c r="AB19" s="3">
        <f t="shared" si="7"/>
        <v>0</v>
      </c>
      <c r="AC19" s="3"/>
      <c r="AD19" s="3"/>
      <c r="AE19" s="76">
        <f t="shared" si="8"/>
        <v>0</v>
      </c>
      <c r="AF19" s="3">
        <f t="shared" si="9"/>
        <v>0</v>
      </c>
      <c r="AG19" s="3">
        <f t="shared" si="10"/>
        <v>0</v>
      </c>
      <c r="AH19" s="36">
        <v>0.5</v>
      </c>
      <c r="AI19" s="3">
        <f t="shared" si="11"/>
        <v>0</v>
      </c>
      <c r="AJ19" s="3">
        <f t="shared" si="12"/>
        <v>0</v>
      </c>
      <c r="AK19"/>
      <c r="AL19" s="35">
        <v>43.2</v>
      </c>
      <c r="AM19" s="3">
        <f t="shared" si="13"/>
        <v>0</v>
      </c>
      <c r="AN19" s="3"/>
      <c r="AO19" s="3"/>
      <c r="AP19" s="76">
        <f t="shared" si="14"/>
        <v>0</v>
      </c>
      <c r="AQ19" s="3">
        <f t="shared" si="15"/>
        <v>0</v>
      </c>
      <c r="AR19" s="3">
        <f t="shared" si="16"/>
        <v>0</v>
      </c>
      <c r="AS19" s="36">
        <v>0.5</v>
      </c>
      <c r="AT19" s="3">
        <f t="shared" si="17"/>
        <v>0</v>
      </c>
      <c r="AU19" s="3">
        <f t="shared" si="18"/>
        <v>0</v>
      </c>
      <c r="AV19"/>
      <c r="AW19" s="35">
        <v>43.2</v>
      </c>
      <c r="AX19" s="3">
        <f t="shared" si="19"/>
        <v>0</v>
      </c>
      <c r="AY19" s="3"/>
      <c r="AZ19" s="3"/>
      <c r="BA19" s="76">
        <f t="shared" si="20"/>
        <v>0</v>
      </c>
      <c r="BB19" s="3">
        <f t="shared" si="21"/>
        <v>0</v>
      </c>
      <c r="BC19" s="3">
        <f t="shared" si="22"/>
        <v>0</v>
      </c>
      <c r="BD19" s="36">
        <v>0.5</v>
      </c>
      <c r="BE19" s="3">
        <f t="shared" si="23"/>
        <v>0</v>
      </c>
      <c r="BF19" s="3">
        <f t="shared" si="24"/>
        <v>0</v>
      </c>
      <c r="BG19"/>
      <c r="BH19" s="35">
        <v>43.2</v>
      </c>
      <c r="BI19" s="3">
        <f t="shared" si="25"/>
        <v>0</v>
      </c>
      <c r="BJ19" s="3"/>
      <c r="BK19" s="3"/>
      <c r="BL19" s="76">
        <f t="shared" si="26"/>
        <v>0</v>
      </c>
      <c r="BM19" s="3">
        <f t="shared" si="27"/>
        <v>0</v>
      </c>
      <c r="BN19" s="3">
        <f t="shared" si="28"/>
        <v>0</v>
      </c>
      <c r="BO19" s="36">
        <v>0.5</v>
      </c>
      <c r="BP19" s="3">
        <f t="shared" si="29"/>
        <v>0</v>
      </c>
      <c r="BQ19" s="3">
        <f t="shared" si="30"/>
        <v>0</v>
      </c>
      <c r="BS19" s="35">
        <v>43.2</v>
      </c>
      <c r="BT19" s="3">
        <f t="shared" si="31"/>
        <v>0</v>
      </c>
      <c r="BU19" s="3"/>
      <c r="BV19" s="3"/>
      <c r="BW19" s="76">
        <f t="shared" si="32"/>
        <v>0</v>
      </c>
      <c r="BX19" s="3">
        <f t="shared" si="33"/>
        <v>0</v>
      </c>
      <c r="BY19" s="3">
        <f t="shared" si="34"/>
        <v>0</v>
      </c>
      <c r="BZ19" s="36">
        <v>0.5</v>
      </c>
      <c r="CA19" s="3">
        <f t="shared" si="35"/>
        <v>0</v>
      </c>
      <c r="CB19" s="3">
        <f t="shared" si="36"/>
        <v>0</v>
      </c>
      <c r="CD19" s="35">
        <v>43.2</v>
      </c>
      <c r="CE19" s="3">
        <f t="shared" si="37"/>
        <v>0</v>
      </c>
      <c r="CF19" s="3"/>
      <c r="CG19" s="3"/>
      <c r="CH19" s="76">
        <f t="shared" si="38"/>
        <v>0</v>
      </c>
      <c r="CI19" s="3">
        <f t="shared" si="39"/>
        <v>0</v>
      </c>
      <c r="CJ19" s="3">
        <f t="shared" si="40"/>
        <v>0</v>
      </c>
      <c r="CK19" s="36">
        <v>0.5</v>
      </c>
      <c r="CL19" s="3">
        <f t="shared" si="41"/>
        <v>0</v>
      </c>
      <c r="CM19" s="3">
        <f t="shared" si="42"/>
        <v>0</v>
      </c>
      <c r="CO19" s="35">
        <v>43.2</v>
      </c>
      <c r="CP19" s="3">
        <f t="shared" si="43"/>
        <v>0</v>
      </c>
      <c r="CQ19" s="3"/>
      <c r="CR19" s="3"/>
      <c r="CS19" s="76">
        <f t="shared" si="44"/>
        <v>0</v>
      </c>
      <c r="CT19" s="3">
        <f t="shared" si="45"/>
        <v>0</v>
      </c>
      <c r="CU19" s="3">
        <f t="shared" si="46"/>
        <v>0</v>
      </c>
      <c r="CV19" s="36">
        <v>0.5</v>
      </c>
      <c r="CW19" s="3">
        <f t="shared" si="47"/>
        <v>0</v>
      </c>
      <c r="CX19" s="3">
        <f t="shared" si="48"/>
        <v>0</v>
      </c>
      <c r="CZ19" s="35">
        <v>43.2</v>
      </c>
      <c r="DA19" s="3">
        <f t="shared" si="49"/>
        <v>0</v>
      </c>
      <c r="DB19" s="3"/>
      <c r="DC19" s="3"/>
      <c r="DD19" s="76">
        <f t="shared" si="50"/>
        <v>0</v>
      </c>
      <c r="DE19" s="3">
        <f t="shared" si="51"/>
        <v>0</v>
      </c>
      <c r="DF19" s="3">
        <f t="shared" si="52"/>
        <v>0</v>
      </c>
      <c r="DG19" s="36">
        <v>0.5</v>
      </c>
      <c r="DH19" s="3">
        <f t="shared" si="53"/>
        <v>0</v>
      </c>
      <c r="DI19" s="3">
        <f t="shared" si="54"/>
        <v>0</v>
      </c>
    </row>
    <row r="20" spans="2:113" x14ac:dyDescent="0.25">
      <c r="B20" s="45">
        <v>45</v>
      </c>
      <c r="C20" s="46" t="s">
        <v>133</v>
      </c>
      <c r="D20" s="47">
        <v>54314.7</v>
      </c>
      <c r="E20" s="49"/>
      <c r="F20" s="49"/>
      <c r="G20" s="50">
        <v>54314.7</v>
      </c>
      <c r="H20" s="50">
        <v>0</v>
      </c>
      <c r="I20" s="50">
        <v>54314.7</v>
      </c>
      <c r="J20" s="51">
        <v>0.45</v>
      </c>
      <c r="K20" s="50">
        <v>24441.614999999998</v>
      </c>
      <c r="L20" s="50">
        <v>29873.084999999999</v>
      </c>
      <c r="N20" s="39">
        <f t="shared" si="0"/>
        <v>0</v>
      </c>
      <c r="P20" s="35">
        <v>45</v>
      </c>
      <c r="Q20" s="3"/>
      <c r="R20" s="3">
        <f t="shared" si="1"/>
        <v>0</v>
      </c>
      <c r="S20" s="3"/>
      <c r="T20" s="76">
        <f t="shared" si="2"/>
        <v>0</v>
      </c>
      <c r="U20" s="3">
        <f t="shared" si="3"/>
        <v>0</v>
      </c>
      <c r="V20" s="3">
        <f t="shared" si="4"/>
        <v>0</v>
      </c>
      <c r="W20" s="36">
        <v>0.45</v>
      </c>
      <c r="X20" s="3">
        <f t="shared" si="5"/>
        <v>0</v>
      </c>
      <c r="Y20" s="3">
        <f t="shared" si="6"/>
        <v>0</v>
      </c>
      <c r="Z20"/>
      <c r="AA20" s="35">
        <v>45</v>
      </c>
      <c r="AB20" s="3">
        <f t="shared" si="7"/>
        <v>0</v>
      </c>
      <c r="AC20" s="3"/>
      <c r="AD20" s="3"/>
      <c r="AE20" s="76">
        <f t="shared" si="8"/>
        <v>0</v>
      </c>
      <c r="AF20" s="3">
        <f t="shared" si="9"/>
        <v>0</v>
      </c>
      <c r="AG20" s="3">
        <f t="shared" si="10"/>
        <v>0</v>
      </c>
      <c r="AH20" s="36">
        <v>0.45</v>
      </c>
      <c r="AI20" s="3">
        <f t="shared" si="11"/>
        <v>0</v>
      </c>
      <c r="AJ20" s="3">
        <f t="shared" si="12"/>
        <v>0</v>
      </c>
      <c r="AK20"/>
      <c r="AL20" s="35">
        <v>45</v>
      </c>
      <c r="AM20" s="3">
        <f t="shared" si="13"/>
        <v>0</v>
      </c>
      <c r="AN20" s="3"/>
      <c r="AO20" s="3"/>
      <c r="AP20" s="76">
        <f t="shared" si="14"/>
        <v>0</v>
      </c>
      <c r="AQ20" s="3">
        <f t="shared" si="15"/>
        <v>0</v>
      </c>
      <c r="AR20" s="3">
        <f t="shared" si="16"/>
        <v>0</v>
      </c>
      <c r="AS20" s="36">
        <v>0.45</v>
      </c>
      <c r="AT20" s="3">
        <f t="shared" si="17"/>
        <v>0</v>
      </c>
      <c r="AU20" s="3">
        <f t="shared" si="18"/>
        <v>0</v>
      </c>
      <c r="AV20"/>
      <c r="AW20" s="35">
        <v>45</v>
      </c>
      <c r="AX20" s="3">
        <f t="shared" si="19"/>
        <v>0</v>
      </c>
      <c r="AY20" s="3"/>
      <c r="AZ20" s="3"/>
      <c r="BA20" s="76">
        <f t="shared" si="20"/>
        <v>0</v>
      </c>
      <c r="BB20" s="3">
        <f t="shared" si="21"/>
        <v>0</v>
      </c>
      <c r="BC20" s="3">
        <f t="shared" si="22"/>
        <v>0</v>
      </c>
      <c r="BD20" s="36">
        <v>0.45</v>
      </c>
      <c r="BE20" s="3">
        <f t="shared" si="23"/>
        <v>0</v>
      </c>
      <c r="BF20" s="3">
        <f t="shared" si="24"/>
        <v>0</v>
      </c>
      <c r="BG20"/>
      <c r="BH20" s="35">
        <v>45</v>
      </c>
      <c r="BI20" s="3">
        <f t="shared" si="25"/>
        <v>0</v>
      </c>
      <c r="BJ20" s="3"/>
      <c r="BK20" s="3"/>
      <c r="BL20" s="76">
        <f t="shared" si="26"/>
        <v>0</v>
      </c>
      <c r="BM20" s="3">
        <f t="shared" si="27"/>
        <v>0</v>
      </c>
      <c r="BN20" s="3">
        <f t="shared" si="28"/>
        <v>0</v>
      </c>
      <c r="BO20" s="36">
        <v>0.45</v>
      </c>
      <c r="BP20" s="3">
        <f t="shared" si="29"/>
        <v>0</v>
      </c>
      <c r="BQ20" s="3">
        <f t="shared" si="30"/>
        <v>0</v>
      </c>
      <c r="BS20" s="35">
        <v>45</v>
      </c>
      <c r="BT20" s="3">
        <f t="shared" si="31"/>
        <v>0</v>
      </c>
      <c r="BU20" s="3"/>
      <c r="BV20" s="3"/>
      <c r="BW20" s="76">
        <f t="shared" si="32"/>
        <v>0</v>
      </c>
      <c r="BX20" s="3">
        <f t="shared" si="33"/>
        <v>0</v>
      </c>
      <c r="BY20" s="3">
        <f t="shared" si="34"/>
        <v>0</v>
      </c>
      <c r="BZ20" s="36">
        <v>0.45</v>
      </c>
      <c r="CA20" s="3">
        <f t="shared" si="35"/>
        <v>0</v>
      </c>
      <c r="CB20" s="3">
        <f t="shared" si="36"/>
        <v>0</v>
      </c>
      <c r="CD20" s="35">
        <v>45</v>
      </c>
      <c r="CE20" s="3">
        <f t="shared" si="37"/>
        <v>0</v>
      </c>
      <c r="CF20" s="3"/>
      <c r="CG20" s="3"/>
      <c r="CH20" s="76">
        <f t="shared" si="38"/>
        <v>0</v>
      </c>
      <c r="CI20" s="3">
        <f t="shared" si="39"/>
        <v>0</v>
      </c>
      <c r="CJ20" s="3">
        <f t="shared" si="40"/>
        <v>0</v>
      </c>
      <c r="CK20" s="36">
        <v>0.45</v>
      </c>
      <c r="CL20" s="3">
        <f t="shared" si="41"/>
        <v>0</v>
      </c>
      <c r="CM20" s="3">
        <f t="shared" si="42"/>
        <v>0</v>
      </c>
      <c r="CO20" s="35">
        <v>45</v>
      </c>
      <c r="CP20" s="3">
        <f t="shared" si="43"/>
        <v>0</v>
      </c>
      <c r="CQ20" s="3"/>
      <c r="CR20" s="3"/>
      <c r="CS20" s="76">
        <f t="shared" si="44"/>
        <v>0</v>
      </c>
      <c r="CT20" s="3">
        <f t="shared" si="45"/>
        <v>0</v>
      </c>
      <c r="CU20" s="3">
        <f t="shared" si="46"/>
        <v>0</v>
      </c>
      <c r="CV20" s="36">
        <v>0.45</v>
      </c>
      <c r="CW20" s="3">
        <f t="shared" si="47"/>
        <v>0</v>
      </c>
      <c r="CX20" s="3">
        <f t="shared" si="48"/>
        <v>0</v>
      </c>
      <c r="CZ20" s="35">
        <v>45</v>
      </c>
      <c r="DA20" s="3">
        <f t="shared" si="49"/>
        <v>0</v>
      </c>
      <c r="DB20" s="3"/>
      <c r="DC20" s="3"/>
      <c r="DD20" s="76">
        <f t="shared" si="50"/>
        <v>0</v>
      </c>
      <c r="DE20" s="3">
        <f t="shared" si="51"/>
        <v>0</v>
      </c>
      <c r="DF20" s="3">
        <f t="shared" si="52"/>
        <v>0</v>
      </c>
      <c r="DG20" s="36">
        <v>0.45</v>
      </c>
      <c r="DH20" s="3">
        <f t="shared" si="53"/>
        <v>0</v>
      </c>
      <c r="DI20" s="3">
        <f t="shared" si="54"/>
        <v>0</v>
      </c>
    </row>
    <row r="21" spans="2:113" x14ac:dyDescent="0.25">
      <c r="B21" s="45">
        <v>46</v>
      </c>
      <c r="C21" s="46" t="s">
        <v>134</v>
      </c>
      <c r="D21" s="47">
        <v>0</v>
      </c>
      <c r="E21" s="49"/>
      <c r="F21" s="49"/>
      <c r="G21" s="50">
        <v>0</v>
      </c>
      <c r="H21" s="50">
        <v>0</v>
      </c>
      <c r="I21" s="50">
        <v>0</v>
      </c>
      <c r="J21" s="51">
        <v>0.3</v>
      </c>
      <c r="K21" s="50">
        <v>0</v>
      </c>
      <c r="L21" s="50">
        <v>0</v>
      </c>
      <c r="N21" s="39">
        <f t="shared" si="0"/>
        <v>0</v>
      </c>
      <c r="P21" s="35">
        <v>46</v>
      </c>
      <c r="Q21" s="3"/>
      <c r="R21" s="3">
        <f t="shared" si="1"/>
        <v>0</v>
      </c>
      <c r="S21" s="3"/>
      <c r="T21" s="76">
        <f t="shared" si="2"/>
        <v>0</v>
      </c>
      <c r="U21" s="3">
        <f t="shared" si="3"/>
        <v>0</v>
      </c>
      <c r="V21" s="3">
        <f t="shared" si="4"/>
        <v>0</v>
      </c>
      <c r="W21" s="36">
        <v>0.3</v>
      </c>
      <c r="X21" s="3">
        <f t="shared" si="5"/>
        <v>0</v>
      </c>
      <c r="Y21" s="3">
        <f t="shared" si="6"/>
        <v>0</v>
      </c>
      <c r="Z21"/>
      <c r="AA21" s="35">
        <v>46</v>
      </c>
      <c r="AB21" s="3">
        <f t="shared" si="7"/>
        <v>0</v>
      </c>
      <c r="AC21" s="3"/>
      <c r="AD21" s="3"/>
      <c r="AE21" s="76">
        <f t="shared" si="8"/>
        <v>0</v>
      </c>
      <c r="AF21" s="3">
        <f t="shared" si="9"/>
        <v>0</v>
      </c>
      <c r="AG21" s="3">
        <f t="shared" si="10"/>
        <v>0</v>
      </c>
      <c r="AH21" s="36">
        <v>0.3</v>
      </c>
      <c r="AI21" s="3">
        <f t="shared" si="11"/>
        <v>0</v>
      </c>
      <c r="AJ21" s="3">
        <f t="shared" si="12"/>
        <v>0</v>
      </c>
      <c r="AK21"/>
      <c r="AL21" s="35">
        <v>46</v>
      </c>
      <c r="AM21" s="3">
        <f t="shared" si="13"/>
        <v>0</v>
      </c>
      <c r="AN21" s="3"/>
      <c r="AO21" s="3"/>
      <c r="AP21" s="76">
        <f t="shared" si="14"/>
        <v>0</v>
      </c>
      <c r="AQ21" s="3">
        <f t="shared" si="15"/>
        <v>0</v>
      </c>
      <c r="AR21" s="3">
        <f t="shared" si="16"/>
        <v>0</v>
      </c>
      <c r="AS21" s="36">
        <v>0.3</v>
      </c>
      <c r="AT21" s="3">
        <f t="shared" si="17"/>
        <v>0</v>
      </c>
      <c r="AU21" s="3">
        <f t="shared" si="18"/>
        <v>0</v>
      </c>
      <c r="AV21"/>
      <c r="AW21" s="35">
        <v>46</v>
      </c>
      <c r="AX21" s="3">
        <f t="shared" si="19"/>
        <v>0</v>
      </c>
      <c r="AY21" s="3"/>
      <c r="AZ21" s="3"/>
      <c r="BA21" s="76">
        <f t="shared" si="20"/>
        <v>0</v>
      </c>
      <c r="BB21" s="3">
        <f t="shared" si="21"/>
        <v>0</v>
      </c>
      <c r="BC21" s="3">
        <f t="shared" si="22"/>
        <v>0</v>
      </c>
      <c r="BD21" s="36">
        <v>0.3</v>
      </c>
      <c r="BE21" s="3">
        <f t="shared" si="23"/>
        <v>0</v>
      </c>
      <c r="BF21" s="3">
        <f t="shared" si="24"/>
        <v>0</v>
      </c>
      <c r="BG21"/>
      <c r="BH21" s="35">
        <v>46</v>
      </c>
      <c r="BI21" s="3">
        <f t="shared" si="25"/>
        <v>0</v>
      </c>
      <c r="BJ21" s="3"/>
      <c r="BK21" s="3"/>
      <c r="BL21" s="76">
        <f t="shared" si="26"/>
        <v>0</v>
      </c>
      <c r="BM21" s="3">
        <f t="shared" si="27"/>
        <v>0</v>
      </c>
      <c r="BN21" s="3">
        <f t="shared" si="28"/>
        <v>0</v>
      </c>
      <c r="BO21" s="36">
        <v>0.3</v>
      </c>
      <c r="BP21" s="3">
        <f t="shared" si="29"/>
        <v>0</v>
      </c>
      <c r="BQ21" s="3">
        <f t="shared" si="30"/>
        <v>0</v>
      </c>
      <c r="BS21" s="35">
        <v>46</v>
      </c>
      <c r="BT21" s="3">
        <f t="shared" si="31"/>
        <v>0</v>
      </c>
      <c r="BU21" s="3"/>
      <c r="BV21" s="3"/>
      <c r="BW21" s="76">
        <f t="shared" si="32"/>
        <v>0</v>
      </c>
      <c r="BX21" s="3">
        <f t="shared" si="33"/>
        <v>0</v>
      </c>
      <c r="BY21" s="3">
        <f t="shared" si="34"/>
        <v>0</v>
      </c>
      <c r="BZ21" s="36">
        <v>0.3</v>
      </c>
      <c r="CA21" s="3">
        <f t="shared" si="35"/>
        <v>0</v>
      </c>
      <c r="CB21" s="3">
        <f t="shared" si="36"/>
        <v>0</v>
      </c>
      <c r="CD21" s="35">
        <v>46</v>
      </c>
      <c r="CE21" s="3">
        <f t="shared" si="37"/>
        <v>0</v>
      </c>
      <c r="CF21" s="3"/>
      <c r="CG21" s="3"/>
      <c r="CH21" s="76">
        <f t="shared" si="38"/>
        <v>0</v>
      </c>
      <c r="CI21" s="3">
        <f t="shared" si="39"/>
        <v>0</v>
      </c>
      <c r="CJ21" s="3">
        <f t="shared" si="40"/>
        <v>0</v>
      </c>
      <c r="CK21" s="36">
        <v>0.3</v>
      </c>
      <c r="CL21" s="3">
        <f t="shared" si="41"/>
        <v>0</v>
      </c>
      <c r="CM21" s="3">
        <f t="shared" si="42"/>
        <v>0</v>
      </c>
      <c r="CO21" s="35">
        <v>46</v>
      </c>
      <c r="CP21" s="3">
        <f t="shared" si="43"/>
        <v>0</v>
      </c>
      <c r="CQ21" s="3"/>
      <c r="CR21" s="3"/>
      <c r="CS21" s="76">
        <f t="shared" si="44"/>
        <v>0</v>
      </c>
      <c r="CT21" s="3">
        <f t="shared" si="45"/>
        <v>0</v>
      </c>
      <c r="CU21" s="3">
        <f t="shared" si="46"/>
        <v>0</v>
      </c>
      <c r="CV21" s="36">
        <v>0.3</v>
      </c>
      <c r="CW21" s="3">
        <f t="shared" si="47"/>
        <v>0</v>
      </c>
      <c r="CX21" s="3">
        <f t="shared" si="48"/>
        <v>0</v>
      </c>
      <c r="CZ21" s="35">
        <v>46</v>
      </c>
      <c r="DA21" s="3">
        <f t="shared" si="49"/>
        <v>0</v>
      </c>
      <c r="DB21" s="3"/>
      <c r="DC21" s="3"/>
      <c r="DD21" s="76">
        <f t="shared" si="50"/>
        <v>0</v>
      </c>
      <c r="DE21" s="3">
        <f t="shared" si="51"/>
        <v>0</v>
      </c>
      <c r="DF21" s="3">
        <f t="shared" si="52"/>
        <v>0</v>
      </c>
      <c r="DG21" s="36">
        <v>0.3</v>
      </c>
      <c r="DH21" s="3">
        <f t="shared" si="53"/>
        <v>0</v>
      </c>
      <c r="DI21" s="3">
        <f t="shared" si="54"/>
        <v>0</v>
      </c>
    </row>
    <row r="22" spans="2:113" x14ac:dyDescent="0.25">
      <c r="B22" s="45">
        <v>47</v>
      </c>
      <c r="C22" s="46" t="s">
        <v>135</v>
      </c>
      <c r="D22" s="47">
        <v>201646890.08000001</v>
      </c>
      <c r="E22" s="49">
        <v>29719227</v>
      </c>
      <c r="F22" s="49"/>
      <c r="G22" s="50">
        <v>231366117.08000001</v>
      </c>
      <c r="H22" s="50">
        <v>14859613.5</v>
      </c>
      <c r="I22" s="50">
        <v>246225730.58000001</v>
      </c>
      <c r="J22" s="51">
        <v>0.08</v>
      </c>
      <c r="K22" s="50">
        <v>19698058.446400002</v>
      </c>
      <c r="L22" s="50">
        <v>211668058.6336</v>
      </c>
      <c r="N22" s="39">
        <f t="shared" si="0"/>
        <v>29719227</v>
      </c>
      <c r="P22" s="35">
        <v>47</v>
      </c>
      <c r="Q22" s="3"/>
      <c r="R22" s="3">
        <f t="shared" si="1"/>
        <v>29719227</v>
      </c>
      <c r="S22" s="3"/>
      <c r="T22" s="76">
        <f t="shared" si="2"/>
        <v>29719227</v>
      </c>
      <c r="U22" s="3">
        <f t="shared" si="3"/>
        <v>29719227</v>
      </c>
      <c r="V22" s="3">
        <f t="shared" si="4"/>
        <v>29719227</v>
      </c>
      <c r="W22" s="36">
        <v>0.08</v>
      </c>
      <c r="X22" s="3">
        <f t="shared" si="5"/>
        <v>-2377538.16</v>
      </c>
      <c r="Y22" s="3">
        <f t="shared" si="6"/>
        <v>27341688.84</v>
      </c>
      <c r="Z22"/>
      <c r="AA22" s="35">
        <v>47</v>
      </c>
      <c r="AB22" s="3">
        <f t="shared" si="7"/>
        <v>27341688.84</v>
      </c>
      <c r="AC22" s="3"/>
      <c r="AD22" s="3"/>
      <c r="AE22" s="76">
        <f t="shared" si="8"/>
        <v>0</v>
      </c>
      <c r="AF22" s="3">
        <f t="shared" si="9"/>
        <v>0</v>
      </c>
      <c r="AG22" s="3">
        <f t="shared" si="10"/>
        <v>27341688.84</v>
      </c>
      <c r="AH22" s="36">
        <v>0.08</v>
      </c>
      <c r="AI22" s="3">
        <f t="shared" si="11"/>
        <v>-2187335.1072</v>
      </c>
      <c r="AJ22" s="3">
        <f t="shared" si="12"/>
        <v>25154353.732799999</v>
      </c>
      <c r="AK22"/>
      <c r="AL22" s="35">
        <v>47</v>
      </c>
      <c r="AM22" s="3">
        <f t="shared" si="13"/>
        <v>25154353.732799999</v>
      </c>
      <c r="AN22" s="3"/>
      <c r="AO22" s="3"/>
      <c r="AP22" s="76">
        <f t="shared" si="14"/>
        <v>0</v>
      </c>
      <c r="AQ22" s="3">
        <f t="shared" si="15"/>
        <v>0</v>
      </c>
      <c r="AR22" s="3">
        <f t="shared" si="16"/>
        <v>25154353.732799999</v>
      </c>
      <c r="AS22" s="36">
        <v>0.08</v>
      </c>
      <c r="AT22" s="3">
        <f t="shared" si="17"/>
        <v>-2012348.298624</v>
      </c>
      <c r="AU22" s="3">
        <f t="shared" si="18"/>
        <v>23142005.434175998</v>
      </c>
      <c r="AV22"/>
      <c r="AW22" s="35">
        <v>47</v>
      </c>
      <c r="AX22" s="3">
        <f t="shared" si="19"/>
        <v>23142005.434175998</v>
      </c>
      <c r="AY22" s="3"/>
      <c r="AZ22" s="3"/>
      <c r="BA22" s="76">
        <f t="shared" si="20"/>
        <v>0</v>
      </c>
      <c r="BB22" s="3">
        <f t="shared" si="21"/>
        <v>0</v>
      </c>
      <c r="BC22" s="3">
        <f t="shared" si="22"/>
        <v>23142005.434175998</v>
      </c>
      <c r="BD22" s="36">
        <v>0.08</v>
      </c>
      <c r="BE22" s="3">
        <f t="shared" si="23"/>
        <v>-1851360.43473408</v>
      </c>
      <c r="BF22" s="3">
        <f t="shared" si="24"/>
        <v>21290644.999441918</v>
      </c>
      <c r="BG22"/>
      <c r="BH22" s="35">
        <v>47</v>
      </c>
      <c r="BI22" s="3">
        <f t="shared" si="25"/>
        <v>21290644.999441918</v>
      </c>
      <c r="BJ22" s="3"/>
      <c r="BK22" s="3"/>
      <c r="BL22" s="76">
        <f t="shared" si="26"/>
        <v>0</v>
      </c>
      <c r="BM22" s="3">
        <f t="shared" si="27"/>
        <v>0</v>
      </c>
      <c r="BN22" s="3">
        <f t="shared" si="28"/>
        <v>21290644.999441918</v>
      </c>
      <c r="BO22" s="36">
        <v>0.08</v>
      </c>
      <c r="BP22" s="3">
        <f t="shared" si="29"/>
        <v>-1703251.5999553534</v>
      </c>
      <c r="BQ22" s="3">
        <f t="shared" si="30"/>
        <v>19587393.399486564</v>
      </c>
      <c r="BS22" s="35">
        <v>47</v>
      </c>
      <c r="BT22" s="3">
        <f t="shared" si="31"/>
        <v>19587393.399486564</v>
      </c>
      <c r="BU22" s="3"/>
      <c r="BV22" s="3"/>
      <c r="BW22" s="76">
        <f t="shared" si="32"/>
        <v>0</v>
      </c>
      <c r="BX22" s="3">
        <f t="shared" si="33"/>
        <v>0</v>
      </c>
      <c r="BY22" s="3">
        <f t="shared" si="34"/>
        <v>19587393.399486564</v>
      </c>
      <c r="BZ22" s="36">
        <v>0.08</v>
      </c>
      <c r="CA22" s="3">
        <f t="shared" si="35"/>
        <v>-1566991.4719589252</v>
      </c>
      <c r="CB22" s="3">
        <f t="shared" si="36"/>
        <v>18020401.92752764</v>
      </c>
      <c r="CD22" s="35">
        <v>47</v>
      </c>
      <c r="CE22" s="3">
        <f t="shared" si="37"/>
        <v>18020401.92752764</v>
      </c>
      <c r="CF22" s="3"/>
      <c r="CG22" s="3"/>
      <c r="CH22" s="76">
        <f t="shared" si="38"/>
        <v>0</v>
      </c>
      <c r="CI22" s="3">
        <f t="shared" si="39"/>
        <v>0</v>
      </c>
      <c r="CJ22" s="3">
        <f t="shared" si="40"/>
        <v>18020401.92752764</v>
      </c>
      <c r="CK22" s="36">
        <v>0.08</v>
      </c>
      <c r="CL22" s="3">
        <f t="shared" si="41"/>
        <v>-1441632.1542022112</v>
      </c>
      <c r="CM22" s="3">
        <f t="shared" si="42"/>
        <v>16578769.773325428</v>
      </c>
      <c r="CO22" s="35">
        <v>47</v>
      </c>
      <c r="CP22" s="3">
        <f t="shared" si="43"/>
        <v>16578769.773325428</v>
      </c>
      <c r="CQ22" s="3"/>
      <c r="CR22" s="3"/>
      <c r="CS22" s="76">
        <f t="shared" si="44"/>
        <v>0</v>
      </c>
      <c r="CT22" s="3">
        <f t="shared" si="45"/>
        <v>0</v>
      </c>
      <c r="CU22" s="3">
        <f t="shared" si="46"/>
        <v>16578769.773325428</v>
      </c>
      <c r="CV22" s="36">
        <v>0.08</v>
      </c>
      <c r="CW22" s="3">
        <f t="shared" si="47"/>
        <v>-1326301.5818660343</v>
      </c>
      <c r="CX22" s="3">
        <f t="shared" si="48"/>
        <v>15252468.191459395</v>
      </c>
      <c r="CZ22" s="35">
        <v>47</v>
      </c>
      <c r="DA22" s="3">
        <f t="shared" si="49"/>
        <v>15252468.191459395</v>
      </c>
      <c r="DB22" s="3"/>
      <c r="DC22" s="3"/>
      <c r="DD22" s="76">
        <f t="shared" si="50"/>
        <v>0</v>
      </c>
      <c r="DE22" s="3">
        <f t="shared" si="51"/>
        <v>0</v>
      </c>
      <c r="DF22" s="3">
        <f t="shared" si="52"/>
        <v>15252468.191459395</v>
      </c>
      <c r="DG22" s="36">
        <v>0.08</v>
      </c>
      <c r="DH22" s="3">
        <f t="shared" si="53"/>
        <v>-1220197.4553167517</v>
      </c>
      <c r="DI22" s="3">
        <f t="shared" si="54"/>
        <v>14032270.736142643</v>
      </c>
    </row>
    <row r="23" spans="2:113" x14ac:dyDescent="0.25">
      <c r="B23" s="45">
        <v>50</v>
      </c>
      <c r="C23" s="46" t="s">
        <v>136</v>
      </c>
      <c r="D23" s="47">
        <v>1537816.075</v>
      </c>
      <c r="E23" s="49">
        <v>769199</v>
      </c>
      <c r="F23" s="49"/>
      <c r="G23" s="50">
        <v>2307015.0750000002</v>
      </c>
      <c r="H23" s="50">
        <v>384599.5</v>
      </c>
      <c r="I23" s="50">
        <v>2691614.5750000002</v>
      </c>
      <c r="J23" s="51">
        <v>0.55000000000000004</v>
      </c>
      <c r="K23" s="50">
        <v>1480388.0162500003</v>
      </c>
      <c r="L23" s="50">
        <v>826627.05874999985</v>
      </c>
      <c r="N23" s="39">
        <f t="shared" si="0"/>
        <v>769199</v>
      </c>
      <c r="P23" s="35">
        <v>50</v>
      </c>
      <c r="Q23" s="3"/>
      <c r="R23" s="3">
        <f t="shared" si="1"/>
        <v>769199</v>
      </c>
      <c r="S23" s="3"/>
      <c r="T23" s="76">
        <f t="shared" si="2"/>
        <v>769199</v>
      </c>
      <c r="U23" s="3">
        <f t="shared" si="3"/>
        <v>769199</v>
      </c>
      <c r="V23" s="3">
        <f t="shared" si="4"/>
        <v>769199</v>
      </c>
      <c r="W23" s="36">
        <v>0.55000000000000004</v>
      </c>
      <c r="X23" s="3">
        <f t="shared" si="5"/>
        <v>-423059.45</v>
      </c>
      <c r="Y23" s="3">
        <f t="shared" si="6"/>
        <v>346139.55</v>
      </c>
      <c r="Z23"/>
      <c r="AA23" s="35">
        <v>50</v>
      </c>
      <c r="AB23" s="3">
        <f t="shared" si="7"/>
        <v>346139.55</v>
      </c>
      <c r="AC23" s="3"/>
      <c r="AD23" s="3"/>
      <c r="AE23" s="76">
        <f t="shared" si="8"/>
        <v>0</v>
      </c>
      <c r="AF23" s="3">
        <f t="shared" si="9"/>
        <v>0</v>
      </c>
      <c r="AG23" s="3">
        <f t="shared" si="10"/>
        <v>346139.55</v>
      </c>
      <c r="AH23" s="36">
        <v>0.55000000000000004</v>
      </c>
      <c r="AI23" s="3">
        <f t="shared" si="11"/>
        <v>-190376.7525</v>
      </c>
      <c r="AJ23" s="3">
        <f t="shared" si="12"/>
        <v>155762.79749999999</v>
      </c>
      <c r="AK23"/>
      <c r="AL23" s="35">
        <v>50</v>
      </c>
      <c r="AM23" s="3">
        <f t="shared" si="13"/>
        <v>155762.79749999999</v>
      </c>
      <c r="AN23" s="3"/>
      <c r="AO23" s="3"/>
      <c r="AP23" s="76">
        <f t="shared" si="14"/>
        <v>0</v>
      </c>
      <c r="AQ23" s="3">
        <f t="shared" si="15"/>
        <v>0</v>
      </c>
      <c r="AR23" s="3">
        <f t="shared" si="16"/>
        <v>155762.79749999999</v>
      </c>
      <c r="AS23" s="36">
        <v>0.55000000000000004</v>
      </c>
      <c r="AT23" s="3">
        <f t="shared" si="17"/>
        <v>-85669.538625000001</v>
      </c>
      <c r="AU23" s="3">
        <f t="shared" si="18"/>
        <v>70093.258874999985</v>
      </c>
      <c r="AV23"/>
      <c r="AW23" s="35">
        <v>50</v>
      </c>
      <c r="AX23" s="3">
        <f t="shared" si="19"/>
        <v>70093.258874999985</v>
      </c>
      <c r="AY23" s="3"/>
      <c r="AZ23" s="3"/>
      <c r="BA23" s="76">
        <f t="shared" si="20"/>
        <v>0</v>
      </c>
      <c r="BB23" s="3">
        <f t="shared" si="21"/>
        <v>0</v>
      </c>
      <c r="BC23" s="3">
        <f t="shared" si="22"/>
        <v>70093.258874999985</v>
      </c>
      <c r="BD23" s="36">
        <v>0.55000000000000004</v>
      </c>
      <c r="BE23" s="3">
        <f t="shared" si="23"/>
        <v>-38551.292381249994</v>
      </c>
      <c r="BF23" s="3">
        <f t="shared" si="24"/>
        <v>31541.966493749991</v>
      </c>
      <c r="BG23"/>
      <c r="BH23" s="35">
        <v>50</v>
      </c>
      <c r="BI23" s="3">
        <f t="shared" si="25"/>
        <v>31541.966493749991</v>
      </c>
      <c r="BJ23" s="3"/>
      <c r="BK23" s="3"/>
      <c r="BL23" s="76">
        <f t="shared" si="26"/>
        <v>0</v>
      </c>
      <c r="BM23" s="3">
        <f t="shared" si="27"/>
        <v>0</v>
      </c>
      <c r="BN23" s="3">
        <f t="shared" si="28"/>
        <v>31541.966493749991</v>
      </c>
      <c r="BO23" s="36">
        <v>0.55000000000000004</v>
      </c>
      <c r="BP23" s="3">
        <f t="shared" si="29"/>
        <v>-17348.081571562496</v>
      </c>
      <c r="BQ23" s="3">
        <f t="shared" si="30"/>
        <v>14193.884922187495</v>
      </c>
      <c r="BS23" s="35">
        <v>50</v>
      </c>
      <c r="BT23" s="3">
        <f t="shared" si="31"/>
        <v>14193.884922187495</v>
      </c>
      <c r="BU23" s="3"/>
      <c r="BV23" s="3"/>
      <c r="BW23" s="76">
        <f t="shared" si="32"/>
        <v>0</v>
      </c>
      <c r="BX23" s="3">
        <f t="shared" si="33"/>
        <v>0</v>
      </c>
      <c r="BY23" s="3">
        <f t="shared" si="34"/>
        <v>14193.884922187495</v>
      </c>
      <c r="BZ23" s="36">
        <v>0.55000000000000004</v>
      </c>
      <c r="CA23" s="3">
        <f t="shared" si="35"/>
        <v>-7806.6367072031226</v>
      </c>
      <c r="CB23" s="3">
        <f t="shared" si="36"/>
        <v>6387.2482149843727</v>
      </c>
      <c r="CD23" s="35">
        <v>50</v>
      </c>
      <c r="CE23" s="3">
        <f t="shared" si="37"/>
        <v>6387.2482149843727</v>
      </c>
      <c r="CF23" s="3"/>
      <c r="CG23" s="3"/>
      <c r="CH23" s="76">
        <f t="shared" si="38"/>
        <v>0</v>
      </c>
      <c r="CI23" s="3">
        <f t="shared" si="39"/>
        <v>0</v>
      </c>
      <c r="CJ23" s="3">
        <f t="shared" si="40"/>
        <v>6387.2482149843727</v>
      </c>
      <c r="CK23" s="36">
        <v>0.55000000000000004</v>
      </c>
      <c r="CL23" s="3">
        <f t="shared" si="41"/>
        <v>-3512.9865182414051</v>
      </c>
      <c r="CM23" s="3">
        <f t="shared" si="42"/>
        <v>2874.2616967429676</v>
      </c>
      <c r="CO23" s="35">
        <v>50</v>
      </c>
      <c r="CP23" s="3">
        <f t="shared" si="43"/>
        <v>2874.2616967429676</v>
      </c>
      <c r="CQ23" s="3"/>
      <c r="CR23" s="3"/>
      <c r="CS23" s="76">
        <f t="shared" si="44"/>
        <v>0</v>
      </c>
      <c r="CT23" s="3">
        <f t="shared" si="45"/>
        <v>0</v>
      </c>
      <c r="CU23" s="3">
        <f t="shared" si="46"/>
        <v>2874.2616967429676</v>
      </c>
      <c r="CV23" s="36">
        <v>0.55000000000000004</v>
      </c>
      <c r="CW23" s="3">
        <f t="shared" si="47"/>
        <v>-1580.8439332086323</v>
      </c>
      <c r="CX23" s="3">
        <f t="shared" si="48"/>
        <v>1293.4177635343353</v>
      </c>
      <c r="CZ23" s="35">
        <v>50</v>
      </c>
      <c r="DA23" s="3">
        <f t="shared" si="49"/>
        <v>1293.4177635343353</v>
      </c>
      <c r="DB23" s="3"/>
      <c r="DC23" s="3"/>
      <c r="DD23" s="76">
        <f t="shared" si="50"/>
        <v>0</v>
      </c>
      <c r="DE23" s="3">
        <f t="shared" si="51"/>
        <v>0</v>
      </c>
      <c r="DF23" s="3">
        <f t="shared" si="52"/>
        <v>1293.4177635343353</v>
      </c>
      <c r="DG23" s="36">
        <v>0.55000000000000004</v>
      </c>
      <c r="DH23" s="3">
        <f t="shared" si="53"/>
        <v>-711.37976994388453</v>
      </c>
      <c r="DI23" s="3">
        <f t="shared" si="54"/>
        <v>582.03799359045081</v>
      </c>
    </row>
    <row r="24" spans="2:113" x14ac:dyDescent="0.25">
      <c r="B24" s="45">
        <v>52</v>
      </c>
      <c r="C24" s="46" t="s">
        <v>137</v>
      </c>
      <c r="D24" s="47">
        <v>0</v>
      </c>
      <c r="E24" s="49"/>
      <c r="F24" s="49"/>
      <c r="G24" s="50">
        <v>0</v>
      </c>
      <c r="H24" s="50">
        <v>0</v>
      </c>
      <c r="I24" s="50">
        <v>0</v>
      </c>
      <c r="J24" s="51">
        <v>1</v>
      </c>
      <c r="K24" s="50">
        <v>0</v>
      </c>
      <c r="L24" s="50">
        <v>0</v>
      </c>
      <c r="N24" s="39">
        <f t="shared" si="0"/>
        <v>0</v>
      </c>
      <c r="P24" s="35">
        <v>52</v>
      </c>
      <c r="Q24" s="3"/>
      <c r="R24" s="3">
        <f t="shared" si="1"/>
        <v>0</v>
      </c>
      <c r="S24" s="3"/>
      <c r="T24" s="76">
        <f t="shared" si="2"/>
        <v>0</v>
      </c>
      <c r="U24" s="3">
        <f t="shared" si="3"/>
        <v>0</v>
      </c>
      <c r="V24" s="3">
        <f t="shared" si="4"/>
        <v>0</v>
      </c>
      <c r="W24" s="36">
        <v>0.55000000000000004</v>
      </c>
      <c r="X24" s="3">
        <f t="shared" si="5"/>
        <v>0</v>
      </c>
      <c r="Y24" s="3">
        <f t="shared" si="6"/>
        <v>0</v>
      </c>
      <c r="Z24"/>
      <c r="AA24" s="35">
        <v>52</v>
      </c>
      <c r="AB24" s="3">
        <f t="shared" si="7"/>
        <v>0</v>
      </c>
      <c r="AC24" s="3"/>
      <c r="AD24" s="3"/>
      <c r="AE24" s="76">
        <f t="shared" si="8"/>
        <v>0</v>
      </c>
      <c r="AF24" s="3">
        <f t="shared" si="9"/>
        <v>0</v>
      </c>
      <c r="AG24" s="3">
        <f t="shared" si="10"/>
        <v>0</v>
      </c>
      <c r="AH24" s="36">
        <v>0.55000000000000004</v>
      </c>
      <c r="AI24" s="3">
        <f t="shared" si="11"/>
        <v>0</v>
      </c>
      <c r="AJ24" s="3">
        <f t="shared" si="12"/>
        <v>0</v>
      </c>
      <c r="AK24"/>
      <c r="AL24" s="35">
        <v>52</v>
      </c>
      <c r="AM24" s="3">
        <f t="shared" si="13"/>
        <v>0</v>
      </c>
      <c r="AN24" s="3"/>
      <c r="AO24" s="3"/>
      <c r="AP24" s="76">
        <f t="shared" si="14"/>
        <v>0</v>
      </c>
      <c r="AQ24" s="3">
        <f t="shared" si="15"/>
        <v>0</v>
      </c>
      <c r="AR24" s="3">
        <f t="shared" si="16"/>
        <v>0</v>
      </c>
      <c r="AS24" s="36">
        <v>0.55000000000000004</v>
      </c>
      <c r="AT24" s="3">
        <f t="shared" si="17"/>
        <v>0</v>
      </c>
      <c r="AU24" s="3">
        <f t="shared" si="18"/>
        <v>0</v>
      </c>
      <c r="AV24"/>
      <c r="AW24" s="35">
        <v>52</v>
      </c>
      <c r="AX24" s="3">
        <f t="shared" si="19"/>
        <v>0</v>
      </c>
      <c r="AY24" s="3"/>
      <c r="AZ24" s="3"/>
      <c r="BA24" s="76">
        <f t="shared" si="20"/>
        <v>0</v>
      </c>
      <c r="BB24" s="3">
        <f t="shared" si="21"/>
        <v>0</v>
      </c>
      <c r="BC24" s="3">
        <f t="shared" si="22"/>
        <v>0</v>
      </c>
      <c r="BD24" s="36">
        <v>0.55000000000000004</v>
      </c>
      <c r="BE24" s="3">
        <f t="shared" si="23"/>
        <v>0</v>
      </c>
      <c r="BF24" s="3">
        <f t="shared" si="24"/>
        <v>0</v>
      </c>
      <c r="BG24"/>
      <c r="BH24" s="35">
        <v>52</v>
      </c>
      <c r="BI24" s="3">
        <f t="shared" si="25"/>
        <v>0</v>
      </c>
      <c r="BJ24" s="3"/>
      <c r="BK24" s="3"/>
      <c r="BL24" s="76">
        <f t="shared" si="26"/>
        <v>0</v>
      </c>
      <c r="BM24" s="3">
        <f t="shared" si="27"/>
        <v>0</v>
      </c>
      <c r="BN24" s="3">
        <f t="shared" si="28"/>
        <v>0</v>
      </c>
      <c r="BO24" s="36">
        <v>0.55000000000000004</v>
      </c>
      <c r="BP24" s="3">
        <f t="shared" si="29"/>
        <v>0</v>
      </c>
      <c r="BQ24" s="3">
        <f t="shared" si="30"/>
        <v>0</v>
      </c>
      <c r="BS24" s="35">
        <v>52</v>
      </c>
      <c r="BT24" s="3">
        <f t="shared" si="31"/>
        <v>0</v>
      </c>
      <c r="BU24" s="3"/>
      <c r="BV24" s="3"/>
      <c r="BW24" s="76">
        <f t="shared" si="32"/>
        <v>0</v>
      </c>
      <c r="BX24" s="3">
        <f t="shared" si="33"/>
        <v>0</v>
      </c>
      <c r="BY24" s="3">
        <f t="shared" si="34"/>
        <v>0</v>
      </c>
      <c r="BZ24" s="36">
        <v>0.55000000000000004</v>
      </c>
      <c r="CA24" s="3">
        <f t="shared" si="35"/>
        <v>0</v>
      </c>
      <c r="CB24" s="3">
        <f t="shared" si="36"/>
        <v>0</v>
      </c>
      <c r="CD24" s="35">
        <v>52</v>
      </c>
      <c r="CE24" s="3">
        <f t="shared" si="37"/>
        <v>0</v>
      </c>
      <c r="CF24" s="3"/>
      <c r="CG24" s="3"/>
      <c r="CH24" s="76">
        <f t="shared" si="38"/>
        <v>0</v>
      </c>
      <c r="CI24" s="3">
        <f t="shared" si="39"/>
        <v>0</v>
      </c>
      <c r="CJ24" s="3">
        <f t="shared" si="40"/>
        <v>0</v>
      </c>
      <c r="CK24" s="36">
        <v>0.55000000000000004</v>
      </c>
      <c r="CL24" s="3">
        <f t="shared" si="41"/>
        <v>0</v>
      </c>
      <c r="CM24" s="3">
        <f t="shared" si="42"/>
        <v>0</v>
      </c>
      <c r="CO24" s="35">
        <v>52</v>
      </c>
      <c r="CP24" s="3">
        <f t="shared" si="43"/>
        <v>0</v>
      </c>
      <c r="CQ24" s="3"/>
      <c r="CR24" s="3"/>
      <c r="CS24" s="76">
        <f t="shared" si="44"/>
        <v>0</v>
      </c>
      <c r="CT24" s="3">
        <f t="shared" si="45"/>
        <v>0</v>
      </c>
      <c r="CU24" s="3">
        <f t="shared" si="46"/>
        <v>0</v>
      </c>
      <c r="CV24" s="36">
        <v>0.55000000000000004</v>
      </c>
      <c r="CW24" s="3">
        <f t="shared" si="47"/>
        <v>0</v>
      </c>
      <c r="CX24" s="3">
        <f t="shared" si="48"/>
        <v>0</v>
      </c>
      <c r="CZ24" s="35">
        <v>52</v>
      </c>
      <c r="DA24" s="3">
        <f t="shared" si="49"/>
        <v>0</v>
      </c>
      <c r="DB24" s="3"/>
      <c r="DC24" s="3"/>
      <c r="DD24" s="76">
        <f t="shared" si="50"/>
        <v>0</v>
      </c>
      <c r="DE24" s="3">
        <f t="shared" si="51"/>
        <v>0</v>
      </c>
      <c r="DF24" s="3">
        <f t="shared" si="52"/>
        <v>0</v>
      </c>
      <c r="DG24" s="36">
        <v>0.55000000000000004</v>
      </c>
      <c r="DH24" s="3">
        <f t="shared" si="53"/>
        <v>0</v>
      </c>
      <c r="DI24" s="3">
        <f t="shared" si="54"/>
        <v>0</v>
      </c>
    </row>
    <row r="25" spans="2:113" x14ac:dyDescent="0.25">
      <c r="B25" s="45">
        <v>95</v>
      </c>
      <c r="C25" s="46" t="s">
        <v>138</v>
      </c>
      <c r="D25" s="47">
        <v>4589223</v>
      </c>
      <c r="E25" s="49"/>
      <c r="F25" s="49"/>
      <c r="G25" s="50">
        <v>4589223</v>
      </c>
      <c r="H25" s="50">
        <v>0</v>
      </c>
      <c r="I25" s="50">
        <v>4589223</v>
      </c>
      <c r="J25" s="51">
        <v>0</v>
      </c>
      <c r="K25" s="50">
        <v>0</v>
      </c>
      <c r="L25" s="50">
        <v>4589223</v>
      </c>
      <c r="N25" s="39">
        <f t="shared" si="0"/>
        <v>0</v>
      </c>
      <c r="P25" s="35">
        <v>95</v>
      </c>
      <c r="Q25" s="3"/>
      <c r="R25" s="3">
        <f t="shared" si="1"/>
        <v>0</v>
      </c>
      <c r="S25" s="3"/>
      <c r="T25" s="76">
        <f t="shared" si="2"/>
        <v>0</v>
      </c>
      <c r="U25" s="3">
        <f t="shared" si="3"/>
        <v>0</v>
      </c>
      <c r="V25" s="3">
        <f t="shared" si="4"/>
        <v>0</v>
      </c>
      <c r="W25" s="36">
        <v>0</v>
      </c>
      <c r="X25" s="3">
        <f t="shared" si="5"/>
        <v>0</v>
      </c>
      <c r="Y25" s="3">
        <f t="shared" si="6"/>
        <v>0</v>
      </c>
      <c r="Z25"/>
      <c r="AA25" s="35">
        <v>95</v>
      </c>
      <c r="AB25" s="3">
        <f t="shared" si="7"/>
        <v>0</v>
      </c>
      <c r="AC25" s="3"/>
      <c r="AD25" s="3"/>
      <c r="AE25" s="76">
        <f t="shared" si="8"/>
        <v>0</v>
      </c>
      <c r="AF25" s="3">
        <f t="shared" si="9"/>
        <v>0</v>
      </c>
      <c r="AG25" s="3">
        <f t="shared" si="10"/>
        <v>0</v>
      </c>
      <c r="AH25" s="36">
        <v>0</v>
      </c>
      <c r="AI25" s="3">
        <f t="shared" si="11"/>
        <v>0</v>
      </c>
      <c r="AJ25" s="3">
        <f t="shared" si="12"/>
        <v>0</v>
      </c>
      <c r="AK25"/>
      <c r="AL25" s="35">
        <v>95</v>
      </c>
      <c r="AM25" s="3">
        <f t="shared" si="13"/>
        <v>0</v>
      </c>
      <c r="AN25" s="3"/>
      <c r="AO25" s="3"/>
      <c r="AP25" s="76">
        <f t="shared" si="14"/>
        <v>0</v>
      </c>
      <c r="AQ25" s="3">
        <f t="shared" si="15"/>
        <v>0</v>
      </c>
      <c r="AR25" s="3">
        <f t="shared" si="16"/>
        <v>0</v>
      </c>
      <c r="AS25" s="36">
        <v>0</v>
      </c>
      <c r="AT25" s="3">
        <f t="shared" si="17"/>
        <v>0</v>
      </c>
      <c r="AU25" s="3">
        <f t="shared" si="18"/>
        <v>0</v>
      </c>
      <c r="AV25"/>
      <c r="AW25" s="35">
        <v>95</v>
      </c>
      <c r="AX25" s="3">
        <f t="shared" si="19"/>
        <v>0</v>
      </c>
      <c r="AY25" s="3"/>
      <c r="AZ25" s="3"/>
      <c r="BA25" s="76">
        <f t="shared" si="20"/>
        <v>0</v>
      </c>
      <c r="BB25" s="3">
        <f t="shared" si="21"/>
        <v>0</v>
      </c>
      <c r="BC25" s="3">
        <f t="shared" si="22"/>
        <v>0</v>
      </c>
      <c r="BD25" s="36">
        <v>0</v>
      </c>
      <c r="BE25" s="3">
        <f t="shared" si="23"/>
        <v>0</v>
      </c>
      <c r="BF25" s="3">
        <f t="shared" si="24"/>
        <v>0</v>
      </c>
      <c r="BG25"/>
      <c r="BH25" s="35">
        <v>95</v>
      </c>
      <c r="BI25" s="3">
        <f t="shared" si="25"/>
        <v>0</v>
      </c>
      <c r="BJ25" s="3"/>
      <c r="BK25" s="3"/>
      <c r="BL25" s="76">
        <f t="shared" si="26"/>
        <v>0</v>
      </c>
      <c r="BM25" s="3">
        <f t="shared" si="27"/>
        <v>0</v>
      </c>
      <c r="BN25" s="3">
        <f t="shared" si="28"/>
        <v>0</v>
      </c>
      <c r="BO25" s="36">
        <v>0</v>
      </c>
      <c r="BP25" s="3">
        <f t="shared" si="29"/>
        <v>0</v>
      </c>
      <c r="BQ25" s="3">
        <f t="shared" si="30"/>
        <v>0</v>
      </c>
      <c r="BS25" s="35">
        <v>95</v>
      </c>
      <c r="BT25" s="3">
        <f t="shared" si="31"/>
        <v>0</v>
      </c>
      <c r="BU25" s="3"/>
      <c r="BV25" s="3"/>
      <c r="BW25" s="76">
        <f t="shared" si="32"/>
        <v>0</v>
      </c>
      <c r="BX25" s="3">
        <f t="shared" si="33"/>
        <v>0</v>
      </c>
      <c r="BY25" s="3">
        <f t="shared" si="34"/>
        <v>0</v>
      </c>
      <c r="BZ25" s="36">
        <v>0</v>
      </c>
      <c r="CA25" s="3">
        <f t="shared" si="35"/>
        <v>0</v>
      </c>
      <c r="CB25" s="3">
        <f t="shared" si="36"/>
        <v>0</v>
      </c>
      <c r="CD25" s="35">
        <v>95</v>
      </c>
      <c r="CE25" s="3">
        <f t="shared" si="37"/>
        <v>0</v>
      </c>
      <c r="CF25" s="3"/>
      <c r="CG25" s="3"/>
      <c r="CH25" s="76">
        <f t="shared" si="38"/>
        <v>0</v>
      </c>
      <c r="CI25" s="3">
        <f t="shared" si="39"/>
        <v>0</v>
      </c>
      <c r="CJ25" s="3">
        <f t="shared" si="40"/>
        <v>0</v>
      </c>
      <c r="CK25" s="36">
        <v>0</v>
      </c>
      <c r="CL25" s="3">
        <f t="shared" si="41"/>
        <v>0</v>
      </c>
      <c r="CM25" s="3">
        <f t="shared" si="42"/>
        <v>0</v>
      </c>
      <c r="CO25" s="35">
        <v>95</v>
      </c>
      <c r="CP25" s="3">
        <f t="shared" si="43"/>
        <v>0</v>
      </c>
      <c r="CQ25" s="3"/>
      <c r="CR25" s="3"/>
      <c r="CS25" s="76">
        <f t="shared" si="44"/>
        <v>0</v>
      </c>
      <c r="CT25" s="3">
        <f t="shared" si="45"/>
        <v>0</v>
      </c>
      <c r="CU25" s="3">
        <f t="shared" si="46"/>
        <v>0</v>
      </c>
      <c r="CV25" s="36">
        <v>0</v>
      </c>
      <c r="CW25" s="3">
        <f t="shared" si="47"/>
        <v>0</v>
      </c>
      <c r="CX25" s="3">
        <f t="shared" si="48"/>
        <v>0</v>
      </c>
      <c r="CZ25" s="35">
        <v>95</v>
      </c>
      <c r="DA25" s="3">
        <f t="shared" si="49"/>
        <v>0</v>
      </c>
      <c r="DB25" s="3"/>
      <c r="DC25" s="3"/>
      <c r="DD25" s="76">
        <f t="shared" si="50"/>
        <v>0</v>
      </c>
      <c r="DE25" s="3">
        <f t="shared" si="51"/>
        <v>0</v>
      </c>
      <c r="DF25" s="3">
        <f t="shared" si="52"/>
        <v>0</v>
      </c>
      <c r="DG25" s="36">
        <v>0</v>
      </c>
      <c r="DH25" s="3">
        <f t="shared" si="53"/>
        <v>0</v>
      </c>
      <c r="DI25" s="3">
        <f t="shared" si="54"/>
        <v>0</v>
      </c>
    </row>
    <row r="26" spans="2:113" x14ac:dyDescent="0.25">
      <c r="B26" s="55">
        <v>3</v>
      </c>
      <c r="C26" s="56" t="s">
        <v>159</v>
      </c>
      <c r="D26" s="65">
        <v>1937629.5</v>
      </c>
      <c r="E26" s="49"/>
      <c r="F26" s="49"/>
      <c r="G26" s="50">
        <v>1937629.5</v>
      </c>
      <c r="H26" s="50">
        <v>0</v>
      </c>
      <c r="I26" s="50">
        <v>1937629.5</v>
      </c>
      <c r="J26" s="51">
        <v>0.05</v>
      </c>
      <c r="K26" s="50">
        <v>96881.475000000006</v>
      </c>
      <c r="L26" s="50">
        <v>1840748.0249999999</v>
      </c>
      <c r="N26" s="39">
        <f t="shared" si="0"/>
        <v>0</v>
      </c>
      <c r="P26"/>
      <c r="Q26" s="3"/>
      <c r="R26" s="3">
        <f t="shared" si="1"/>
        <v>0</v>
      </c>
      <c r="S26" s="3"/>
      <c r="T26" s="76">
        <f t="shared" si="2"/>
        <v>0</v>
      </c>
      <c r="U26" s="3">
        <f t="shared" si="3"/>
        <v>0</v>
      </c>
      <c r="V26" s="3">
        <f t="shared" si="4"/>
        <v>0</v>
      </c>
      <c r="W26" s="3"/>
      <c r="X26" s="3">
        <f t="shared" si="5"/>
        <v>0</v>
      </c>
      <c r="Y26" s="3">
        <f t="shared" si="6"/>
        <v>0</v>
      </c>
      <c r="Z26"/>
      <c r="AA26"/>
      <c r="AB26" s="3">
        <f t="shared" si="7"/>
        <v>0</v>
      </c>
      <c r="AC26" s="3"/>
      <c r="AD26" s="3"/>
      <c r="AE26" s="76">
        <f t="shared" si="8"/>
        <v>0</v>
      </c>
      <c r="AF26" s="3">
        <f t="shared" si="9"/>
        <v>0</v>
      </c>
      <c r="AG26" s="3">
        <f t="shared" si="10"/>
        <v>0</v>
      </c>
      <c r="AH26" s="3"/>
      <c r="AI26" s="3">
        <f t="shared" si="11"/>
        <v>0</v>
      </c>
      <c r="AJ26" s="3">
        <f t="shared" si="12"/>
        <v>0</v>
      </c>
      <c r="AK26"/>
      <c r="AL26"/>
      <c r="AM26" s="3">
        <f t="shared" si="13"/>
        <v>0</v>
      </c>
      <c r="AN26" s="3"/>
      <c r="AO26" s="3"/>
      <c r="AP26" s="76">
        <f t="shared" si="14"/>
        <v>0</v>
      </c>
      <c r="AQ26" s="3">
        <f t="shared" si="15"/>
        <v>0</v>
      </c>
      <c r="AR26" s="3">
        <f t="shared" si="16"/>
        <v>0</v>
      </c>
      <c r="AS26" s="3"/>
      <c r="AT26" s="3">
        <f t="shared" si="17"/>
        <v>0</v>
      </c>
      <c r="AU26" s="3">
        <f t="shared" si="18"/>
        <v>0</v>
      </c>
      <c r="AV26"/>
      <c r="AW26"/>
      <c r="AX26" s="3">
        <f t="shared" si="19"/>
        <v>0</v>
      </c>
      <c r="AY26" s="3"/>
      <c r="AZ26" s="3"/>
      <c r="BA26" s="76">
        <f t="shared" si="20"/>
        <v>0</v>
      </c>
      <c r="BB26" s="3">
        <f t="shared" si="21"/>
        <v>0</v>
      </c>
      <c r="BC26" s="3">
        <f t="shared" si="22"/>
        <v>0</v>
      </c>
      <c r="BD26" s="3"/>
      <c r="BE26" s="3">
        <f t="shared" si="23"/>
        <v>0</v>
      </c>
      <c r="BF26" s="3">
        <f t="shared" si="24"/>
        <v>0</v>
      </c>
      <c r="BG26"/>
      <c r="BH26"/>
      <c r="BI26" s="3">
        <f t="shared" si="25"/>
        <v>0</v>
      </c>
      <c r="BJ26" s="3"/>
      <c r="BK26" s="3"/>
      <c r="BL26" s="76">
        <f t="shared" si="26"/>
        <v>0</v>
      </c>
      <c r="BM26" s="3">
        <f t="shared" si="27"/>
        <v>0</v>
      </c>
      <c r="BN26" s="3">
        <f t="shared" si="28"/>
        <v>0</v>
      </c>
      <c r="BO26" s="3"/>
      <c r="BP26" s="3">
        <f t="shared" si="29"/>
        <v>0</v>
      </c>
      <c r="BQ26" s="3">
        <f t="shared" si="30"/>
        <v>0</v>
      </c>
      <c r="BS26"/>
      <c r="BT26" s="3">
        <f t="shared" si="31"/>
        <v>0</v>
      </c>
      <c r="BU26" s="3"/>
      <c r="BV26" s="3"/>
      <c r="BW26" s="76">
        <f t="shared" si="32"/>
        <v>0</v>
      </c>
      <c r="BX26" s="3">
        <f t="shared" si="33"/>
        <v>0</v>
      </c>
      <c r="BY26" s="3">
        <f t="shared" si="34"/>
        <v>0</v>
      </c>
      <c r="BZ26" s="3"/>
      <c r="CA26" s="3">
        <f t="shared" si="35"/>
        <v>0</v>
      </c>
      <c r="CB26" s="3">
        <f t="shared" si="36"/>
        <v>0</v>
      </c>
      <c r="CD26"/>
      <c r="CE26" s="3">
        <f t="shared" si="37"/>
        <v>0</v>
      </c>
      <c r="CF26" s="3"/>
      <c r="CG26" s="3"/>
      <c r="CH26" s="76">
        <f t="shared" si="38"/>
        <v>0</v>
      </c>
      <c r="CI26" s="3">
        <f t="shared" si="39"/>
        <v>0</v>
      </c>
      <c r="CJ26" s="3">
        <f t="shared" si="40"/>
        <v>0</v>
      </c>
      <c r="CK26" s="3"/>
      <c r="CL26" s="3">
        <f t="shared" si="41"/>
        <v>0</v>
      </c>
      <c r="CM26" s="3">
        <f t="shared" si="42"/>
        <v>0</v>
      </c>
      <c r="CO26"/>
      <c r="CP26" s="3">
        <f t="shared" si="43"/>
        <v>0</v>
      </c>
      <c r="CQ26" s="3"/>
      <c r="CR26" s="3"/>
      <c r="CS26" s="76">
        <f t="shared" si="44"/>
        <v>0</v>
      </c>
      <c r="CT26" s="3">
        <f t="shared" si="45"/>
        <v>0</v>
      </c>
      <c r="CU26" s="3">
        <f t="shared" si="46"/>
        <v>0</v>
      </c>
      <c r="CV26" s="3"/>
      <c r="CW26" s="3">
        <f t="shared" si="47"/>
        <v>0</v>
      </c>
      <c r="CX26" s="3">
        <f t="shared" si="48"/>
        <v>0</v>
      </c>
      <c r="CZ26"/>
      <c r="DA26" s="3">
        <f t="shared" si="49"/>
        <v>0</v>
      </c>
      <c r="DB26" s="3"/>
      <c r="DC26" s="3"/>
      <c r="DD26" s="76">
        <f t="shared" si="50"/>
        <v>0</v>
      </c>
      <c r="DE26" s="3">
        <f t="shared" si="51"/>
        <v>0</v>
      </c>
      <c r="DF26" s="3">
        <f t="shared" si="52"/>
        <v>0</v>
      </c>
      <c r="DG26" s="3"/>
      <c r="DH26" s="3">
        <f t="shared" si="53"/>
        <v>0</v>
      </c>
      <c r="DI26" s="3">
        <f t="shared" si="54"/>
        <v>0</v>
      </c>
    </row>
    <row r="27" spans="2:113" x14ac:dyDescent="0.25">
      <c r="B27" s="55">
        <v>17</v>
      </c>
      <c r="C27" s="56" t="s">
        <v>160</v>
      </c>
      <c r="D27" s="65">
        <v>290900.32</v>
      </c>
      <c r="E27" s="49">
        <v>2000000</v>
      </c>
      <c r="F27" s="49"/>
      <c r="G27" s="50">
        <v>2290900.3199999998</v>
      </c>
      <c r="H27" s="50">
        <v>1000000</v>
      </c>
      <c r="I27" s="50">
        <v>3290900.32</v>
      </c>
      <c r="J27" s="51">
        <v>0.08</v>
      </c>
      <c r="K27" s="50">
        <v>263272.02559999999</v>
      </c>
      <c r="L27" s="50">
        <v>2027628.2943999998</v>
      </c>
      <c r="N27" s="39">
        <f t="shared" si="0"/>
        <v>2000000</v>
      </c>
      <c r="P27"/>
      <c r="Q27" s="3"/>
      <c r="R27" s="3">
        <f t="shared" si="1"/>
        <v>0</v>
      </c>
      <c r="S27" s="3"/>
      <c r="T27" s="76">
        <f t="shared" si="2"/>
        <v>0</v>
      </c>
      <c r="U27" s="3">
        <f t="shared" si="3"/>
        <v>0</v>
      </c>
      <c r="V27" s="3">
        <f t="shared" si="4"/>
        <v>0</v>
      </c>
      <c r="W27" s="3"/>
      <c r="X27" s="3">
        <f t="shared" si="5"/>
        <v>0</v>
      </c>
      <c r="Y27" s="3">
        <f t="shared" si="6"/>
        <v>0</v>
      </c>
      <c r="Z27"/>
      <c r="AA27"/>
      <c r="AB27" s="3">
        <f t="shared" si="7"/>
        <v>0</v>
      </c>
      <c r="AC27" s="3"/>
      <c r="AD27" s="3"/>
      <c r="AE27" s="76">
        <f t="shared" si="8"/>
        <v>0</v>
      </c>
      <c r="AF27" s="3">
        <f t="shared" si="9"/>
        <v>0</v>
      </c>
      <c r="AG27" s="3">
        <f t="shared" si="10"/>
        <v>0</v>
      </c>
      <c r="AH27" s="3"/>
      <c r="AI27" s="3">
        <f t="shared" si="11"/>
        <v>0</v>
      </c>
      <c r="AJ27" s="3">
        <f t="shared" si="12"/>
        <v>0</v>
      </c>
      <c r="AK27"/>
      <c r="AL27"/>
      <c r="AM27" s="3">
        <f t="shared" si="13"/>
        <v>0</v>
      </c>
      <c r="AN27" s="3"/>
      <c r="AO27" s="3"/>
      <c r="AP27" s="76">
        <f t="shared" si="14"/>
        <v>0</v>
      </c>
      <c r="AQ27" s="3">
        <f t="shared" si="15"/>
        <v>0</v>
      </c>
      <c r="AR27" s="3">
        <f t="shared" si="16"/>
        <v>0</v>
      </c>
      <c r="AS27" s="3"/>
      <c r="AT27" s="3">
        <f t="shared" si="17"/>
        <v>0</v>
      </c>
      <c r="AU27" s="3">
        <f t="shared" si="18"/>
        <v>0</v>
      </c>
      <c r="AV27"/>
      <c r="AW27"/>
      <c r="AX27" s="3">
        <f t="shared" si="19"/>
        <v>0</v>
      </c>
      <c r="AY27" s="3"/>
      <c r="AZ27" s="3"/>
      <c r="BA27" s="76">
        <f t="shared" si="20"/>
        <v>0</v>
      </c>
      <c r="BB27" s="3">
        <f t="shared" si="21"/>
        <v>0</v>
      </c>
      <c r="BC27" s="3">
        <f t="shared" si="22"/>
        <v>0</v>
      </c>
      <c r="BD27" s="3"/>
      <c r="BE27" s="3">
        <f t="shared" si="23"/>
        <v>0</v>
      </c>
      <c r="BF27" s="3">
        <f t="shared" si="24"/>
        <v>0</v>
      </c>
      <c r="BG27"/>
      <c r="BH27"/>
      <c r="BI27" s="3">
        <f t="shared" si="25"/>
        <v>0</v>
      </c>
      <c r="BJ27" s="3"/>
      <c r="BK27" s="3"/>
      <c r="BL27" s="76">
        <f t="shared" si="26"/>
        <v>0</v>
      </c>
      <c r="BM27" s="3">
        <f t="shared" si="27"/>
        <v>0</v>
      </c>
      <c r="BN27" s="3">
        <f t="shared" si="28"/>
        <v>0</v>
      </c>
      <c r="BO27" s="3"/>
      <c r="BP27" s="3">
        <f t="shared" si="29"/>
        <v>0</v>
      </c>
      <c r="BQ27" s="3">
        <f t="shared" si="30"/>
        <v>0</v>
      </c>
      <c r="BS27"/>
      <c r="BT27" s="3">
        <f t="shared" si="31"/>
        <v>0</v>
      </c>
      <c r="BU27" s="3"/>
      <c r="BV27" s="3"/>
      <c r="BW27" s="76">
        <f t="shared" si="32"/>
        <v>0</v>
      </c>
      <c r="BX27" s="3">
        <f t="shared" si="33"/>
        <v>0</v>
      </c>
      <c r="BY27" s="3">
        <f t="shared" si="34"/>
        <v>0</v>
      </c>
      <c r="BZ27" s="3"/>
      <c r="CA27" s="3">
        <f t="shared" si="35"/>
        <v>0</v>
      </c>
      <c r="CB27" s="3">
        <f t="shared" si="36"/>
        <v>0</v>
      </c>
      <c r="CD27"/>
      <c r="CE27" s="3">
        <f t="shared" si="37"/>
        <v>0</v>
      </c>
      <c r="CF27" s="3"/>
      <c r="CG27" s="3"/>
      <c r="CH27" s="76">
        <f t="shared" si="38"/>
        <v>0</v>
      </c>
      <c r="CI27" s="3">
        <f t="shared" si="39"/>
        <v>0</v>
      </c>
      <c r="CJ27" s="3">
        <f t="shared" si="40"/>
        <v>0</v>
      </c>
      <c r="CK27" s="3"/>
      <c r="CL27" s="3">
        <f t="shared" si="41"/>
        <v>0</v>
      </c>
      <c r="CM27" s="3">
        <f t="shared" si="42"/>
        <v>0</v>
      </c>
      <c r="CO27"/>
      <c r="CP27" s="3">
        <f t="shared" si="43"/>
        <v>0</v>
      </c>
      <c r="CQ27" s="3"/>
      <c r="CR27" s="3"/>
      <c r="CS27" s="76">
        <f t="shared" si="44"/>
        <v>0</v>
      </c>
      <c r="CT27" s="3">
        <f t="shared" si="45"/>
        <v>0</v>
      </c>
      <c r="CU27" s="3">
        <f t="shared" si="46"/>
        <v>0</v>
      </c>
      <c r="CV27" s="3"/>
      <c r="CW27" s="3">
        <f t="shared" si="47"/>
        <v>0</v>
      </c>
      <c r="CX27" s="3">
        <f t="shared" si="48"/>
        <v>0</v>
      </c>
      <c r="CZ27"/>
      <c r="DA27" s="3">
        <f t="shared" si="49"/>
        <v>0</v>
      </c>
      <c r="DB27" s="3"/>
      <c r="DC27" s="3"/>
      <c r="DD27" s="76">
        <f t="shared" si="50"/>
        <v>0</v>
      </c>
      <c r="DE27" s="3">
        <f t="shared" si="51"/>
        <v>0</v>
      </c>
      <c r="DF27" s="3">
        <f t="shared" si="52"/>
        <v>0</v>
      </c>
      <c r="DG27" s="3"/>
      <c r="DH27" s="3">
        <f t="shared" si="53"/>
        <v>0</v>
      </c>
      <c r="DI27" s="3">
        <f t="shared" si="54"/>
        <v>0</v>
      </c>
    </row>
    <row r="28" spans="2:113" x14ac:dyDescent="0.25">
      <c r="B28" s="55">
        <v>10.1</v>
      </c>
      <c r="C28" s="56" t="s">
        <v>161</v>
      </c>
      <c r="D28" s="65">
        <v>6918.1</v>
      </c>
      <c r="E28" s="49"/>
      <c r="F28" s="49">
        <v>-3459.05</v>
      </c>
      <c r="G28" s="50">
        <v>3459.05</v>
      </c>
      <c r="H28" s="50">
        <v>0</v>
      </c>
      <c r="I28" s="50">
        <v>1729.5249999999996</v>
      </c>
      <c r="J28" s="51">
        <v>0.3</v>
      </c>
      <c r="K28" s="50">
        <v>518.85749999999985</v>
      </c>
      <c r="L28" s="50">
        <v>2940.1925000000001</v>
      </c>
      <c r="N28" s="39">
        <f t="shared" si="0"/>
        <v>-3459.05</v>
      </c>
      <c r="P28"/>
      <c r="Q28" s="3"/>
      <c r="R28" s="3">
        <f t="shared" si="1"/>
        <v>0</v>
      </c>
      <c r="S28" s="3"/>
      <c r="T28" s="76">
        <f t="shared" si="2"/>
        <v>0</v>
      </c>
      <c r="U28" s="3">
        <f t="shared" si="3"/>
        <v>0</v>
      </c>
      <c r="V28" s="3">
        <f t="shared" si="4"/>
        <v>0</v>
      </c>
      <c r="W28" s="3"/>
      <c r="X28" s="3">
        <f t="shared" si="5"/>
        <v>0</v>
      </c>
      <c r="Y28" s="3">
        <f t="shared" si="6"/>
        <v>0</v>
      </c>
      <c r="Z28"/>
      <c r="AA28"/>
      <c r="AB28" s="3">
        <f t="shared" si="7"/>
        <v>0</v>
      </c>
      <c r="AC28" s="3"/>
      <c r="AD28" s="3"/>
      <c r="AE28" s="76">
        <f t="shared" si="8"/>
        <v>0</v>
      </c>
      <c r="AF28" s="3">
        <f t="shared" si="9"/>
        <v>0</v>
      </c>
      <c r="AG28" s="3">
        <f t="shared" si="10"/>
        <v>0</v>
      </c>
      <c r="AH28" s="3"/>
      <c r="AI28" s="3">
        <f t="shared" si="11"/>
        <v>0</v>
      </c>
      <c r="AJ28" s="3">
        <f t="shared" si="12"/>
        <v>0</v>
      </c>
      <c r="AK28"/>
      <c r="AL28"/>
      <c r="AM28" s="3">
        <f t="shared" si="13"/>
        <v>0</v>
      </c>
      <c r="AN28" s="3"/>
      <c r="AO28" s="3"/>
      <c r="AP28" s="76">
        <f t="shared" si="14"/>
        <v>0</v>
      </c>
      <c r="AQ28" s="3">
        <f t="shared" si="15"/>
        <v>0</v>
      </c>
      <c r="AR28" s="3">
        <f t="shared" si="16"/>
        <v>0</v>
      </c>
      <c r="AS28" s="3"/>
      <c r="AT28" s="3">
        <f t="shared" si="17"/>
        <v>0</v>
      </c>
      <c r="AU28" s="3">
        <f t="shared" si="18"/>
        <v>0</v>
      </c>
      <c r="AV28"/>
      <c r="AW28"/>
      <c r="AX28" s="3">
        <f t="shared" si="19"/>
        <v>0</v>
      </c>
      <c r="AY28" s="3"/>
      <c r="AZ28" s="3"/>
      <c r="BA28" s="76">
        <f t="shared" si="20"/>
        <v>0</v>
      </c>
      <c r="BB28" s="3">
        <f t="shared" si="21"/>
        <v>0</v>
      </c>
      <c r="BC28" s="3">
        <f t="shared" si="22"/>
        <v>0</v>
      </c>
      <c r="BD28" s="3"/>
      <c r="BE28" s="3">
        <f t="shared" si="23"/>
        <v>0</v>
      </c>
      <c r="BF28" s="3">
        <f t="shared" si="24"/>
        <v>0</v>
      </c>
      <c r="BG28"/>
      <c r="BH28"/>
      <c r="BI28" s="3">
        <f t="shared" si="25"/>
        <v>0</v>
      </c>
      <c r="BJ28" s="3"/>
      <c r="BK28" s="3"/>
      <c r="BL28" s="76">
        <f t="shared" si="26"/>
        <v>0</v>
      </c>
      <c r="BM28" s="3">
        <f t="shared" si="27"/>
        <v>0</v>
      </c>
      <c r="BN28" s="3">
        <f t="shared" si="28"/>
        <v>0</v>
      </c>
      <c r="BO28" s="3"/>
      <c r="BP28" s="3">
        <f t="shared" si="29"/>
        <v>0</v>
      </c>
      <c r="BQ28" s="3">
        <f t="shared" si="30"/>
        <v>0</v>
      </c>
      <c r="BS28"/>
      <c r="BT28" s="3">
        <f t="shared" si="31"/>
        <v>0</v>
      </c>
      <c r="BU28" s="3"/>
      <c r="BV28" s="3"/>
      <c r="BW28" s="76">
        <f t="shared" si="32"/>
        <v>0</v>
      </c>
      <c r="BX28" s="3">
        <f t="shared" si="33"/>
        <v>0</v>
      </c>
      <c r="BY28" s="3">
        <f t="shared" si="34"/>
        <v>0</v>
      </c>
      <c r="BZ28" s="3"/>
      <c r="CA28" s="3">
        <f t="shared" si="35"/>
        <v>0</v>
      </c>
      <c r="CB28" s="3">
        <f t="shared" si="36"/>
        <v>0</v>
      </c>
      <c r="CD28"/>
      <c r="CE28" s="3">
        <f t="shared" si="37"/>
        <v>0</v>
      </c>
      <c r="CF28" s="3"/>
      <c r="CG28" s="3"/>
      <c r="CH28" s="76">
        <f t="shared" si="38"/>
        <v>0</v>
      </c>
      <c r="CI28" s="3">
        <f t="shared" si="39"/>
        <v>0</v>
      </c>
      <c r="CJ28" s="3">
        <f t="shared" si="40"/>
        <v>0</v>
      </c>
      <c r="CK28" s="3"/>
      <c r="CL28" s="3">
        <f t="shared" si="41"/>
        <v>0</v>
      </c>
      <c r="CM28" s="3">
        <f t="shared" si="42"/>
        <v>0</v>
      </c>
      <c r="CO28"/>
      <c r="CP28" s="3">
        <f t="shared" si="43"/>
        <v>0</v>
      </c>
      <c r="CQ28" s="3"/>
      <c r="CR28" s="3"/>
      <c r="CS28" s="76">
        <f t="shared" si="44"/>
        <v>0</v>
      </c>
      <c r="CT28" s="3">
        <f t="shared" si="45"/>
        <v>0</v>
      </c>
      <c r="CU28" s="3">
        <f t="shared" si="46"/>
        <v>0</v>
      </c>
      <c r="CV28" s="3"/>
      <c r="CW28" s="3">
        <f t="shared" si="47"/>
        <v>0</v>
      </c>
      <c r="CX28" s="3">
        <f t="shared" si="48"/>
        <v>0</v>
      </c>
      <c r="CZ28"/>
      <c r="DA28" s="3">
        <f t="shared" si="49"/>
        <v>0</v>
      </c>
      <c r="DB28" s="3"/>
      <c r="DC28" s="3"/>
      <c r="DD28" s="76">
        <f t="shared" si="50"/>
        <v>0</v>
      </c>
      <c r="DE28" s="3">
        <f t="shared" si="51"/>
        <v>0</v>
      </c>
      <c r="DF28" s="3">
        <f t="shared" si="52"/>
        <v>0</v>
      </c>
      <c r="DG28" s="3"/>
      <c r="DH28" s="3">
        <f t="shared" si="53"/>
        <v>0</v>
      </c>
      <c r="DI28" s="3">
        <f t="shared" si="54"/>
        <v>0</v>
      </c>
    </row>
    <row r="29" spans="2:113" ht="15.75" thickBot="1" x14ac:dyDescent="0.3">
      <c r="B29" s="55">
        <v>10.1</v>
      </c>
      <c r="C29" s="56" t="s">
        <v>162</v>
      </c>
      <c r="D29" s="65">
        <v>6918.1</v>
      </c>
      <c r="E29" s="49"/>
      <c r="F29" s="49">
        <v>-3459.05</v>
      </c>
      <c r="G29" s="50">
        <v>3459.05</v>
      </c>
      <c r="H29" s="50">
        <v>0</v>
      </c>
      <c r="I29" s="50">
        <v>1729.5249999999996</v>
      </c>
      <c r="J29" s="51">
        <v>0.3</v>
      </c>
      <c r="K29" s="50">
        <v>518.85749999999985</v>
      </c>
      <c r="L29" s="50">
        <v>2940.1925000000001</v>
      </c>
      <c r="N29" s="39">
        <f t="shared" si="0"/>
        <v>-3459.05</v>
      </c>
      <c r="P29"/>
      <c r="Q29" s="7">
        <f>SUM(Q4:Q28)</f>
        <v>0</v>
      </c>
      <c r="R29" s="7">
        <f>SUM(R4:R28)</f>
        <v>45801776</v>
      </c>
      <c r="S29" s="7">
        <f t="shared" ref="S29:V29" si="55">SUM(S4:S28)</f>
        <v>0</v>
      </c>
      <c r="T29" s="7">
        <f t="shared" si="55"/>
        <v>45801776</v>
      </c>
      <c r="U29" s="7">
        <f t="shared" si="55"/>
        <v>45801776</v>
      </c>
      <c r="V29" s="7">
        <f t="shared" si="55"/>
        <v>45801776</v>
      </c>
      <c r="W29" s="3"/>
      <c r="X29" s="7">
        <f t="shared" ref="X29:Y29" si="56">SUM(X4:X28)</f>
        <v>-7277418.1100000003</v>
      </c>
      <c r="Y29" s="7">
        <f t="shared" si="56"/>
        <v>38524357.890000001</v>
      </c>
      <c r="Z29"/>
      <c r="AA29"/>
      <c r="AB29" s="7">
        <f>SUM(AB4:AB28)</f>
        <v>38524357.890000001</v>
      </c>
      <c r="AC29" s="7">
        <f>SUM(AC4:AC28)</f>
        <v>0</v>
      </c>
      <c r="AD29" s="7">
        <f t="shared" ref="AD29:AG29" si="57">SUM(AD4:AD28)</f>
        <v>0</v>
      </c>
      <c r="AE29" s="7">
        <f t="shared" si="57"/>
        <v>0</v>
      </c>
      <c r="AF29" s="7">
        <f t="shared" si="57"/>
        <v>0</v>
      </c>
      <c r="AG29" s="7">
        <f t="shared" si="57"/>
        <v>38524357.890000001</v>
      </c>
      <c r="AH29" s="3"/>
      <c r="AI29" s="7">
        <f t="shared" ref="AI29:AJ29" si="58">SUM(AI4:AI28)</f>
        <v>-3321991.3017000002</v>
      </c>
      <c r="AJ29" s="7">
        <f t="shared" si="58"/>
        <v>35202366.588299997</v>
      </c>
      <c r="AK29"/>
      <c r="AL29"/>
      <c r="AM29" s="7">
        <f>SUM(AM4:AM28)</f>
        <v>35202366.588299997</v>
      </c>
      <c r="AN29" s="7">
        <f>SUM(AN4:AN28)</f>
        <v>0</v>
      </c>
      <c r="AO29" s="7">
        <f t="shared" ref="AO29:AR29" si="59">SUM(AO4:AO28)</f>
        <v>0</v>
      </c>
      <c r="AP29" s="7">
        <f t="shared" si="59"/>
        <v>0</v>
      </c>
      <c r="AQ29" s="7">
        <f t="shared" si="59"/>
        <v>0</v>
      </c>
      <c r="AR29" s="7">
        <f t="shared" si="59"/>
        <v>35202366.588299997</v>
      </c>
      <c r="AS29" s="3"/>
      <c r="AT29" s="7">
        <f t="shared" ref="AT29:AU29" si="60">SUM(AT4:AT28)</f>
        <v>-2884399.6629690002</v>
      </c>
      <c r="AU29" s="7">
        <f t="shared" si="60"/>
        <v>32317966.925331</v>
      </c>
      <c r="AV29"/>
      <c r="AW29"/>
      <c r="AX29" s="7">
        <f>SUM(AX4:AX28)</f>
        <v>32317966.925331</v>
      </c>
      <c r="AY29" s="7">
        <f>SUM(AY4:AY28)</f>
        <v>0</v>
      </c>
      <c r="AZ29" s="7">
        <f t="shared" ref="AZ29:BC29" si="61">SUM(AZ4:AZ28)</f>
        <v>0</v>
      </c>
      <c r="BA29" s="7">
        <f t="shared" si="61"/>
        <v>0</v>
      </c>
      <c r="BB29" s="7">
        <f t="shared" si="61"/>
        <v>0</v>
      </c>
      <c r="BC29" s="7">
        <f t="shared" si="61"/>
        <v>32317966.925331</v>
      </c>
      <c r="BD29" s="3"/>
      <c r="BE29" s="7">
        <f t="shared" ref="BE29:BF29" si="62">SUM(BE4:BE28)</f>
        <v>-2556069.00478653</v>
      </c>
      <c r="BF29" s="7">
        <f t="shared" si="62"/>
        <v>29761897.920544468</v>
      </c>
      <c r="BG29"/>
      <c r="BH29"/>
      <c r="BI29" s="7">
        <f>SUM(BI4:BI28)</f>
        <v>29761897.920544468</v>
      </c>
      <c r="BJ29" s="7">
        <f>SUM(BJ4:BJ28)</f>
        <v>0</v>
      </c>
      <c r="BK29" s="7">
        <f t="shared" ref="BK29:BN29" si="63">SUM(BK4:BK28)</f>
        <v>0</v>
      </c>
      <c r="BL29" s="7">
        <f t="shared" si="63"/>
        <v>0</v>
      </c>
      <c r="BM29" s="7">
        <f t="shared" si="63"/>
        <v>0</v>
      </c>
      <c r="BN29" s="7">
        <f t="shared" si="63"/>
        <v>29761897.920544468</v>
      </c>
      <c r="BO29" s="3"/>
      <c r="BP29" s="7">
        <f t="shared" ref="BP29:BQ29" si="64">SUM(BP4:BP28)</f>
        <v>-2294072.1179772681</v>
      </c>
      <c r="BQ29" s="7">
        <f t="shared" si="64"/>
        <v>27467825.802567199</v>
      </c>
      <c r="BS29"/>
      <c r="BT29" s="7">
        <f>SUM(BT4:BT28)</f>
        <v>27467825.802567199</v>
      </c>
      <c r="BU29" s="7">
        <f>SUM(BU4:BU28)</f>
        <v>0</v>
      </c>
      <c r="BV29" s="7">
        <f t="shared" ref="BV29:BY29" si="65">SUM(BV4:BV28)</f>
        <v>0</v>
      </c>
      <c r="BW29" s="7">
        <f t="shared" si="65"/>
        <v>0</v>
      </c>
      <c r="BX29" s="7">
        <f t="shared" si="65"/>
        <v>0</v>
      </c>
      <c r="BY29" s="7">
        <f t="shared" si="65"/>
        <v>27467825.802567199</v>
      </c>
      <c r="BZ29" s="3"/>
      <c r="CA29" s="7">
        <f t="shared" ref="CA29:CB29" si="66">SUM(CA4:CA28)</f>
        <v>-2075841.6087546663</v>
      </c>
      <c r="CB29" s="7">
        <f t="shared" si="66"/>
        <v>25391984.193812534</v>
      </c>
      <c r="CD29"/>
      <c r="CE29" s="7">
        <f>SUM(CE4:CE28)</f>
        <v>25391984.193812534</v>
      </c>
      <c r="CF29" s="7">
        <f>SUM(CF4:CF28)</f>
        <v>0</v>
      </c>
      <c r="CG29" s="7">
        <f t="shared" ref="CG29:CJ29" si="67">SUM(CG4:CG28)</f>
        <v>0</v>
      </c>
      <c r="CH29" s="7">
        <f t="shared" si="67"/>
        <v>0</v>
      </c>
      <c r="CI29" s="7">
        <f t="shared" si="67"/>
        <v>0</v>
      </c>
      <c r="CJ29" s="7">
        <f t="shared" si="67"/>
        <v>25391984.193812534</v>
      </c>
      <c r="CK29" s="3"/>
      <c r="CL29" s="7">
        <f t="shared" ref="CL29:CM29" si="68">SUM(CL4:CL28)</f>
        <v>-1888761.863389109</v>
      </c>
      <c r="CM29" s="7">
        <f t="shared" si="68"/>
        <v>23503222.330423426</v>
      </c>
      <c r="CO29"/>
      <c r="CP29" s="7">
        <f>SUM(CP4:CP28)</f>
        <v>23503222.330423426</v>
      </c>
      <c r="CQ29" s="7">
        <f>SUM(CQ4:CQ28)</f>
        <v>0</v>
      </c>
      <c r="CR29" s="7">
        <f t="shared" ref="CR29:CU29" si="69">SUM(CR4:CR28)</f>
        <v>0</v>
      </c>
      <c r="CS29" s="7">
        <f t="shared" si="69"/>
        <v>0</v>
      </c>
      <c r="CT29" s="7">
        <f t="shared" si="69"/>
        <v>0</v>
      </c>
      <c r="CU29" s="7">
        <f t="shared" si="69"/>
        <v>23503222.330423426</v>
      </c>
      <c r="CV29" s="3"/>
      <c r="CW29" s="7">
        <f t="shared" ref="CW29:CX29" si="70">SUM(CW4:CW28)</f>
        <v>-1725270.3034682495</v>
      </c>
      <c r="CX29" s="7">
        <f t="shared" si="70"/>
        <v>21777952.026955176</v>
      </c>
      <c r="CZ29"/>
      <c r="DA29" s="7">
        <f>SUM(DA4:DA28)</f>
        <v>21777952.026955176</v>
      </c>
      <c r="DB29" s="7">
        <f>SUM(DB4:DB28)</f>
        <v>0</v>
      </c>
      <c r="DC29" s="7">
        <f t="shared" ref="DC29:DF29" si="71">SUM(DC4:DC28)</f>
        <v>0</v>
      </c>
      <c r="DD29" s="7">
        <f t="shared" si="71"/>
        <v>0</v>
      </c>
      <c r="DE29" s="7">
        <f t="shared" si="71"/>
        <v>0</v>
      </c>
      <c r="DF29" s="7">
        <f t="shared" si="71"/>
        <v>21777952.026955176</v>
      </c>
      <c r="DG29" s="3"/>
      <c r="DH29" s="7">
        <f t="shared" ref="DH29:DI29" si="72">SUM(DH4:DH28)</f>
        <v>-1580499.1960485771</v>
      </c>
      <c r="DI29" s="7">
        <f t="shared" si="72"/>
        <v>20197452.8309066</v>
      </c>
    </row>
    <row r="30" spans="2:113" ht="15.75" thickTop="1" x14ac:dyDescent="0.25">
      <c r="B30" s="55"/>
      <c r="C30" s="56"/>
      <c r="D30" s="57"/>
      <c r="E30" s="49"/>
      <c r="F30" s="49"/>
      <c r="G30" s="50">
        <v>0</v>
      </c>
      <c r="H30" s="50">
        <v>0</v>
      </c>
      <c r="I30" s="50">
        <v>0</v>
      </c>
      <c r="J30" s="51">
        <v>0</v>
      </c>
      <c r="K30" s="50">
        <v>0</v>
      </c>
      <c r="L30" s="50">
        <v>0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S30"/>
      <c r="BT30"/>
      <c r="BU30"/>
      <c r="BV30"/>
      <c r="BW30"/>
      <c r="BX30"/>
      <c r="BY30"/>
      <c r="BZ30"/>
      <c r="CA30"/>
      <c r="CB30"/>
      <c r="CD30"/>
      <c r="CE30"/>
      <c r="CF30"/>
      <c r="CG30"/>
      <c r="CH30"/>
      <c r="CI30"/>
      <c r="CJ30"/>
      <c r="CK30"/>
      <c r="CL30"/>
      <c r="CM30"/>
      <c r="CO30"/>
      <c r="CP30"/>
      <c r="CQ30"/>
      <c r="CR30"/>
      <c r="CS30"/>
      <c r="CT30"/>
      <c r="CU30"/>
      <c r="CV30"/>
      <c r="CW30"/>
      <c r="CX30"/>
      <c r="CZ30"/>
      <c r="DA30"/>
      <c r="DB30"/>
      <c r="DC30"/>
      <c r="DD30"/>
      <c r="DE30"/>
      <c r="DF30"/>
      <c r="DG30"/>
      <c r="DH30"/>
      <c r="DI30"/>
    </row>
    <row r="31" spans="2:113" x14ac:dyDescent="0.25">
      <c r="B31" s="55"/>
      <c r="C31" s="56"/>
      <c r="D31" s="57"/>
      <c r="E31" s="49"/>
      <c r="F31" s="49"/>
      <c r="G31" s="50">
        <v>0</v>
      </c>
      <c r="H31" s="50">
        <v>0</v>
      </c>
      <c r="I31" s="50">
        <v>0</v>
      </c>
      <c r="J31" s="51">
        <v>0</v>
      </c>
      <c r="K31" s="50">
        <v>0</v>
      </c>
      <c r="L31" s="50">
        <v>0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S31"/>
      <c r="BT31"/>
      <c r="BU31"/>
      <c r="BV31"/>
      <c r="BW31"/>
      <c r="BX31"/>
      <c r="BY31"/>
      <c r="BZ31"/>
      <c r="CA31"/>
      <c r="CB31"/>
      <c r="CD31"/>
      <c r="CE31"/>
      <c r="CF31"/>
      <c r="CG31"/>
      <c r="CH31"/>
      <c r="CI31"/>
      <c r="CJ31"/>
      <c r="CK31"/>
      <c r="CL31"/>
      <c r="CM31"/>
      <c r="CO31"/>
      <c r="CP31"/>
      <c r="CQ31"/>
      <c r="CR31"/>
      <c r="CS31"/>
      <c r="CT31"/>
      <c r="CU31"/>
      <c r="CV31"/>
      <c r="CW31"/>
      <c r="CX31"/>
      <c r="CZ31"/>
      <c r="DA31"/>
      <c r="DB31"/>
      <c r="DC31"/>
      <c r="DD31"/>
      <c r="DE31"/>
      <c r="DF31"/>
      <c r="DG31"/>
      <c r="DH31"/>
      <c r="DI31"/>
    </row>
    <row r="32" spans="2:113" x14ac:dyDescent="0.25">
      <c r="B32" s="55"/>
      <c r="C32" s="56"/>
      <c r="D32" s="57"/>
      <c r="E32" s="49"/>
      <c r="F32" s="49"/>
      <c r="G32" s="50">
        <v>0</v>
      </c>
      <c r="H32" s="50">
        <v>0</v>
      </c>
      <c r="I32" s="50">
        <v>0</v>
      </c>
      <c r="J32" s="51">
        <v>0</v>
      </c>
      <c r="K32" s="50">
        <v>0</v>
      </c>
      <c r="L32" s="50">
        <v>0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S32"/>
      <c r="BT32"/>
      <c r="BU32"/>
      <c r="BV32"/>
      <c r="BW32"/>
      <c r="BX32"/>
      <c r="BY32"/>
      <c r="BZ32"/>
      <c r="CA32"/>
      <c r="CB32"/>
      <c r="CD32"/>
      <c r="CE32"/>
      <c r="CF32"/>
      <c r="CG32"/>
      <c r="CH32"/>
      <c r="CI32"/>
      <c r="CJ32"/>
      <c r="CK32"/>
      <c r="CL32"/>
      <c r="CM32"/>
      <c r="CO32"/>
      <c r="CP32"/>
      <c r="CQ32"/>
      <c r="CR32"/>
      <c r="CS32"/>
      <c r="CT32"/>
      <c r="CU32"/>
      <c r="CV32"/>
      <c r="CW32"/>
      <c r="CX32"/>
      <c r="CZ32"/>
      <c r="DA32"/>
      <c r="DB32"/>
      <c r="DC32"/>
      <c r="DD32"/>
      <c r="DE32"/>
      <c r="DF32"/>
      <c r="DG32"/>
      <c r="DH32"/>
      <c r="DI32"/>
    </row>
    <row r="33" spans="2:113" x14ac:dyDescent="0.25">
      <c r="B33" s="55"/>
      <c r="C33" s="56"/>
      <c r="D33" s="57"/>
      <c r="E33" s="49"/>
      <c r="F33" s="49"/>
      <c r="G33" s="50">
        <v>0</v>
      </c>
      <c r="H33" s="50">
        <v>0</v>
      </c>
      <c r="I33" s="50">
        <v>0</v>
      </c>
      <c r="J33" s="51">
        <v>0</v>
      </c>
      <c r="K33" s="50">
        <v>0</v>
      </c>
      <c r="L33" s="50">
        <v>0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S33"/>
      <c r="BT33"/>
      <c r="BU33"/>
      <c r="BV33"/>
      <c r="BW33"/>
      <c r="BX33"/>
      <c r="BY33"/>
      <c r="BZ33"/>
      <c r="CA33"/>
      <c r="CB33"/>
      <c r="CD33"/>
      <c r="CE33"/>
      <c r="CF33"/>
      <c r="CG33"/>
      <c r="CH33"/>
      <c r="CI33"/>
      <c r="CJ33"/>
      <c r="CK33"/>
      <c r="CL33"/>
      <c r="CM33"/>
      <c r="CO33"/>
      <c r="CP33"/>
      <c r="CQ33"/>
      <c r="CR33"/>
      <c r="CS33"/>
      <c r="CT33"/>
      <c r="CU33"/>
      <c r="CV33"/>
      <c r="CW33"/>
      <c r="CX33"/>
      <c r="CZ33"/>
      <c r="DA33"/>
      <c r="DB33"/>
      <c r="DC33"/>
      <c r="DD33"/>
      <c r="DE33"/>
      <c r="DF33"/>
      <c r="DG33"/>
      <c r="DH33"/>
      <c r="DI33"/>
    </row>
    <row r="34" spans="2:113" x14ac:dyDescent="0.25">
      <c r="B34" s="55"/>
      <c r="C34" s="56"/>
      <c r="D34" s="57"/>
      <c r="E34" s="49"/>
      <c r="F34" s="49"/>
      <c r="G34" s="50">
        <v>0</v>
      </c>
      <c r="H34" s="50">
        <v>0</v>
      </c>
      <c r="I34" s="50">
        <v>0</v>
      </c>
      <c r="J34" s="51">
        <v>0</v>
      </c>
      <c r="K34" s="50">
        <v>0</v>
      </c>
      <c r="L34" s="50">
        <v>0</v>
      </c>
      <c r="P34" s="100" t="s">
        <v>146</v>
      </c>
      <c r="Q34" s="100"/>
      <c r="R34" s="100"/>
      <c r="S34" s="100"/>
      <c r="T34" s="100"/>
      <c r="U34" s="100"/>
      <c r="V34" s="100"/>
      <c r="W34" s="100"/>
      <c r="X34" s="100"/>
      <c r="Y34" s="100"/>
      <c r="Z34"/>
      <c r="AA34" s="100" t="s">
        <v>147</v>
      </c>
      <c r="AB34" s="100"/>
      <c r="AC34" s="100"/>
      <c r="AD34" s="100"/>
      <c r="AE34" s="100"/>
      <c r="AF34" s="100"/>
      <c r="AG34" s="100"/>
      <c r="AH34" s="100"/>
      <c r="AI34" s="100"/>
      <c r="AJ34" s="100"/>
      <c r="AK34"/>
      <c r="AL34" s="100" t="s">
        <v>148</v>
      </c>
      <c r="AM34" s="100"/>
      <c r="AN34" s="100"/>
      <c r="AO34" s="100"/>
      <c r="AP34" s="100"/>
      <c r="AQ34" s="100"/>
      <c r="AR34" s="100"/>
      <c r="AS34" s="100"/>
      <c r="AT34" s="100"/>
      <c r="AU34" s="100"/>
      <c r="AV34"/>
      <c r="AW34" s="100" t="s">
        <v>149</v>
      </c>
      <c r="AX34" s="100"/>
      <c r="AY34" s="100"/>
      <c r="AZ34" s="100"/>
      <c r="BA34" s="100"/>
      <c r="BB34" s="100"/>
      <c r="BC34" s="100"/>
      <c r="BD34" s="100"/>
      <c r="BE34" s="100"/>
      <c r="BF34" s="100"/>
      <c r="BG34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</row>
    <row r="35" spans="2:113" ht="60.75" thickBot="1" x14ac:dyDescent="0.3">
      <c r="B35" s="55"/>
      <c r="C35" s="56"/>
      <c r="D35" s="57"/>
      <c r="E35" s="49"/>
      <c r="F35" s="49"/>
      <c r="G35" s="50">
        <v>0</v>
      </c>
      <c r="H35" s="50">
        <v>0</v>
      </c>
      <c r="I35" s="50">
        <v>0</v>
      </c>
      <c r="J35" s="51">
        <v>0</v>
      </c>
      <c r="K35" s="50">
        <v>0</v>
      </c>
      <c r="L35" s="50">
        <v>0</v>
      </c>
      <c r="P35" s="34" t="s">
        <v>99</v>
      </c>
      <c r="Q35" s="34" t="s">
        <v>110</v>
      </c>
      <c r="R35" s="34" t="s">
        <v>102</v>
      </c>
      <c r="S35" s="34"/>
      <c r="T35" s="34" t="s">
        <v>111</v>
      </c>
      <c r="U35" s="77" t="s">
        <v>150</v>
      </c>
      <c r="V35" s="34" t="s">
        <v>151</v>
      </c>
      <c r="W35" s="34" t="s">
        <v>114</v>
      </c>
      <c r="X35" s="34" t="s">
        <v>115</v>
      </c>
      <c r="Y35" s="34" t="s">
        <v>116</v>
      </c>
      <c r="Z35"/>
      <c r="AA35" s="34" t="s">
        <v>99</v>
      </c>
      <c r="AB35" s="34" t="s">
        <v>110</v>
      </c>
      <c r="AC35" s="34" t="s">
        <v>102</v>
      </c>
      <c r="AD35" s="34"/>
      <c r="AE35" s="34" t="s">
        <v>111</v>
      </c>
      <c r="AF35" s="77" t="s">
        <v>150</v>
      </c>
      <c r="AG35" s="34" t="s">
        <v>151</v>
      </c>
      <c r="AH35" s="34" t="s">
        <v>114</v>
      </c>
      <c r="AI35" s="34" t="s">
        <v>115</v>
      </c>
      <c r="AJ35" s="34" t="s">
        <v>116</v>
      </c>
      <c r="AK35"/>
      <c r="AL35" s="34" t="s">
        <v>99</v>
      </c>
      <c r="AM35" s="34" t="s">
        <v>110</v>
      </c>
      <c r="AN35" s="34" t="s">
        <v>102</v>
      </c>
      <c r="AO35" s="34"/>
      <c r="AP35" s="34" t="s">
        <v>111</v>
      </c>
      <c r="AQ35" s="77" t="s">
        <v>150</v>
      </c>
      <c r="AR35" s="34" t="s">
        <v>151</v>
      </c>
      <c r="AS35" s="34" t="s">
        <v>114</v>
      </c>
      <c r="AT35" s="34" t="s">
        <v>115</v>
      </c>
      <c r="AU35" s="34" t="s">
        <v>116</v>
      </c>
      <c r="AV35"/>
      <c r="AW35" s="34" t="s">
        <v>99</v>
      </c>
      <c r="AX35" s="34" t="s">
        <v>110</v>
      </c>
      <c r="AY35" s="34" t="s">
        <v>102</v>
      </c>
      <c r="AZ35" s="34"/>
      <c r="BA35" s="34" t="s">
        <v>111</v>
      </c>
      <c r="BB35" s="77" t="s">
        <v>150</v>
      </c>
      <c r="BC35" s="34" t="s">
        <v>151</v>
      </c>
      <c r="BD35" s="34" t="s">
        <v>114</v>
      </c>
      <c r="BE35" s="34" t="s">
        <v>115</v>
      </c>
      <c r="BF35" s="34" t="s">
        <v>116</v>
      </c>
      <c r="BG35"/>
      <c r="BH35" s="34" t="s">
        <v>99</v>
      </c>
      <c r="BI35" s="34" t="s">
        <v>110</v>
      </c>
      <c r="BJ35" s="34" t="s">
        <v>102</v>
      </c>
      <c r="BK35" s="34"/>
      <c r="BL35" s="34" t="s">
        <v>111</v>
      </c>
      <c r="BM35" s="77" t="s">
        <v>150</v>
      </c>
      <c r="BN35" s="34" t="s">
        <v>151</v>
      </c>
      <c r="BO35" s="34" t="s">
        <v>114</v>
      </c>
      <c r="BP35" s="34" t="s">
        <v>115</v>
      </c>
      <c r="BQ35" s="34" t="s">
        <v>116</v>
      </c>
      <c r="BS35" s="34" t="s">
        <v>99</v>
      </c>
      <c r="BT35" s="34" t="s">
        <v>110</v>
      </c>
      <c r="BU35" s="34" t="s">
        <v>102</v>
      </c>
      <c r="BV35" s="34"/>
      <c r="BW35" s="34" t="s">
        <v>111</v>
      </c>
      <c r="BX35" s="77" t="s">
        <v>150</v>
      </c>
      <c r="BY35" s="34" t="s">
        <v>151</v>
      </c>
      <c r="BZ35" s="34" t="s">
        <v>114</v>
      </c>
      <c r="CA35" s="34" t="s">
        <v>115</v>
      </c>
      <c r="CB35" s="34" t="s">
        <v>116</v>
      </c>
      <c r="CD35" s="34" t="s">
        <v>99</v>
      </c>
      <c r="CE35" s="34" t="s">
        <v>110</v>
      </c>
      <c r="CF35" s="34" t="s">
        <v>102</v>
      </c>
      <c r="CG35" s="34"/>
      <c r="CH35" s="34" t="s">
        <v>111</v>
      </c>
      <c r="CI35" s="77" t="s">
        <v>150</v>
      </c>
      <c r="CJ35" s="34" t="s">
        <v>151</v>
      </c>
      <c r="CK35" s="34" t="s">
        <v>114</v>
      </c>
      <c r="CL35" s="34" t="s">
        <v>115</v>
      </c>
      <c r="CM35" s="34" t="s">
        <v>116</v>
      </c>
      <c r="CO35" s="34" t="s">
        <v>99</v>
      </c>
      <c r="CP35" s="34" t="s">
        <v>110</v>
      </c>
      <c r="CQ35" s="34" t="s">
        <v>102</v>
      </c>
      <c r="CR35" s="34"/>
      <c r="CS35" s="34" t="s">
        <v>111</v>
      </c>
      <c r="CT35" s="77" t="s">
        <v>150</v>
      </c>
      <c r="CU35" s="34" t="s">
        <v>151</v>
      </c>
      <c r="CV35" s="34" t="s">
        <v>114</v>
      </c>
      <c r="CW35" s="34" t="s">
        <v>115</v>
      </c>
      <c r="CX35" s="34" t="s">
        <v>116</v>
      </c>
      <c r="CZ35" s="34" t="s">
        <v>99</v>
      </c>
      <c r="DA35" s="34" t="s">
        <v>110</v>
      </c>
      <c r="DB35" s="34" t="s">
        <v>102</v>
      </c>
      <c r="DC35" s="34"/>
      <c r="DD35" s="34" t="s">
        <v>111</v>
      </c>
      <c r="DE35" s="77" t="s">
        <v>150</v>
      </c>
      <c r="DF35" s="34" t="s">
        <v>151</v>
      </c>
      <c r="DG35" s="34" t="s">
        <v>114</v>
      </c>
      <c r="DH35" s="34" t="s">
        <v>115</v>
      </c>
      <c r="DI35" s="34" t="s">
        <v>116</v>
      </c>
    </row>
    <row r="36" spans="2:113" ht="15.75" thickBot="1" x14ac:dyDescent="0.3">
      <c r="B36" s="58"/>
      <c r="C36" s="59" t="s">
        <v>26</v>
      </c>
      <c r="D36" s="60">
        <v>558970133.14500022</v>
      </c>
      <c r="E36" s="60">
        <v>46120046</v>
      </c>
      <c r="F36" s="60">
        <v>-325188.09999999998</v>
      </c>
      <c r="G36" s="60">
        <v>604764991.04500008</v>
      </c>
      <c r="H36" s="60">
        <v>22900888</v>
      </c>
      <c r="I36" s="60">
        <v>626001005.49500012</v>
      </c>
      <c r="J36" s="61"/>
      <c r="K36" s="62">
        <v>45034240.945850007</v>
      </c>
      <c r="L36" s="62">
        <v>559730750.09914994</v>
      </c>
      <c r="P36" s="35">
        <v>1</v>
      </c>
      <c r="Q36" s="3"/>
      <c r="R36" s="3">
        <f>+R4</f>
        <v>7195855</v>
      </c>
      <c r="S36" s="3"/>
      <c r="T36" s="76">
        <f>IF(R36+S36&lt;0,0,R36+S36)</f>
        <v>7195855</v>
      </c>
      <c r="U36" s="3">
        <f>T36*0.5</f>
        <v>3597927.5</v>
      </c>
      <c r="V36" s="3">
        <f>+Q36+U36</f>
        <v>3597927.5</v>
      </c>
      <c r="W36" s="36">
        <v>0.04</v>
      </c>
      <c r="X36" s="3">
        <f>-V36*W36</f>
        <v>-143917.1</v>
      </c>
      <c r="Y36" s="3">
        <f>+Q36+T36+X36</f>
        <v>7051937.9000000004</v>
      </c>
      <c r="Z36"/>
      <c r="AA36" s="35">
        <v>1</v>
      </c>
      <c r="AB36" s="3">
        <f>+Y36</f>
        <v>7051937.9000000004</v>
      </c>
      <c r="AC36" s="3"/>
      <c r="AD36" s="3"/>
      <c r="AE36" s="76">
        <f>IF(AC36+AD36&lt;0,0,AC36+AD36)</f>
        <v>0</v>
      </c>
      <c r="AF36" s="3">
        <f>AE36*0.5</f>
        <v>0</v>
      </c>
      <c r="AG36" s="3">
        <f>+AB36+AF36</f>
        <v>7051937.9000000004</v>
      </c>
      <c r="AH36" s="36">
        <v>0.04</v>
      </c>
      <c r="AI36" s="3">
        <f>-AG36*AH36</f>
        <v>-282077.516</v>
      </c>
      <c r="AJ36" s="3">
        <f>+AB36+AE36+AI36</f>
        <v>6769860.3840000005</v>
      </c>
      <c r="AK36"/>
      <c r="AL36" s="35">
        <v>1</v>
      </c>
      <c r="AM36" s="3">
        <f>AJ36</f>
        <v>6769860.3840000005</v>
      </c>
      <c r="AN36" s="3"/>
      <c r="AO36" s="3"/>
      <c r="AP36" s="76">
        <f>IF(AN36+AO36&lt;0,0,AN36+AO36)</f>
        <v>0</v>
      </c>
      <c r="AQ36" s="3">
        <f>AP36*0.5</f>
        <v>0</v>
      </c>
      <c r="AR36" s="3">
        <f>+AM36+AQ36</f>
        <v>6769860.3840000005</v>
      </c>
      <c r="AS36" s="36">
        <v>0.04</v>
      </c>
      <c r="AT36" s="3">
        <f>-AR36*AS36</f>
        <v>-270794.41536000004</v>
      </c>
      <c r="AU36" s="3">
        <f>+AM36+AP36+AT36</f>
        <v>6499065.9686400006</v>
      </c>
      <c r="AV36"/>
      <c r="AW36" s="35">
        <v>1</v>
      </c>
      <c r="AX36" s="3">
        <f>+AU36</f>
        <v>6499065.9686400006</v>
      </c>
      <c r="AY36" s="3"/>
      <c r="AZ36" s="3"/>
      <c r="BA36" s="76">
        <f>IF(AY36+AZ36&lt;0,0,AY36+AZ36)</f>
        <v>0</v>
      </c>
      <c r="BB36" s="3">
        <f>BA36*0.5</f>
        <v>0</v>
      </c>
      <c r="BC36" s="3">
        <f>+AX36+BB36</f>
        <v>6499065.9686400006</v>
      </c>
      <c r="BD36" s="36">
        <v>0.04</v>
      </c>
      <c r="BE36" s="3">
        <f>-BC36*BD36</f>
        <v>-259962.63874560004</v>
      </c>
      <c r="BF36" s="3">
        <f>+AX36+BA36+BE36</f>
        <v>6239103.3298944002</v>
      </c>
      <c r="BG36"/>
      <c r="BH36" s="35">
        <v>1</v>
      </c>
      <c r="BI36" s="3">
        <f>+BF36</f>
        <v>6239103.3298944002</v>
      </c>
      <c r="BJ36" s="3"/>
      <c r="BK36" s="3"/>
      <c r="BL36" s="76">
        <f>IF(BJ36+BK36&lt;0,0,BJ36+BK36)</f>
        <v>0</v>
      </c>
      <c r="BM36" s="3">
        <f>BL36*0.5</f>
        <v>0</v>
      </c>
      <c r="BN36" s="3">
        <f>+BI36+BM36</f>
        <v>6239103.3298944002</v>
      </c>
      <c r="BO36" s="36">
        <v>0.04</v>
      </c>
      <c r="BP36" s="3">
        <f>-BN36*BO36</f>
        <v>-249564.13319577603</v>
      </c>
      <c r="BQ36" s="3">
        <f>+BI36+BL36+BP36</f>
        <v>5989539.1966986246</v>
      </c>
      <c r="BS36" s="35">
        <v>1</v>
      </c>
      <c r="BT36" s="3">
        <f>+BQ36</f>
        <v>5989539.1966986246</v>
      </c>
      <c r="BU36" s="3"/>
      <c r="BV36" s="3"/>
      <c r="BW36" s="76">
        <f>IF(BU36+BV36&lt;0,0,BU36+BV36)</f>
        <v>0</v>
      </c>
      <c r="BX36" s="3">
        <f>BW36*0.5</f>
        <v>0</v>
      </c>
      <c r="BY36" s="3">
        <f>+BT36+BX36</f>
        <v>5989539.1966986246</v>
      </c>
      <c r="BZ36" s="36">
        <v>0.04</v>
      </c>
      <c r="CA36" s="3">
        <f>-BY36*BZ36</f>
        <v>-239581.56786794498</v>
      </c>
      <c r="CB36" s="3">
        <f>+BT36+BW36+CA36</f>
        <v>5749957.6288306797</v>
      </c>
      <c r="CD36" s="35">
        <v>1</v>
      </c>
      <c r="CE36" s="3">
        <f>+CB36</f>
        <v>5749957.6288306797</v>
      </c>
      <c r="CF36" s="3"/>
      <c r="CG36" s="3"/>
      <c r="CH36" s="76">
        <f>IF(CF36+CG36&lt;0,0,CF36+CG36)</f>
        <v>0</v>
      </c>
      <c r="CI36" s="3">
        <f>CH36*0.5</f>
        <v>0</v>
      </c>
      <c r="CJ36" s="3">
        <f>+CE36+CI36</f>
        <v>5749957.6288306797</v>
      </c>
      <c r="CK36" s="36">
        <v>0.04</v>
      </c>
      <c r="CL36" s="3">
        <f>-CJ36*CK36</f>
        <v>-229998.30515322718</v>
      </c>
      <c r="CM36" s="3">
        <f>+CE36+CH36+CL36</f>
        <v>5519959.3236774523</v>
      </c>
      <c r="CO36" s="35">
        <v>1</v>
      </c>
      <c r="CP36" s="3">
        <f>+CM36</f>
        <v>5519959.3236774523</v>
      </c>
      <c r="CQ36" s="3"/>
      <c r="CR36" s="3"/>
      <c r="CS36" s="76">
        <f>IF(CQ36+CR36&lt;0,0,CQ36+CR36)</f>
        <v>0</v>
      </c>
      <c r="CT36" s="3">
        <f>CS36*0.5</f>
        <v>0</v>
      </c>
      <c r="CU36" s="3">
        <f>+CP36+CT36</f>
        <v>5519959.3236774523</v>
      </c>
      <c r="CV36" s="36">
        <v>0.04</v>
      </c>
      <c r="CW36" s="3">
        <f>-CU36*CV36</f>
        <v>-220798.37294709811</v>
      </c>
      <c r="CX36" s="3">
        <f>+CP36+CS36+CW36</f>
        <v>5299160.9507303545</v>
      </c>
      <c r="CZ36" s="35">
        <v>1</v>
      </c>
      <c r="DA36" s="3">
        <f>+CX36</f>
        <v>5299160.9507303545</v>
      </c>
      <c r="DB36" s="3"/>
      <c r="DC36" s="3"/>
      <c r="DD36" s="76">
        <f>IF(DB36+DC36&lt;0,0,DB36+DC36)</f>
        <v>0</v>
      </c>
      <c r="DE36" s="3">
        <f>DD36*0.5</f>
        <v>0</v>
      </c>
      <c r="DF36" s="3">
        <f>+DA36+DE36</f>
        <v>5299160.9507303545</v>
      </c>
      <c r="DG36" s="36">
        <v>0.04</v>
      </c>
      <c r="DH36" s="3">
        <f>-DF36*DG36</f>
        <v>-211966.43802921419</v>
      </c>
      <c r="DI36" s="3">
        <f>+DA36+DD36+DH36</f>
        <v>5087194.5127011407</v>
      </c>
    </row>
    <row r="37" spans="2:113" x14ac:dyDescent="0.25">
      <c r="P37" s="35" t="s">
        <v>28</v>
      </c>
      <c r="Q37" s="3"/>
      <c r="R37" s="3">
        <f t="shared" ref="R37:R60" si="73">+R5</f>
        <v>0</v>
      </c>
      <c r="S37" s="3"/>
      <c r="T37" s="76">
        <f t="shared" ref="T37:T60" si="74">IF(R37+S37&lt;0,0,R37+S37)</f>
        <v>0</v>
      </c>
      <c r="U37" s="3">
        <f t="shared" ref="U37:U60" si="75">T37*0.5</f>
        <v>0</v>
      </c>
      <c r="V37" s="3">
        <f t="shared" ref="V37:V60" si="76">+Q37+U37</f>
        <v>0</v>
      </c>
      <c r="W37" s="36">
        <v>0.06</v>
      </c>
      <c r="X37" s="3">
        <f t="shared" ref="X37:X60" si="77">-V37*W37</f>
        <v>0</v>
      </c>
      <c r="Y37" s="3">
        <f t="shared" ref="Y37:Y60" si="78">+Q37+T37+X37</f>
        <v>0</v>
      </c>
      <c r="Z37"/>
      <c r="AA37" s="35" t="s">
        <v>28</v>
      </c>
      <c r="AB37" s="3">
        <f t="shared" ref="AB37:AB60" si="79">+Y37</f>
        <v>0</v>
      </c>
      <c r="AC37" s="3"/>
      <c r="AD37" s="3"/>
      <c r="AE37" s="76">
        <f t="shared" ref="AE37:AE60" si="80">IF(AC37+AD37&lt;0,0,AC37+AD37)</f>
        <v>0</v>
      </c>
      <c r="AF37" s="3">
        <f t="shared" ref="AF37:AF60" si="81">AE37*0.5</f>
        <v>0</v>
      </c>
      <c r="AG37" s="3">
        <f t="shared" ref="AG37:AG60" si="82">+AB37+AF37</f>
        <v>0</v>
      </c>
      <c r="AH37" s="36">
        <v>0.06</v>
      </c>
      <c r="AI37" s="3">
        <f t="shared" ref="AI37:AI60" si="83">-AG37*AH37</f>
        <v>0</v>
      </c>
      <c r="AJ37" s="3">
        <f t="shared" ref="AJ37:AJ60" si="84">+AB37+AE37+AI37</f>
        <v>0</v>
      </c>
      <c r="AK37"/>
      <c r="AL37" s="35" t="s">
        <v>28</v>
      </c>
      <c r="AM37" s="3">
        <f t="shared" ref="AM37:AM60" si="85">AJ37</f>
        <v>0</v>
      </c>
      <c r="AN37" s="3"/>
      <c r="AO37" s="3"/>
      <c r="AP37" s="76">
        <f t="shared" ref="AP37:AP60" si="86">IF(AN37+AO37&lt;0,0,AN37+AO37)</f>
        <v>0</v>
      </c>
      <c r="AQ37" s="3">
        <f t="shared" ref="AQ37:AQ60" si="87">AP37*0.5</f>
        <v>0</v>
      </c>
      <c r="AR37" s="3">
        <f t="shared" ref="AR37:AR60" si="88">+AM37+AQ37</f>
        <v>0</v>
      </c>
      <c r="AS37" s="36">
        <v>0.06</v>
      </c>
      <c r="AT37" s="3">
        <f t="shared" ref="AT37:AT60" si="89">-AR37*AS37</f>
        <v>0</v>
      </c>
      <c r="AU37" s="3">
        <f t="shared" ref="AU37:AU60" si="90">+AM37+AP37+AT37</f>
        <v>0</v>
      </c>
      <c r="AV37"/>
      <c r="AW37" s="35" t="s">
        <v>28</v>
      </c>
      <c r="AX37" s="3">
        <f t="shared" ref="AX37:AX60" si="91">+AU37</f>
        <v>0</v>
      </c>
      <c r="AY37" s="3"/>
      <c r="AZ37" s="3"/>
      <c r="BA37" s="76">
        <f t="shared" ref="BA37:BA60" si="92">IF(AY37+AZ37&lt;0,0,AY37+AZ37)</f>
        <v>0</v>
      </c>
      <c r="BB37" s="3">
        <f t="shared" ref="BB37:BB60" si="93">BA37*0.5</f>
        <v>0</v>
      </c>
      <c r="BC37" s="3">
        <f t="shared" ref="BC37:BC60" si="94">+AX37+BB37</f>
        <v>0</v>
      </c>
      <c r="BD37" s="36">
        <v>0.06</v>
      </c>
      <c r="BE37" s="3">
        <f t="shared" ref="BE37:BE60" si="95">-BC37*BD37</f>
        <v>0</v>
      </c>
      <c r="BF37" s="3">
        <f t="shared" ref="BF37:BF60" si="96">+AX37+BA37+BE37</f>
        <v>0</v>
      </c>
      <c r="BG37"/>
      <c r="BH37" s="35" t="s">
        <v>28</v>
      </c>
      <c r="BI37" s="3">
        <f t="shared" ref="BI37:BI60" si="97">+BF37</f>
        <v>0</v>
      </c>
      <c r="BJ37" s="3"/>
      <c r="BK37" s="3"/>
      <c r="BL37" s="76">
        <f t="shared" ref="BL37:BL60" si="98">IF(BJ37+BK37&lt;0,0,BJ37+BK37)</f>
        <v>0</v>
      </c>
      <c r="BM37" s="3">
        <f t="shared" ref="BM37:BM60" si="99">BL37*0.5</f>
        <v>0</v>
      </c>
      <c r="BN37" s="3">
        <f t="shared" ref="BN37:BN60" si="100">+BI37+BM37</f>
        <v>0</v>
      </c>
      <c r="BO37" s="36">
        <v>0.06</v>
      </c>
      <c r="BP37" s="3">
        <f t="shared" ref="BP37:BP60" si="101">-BN37*BO37</f>
        <v>0</v>
      </c>
      <c r="BQ37" s="3">
        <f t="shared" ref="BQ37:BQ60" si="102">+BI37+BL37+BP37</f>
        <v>0</v>
      </c>
      <c r="BS37" s="35" t="s">
        <v>28</v>
      </c>
      <c r="BT37" s="3">
        <f t="shared" ref="BT37:BT60" si="103">+BQ37</f>
        <v>0</v>
      </c>
      <c r="BU37" s="3"/>
      <c r="BV37" s="3"/>
      <c r="BW37" s="76">
        <f t="shared" ref="BW37:BW60" si="104">IF(BU37+BV37&lt;0,0,BU37+BV37)</f>
        <v>0</v>
      </c>
      <c r="BX37" s="3">
        <f t="shared" ref="BX37:BX60" si="105">BW37*0.5</f>
        <v>0</v>
      </c>
      <c r="BY37" s="3">
        <f t="shared" ref="BY37:BY60" si="106">+BT37+BX37</f>
        <v>0</v>
      </c>
      <c r="BZ37" s="36">
        <v>0.06</v>
      </c>
      <c r="CA37" s="3">
        <f t="shared" ref="CA37:CA60" si="107">-BY37*BZ37</f>
        <v>0</v>
      </c>
      <c r="CB37" s="3">
        <f t="shared" ref="CB37:CB60" si="108">+BT37+BW37+CA37</f>
        <v>0</v>
      </c>
      <c r="CD37" s="35" t="s">
        <v>28</v>
      </c>
      <c r="CE37" s="3">
        <f t="shared" ref="CE37:CE60" si="109">+CB37</f>
        <v>0</v>
      </c>
      <c r="CF37" s="3"/>
      <c r="CG37" s="3"/>
      <c r="CH37" s="76">
        <f t="shared" ref="CH37:CH60" si="110">IF(CF37+CG37&lt;0,0,CF37+CG37)</f>
        <v>0</v>
      </c>
      <c r="CI37" s="3">
        <f t="shared" ref="CI37:CI60" si="111">CH37*0.5</f>
        <v>0</v>
      </c>
      <c r="CJ37" s="3">
        <f t="shared" ref="CJ37:CJ60" si="112">+CE37+CI37</f>
        <v>0</v>
      </c>
      <c r="CK37" s="36">
        <v>0.06</v>
      </c>
      <c r="CL37" s="3">
        <f t="shared" ref="CL37:CL60" si="113">-CJ37*CK37</f>
        <v>0</v>
      </c>
      <c r="CM37" s="3">
        <f t="shared" ref="CM37:CM60" si="114">+CE37+CH37+CL37</f>
        <v>0</v>
      </c>
      <c r="CO37" s="35" t="s">
        <v>28</v>
      </c>
      <c r="CP37" s="3">
        <f t="shared" ref="CP37:CP60" si="115">+CM37</f>
        <v>0</v>
      </c>
      <c r="CQ37" s="3"/>
      <c r="CR37" s="3"/>
      <c r="CS37" s="76">
        <f t="shared" ref="CS37:CS60" si="116">IF(CQ37+CR37&lt;0,0,CQ37+CR37)</f>
        <v>0</v>
      </c>
      <c r="CT37" s="3">
        <f t="shared" ref="CT37:CT60" si="117">CS37*0.5</f>
        <v>0</v>
      </c>
      <c r="CU37" s="3">
        <f t="shared" ref="CU37:CU60" si="118">+CP37+CT37</f>
        <v>0</v>
      </c>
      <c r="CV37" s="36">
        <v>0.06</v>
      </c>
      <c r="CW37" s="3">
        <f t="shared" ref="CW37:CW60" si="119">-CU37*CV37</f>
        <v>0</v>
      </c>
      <c r="CX37" s="3">
        <f t="shared" ref="CX37:CX60" si="120">+CP37+CS37+CW37</f>
        <v>0</v>
      </c>
      <c r="CZ37" s="35" t="s">
        <v>28</v>
      </c>
      <c r="DA37" s="3">
        <f t="shared" ref="DA37:DA60" si="121">+CX37</f>
        <v>0</v>
      </c>
      <c r="DB37" s="3"/>
      <c r="DC37" s="3"/>
      <c r="DD37" s="76">
        <f t="shared" ref="DD37:DD60" si="122">IF(DB37+DC37&lt;0,0,DB37+DC37)</f>
        <v>0</v>
      </c>
      <c r="DE37" s="3">
        <f t="shared" ref="DE37:DE60" si="123">DD37*0.5</f>
        <v>0</v>
      </c>
      <c r="DF37" s="3">
        <f t="shared" ref="DF37:DF60" si="124">+DA37+DE37</f>
        <v>0</v>
      </c>
      <c r="DG37" s="36">
        <v>0.06</v>
      </c>
      <c r="DH37" s="3">
        <f t="shared" ref="DH37:DH60" si="125">-DF37*DG37</f>
        <v>0</v>
      </c>
      <c r="DI37" s="3">
        <f t="shared" ref="DI37:DI60" si="126">+DA37+DD37+DH37</f>
        <v>0</v>
      </c>
    </row>
    <row r="38" spans="2:113" x14ac:dyDescent="0.25">
      <c r="P38" s="35">
        <v>2</v>
      </c>
      <c r="Q38" s="3"/>
      <c r="R38" s="3">
        <f t="shared" si="73"/>
        <v>0</v>
      </c>
      <c r="S38" s="3"/>
      <c r="T38" s="76">
        <f t="shared" si="74"/>
        <v>0</v>
      </c>
      <c r="U38" s="3">
        <f t="shared" si="75"/>
        <v>0</v>
      </c>
      <c r="V38" s="3">
        <f t="shared" si="76"/>
        <v>0</v>
      </c>
      <c r="W38" s="36">
        <v>0.06</v>
      </c>
      <c r="X38" s="3">
        <f t="shared" si="77"/>
        <v>0</v>
      </c>
      <c r="Y38" s="3">
        <f t="shared" si="78"/>
        <v>0</v>
      </c>
      <c r="Z38"/>
      <c r="AA38" s="35">
        <v>2</v>
      </c>
      <c r="AB38" s="3">
        <f t="shared" si="79"/>
        <v>0</v>
      </c>
      <c r="AC38" s="3"/>
      <c r="AD38" s="3"/>
      <c r="AE38" s="76">
        <f t="shared" si="80"/>
        <v>0</v>
      </c>
      <c r="AF38" s="3">
        <f t="shared" si="81"/>
        <v>0</v>
      </c>
      <c r="AG38" s="3">
        <f t="shared" si="82"/>
        <v>0</v>
      </c>
      <c r="AH38" s="36">
        <v>0.06</v>
      </c>
      <c r="AI38" s="3">
        <f t="shared" si="83"/>
        <v>0</v>
      </c>
      <c r="AJ38" s="3">
        <f t="shared" si="84"/>
        <v>0</v>
      </c>
      <c r="AK38"/>
      <c r="AL38" s="35">
        <v>2</v>
      </c>
      <c r="AM38" s="3">
        <f t="shared" si="85"/>
        <v>0</v>
      </c>
      <c r="AN38" s="3"/>
      <c r="AO38" s="3"/>
      <c r="AP38" s="76">
        <f t="shared" si="86"/>
        <v>0</v>
      </c>
      <c r="AQ38" s="3">
        <f t="shared" si="87"/>
        <v>0</v>
      </c>
      <c r="AR38" s="3">
        <f t="shared" si="88"/>
        <v>0</v>
      </c>
      <c r="AS38" s="36">
        <v>0.06</v>
      </c>
      <c r="AT38" s="3">
        <f t="shared" si="89"/>
        <v>0</v>
      </c>
      <c r="AU38" s="3">
        <f t="shared" si="90"/>
        <v>0</v>
      </c>
      <c r="AV38"/>
      <c r="AW38" s="35">
        <v>2</v>
      </c>
      <c r="AX38" s="3">
        <f t="shared" si="91"/>
        <v>0</v>
      </c>
      <c r="AY38" s="3"/>
      <c r="AZ38" s="3"/>
      <c r="BA38" s="76">
        <f t="shared" si="92"/>
        <v>0</v>
      </c>
      <c r="BB38" s="3">
        <f t="shared" si="93"/>
        <v>0</v>
      </c>
      <c r="BC38" s="3">
        <f t="shared" si="94"/>
        <v>0</v>
      </c>
      <c r="BD38" s="36">
        <v>0.06</v>
      </c>
      <c r="BE38" s="3">
        <f t="shared" si="95"/>
        <v>0</v>
      </c>
      <c r="BF38" s="3">
        <f t="shared" si="96"/>
        <v>0</v>
      </c>
      <c r="BG38"/>
      <c r="BH38" s="35">
        <v>2</v>
      </c>
      <c r="BI38" s="3">
        <f t="shared" si="97"/>
        <v>0</v>
      </c>
      <c r="BJ38" s="3"/>
      <c r="BK38" s="3"/>
      <c r="BL38" s="76">
        <f t="shared" si="98"/>
        <v>0</v>
      </c>
      <c r="BM38" s="3">
        <f t="shared" si="99"/>
        <v>0</v>
      </c>
      <c r="BN38" s="3">
        <f t="shared" si="100"/>
        <v>0</v>
      </c>
      <c r="BO38" s="36">
        <v>0.06</v>
      </c>
      <c r="BP38" s="3">
        <f t="shared" si="101"/>
        <v>0</v>
      </c>
      <c r="BQ38" s="3">
        <f t="shared" si="102"/>
        <v>0</v>
      </c>
      <c r="BS38" s="35">
        <v>2</v>
      </c>
      <c r="BT38" s="3">
        <f t="shared" si="103"/>
        <v>0</v>
      </c>
      <c r="BU38" s="3"/>
      <c r="BV38" s="3"/>
      <c r="BW38" s="76">
        <f t="shared" si="104"/>
        <v>0</v>
      </c>
      <c r="BX38" s="3">
        <f t="shared" si="105"/>
        <v>0</v>
      </c>
      <c r="BY38" s="3">
        <f t="shared" si="106"/>
        <v>0</v>
      </c>
      <c r="BZ38" s="36">
        <v>0.06</v>
      </c>
      <c r="CA38" s="3">
        <f t="shared" si="107"/>
        <v>0</v>
      </c>
      <c r="CB38" s="3">
        <f t="shared" si="108"/>
        <v>0</v>
      </c>
      <c r="CD38" s="35">
        <v>2</v>
      </c>
      <c r="CE38" s="3">
        <f t="shared" si="109"/>
        <v>0</v>
      </c>
      <c r="CF38" s="3"/>
      <c r="CG38" s="3"/>
      <c r="CH38" s="76">
        <f t="shared" si="110"/>
        <v>0</v>
      </c>
      <c r="CI38" s="3">
        <f t="shared" si="111"/>
        <v>0</v>
      </c>
      <c r="CJ38" s="3">
        <f t="shared" si="112"/>
        <v>0</v>
      </c>
      <c r="CK38" s="36">
        <v>0.06</v>
      </c>
      <c r="CL38" s="3">
        <f t="shared" si="113"/>
        <v>0</v>
      </c>
      <c r="CM38" s="3">
        <f t="shared" si="114"/>
        <v>0</v>
      </c>
      <c r="CO38" s="35">
        <v>2</v>
      </c>
      <c r="CP38" s="3">
        <f t="shared" si="115"/>
        <v>0</v>
      </c>
      <c r="CQ38" s="3"/>
      <c r="CR38" s="3"/>
      <c r="CS38" s="76">
        <f t="shared" si="116"/>
        <v>0</v>
      </c>
      <c r="CT38" s="3">
        <f t="shared" si="117"/>
        <v>0</v>
      </c>
      <c r="CU38" s="3">
        <f t="shared" si="118"/>
        <v>0</v>
      </c>
      <c r="CV38" s="36">
        <v>0.06</v>
      </c>
      <c r="CW38" s="3">
        <f t="shared" si="119"/>
        <v>0</v>
      </c>
      <c r="CX38" s="3">
        <f t="shared" si="120"/>
        <v>0</v>
      </c>
      <c r="CZ38" s="35">
        <v>2</v>
      </c>
      <c r="DA38" s="3">
        <f t="shared" si="121"/>
        <v>0</v>
      </c>
      <c r="DB38" s="3"/>
      <c r="DC38" s="3"/>
      <c r="DD38" s="76">
        <f t="shared" si="122"/>
        <v>0</v>
      </c>
      <c r="DE38" s="3">
        <f t="shared" si="123"/>
        <v>0</v>
      </c>
      <c r="DF38" s="3">
        <f t="shared" si="124"/>
        <v>0</v>
      </c>
      <c r="DG38" s="36">
        <v>0.06</v>
      </c>
      <c r="DH38" s="3">
        <f t="shared" si="125"/>
        <v>0</v>
      </c>
      <c r="DI38" s="3">
        <f t="shared" si="126"/>
        <v>0</v>
      </c>
    </row>
    <row r="39" spans="2:113" x14ac:dyDescent="0.25">
      <c r="P39" s="35">
        <v>8</v>
      </c>
      <c r="Q39" s="3"/>
      <c r="R39" s="3">
        <f t="shared" si="73"/>
        <v>1322425</v>
      </c>
      <c r="S39" s="3"/>
      <c r="T39" s="76">
        <f t="shared" si="74"/>
        <v>1322425</v>
      </c>
      <c r="U39" s="3">
        <f t="shared" si="75"/>
        <v>661212.5</v>
      </c>
      <c r="V39" s="3">
        <f t="shared" si="76"/>
        <v>661212.5</v>
      </c>
      <c r="W39" s="36">
        <v>0.2</v>
      </c>
      <c r="X39" s="3">
        <f t="shared" si="77"/>
        <v>-132242.5</v>
      </c>
      <c r="Y39" s="3">
        <f t="shared" si="78"/>
        <v>1190182.5</v>
      </c>
      <c r="Z39"/>
      <c r="AA39" s="35">
        <v>8</v>
      </c>
      <c r="AB39" s="3">
        <f t="shared" si="79"/>
        <v>1190182.5</v>
      </c>
      <c r="AC39" s="3"/>
      <c r="AD39" s="3"/>
      <c r="AE39" s="76">
        <f t="shared" si="80"/>
        <v>0</v>
      </c>
      <c r="AF39" s="3">
        <f t="shared" si="81"/>
        <v>0</v>
      </c>
      <c r="AG39" s="3">
        <f t="shared" si="82"/>
        <v>1190182.5</v>
      </c>
      <c r="AH39" s="36">
        <v>0.2</v>
      </c>
      <c r="AI39" s="3">
        <f t="shared" si="83"/>
        <v>-238036.5</v>
      </c>
      <c r="AJ39" s="3">
        <f t="shared" si="84"/>
        <v>952146</v>
      </c>
      <c r="AK39"/>
      <c r="AL39" s="35">
        <v>8</v>
      </c>
      <c r="AM39" s="3">
        <f t="shared" si="85"/>
        <v>952146</v>
      </c>
      <c r="AN39" s="3"/>
      <c r="AO39" s="3"/>
      <c r="AP39" s="76">
        <f t="shared" si="86"/>
        <v>0</v>
      </c>
      <c r="AQ39" s="3">
        <f t="shared" si="87"/>
        <v>0</v>
      </c>
      <c r="AR39" s="3">
        <f t="shared" si="88"/>
        <v>952146</v>
      </c>
      <c r="AS39" s="36">
        <v>0.2</v>
      </c>
      <c r="AT39" s="3">
        <f t="shared" si="89"/>
        <v>-190429.2</v>
      </c>
      <c r="AU39" s="3">
        <f t="shared" si="90"/>
        <v>761716.8</v>
      </c>
      <c r="AV39"/>
      <c r="AW39" s="35">
        <v>8</v>
      </c>
      <c r="AX39" s="3">
        <f t="shared" si="91"/>
        <v>761716.8</v>
      </c>
      <c r="AY39" s="3"/>
      <c r="AZ39" s="3"/>
      <c r="BA39" s="76">
        <f t="shared" si="92"/>
        <v>0</v>
      </c>
      <c r="BB39" s="3">
        <f t="shared" si="93"/>
        <v>0</v>
      </c>
      <c r="BC39" s="3">
        <f t="shared" si="94"/>
        <v>761716.8</v>
      </c>
      <c r="BD39" s="36">
        <v>0.2</v>
      </c>
      <c r="BE39" s="3">
        <f t="shared" si="95"/>
        <v>-152343.36000000002</v>
      </c>
      <c r="BF39" s="3">
        <f t="shared" si="96"/>
        <v>609373.44000000006</v>
      </c>
      <c r="BG39"/>
      <c r="BH39" s="35">
        <v>8</v>
      </c>
      <c r="BI39" s="3">
        <f t="shared" si="97"/>
        <v>609373.44000000006</v>
      </c>
      <c r="BJ39" s="3"/>
      <c r="BK39" s="3"/>
      <c r="BL39" s="76">
        <f t="shared" si="98"/>
        <v>0</v>
      </c>
      <c r="BM39" s="3">
        <f t="shared" si="99"/>
        <v>0</v>
      </c>
      <c r="BN39" s="3">
        <f t="shared" si="100"/>
        <v>609373.44000000006</v>
      </c>
      <c r="BO39" s="36">
        <v>0.2</v>
      </c>
      <c r="BP39" s="3">
        <f t="shared" si="101"/>
        <v>-121874.68800000002</v>
      </c>
      <c r="BQ39" s="3">
        <f t="shared" si="102"/>
        <v>487498.75200000004</v>
      </c>
      <c r="BS39" s="35">
        <v>8</v>
      </c>
      <c r="BT39" s="3">
        <f t="shared" si="103"/>
        <v>487498.75200000004</v>
      </c>
      <c r="BU39" s="3"/>
      <c r="BV39" s="3"/>
      <c r="BW39" s="76">
        <f t="shared" si="104"/>
        <v>0</v>
      </c>
      <c r="BX39" s="3">
        <f t="shared" si="105"/>
        <v>0</v>
      </c>
      <c r="BY39" s="3">
        <f t="shared" si="106"/>
        <v>487498.75200000004</v>
      </c>
      <c r="BZ39" s="36">
        <v>0.2</v>
      </c>
      <c r="CA39" s="3">
        <f t="shared" si="107"/>
        <v>-97499.750400000019</v>
      </c>
      <c r="CB39" s="3">
        <f t="shared" si="108"/>
        <v>389999.00160000002</v>
      </c>
      <c r="CD39" s="35">
        <v>8</v>
      </c>
      <c r="CE39" s="3">
        <f t="shared" si="109"/>
        <v>389999.00160000002</v>
      </c>
      <c r="CF39" s="3"/>
      <c r="CG39" s="3"/>
      <c r="CH39" s="76">
        <f t="shared" si="110"/>
        <v>0</v>
      </c>
      <c r="CI39" s="3">
        <f t="shared" si="111"/>
        <v>0</v>
      </c>
      <c r="CJ39" s="3">
        <f t="shared" si="112"/>
        <v>389999.00160000002</v>
      </c>
      <c r="CK39" s="36">
        <v>0.2</v>
      </c>
      <c r="CL39" s="3">
        <f t="shared" si="113"/>
        <v>-77999.800320000009</v>
      </c>
      <c r="CM39" s="3">
        <f t="shared" si="114"/>
        <v>311999.20128000004</v>
      </c>
      <c r="CO39" s="35">
        <v>8</v>
      </c>
      <c r="CP39" s="3">
        <f t="shared" si="115"/>
        <v>311999.20128000004</v>
      </c>
      <c r="CQ39" s="3"/>
      <c r="CR39" s="3"/>
      <c r="CS39" s="76">
        <f t="shared" si="116"/>
        <v>0</v>
      </c>
      <c r="CT39" s="3">
        <f t="shared" si="117"/>
        <v>0</v>
      </c>
      <c r="CU39" s="3">
        <f t="shared" si="118"/>
        <v>311999.20128000004</v>
      </c>
      <c r="CV39" s="36">
        <v>0.2</v>
      </c>
      <c r="CW39" s="3">
        <f t="shared" si="119"/>
        <v>-62399.84025600001</v>
      </c>
      <c r="CX39" s="3">
        <f t="shared" si="120"/>
        <v>249599.36102400004</v>
      </c>
      <c r="CZ39" s="35">
        <v>8</v>
      </c>
      <c r="DA39" s="3">
        <f t="shared" si="121"/>
        <v>249599.36102400004</v>
      </c>
      <c r="DB39" s="3"/>
      <c r="DC39" s="3"/>
      <c r="DD39" s="76">
        <f t="shared" si="122"/>
        <v>0</v>
      </c>
      <c r="DE39" s="3">
        <f t="shared" si="123"/>
        <v>0</v>
      </c>
      <c r="DF39" s="3">
        <f t="shared" si="124"/>
        <v>249599.36102400004</v>
      </c>
      <c r="DG39" s="36">
        <v>0.2</v>
      </c>
      <c r="DH39" s="3">
        <f t="shared" si="125"/>
        <v>-49919.872204800013</v>
      </c>
      <c r="DI39" s="3">
        <f t="shared" si="126"/>
        <v>199679.48881920002</v>
      </c>
    </row>
    <row r="40" spans="2:113" x14ac:dyDescent="0.25">
      <c r="P40" s="35">
        <v>10</v>
      </c>
      <c r="Q40" s="3"/>
      <c r="R40" s="3">
        <f t="shared" si="73"/>
        <v>1404441</v>
      </c>
      <c r="S40" s="3"/>
      <c r="T40" s="76">
        <f t="shared" si="74"/>
        <v>1404441</v>
      </c>
      <c r="U40" s="3">
        <f t="shared" si="75"/>
        <v>702220.5</v>
      </c>
      <c r="V40" s="3">
        <f t="shared" si="76"/>
        <v>702220.5</v>
      </c>
      <c r="W40" s="36">
        <v>0.3</v>
      </c>
      <c r="X40" s="3">
        <f t="shared" si="77"/>
        <v>-210666.15</v>
      </c>
      <c r="Y40" s="3">
        <f t="shared" si="78"/>
        <v>1193774.8500000001</v>
      </c>
      <c r="Z40"/>
      <c r="AA40" s="35">
        <v>10</v>
      </c>
      <c r="AB40" s="3">
        <f t="shared" si="79"/>
        <v>1193774.8500000001</v>
      </c>
      <c r="AC40" s="3"/>
      <c r="AD40" s="3"/>
      <c r="AE40" s="76">
        <f t="shared" si="80"/>
        <v>0</v>
      </c>
      <c r="AF40" s="3">
        <f t="shared" si="81"/>
        <v>0</v>
      </c>
      <c r="AG40" s="3">
        <f t="shared" si="82"/>
        <v>1193774.8500000001</v>
      </c>
      <c r="AH40" s="36">
        <v>0.3</v>
      </c>
      <c r="AI40" s="3">
        <f t="shared" si="83"/>
        <v>-358132.45500000002</v>
      </c>
      <c r="AJ40" s="3">
        <f t="shared" si="84"/>
        <v>835642.39500000002</v>
      </c>
      <c r="AK40"/>
      <c r="AL40" s="35">
        <v>10</v>
      </c>
      <c r="AM40" s="3">
        <f t="shared" si="85"/>
        <v>835642.39500000002</v>
      </c>
      <c r="AN40" s="3"/>
      <c r="AO40" s="3"/>
      <c r="AP40" s="76">
        <f t="shared" si="86"/>
        <v>0</v>
      </c>
      <c r="AQ40" s="3">
        <f t="shared" si="87"/>
        <v>0</v>
      </c>
      <c r="AR40" s="3">
        <f t="shared" si="88"/>
        <v>835642.39500000002</v>
      </c>
      <c r="AS40" s="36">
        <v>0.3</v>
      </c>
      <c r="AT40" s="3">
        <f t="shared" si="89"/>
        <v>-250692.71849999999</v>
      </c>
      <c r="AU40" s="3">
        <f t="shared" si="90"/>
        <v>584949.67650000006</v>
      </c>
      <c r="AV40"/>
      <c r="AW40" s="35">
        <v>10</v>
      </c>
      <c r="AX40" s="3">
        <f t="shared" si="91"/>
        <v>584949.67650000006</v>
      </c>
      <c r="AY40" s="3"/>
      <c r="AZ40" s="3"/>
      <c r="BA40" s="76">
        <f t="shared" si="92"/>
        <v>0</v>
      </c>
      <c r="BB40" s="3">
        <f t="shared" si="93"/>
        <v>0</v>
      </c>
      <c r="BC40" s="3">
        <f t="shared" si="94"/>
        <v>584949.67650000006</v>
      </c>
      <c r="BD40" s="36">
        <v>0.3</v>
      </c>
      <c r="BE40" s="3">
        <f t="shared" si="95"/>
        <v>-175484.90295000002</v>
      </c>
      <c r="BF40" s="3">
        <f t="shared" si="96"/>
        <v>409464.77355000004</v>
      </c>
      <c r="BG40"/>
      <c r="BH40" s="35">
        <v>10</v>
      </c>
      <c r="BI40" s="3">
        <f t="shared" si="97"/>
        <v>409464.77355000004</v>
      </c>
      <c r="BJ40" s="3"/>
      <c r="BK40" s="3"/>
      <c r="BL40" s="76">
        <f t="shared" si="98"/>
        <v>0</v>
      </c>
      <c r="BM40" s="3">
        <f t="shared" si="99"/>
        <v>0</v>
      </c>
      <c r="BN40" s="3">
        <f t="shared" si="100"/>
        <v>409464.77355000004</v>
      </c>
      <c r="BO40" s="36">
        <v>0.3</v>
      </c>
      <c r="BP40" s="3">
        <f t="shared" si="101"/>
        <v>-122839.432065</v>
      </c>
      <c r="BQ40" s="3">
        <f t="shared" si="102"/>
        <v>286625.34148500004</v>
      </c>
      <c r="BS40" s="35">
        <v>10</v>
      </c>
      <c r="BT40" s="3">
        <f t="shared" si="103"/>
        <v>286625.34148500004</v>
      </c>
      <c r="BU40" s="3"/>
      <c r="BV40" s="3"/>
      <c r="BW40" s="76">
        <f t="shared" si="104"/>
        <v>0</v>
      </c>
      <c r="BX40" s="3">
        <f t="shared" si="105"/>
        <v>0</v>
      </c>
      <c r="BY40" s="3">
        <f t="shared" si="106"/>
        <v>286625.34148500004</v>
      </c>
      <c r="BZ40" s="36">
        <v>0.3</v>
      </c>
      <c r="CA40" s="3">
        <f t="shared" si="107"/>
        <v>-85987.602445500015</v>
      </c>
      <c r="CB40" s="3">
        <f t="shared" si="108"/>
        <v>200637.73903950001</v>
      </c>
      <c r="CD40" s="35">
        <v>10</v>
      </c>
      <c r="CE40" s="3">
        <f t="shared" si="109"/>
        <v>200637.73903950001</v>
      </c>
      <c r="CF40" s="3"/>
      <c r="CG40" s="3"/>
      <c r="CH40" s="76">
        <f t="shared" si="110"/>
        <v>0</v>
      </c>
      <c r="CI40" s="3">
        <f t="shared" si="111"/>
        <v>0</v>
      </c>
      <c r="CJ40" s="3">
        <f t="shared" si="112"/>
        <v>200637.73903950001</v>
      </c>
      <c r="CK40" s="36">
        <v>0.3</v>
      </c>
      <c r="CL40" s="3">
        <f t="shared" si="113"/>
        <v>-60191.321711850003</v>
      </c>
      <c r="CM40" s="3">
        <f t="shared" si="114"/>
        <v>140446.41732765001</v>
      </c>
      <c r="CO40" s="35">
        <v>10</v>
      </c>
      <c r="CP40" s="3">
        <f t="shared" si="115"/>
        <v>140446.41732765001</v>
      </c>
      <c r="CQ40" s="3"/>
      <c r="CR40" s="3"/>
      <c r="CS40" s="76">
        <f t="shared" si="116"/>
        <v>0</v>
      </c>
      <c r="CT40" s="3">
        <f t="shared" si="117"/>
        <v>0</v>
      </c>
      <c r="CU40" s="3">
        <f t="shared" si="118"/>
        <v>140446.41732765001</v>
      </c>
      <c r="CV40" s="36">
        <v>0.3</v>
      </c>
      <c r="CW40" s="3">
        <f t="shared" si="119"/>
        <v>-42133.925198295001</v>
      </c>
      <c r="CX40" s="3">
        <f t="shared" si="120"/>
        <v>98312.492129355</v>
      </c>
      <c r="CZ40" s="35">
        <v>10</v>
      </c>
      <c r="DA40" s="3">
        <f t="shared" si="121"/>
        <v>98312.492129355</v>
      </c>
      <c r="DB40" s="3"/>
      <c r="DC40" s="3"/>
      <c r="DD40" s="76">
        <f t="shared" si="122"/>
        <v>0</v>
      </c>
      <c r="DE40" s="3">
        <f t="shared" si="123"/>
        <v>0</v>
      </c>
      <c r="DF40" s="3">
        <f t="shared" si="124"/>
        <v>98312.492129355</v>
      </c>
      <c r="DG40" s="36">
        <v>0.3</v>
      </c>
      <c r="DH40" s="3">
        <f t="shared" si="125"/>
        <v>-29493.747638806497</v>
      </c>
      <c r="DI40" s="3">
        <f t="shared" si="126"/>
        <v>68818.744490548503</v>
      </c>
    </row>
    <row r="41" spans="2:113" x14ac:dyDescent="0.25">
      <c r="P41" s="35">
        <v>10.1</v>
      </c>
      <c r="Q41" s="3"/>
      <c r="R41" s="3">
        <f t="shared" si="73"/>
        <v>67800</v>
      </c>
      <c r="S41" s="3"/>
      <c r="T41" s="76">
        <f t="shared" si="74"/>
        <v>67800</v>
      </c>
      <c r="U41" s="3">
        <f t="shared" si="75"/>
        <v>33900</v>
      </c>
      <c r="V41" s="3">
        <f t="shared" si="76"/>
        <v>33900</v>
      </c>
      <c r="W41" s="36">
        <v>0.3</v>
      </c>
      <c r="X41" s="3">
        <f t="shared" si="77"/>
        <v>-10170</v>
      </c>
      <c r="Y41" s="3">
        <f t="shared" si="78"/>
        <v>57630</v>
      </c>
      <c r="Z41"/>
      <c r="AA41" s="35">
        <v>10.1</v>
      </c>
      <c r="AB41" s="3">
        <f t="shared" si="79"/>
        <v>57630</v>
      </c>
      <c r="AC41" s="3"/>
      <c r="AD41" s="3"/>
      <c r="AE41" s="76">
        <f t="shared" si="80"/>
        <v>0</v>
      </c>
      <c r="AF41" s="3">
        <f t="shared" si="81"/>
        <v>0</v>
      </c>
      <c r="AG41" s="3">
        <f t="shared" si="82"/>
        <v>57630</v>
      </c>
      <c r="AH41" s="36">
        <v>0.3</v>
      </c>
      <c r="AI41" s="3">
        <f t="shared" si="83"/>
        <v>-17289</v>
      </c>
      <c r="AJ41" s="3">
        <f t="shared" si="84"/>
        <v>40341</v>
      </c>
      <c r="AK41"/>
      <c r="AL41" s="35">
        <v>10.1</v>
      </c>
      <c r="AM41" s="3">
        <f t="shared" si="85"/>
        <v>40341</v>
      </c>
      <c r="AN41" s="3"/>
      <c r="AO41" s="3"/>
      <c r="AP41" s="76">
        <f t="shared" si="86"/>
        <v>0</v>
      </c>
      <c r="AQ41" s="3">
        <f t="shared" si="87"/>
        <v>0</v>
      </c>
      <c r="AR41" s="3">
        <f t="shared" si="88"/>
        <v>40341</v>
      </c>
      <c r="AS41" s="36">
        <v>0.3</v>
      </c>
      <c r="AT41" s="3">
        <f t="shared" si="89"/>
        <v>-12102.3</v>
      </c>
      <c r="AU41" s="3">
        <f t="shared" si="90"/>
        <v>28238.7</v>
      </c>
      <c r="AV41"/>
      <c r="AW41" s="35">
        <v>10.1</v>
      </c>
      <c r="AX41" s="3">
        <f t="shared" si="91"/>
        <v>28238.7</v>
      </c>
      <c r="AY41" s="3"/>
      <c r="AZ41" s="3"/>
      <c r="BA41" s="76">
        <f t="shared" si="92"/>
        <v>0</v>
      </c>
      <c r="BB41" s="3">
        <f t="shared" si="93"/>
        <v>0</v>
      </c>
      <c r="BC41" s="3">
        <f t="shared" si="94"/>
        <v>28238.7</v>
      </c>
      <c r="BD41" s="36">
        <v>0.3</v>
      </c>
      <c r="BE41" s="3">
        <f t="shared" si="95"/>
        <v>-8471.61</v>
      </c>
      <c r="BF41" s="3">
        <f t="shared" si="96"/>
        <v>19767.09</v>
      </c>
      <c r="BG41"/>
      <c r="BH41" s="35">
        <v>10.1</v>
      </c>
      <c r="BI41" s="3">
        <f t="shared" si="97"/>
        <v>19767.09</v>
      </c>
      <c r="BJ41" s="3"/>
      <c r="BK41" s="3"/>
      <c r="BL41" s="76">
        <f t="shared" si="98"/>
        <v>0</v>
      </c>
      <c r="BM41" s="3">
        <f t="shared" si="99"/>
        <v>0</v>
      </c>
      <c r="BN41" s="3">
        <f t="shared" si="100"/>
        <v>19767.09</v>
      </c>
      <c r="BO41" s="36">
        <v>0.3</v>
      </c>
      <c r="BP41" s="3">
        <f t="shared" si="101"/>
        <v>-5930.1269999999995</v>
      </c>
      <c r="BQ41" s="3">
        <f t="shared" si="102"/>
        <v>13836.963</v>
      </c>
      <c r="BS41" s="35">
        <v>10.1</v>
      </c>
      <c r="BT41" s="3">
        <f t="shared" si="103"/>
        <v>13836.963</v>
      </c>
      <c r="BU41" s="3"/>
      <c r="BV41" s="3"/>
      <c r="BW41" s="76">
        <f t="shared" si="104"/>
        <v>0</v>
      </c>
      <c r="BX41" s="3">
        <f t="shared" si="105"/>
        <v>0</v>
      </c>
      <c r="BY41" s="3">
        <f t="shared" si="106"/>
        <v>13836.963</v>
      </c>
      <c r="BZ41" s="36">
        <v>0.3</v>
      </c>
      <c r="CA41" s="3">
        <f t="shared" si="107"/>
        <v>-4151.0888999999997</v>
      </c>
      <c r="CB41" s="3">
        <f t="shared" si="108"/>
        <v>9685.8741000000009</v>
      </c>
      <c r="CD41" s="35">
        <v>10.1</v>
      </c>
      <c r="CE41" s="3">
        <f t="shared" si="109"/>
        <v>9685.8741000000009</v>
      </c>
      <c r="CF41" s="3"/>
      <c r="CG41" s="3"/>
      <c r="CH41" s="76">
        <f t="shared" si="110"/>
        <v>0</v>
      </c>
      <c r="CI41" s="3">
        <f t="shared" si="111"/>
        <v>0</v>
      </c>
      <c r="CJ41" s="3">
        <f t="shared" si="112"/>
        <v>9685.8741000000009</v>
      </c>
      <c r="CK41" s="36">
        <v>0.3</v>
      </c>
      <c r="CL41" s="3">
        <f t="shared" si="113"/>
        <v>-2905.7622300000003</v>
      </c>
      <c r="CM41" s="3">
        <f t="shared" si="114"/>
        <v>6780.1118700000006</v>
      </c>
      <c r="CO41" s="35">
        <v>10.1</v>
      </c>
      <c r="CP41" s="3">
        <f t="shared" si="115"/>
        <v>6780.1118700000006</v>
      </c>
      <c r="CQ41" s="3"/>
      <c r="CR41" s="3"/>
      <c r="CS41" s="76">
        <f t="shared" si="116"/>
        <v>0</v>
      </c>
      <c r="CT41" s="3">
        <f t="shared" si="117"/>
        <v>0</v>
      </c>
      <c r="CU41" s="3">
        <f t="shared" si="118"/>
        <v>6780.1118700000006</v>
      </c>
      <c r="CV41" s="36">
        <v>0.3</v>
      </c>
      <c r="CW41" s="3">
        <f t="shared" si="119"/>
        <v>-2034.0335610000002</v>
      </c>
      <c r="CX41" s="3">
        <f t="shared" si="120"/>
        <v>4746.0783090000004</v>
      </c>
      <c r="CZ41" s="35">
        <v>10.1</v>
      </c>
      <c r="DA41" s="3">
        <f t="shared" si="121"/>
        <v>4746.0783090000004</v>
      </c>
      <c r="DB41" s="3"/>
      <c r="DC41" s="3"/>
      <c r="DD41" s="76">
        <f t="shared" si="122"/>
        <v>0</v>
      </c>
      <c r="DE41" s="3">
        <f t="shared" si="123"/>
        <v>0</v>
      </c>
      <c r="DF41" s="3">
        <f t="shared" si="124"/>
        <v>4746.0783090000004</v>
      </c>
      <c r="DG41" s="36">
        <v>0.3</v>
      </c>
      <c r="DH41" s="3">
        <f t="shared" si="125"/>
        <v>-1423.8234927000001</v>
      </c>
      <c r="DI41" s="3">
        <f t="shared" si="126"/>
        <v>3322.2548163000001</v>
      </c>
    </row>
    <row r="42" spans="2:113" x14ac:dyDescent="0.25">
      <c r="P42" s="35">
        <v>12</v>
      </c>
      <c r="Q42" s="3"/>
      <c r="R42" s="3">
        <f t="shared" si="73"/>
        <v>3322829</v>
      </c>
      <c r="S42" s="3"/>
      <c r="T42" s="76">
        <f t="shared" si="74"/>
        <v>3322829</v>
      </c>
      <c r="U42" s="3">
        <f t="shared" si="75"/>
        <v>1661414.5</v>
      </c>
      <c r="V42" s="3">
        <f t="shared" si="76"/>
        <v>1661414.5</v>
      </c>
      <c r="W42" s="36">
        <v>1</v>
      </c>
      <c r="X42" s="3">
        <f t="shared" si="77"/>
        <v>-1661414.5</v>
      </c>
      <c r="Y42" s="3">
        <f t="shared" si="78"/>
        <v>1661414.5</v>
      </c>
      <c r="Z42"/>
      <c r="AA42" s="35">
        <v>12</v>
      </c>
      <c r="AB42" s="3">
        <f t="shared" si="79"/>
        <v>1661414.5</v>
      </c>
      <c r="AC42" s="3"/>
      <c r="AD42" s="3"/>
      <c r="AE42" s="76">
        <f t="shared" si="80"/>
        <v>0</v>
      </c>
      <c r="AF42" s="3">
        <f t="shared" si="81"/>
        <v>0</v>
      </c>
      <c r="AG42" s="3">
        <f t="shared" si="82"/>
        <v>1661414.5</v>
      </c>
      <c r="AH42" s="36">
        <v>1</v>
      </c>
      <c r="AI42" s="3">
        <f t="shared" si="83"/>
        <v>-1661414.5</v>
      </c>
      <c r="AJ42" s="3">
        <f t="shared" si="84"/>
        <v>0</v>
      </c>
      <c r="AK42"/>
      <c r="AL42" s="35">
        <v>12</v>
      </c>
      <c r="AM42" s="3">
        <f t="shared" si="85"/>
        <v>0</v>
      </c>
      <c r="AN42" s="3"/>
      <c r="AO42" s="3"/>
      <c r="AP42" s="76">
        <f t="shared" si="86"/>
        <v>0</v>
      </c>
      <c r="AQ42" s="3">
        <f t="shared" si="87"/>
        <v>0</v>
      </c>
      <c r="AR42" s="3">
        <f t="shared" si="88"/>
        <v>0</v>
      </c>
      <c r="AS42" s="36">
        <v>1</v>
      </c>
      <c r="AT42" s="3">
        <f t="shared" si="89"/>
        <v>0</v>
      </c>
      <c r="AU42" s="3">
        <f t="shared" si="90"/>
        <v>0</v>
      </c>
      <c r="AV42"/>
      <c r="AW42" s="35">
        <v>12</v>
      </c>
      <c r="AX42" s="3">
        <f t="shared" si="91"/>
        <v>0</v>
      </c>
      <c r="AY42" s="3"/>
      <c r="AZ42" s="3"/>
      <c r="BA42" s="76">
        <f t="shared" si="92"/>
        <v>0</v>
      </c>
      <c r="BB42" s="3">
        <f t="shared" si="93"/>
        <v>0</v>
      </c>
      <c r="BC42" s="3">
        <f t="shared" si="94"/>
        <v>0</v>
      </c>
      <c r="BD42" s="36">
        <v>1</v>
      </c>
      <c r="BE42" s="3">
        <f t="shared" si="95"/>
        <v>0</v>
      </c>
      <c r="BF42" s="3">
        <f t="shared" si="96"/>
        <v>0</v>
      </c>
      <c r="BG42"/>
      <c r="BH42" s="35">
        <v>12</v>
      </c>
      <c r="BI42" s="3">
        <f t="shared" si="97"/>
        <v>0</v>
      </c>
      <c r="BJ42" s="3"/>
      <c r="BK42" s="3"/>
      <c r="BL42" s="76">
        <f t="shared" si="98"/>
        <v>0</v>
      </c>
      <c r="BM42" s="3">
        <f t="shared" si="99"/>
        <v>0</v>
      </c>
      <c r="BN42" s="3">
        <f t="shared" si="100"/>
        <v>0</v>
      </c>
      <c r="BO42" s="36">
        <v>1</v>
      </c>
      <c r="BP42" s="3">
        <f t="shared" si="101"/>
        <v>0</v>
      </c>
      <c r="BQ42" s="3">
        <f t="shared" si="102"/>
        <v>0</v>
      </c>
      <c r="BS42" s="35">
        <v>12</v>
      </c>
      <c r="BT42" s="3">
        <f t="shared" si="103"/>
        <v>0</v>
      </c>
      <c r="BU42" s="3"/>
      <c r="BV42" s="3"/>
      <c r="BW42" s="76">
        <f t="shared" si="104"/>
        <v>0</v>
      </c>
      <c r="BX42" s="3">
        <f t="shared" si="105"/>
        <v>0</v>
      </c>
      <c r="BY42" s="3">
        <f t="shared" si="106"/>
        <v>0</v>
      </c>
      <c r="BZ42" s="36">
        <v>1</v>
      </c>
      <c r="CA42" s="3">
        <f t="shared" si="107"/>
        <v>0</v>
      </c>
      <c r="CB42" s="3">
        <f t="shared" si="108"/>
        <v>0</v>
      </c>
      <c r="CD42" s="35">
        <v>12</v>
      </c>
      <c r="CE42" s="3">
        <f t="shared" si="109"/>
        <v>0</v>
      </c>
      <c r="CF42" s="3"/>
      <c r="CG42" s="3"/>
      <c r="CH42" s="76">
        <f t="shared" si="110"/>
        <v>0</v>
      </c>
      <c r="CI42" s="3">
        <f t="shared" si="111"/>
        <v>0</v>
      </c>
      <c r="CJ42" s="3">
        <f t="shared" si="112"/>
        <v>0</v>
      </c>
      <c r="CK42" s="36">
        <v>1</v>
      </c>
      <c r="CL42" s="3">
        <f t="shared" si="113"/>
        <v>0</v>
      </c>
      <c r="CM42" s="3">
        <f t="shared" si="114"/>
        <v>0</v>
      </c>
      <c r="CO42" s="35">
        <v>12</v>
      </c>
      <c r="CP42" s="3">
        <f t="shared" si="115"/>
        <v>0</v>
      </c>
      <c r="CQ42" s="3"/>
      <c r="CR42" s="3"/>
      <c r="CS42" s="76">
        <f t="shared" si="116"/>
        <v>0</v>
      </c>
      <c r="CT42" s="3">
        <f t="shared" si="117"/>
        <v>0</v>
      </c>
      <c r="CU42" s="3">
        <f t="shared" si="118"/>
        <v>0</v>
      </c>
      <c r="CV42" s="36">
        <v>1</v>
      </c>
      <c r="CW42" s="3">
        <f t="shared" si="119"/>
        <v>0</v>
      </c>
      <c r="CX42" s="3">
        <f t="shared" si="120"/>
        <v>0</v>
      </c>
      <c r="CZ42" s="35">
        <v>12</v>
      </c>
      <c r="DA42" s="3">
        <f t="shared" si="121"/>
        <v>0</v>
      </c>
      <c r="DB42" s="3"/>
      <c r="DC42" s="3"/>
      <c r="DD42" s="76">
        <f t="shared" si="122"/>
        <v>0</v>
      </c>
      <c r="DE42" s="3">
        <f t="shared" si="123"/>
        <v>0</v>
      </c>
      <c r="DF42" s="3">
        <f t="shared" si="124"/>
        <v>0</v>
      </c>
      <c r="DG42" s="36">
        <v>1</v>
      </c>
      <c r="DH42" s="3">
        <f t="shared" si="125"/>
        <v>0</v>
      </c>
      <c r="DI42" s="3">
        <f t="shared" si="126"/>
        <v>0</v>
      </c>
    </row>
    <row r="43" spans="2:113" x14ac:dyDescent="0.25">
      <c r="P43" s="35" t="s">
        <v>29</v>
      </c>
      <c r="Q43" s="3"/>
      <c r="R43" s="3">
        <f t="shared" si="73"/>
        <v>0</v>
      </c>
      <c r="S43" s="3"/>
      <c r="T43" s="76">
        <f t="shared" si="74"/>
        <v>0</v>
      </c>
      <c r="U43" s="3">
        <f t="shared" si="75"/>
        <v>0</v>
      </c>
      <c r="V43" s="3">
        <f t="shared" si="76"/>
        <v>0</v>
      </c>
      <c r="W43" s="36"/>
      <c r="X43" s="3">
        <f t="shared" si="77"/>
        <v>0</v>
      </c>
      <c r="Y43" s="3">
        <f t="shared" si="78"/>
        <v>0</v>
      </c>
      <c r="Z43"/>
      <c r="AA43" s="35" t="s">
        <v>29</v>
      </c>
      <c r="AB43" s="3">
        <f t="shared" si="79"/>
        <v>0</v>
      </c>
      <c r="AC43" s="3"/>
      <c r="AD43" s="3"/>
      <c r="AE43" s="76">
        <f t="shared" si="80"/>
        <v>0</v>
      </c>
      <c r="AF43" s="3">
        <f t="shared" si="81"/>
        <v>0</v>
      </c>
      <c r="AG43" s="3">
        <f t="shared" si="82"/>
        <v>0</v>
      </c>
      <c r="AH43" s="36"/>
      <c r="AI43" s="3">
        <f t="shared" si="83"/>
        <v>0</v>
      </c>
      <c r="AJ43" s="3">
        <f t="shared" si="84"/>
        <v>0</v>
      </c>
      <c r="AK43"/>
      <c r="AL43" s="35" t="s">
        <v>29</v>
      </c>
      <c r="AM43" s="3">
        <f t="shared" si="85"/>
        <v>0</v>
      </c>
      <c r="AN43" s="3"/>
      <c r="AO43" s="3"/>
      <c r="AP43" s="76">
        <f t="shared" si="86"/>
        <v>0</v>
      </c>
      <c r="AQ43" s="3">
        <f t="shared" si="87"/>
        <v>0</v>
      </c>
      <c r="AR43" s="3">
        <f t="shared" si="88"/>
        <v>0</v>
      </c>
      <c r="AS43" s="36"/>
      <c r="AT43" s="3">
        <f t="shared" si="89"/>
        <v>0</v>
      </c>
      <c r="AU43" s="3">
        <f t="shared" si="90"/>
        <v>0</v>
      </c>
      <c r="AV43"/>
      <c r="AW43" s="35" t="s">
        <v>29</v>
      </c>
      <c r="AX43" s="3">
        <f t="shared" si="91"/>
        <v>0</v>
      </c>
      <c r="AY43" s="3"/>
      <c r="AZ43" s="3"/>
      <c r="BA43" s="76">
        <f t="shared" si="92"/>
        <v>0</v>
      </c>
      <c r="BB43" s="3">
        <f t="shared" si="93"/>
        <v>0</v>
      </c>
      <c r="BC43" s="3">
        <f t="shared" si="94"/>
        <v>0</v>
      </c>
      <c r="BD43" s="36"/>
      <c r="BE43" s="3">
        <f t="shared" si="95"/>
        <v>0</v>
      </c>
      <c r="BF43" s="3">
        <f t="shared" si="96"/>
        <v>0</v>
      </c>
      <c r="BG43"/>
      <c r="BH43" s="35" t="s">
        <v>29</v>
      </c>
      <c r="BI43" s="3">
        <f t="shared" si="97"/>
        <v>0</v>
      </c>
      <c r="BJ43" s="3"/>
      <c r="BK43" s="3"/>
      <c r="BL43" s="76">
        <f t="shared" si="98"/>
        <v>0</v>
      </c>
      <c r="BM43" s="3">
        <f t="shared" si="99"/>
        <v>0</v>
      </c>
      <c r="BN43" s="3">
        <f t="shared" si="100"/>
        <v>0</v>
      </c>
      <c r="BO43" s="36"/>
      <c r="BP43" s="3">
        <f t="shared" si="101"/>
        <v>0</v>
      </c>
      <c r="BQ43" s="3">
        <f t="shared" si="102"/>
        <v>0</v>
      </c>
      <c r="BS43" s="35" t="s">
        <v>29</v>
      </c>
      <c r="BT43" s="3">
        <f t="shared" si="103"/>
        <v>0</v>
      </c>
      <c r="BU43" s="3"/>
      <c r="BV43" s="3"/>
      <c r="BW43" s="76">
        <f t="shared" si="104"/>
        <v>0</v>
      </c>
      <c r="BX43" s="3">
        <f t="shared" si="105"/>
        <v>0</v>
      </c>
      <c r="BY43" s="3">
        <f t="shared" si="106"/>
        <v>0</v>
      </c>
      <c r="BZ43" s="36"/>
      <c r="CA43" s="3">
        <f t="shared" si="107"/>
        <v>0</v>
      </c>
      <c r="CB43" s="3">
        <f t="shared" si="108"/>
        <v>0</v>
      </c>
      <c r="CD43" s="35" t="s">
        <v>29</v>
      </c>
      <c r="CE43" s="3">
        <f t="shared" si="109"/>
        <v>0</v>
      </c>
      <c r="CF43" s="3"/>
      <c r="CG43" s="3"/>
      <c r="CH43" s="76">
        <f t="shared" si="110"/>
        <v>0</v>
      </c>
      <c r="CI43" s="3">
        <f t="shared" si="111"/>
        <v>0</v>
      </c>
      <c r="CJ43" s="3">
        <f t="shared" si="112"/>
        <v>0</v>
      </c>
      <c r="CK43" s="36"/>
      <c r="CL43" s="3">
        <f t="shared" si="113"/>
        <v>0</v>
      </c>
      <c r="CM43" s="3">
        <f t="shared" si="114"/>
        <v>0</v>
      </c>
      <c r="CO43" s="35" t="s">
        <v>29</v>
      </c>
      <c r="CP43" s="3">
        <f t="shared" si="115"/>
        <v>0</v>
      </c>
      <c r="CQ43" s="3"/>
      <c r="CR43" s="3"/>
      <c r="CS43" s="76">
        <f t="shared" si="116"/>
        <v>0</v>
      </c>
      <c r="CT43" s="3">
        <f t="shared" si="117"/>
        <v>0</v>
      </c>
      <c r="CU43" s="3">
        <f t="shared" si="118"/>
        <v>0</v>
      </c>
      <c r="CV43" s="36"/>
      <c r="CW43" s="3">
        <f t="shared" si="119"/>
        <v>0</v>
      </c>
      <c r="CX43" s="3">
        <f t="shared" si="120"/>
        <v>0</v>
      </c>
      <c r="CZ43" s="35" t="s">
        <v>29</v>
      </c>
      <c r="DA43" s="3">
        <f t="shared" si="121"/>
        <v>0</v>
      </c>
      <c r="DB43" s="3"/>
      <c r="DC43" s="3"/>
      <c r="DD43" s="76">
        <f t="shared" si="122"/>
        <v>0</v>
      </c>
      <c r="DE43" s="3">
        <f t="shared" si="123"/>
        <v>0</v>
      </c>
      <c r="DF43" s="3">
        <f t="shared" si="124"/>
        <v>0</v>
      </c>
      <c r="DG43" s="36"/>
      <c r="DH43" s="3">
        <f t="shared" si="125"/>
        <v>0</v>
      </c>
      <c r="DI43" s="3">
        <f t="shared" si="126"/>
        <v>0</v>
      </c>
    </row>
    <row r="44" spans="2:113" x14ac:dyDescent="0.25">
      <c r="P44" s="35" t="s">
        <v>30</v>
      </c>
      <c r="Q44" s="3"/>
      <c r="R44" s="3">
        <f t="shared" si="73"/>
        <v>0</v>
      </c>
      <c r="S44" s="3"/>
      <c r="T44" s="76">
        <f t="shared" si="74"/>
        <v>0</v>
      </c>
      <c r="U44" s="3">
        <f t="shared" si="75"/>
        <v>0</v>
      </c>
      <c r="V44" s="3">
        <f t="shared" si="76"/>
        <v>0</v>
      </c>
      <c r="W44" s="36"/>
      <c r="X44" s="3">
        <f t="shared" si="77"/>
        <v>0</v>
      </c>
      <c r="Y44" s="3">
        <f t="shared" si="78"/>
        <v>0</v>
      </c>
      <c r="Z44"/>
      <c r="AA44" s="35" t="s">
        <v>30</v>
      </c>
      <c r="AB44" s="3">
        <f t="shared" si="79"/>
        <v>0</v>
      </c>
      <c r="AC44" s="3"/>
      <c r="AD44" s="3"/>
      <c r="AE44" s="76">
        <f t="shared" si="80"/>
        <v>0</v>
      </c>
      <c r="AF44" s="3">
        <f t="shared" si="81"/>
        <v>0</v>
      </c>
      <c r="AG44" s="3">
        <f t="shared" si="82"/>
        <v>0</v>
      </c>
      <c r="AH44" s="36"/>
      <c r="AI44" s="3">
        <f t="shared" si="83"/>
        <v>0</v>
      </c>
      <c r="AJ44" s="3">
        <f t="shared" si="84"/>
        <v>0</v>
      </c>
      <c r="AK44"/>
      <c r="AL44" s="35" t="s">
        <v>30</v>
      </c>
      <c r="AM44" s="3">
        <f t="shared" si="85"/>
        <v>0</v>
      </c>
      <c r="AN44" s="3"/>
      <c r="AO44" s="3"/>
      <c r="AP44" s="76">
        <f t="shared" si="86"/>
        <v>0</v>
      </c>
      <c r="AQ44" s="3">
        <f t="shared" si="87"/>
        <v>0</v>
      </c>
      <c r="AR44" s="3">
        <f t="shared" si="88"/>
        <v>0</v>
      </c>
      <c r="AS44" s="36"/>
      <c r="AT44" s="3">
        <f t="shared" si="89"/>
        <v>0</v>
      </c>
      <c r="AU44" s="3">
        <f t="shared" si="90"/>
        <v>0</v>
      </c>
      <c r="AV44"/>
      <c r="AW44" s="35" t="s">
        <v>30</v>
      </c>
      <c r="AX44" s="3">
        <f t="shared" si="91"/>
        <v>0</v>
      </c>
      <c r="AY44" s="3"/>
      <c r="AZ44" s="3"/>
      <c r="BA44" s="76">
        <f t="shared" si="92"/>
        <v>0</v>
      </c>
      <c r="BB44" s="3">
        <f t="shared" si="93"/>
        <v>0</v>
      </c>
      <c r="BC44" s="3">
        <f t="shared" si="94"/>
        <v>0</v>
      </c>
      <c r="BD44" s="36"/>
      <c r="BE44" s="3">
        <f t="shared" si="95"/>
        <v>0</v>
      </c>
      <c r="BF44" s="3">
        <f t="shared" si="96"/>
        <v>0</v>
      </c>
      <c r="BG44"/>
      <c r="BH44" s="35" t="s">
        <v>30</v>
      </c>
      <c r="BI44" s="3">
        <f t="shared" si="97"/>
        <v>0</v>
      </c>
      <c r="BJ44" s="3"/>
      <c r="BK44" s="3"/>
      <c r="BL44" s="76">
        <f t="shared" si="98"/>
        <v>0</v>
      </c>
      <c r="BM44" s="3">
        <f t="shared" si="99"/>
        <v>0</v>
      </c>
      <c r="BN44" s="3">
        <f t="shared" si="100"/>
        <v>0</v>
      </c>
      <c r="BO44" s="36"/>
      <c r="BP44" s="3">
        <f t="shared" si="101"/>
        <v>0</v>
      </c>
      <c r="BQ44" s="3">
        <f t="shared" si="102"/>
        <v>0</v>
      </c>
      <c r="BS44" s="35" t="s">
        <v>30</v>
      </c>
      <c r="BT44" s="3">
        <f t="shared" si="103"/>
        <v>0</v>
      </c>
      <c r="BU44" s="3"/>
      <c r="BV44" s="3"/>
      <c r="BW44" s="76">
        <f t="shared" si="104"/>
        <v>0</v>
      </c>
      <c r="BX44" s="3">
        <f t="shared" si="105"/>
        <v>0</v>
      </c>
      <c r="BY44" s="3">
        <f t="shared" si="106"/>
        <v>0</v>
      </c>
      <c r="BZ44" s="36"/>
      <c r="CA44" s="3">
        <f t="shared" si="107"/>
        <v>0</v>
      </c>
      <c r="CB44" s="3">
        <f t="shared" si="108"/>
        <v>0</v>
      </c>
      <c r="CD44" s="35" t="s">
        <v>30</v>
      </c>
      <c r="CE44" s="3">
        <f t="shared" si="109"/>
        <v>0</v>
      </c>
      <c r="CF44" s="3"/>
      <c r="CG44" s="3"/>
      <c r="CH44" s="76">
        <f t="shared" si="110"/>
        <v>0</v>
      </c>
      <c r="CI44" s="3">
        <f t="shared" si="111"/>
        <v>0</v>
      </c>
      <c r="CJ44" s="3">
        <f t="shared" si="112"/>
        <v>0</v>
      </c>
      <c r="CK44" s="36"/>
      <c r="CL44" s="3">
        <f t="shared" si="113"/>
        <v>0</v>
      </c>
      <c r="CM44" s="3">
        <f t="shared" si="114"/>
        <v>0</v>
      </c>
      <c r="CO44" s="35" t="s">
        <v>30</v>
      </c>
      <c r="CP44" s="3">
        <f t="shared" si="115"/>
        <v>0</v>
      </c>
      <c r="CQ44" s="3"/>
      <c r="CR44" s="3"/>
      <c r="CS44" s="76">
        <f t="shared" si="116"/>
        <v>0</v>
      </c>
      <c r="CT44" s="3">
        <f t="shared" si="117"/>
        <v>0</v>
      </c>
      <c r="CU44" s="3">
        <f t="shared" si="118"/>
        <v>0</v>
      </c>
      <c r="CV44" s="36"/>
      <c r="CW44" s="3">
        <f t="shared" si="119"/>
        <v>0</v>
      </c>
      <c r="CX44" s="3">
        <f t="shared" si="120"/>
        <v>0</v>
      </c>
      <c r="CZ44" s="35" t="s">
        <v>30</v>
      </c>
      <c r="DA44" s="3">
        <f t="shared" si="121"/>
        <v>0</v>
      </c>
      <c r="DB44" s="3"/>
      <c r="DC44" s="3"/>
      <c r="DD44" s="76">
        <f t="shared" si="122"/>
        <v>0</v>
      </c>
      <c r="DE44" s="3">
        <f t="shared" si="123"/>
        <v>0</v>
      </c>
      <c r="DF44" s="3">
        <f t="shared" si="124"/>
        <v>0</v>
      </c>
      <c r="DG44" s="36"/>
      <c r="DH44" s="3">
        <f t="shared" si="125"/>
        <v>0</v>
      </c>
      <c r="DI44" s="3">
        <f t="shared" si="126"/>
        <v>0</v>
      </c>
    </row>
    <row r="45" spans="2:113" x14ac:dyDescent="0.25">
      <c r="P45" s="35" t="s">
        <v>31</v>
      </c>
      <c r="Q45" s="3"/>
      <c r="R45" s="3">
        <f t="shared" si="73"/>
        <v>0</v>
      </c>
      <c r="S45" s="3"/>
      <c r="T45" s="76">
        <f t="shared" si="74"/>
        <v>0</v>
      </c>
      <c r="U45" s="3">
        <f t="shared" si="75"/>
        <v>0</v>
      </c>
      <c r="V45" s="3">
        <f t="shared" si="76"/>
        <v>0</v>
      </c>
      <c r="W45" s="36"/>
      <c r="X45" s="3">
        <f t="shared" si="77"/>
        <v>0</v>
      </c>
      <c r="Y45" s="3">
        <f t="shared" si="78"/>
        <v>0</v>
      </c>
      <c r="Z45"/>
      <c r="AA45" s="35" t="s">
        <v>31</v>
      </c>
      <c r="AB45" s="3">
        <f t="shared" si="79"/>
        <v>0</v>
      </c>
      <c r="AC45" s="3"/>
      <c r="AD45" s="3"/>
      <c r="AE45" s="76">
        <f t="shared" si="80"/>
        <v>0</v>
      </c>
      <c r="AF45" s="3">
        <f t="shared" si="81"/>
        <v>0</v>
      </c>
      <c r="AG45" s="3">
        <f t="shared" si="82"/>
        <v>0</v>
      </c>
      <c r="AH45" s="36"/>
      <c r="AI45" s="3">
        <f t="shared" si="83"/>
        <v>0</v>
      </c>
      <c r="AJ45" s="3">
        <f t="shared" si="84"/>
        <v>0</v>
      </c>
      <c r="AK45"/>
      <c r="AL45" s="35" t="s">
        <v>31</v>
      </c>
      <c r="AM45" s="3">
        <f t="shared" si="85"/>
        <v>0</v>
      </c>
      <c r="AN45" s="3"/>
      <c r="AO45" s="3"/>
      <c r="AP45" s="76">
        <f t="shared" si="86"/>
        <v>0</v>
      </c>
      <c r="AQ45" s="3">
        <f t="shared" si="87"/>
        <v>0</v>
      </c>
      <c r="AR45" s="3">
        <f t="shared" si="88"/>
        <v>0</v>
      </c>
      <c r="AS45" s="36"/>
      <c r="AT45" s="3">
        <f t="shared" si="89"/>
        <v>0</v>
      </c>
      <c r="AU45" s="3">
        <f t="shared" si="90"/>
        <v>0</v>
      </c>
      <c r="AV45"/>
      <c r="AW45" s="35" t="s">
        <v>31</v>
      </c>
      <c r="AX45" s="3">
        <f t="shared" si="91"/>
        <v>0</v>
      </c>
      <c r="AY45" s="3"/>
      <c r="AZ45" s="3"/>
      <c r="BA45" s="76">
        <f t="shared" si="92"/>
        <v>0</v>
      </c>
      <c r="BB45" s="3">
        <f t="shared" si="93"/>
        <v>0</v>
      </c>
      <c r="BC45" s="3">
        <f t="shared" si="94"/>
        <v>0</v>
      </c>
      <c r="BD45" s="36"/>
      <c r="BE45" s="3">
        <f t="shared" si="95"/>
        <v>0</v>
      </c>
      <c r="BF45" s="3">
        <f t="shared" si="96"/>
        <v>0</v>
      </c>
      <c r="BG45"/>
      <c r="BH45" s="35" t="s">
        <v>31</v>
      </c>
      <c r="BI45" s="3">
        <f t="shared" si="97"/>
        <v>0</v>
      </c>
      <c r="BJ45" s="3"/>
      <c r="BK45" s="3"/>
      <c r="BL45" s="76">
        <f t="shared" si="98"/>
        <v>0</v>
      </c>
      <c r="BM45" s="3">
        <f t="shared" si="99"/>
        <v>0</v>
      </c>
      <c r="BN45" s="3">
        <f t="shared" si="100"/>
        <v>0</v>
      </c>
      <c r="BO45" s="36"/>
      <c r="BP45" s="3">
        <f t="shared" si="101"/>
        <v>0</v>
      </c>
      <c r="BQ45" s="3">
        <f t="shared" si="102"/>
        <v>0</v>
      </c>
      <c r="BS45" s="35" t="s">
        <v>31</v>
      </c>
      <c r="BT45" s="3">
        <f t="shared" si="103"/>
        <v>0</v>
      </c>
      <c r="BU45" s="3"/>
      <c r="BV45" s="3"/>
      <c r="BW45" s="76">
        <f t="shared" si="104"/>
        <v>0</v>
      </c>
      <c r="BX45" s="3">
        <f t="shared" si="105"/>
        <v>0</v>
      </c>
      <c r="BY45" s="3">
        <f t="shared" si="106"/>
        <v>0</v>
      </c>
      <c r="BZ45" s="36"/>
      <c r="CA45" s="3">
        <f t="shared" si="107"/>
        <v>0</v>
      </c>
      <c r="CB45" s="3">
        <f t="shared" si="108"/>
        <v>0</v>
      </c>
      <c r="CD45" s="35" t="s">
        <v>31</v>
      </c>
      <c r="CE45" s="3">
        <f t="shared" si="109"/>
        <v>0</v>
      </c>
      <c r="CF45" s="3"/>
      <c r="CG45" s="3"/>
      <c r="CH45" s="76">
        <f t="shared" si="110"/>
        <v>0</v>
      </c>
      <c r="CI45" s="3">
        <f t="shared" si="111"/>
        <v>0</v>
      </c>
      <c r="CJ45" s="3">
        <f t="shared" si="112"/>
        <v>0</v>
      </c>
      <c r="CK45" s="36"/>
      <c r="CL45" s="3">
        <f t="shared" si="113"/>
        <v>0</v>
      </c>
      <c r="CM45" s="3">
        <f t="shared" si="114"/>
        <v>0</v>
      </c>
      <c r="CO45" s="35" t="s">
        <v>31</v>
      </c>
      <c r="CP45" s="3">
        <f t="shared" si="115"/>
        <v>0</v>
      </c>
      <c r="CQ45" s="3"/>
      <c r="CR45" s="3"/>
      <c r="CS45" s="76">
        <f t="shared" si="116"/>
        <v>0</v>
      </c>
      <c r="CT45" s="3">
        <f t="shared" si="117"/>
        <v>0</v>
      </c>
      <c r="CU45" s="3">
        <f t="shared" si="118"/>
        <v>0</v>
      </c>
      <c r="CV45" s="36"/>
      <c r="CW45" s="3">
        <f t="shared" si="119"/>
        <v>0</v>
      </c>
      <c r="CX45" s="3">
        <f t="shared" si="120"/>
        <v>0</v>
      </c>
      <c r="CZ45" s="35" t="s">
        <v>31</v>
      </c>
      <c r="DA45" s="3">
        <f t="shared" si="121"/>
        <v>0</v>
      </c>
      <c r="DB45" s="3"/>
      <c r="DC45" s="3"/>
      <c r="DD45" s="76">
        <f t="shared" si="122"/>
        <v>0</v>
      </c>
      <c r="DE45" s="3">
        <f t="shared" si="123"/>
        <v>0</v>
      </c>
      <c r="DF45" s="3">
        <f t="shared" si="124"/>
        <v>0</v>
      </c>
      <c r="DG45" s="36"/>
      <c r="DH45" s="3">
        <f t="shared" si="125"/>
        <v>0</v>
      </c>
      <c r="DI45" s="3">
        <f t="shared" si="126"/>
        <v>0</v>
      </c>
    </row>
    <row r="46" spans="2:113" x14ac:dyDescent="0.25">
      <c r="P46" s="35" t="s">
        <v>32</v>
      </c>
      <c r="Q46" s="3"/>
      <c r="R46" s="3">
        <f t="shared" si="73"/>
        <v>0</v>
      </c>
      <c r="S46" s="3"/>
      <c r="T46" s="76">
        <f t="shared" si="74"/>
        <v>0</v>
      </c>
      <c r="U46" s="3">
        <f t="shared" si="75"/>
        <v>0</v>
      </c>
      <c r="V46" s="3">
        <f t="shared" si="76"/>
        <v>0</v>
      </c>
      <c r="W46" s="36"/>
      <c r="X46" s="3">
        <f t="shared" si="77"/>
        <v>0</v>
      </c>
      <c r="Y46" s="3">
        <f t="shared" si="78"/>
        <v>0</v>
      </c>
      <c r="Z46"/>
      <c r="AA46" s="35" t="s">
        <v>32</v>
      </c>
      <c r="AB46" s="3">
        <f t="shared" si="79"/>
        <v>0</v>
      </c>
      <c r="AC46" s="3"/>
      <c r="AD46" s="3"/>
      <c r="AE46" s="76">
        <f t="shared" si="80"/>
        <v>0</v>
      </c>
      <c r="AF46" s="3">
        <f t="shared" si="81"/>
        <v>0</v>
      </c>
      <c r="AG46" s="3">
        <f t="shared" si="82"/>
        <v>0</v>
      </c>
      <c r="AH46" s="36"/>
      <c r="AI46" s="3">
        <f t="shared" si="83"/>
        <v>0</v>
      </c>
      <c r="AJ46" s="3">
        <f t="shared" si="84"/>
        <v>0</v>
      </c>
      <c r="AK46"/>
      <c r="AL46" s="35" t="s">
        <v>32</v>
      </c>
      <c r="AM46" s="3">
        <f t="shared" si="85"/>
        <v>0</v>
      </c>
      <c r="AN46" s="3"/>
      <c r="AO46" s="3"/>
      <c r="AP46" s="76">
        <f t="shared" si="86"/>
        <v>0</v>
      </c>
      <c r="AQ46" s="3">
        <f t="shared" si="87"/>
        <v>0</v>
      </c>
      <c r="AR46" s="3">
        <f t="shared" si="88"/>
        <v>0</v>
      </c>
      <c r="AS46" s="36"/>
      <c r="AT46" s="3">
        <f t="shared" si="89"/>
        <v>0</v>
      </c>
      <c r="AU46" s="3">
        <f t="shared" si="90"/>
        <v>0</v>
      </c>
      <c r="AV46"/>
      <c r="AW46" s="35" t="s">
        <v>32</v>
      </c>
      <c r="AX46" s="3">
        <f t="shared" si="91"/>
        <v>0</v>
      </c>
      <c r="AY46" s="3"/>
      <c r="AZ46" s="3"/>
      <c r="BA46" s="76">
        <f t="shared" si="92"/>
        <v>0</v>
      </c>
      <c r="BB46" s="3">
        <f t="shared" si="93"/>
        <v>0</v>
      </c>
      <c r="BC46" s="3">
        <f t="shared" si="94"/>
        <v>0</v>
      </c>
      <c r="BD46" s="36"/>
      <c r="BE46" s="3">
        <f t="shared" si="95"/>
        <v>0</v>
      </c>
      <c r="BF46" s="3">
        <f t="shared" si="96"/>
        <v>0</v>
      </c>
      <c r="BG46"/>
      <c r="BH46" s="35" t="s">
        <v>32</v>
      </c>
      <c r="BI46" s="3">
        <f t="shared" si="97"/>
        <v>0</v>
      </c>
      <c r="BJ46" s="3"/>
      <c r="BK46" s="3"/>
      <c r="BL46" s="76">
        <f t="shared" si="98"/>
        <v>0</v>
      </c>
      <c r="BM46" s="3">
        <f t="shared" si="99"/>
        <v>0</v>
      </c>
      <c r="BN46" s="3">
        <f t="shared" si="100"/>
        <v>0</v>
      </c>
      <c r="BO46" s="36"/>
      <c r="BP46" s="3">
        <f t="shared" si="101"/>
        <v>0</v>
      </c>
      <c r="BQ46" s="3">
        <f t="shared" si="102"/>
        <v>0</v>
      </c>
      <c r="BS46" s="35" t="s">
        <v>32</v>
      </c>
      <c r="BT46" s="3">
        <f t="shared" si="103"/>
        <v>0</v>
      </c>
      <c r="BU46" s="3"/>
      <c r="BV46" s="3"/>
      <c r="BW46" s="76">
        <f t="shared" si="104"/>
        <v>0</v>
      </c>
      <c r="BX46" s="3">
        <f t="shared" si="105"/>
        <v>0</v>
      </c>
      <c r="BY46" s="3">
        <f t="shared" si="106"/>
        <v>0</v>
      </c>
      <c r="BZ46" s="36"/>
      <c r="CA46" s="3">
        <f t="shared" si="107"/>
        <v>0</v>
      </c>
      <c r="CB46" s="3">
        <f t="shared" si="108"/>
        <v>0</v>
      </c>
      <c r="CD46" s="35" t="s">
        <v>32</v>
      </c>
      <c r="CE46" s="3">
        <f t="shared" si="109"/>
        <v>0</v>
      </c>
      <c r="CF46" s="3"/>
      <c r="CG46" s="3"/>
      <c r="CH46" s="76">
        <f t="shared" si="110"/>
        <v>0</v>
      </c>
      <c r="CI46" s="3">
        <f t="shared" si="111"/>
        <v>0</v>
      </c>
      <c r="CJ46" s="3">
        <f t="shared" si="112"/>
        <v>0</v>
      </c>
      <c r="CK46" s="36"/>
      <c r="CL46" s="3">
        <f t="shared" si="113"/>
        <v>0</v>
      </c>
      <c r="CM46" s="3">
        <f t="shared" si="114"/>
        <v>0</v>
      </c>
      <c r="CO46" s="35" t="s">
        <v>32</v>
      </c>
      <c r="CP46" s="3">
        <f t="shared" si="115"/>
        <v>0</v>
      </c>
      <c r="CQ46" s="3"/>
      <c r="CR46" s="3"/>
      <c r="CS46" s="76">
        <f t="shared" si="116"/>
        <v>0</v>
      </c>
      <c r="CT46" s="3">
        <f t="shared" si="117"/>
        <v>0</v>
      </c>
      <c r="CU46" s="3">
        <f t="shared" si="118"/>
        <v>0</v>
      </c>
      <c r="CV46" s="36"/>
      <c r="CW46" s="3">
        <f t="shared" si="119"/>
        <v>0</v>
      </c>
      <c r="CX46" s="3">
        <f t="shared" si="120"/>
        <v>0</v>
      </c>
      <c r="CZ46" s="35" t="s">
        <v>32</v>
      </c>
      <c r="DA46" s="3">
        <f t="shared" si="121"/>
        <v>0</v>
      </c>
      <c r="DB46" s="3"/>
      <c r="DC46" s="3"/>
      <c r="DD46" s="76">
        <f t="shared" si="122"/>
        <v>0</v>
      </c>
      <c r="DE46" s="3">
        <f t="shared" si="123"/>
        <v>0</v>
      </c>
      <c r="DF46" s="3">
        <f t="shared" si="124"/>
        <v>0</v>
      </c>
      <c r="DG46" s="36"/>
      <c r="DH46" s="3">
        <f t="shared" si="125"/>
        <v>0</v>
      </c>
      <c r="DI46" s="3">
        <f t="shared" si="126"/>
        <v>0</v>
      </c>
    </row>
    <row r="47" spans="2:113" x14ac:dyDescent="0.25">
      <c r="P47" s="35">
        <v>14</v>
      </c>
      <c r="Q47" s="3"/>
      <c r="R47" s="3">
        <f t="shared" si="73"/>
        <v>0</v>
      </c>
      <c r="S47" s="3"/>
      <c r="T47" s="76">
        <f t="shared" si="74"/>
        <v>0</v>
      </c>
      <c r="U47" s="3">
        <f t="shared" si="75"/>
        <v>0</v>
      </c>
      <c r="V47" s="3">
        <f t="shared" si="76"/>
        <v>0</v>
      </c>
      <c r="W47" s="36"/>
      <c r="X47" s="3">
        <f t="shared" si="77"/>
        <v>0</v>
      </c>
      <c r="Y47" s="3">
        <f t="shared" si="78"/>
        <v>0</v>
      </c>
      <c r="Z47"/>
      <c r="AA47" s="35">
        <v>14</v>
      </c>
      <c r="AB47" s="3">
        <f t="shared" si="79"/>
        <v>0</v>
      </c>
      <c r="AC47" s="3"/>
      <c r="AD47" s="3"/>
      <c r="AE47" s="76">
        <f t="shared" si="80"/>
        <v>0</v>
      </c>
      <c r="AF47" s="3">
        <f t="shared" si="81"/>
        <v>0</v>
      </c>
      <c r="AG47" s="3">
        <f t="shared" si="82"/>
        <v>0</v>
      </c>
      <c r="AH47" s="36"/>
      <c r="AI47" s="3">
        <f t="shared" si="83"/>
        <v>0</v>
      </c>
      <c r="AJ47" s="3">
        <f t="shared" si="84"/>
        <v>0</v>
      </c>
      <c r="AK47"/>
      <c r="AL47" s="35">
        <v>14</v>
      </c>
      <c r="AM47" s="3">
        <f t="shared" si="85"/>
        <v>0</v>
      </c>
      <c r="AN47" s="3"/>
      <c r="AO47" s="3"/>
      <c r="AP47" s="76">
        <f t="shared" si="86"/>
        <v>0</v>
      </c>
      <c r="AQ47" s="3">
        <f t="shared" si="87"/>
        <v>0</v>
      </c>
      <c r="AR47" s="3">
        <f t="shared" si="88"/>
        <v>0</v>
      </c>
      <c r="AS47" s="36"/>
      <c r="AT47" s="3">
        <f t="shared" si="89"/>
        <v>0</v>
      </c>
      <c r="AU47" s="3">
        <f t="shared" si="90"/>
        <v>0</v>
      </c>
      <c r="AV47"/>
      <c r="AW47" s="35">
        <v>14</v>
      </c>
      <c r="AX47" s="3">
        <f t="shared" si="91"/>
        <v>0</v>
      </c>
      <c r="AY47" s="3"/>
      <c r="AZ47" s="3"/>
      <c r="BA47" s="76">
        <f t="shared" si="92"/>
        <v>0</v>
      </c>
      <c r="BB47" s="3">
        <f t="shared" si="93"/>
        <v>0</v>
      </c>
      <c r="BC47" s="3">
        <f t="shared" si="94"/>
        <v>0</v>
      </c>
      <c r="BD47" s="36"/>
      <c r="BE47" s="3">
        <f t="shared" si="95"/>
        <v>0</v>
      </c>
      <c r="BF47" s="3">
        <f t="shared" si="96"/>
        <v>0</v>
      </c>
      <c r="BG47"/>
      <c r="BH47" s="35">
        <v>14</v>
      </c>
      <c r="BI47" s="3">
        <f t="shared" si="97"/>
        <v>0</v>
      </c>
      <c r="BJ47" s="3"/>
      <c r="BK47" s="3"/>
      <c r="BL47" s="76">
        <f t="shared" si="98"/>
        <v>0</v>
      </c>
      <c r="BM47" s="3">
        <f t="shared" si="99"/>
        <v>0</v>
      </c>
      <c r="BN47" s="3">
        <f t="shared" si="100"/>
        <v>0</v>
      </c>
      <c r="BO47" s="36"/>
      <c r="BP47" s="3">
        <f t="shared" si="101"/>
        <v>0</v>
      </c>
      <c r="BQ47" s="3">
        <f t="shared" si="102"/>
        <v>0</v>
      </c>
      <c r="BS47" s="35">
        <v>14</v>
      </c>
      <c r="BT47" s="3">
        <f t="shared" si="103"/>
        <v>0</v>
      </c>
      <c r="BU47" s="3"/>
      <c r="BV47" s="3"/>
      <c r="BW47" s="76">
        <f t="shared" si="104"/>
        <v>0</v>
      </c>
      <c r="BX47" s="3">
        <f t="shared" si="105"/>
        <v>0</v>
      </c>
      <c r="BY47" s="3">
        <f t="shared" si="106"/>
        <v>0</v>
      </c>
      <c r="BZ47" s="36"/>
      <c r="CA47" s="3">
        <f t="shared" si="107"/>
        <v>0</v>
      </c>
      <c r="CB47" s="3">
        <f t="shared" si="108"/>
        <v>0</v>
      </c>
      <c r="CD47" s="35">
        <v>14</v>
      </c>
      <c r="CE47" s="3">
        <f t="shared" si="109"/>
        <v>0</v>
      </c>
      <c r="CF47" s="3"/>
      <c r="CG47" s="3"/>
      <c r="CH47" s="76">
        <f t="shared" si="110"/>
        <v>0</v>
      </c>
      <c r="CI47" s="3">
        <f t="shared" si="111"/>
        <v>0</v>
      </c>
      <c r="CJ47" s="3">
        <f t="shared" si="112"/>
        <v>0</v>
      </c>
      <c r="CK47" s="36"/>
      <c r="CL47" s="3">
        <f t="shared" si="113"/>
        <v>0</v>
      </c>
      <c r="CM47" s="3">
        <f t="shared" si="114"/>
        <v>0</v>
      </c>
      <c r="CO47" s="35">
        <v>14</v>
      </c>
      <c r="CP47" s="3">
        <f t="shared" si="115"/>
        <v>0</v>
      </c>
      <c r="CQ47" s="3"/>
      <c r="CR47" s="3"/>
      <c r="CS47" s="76">
        <f t="shared" si="116"/>
        <v>0</v>
      </c>
      <c r="CT47" s="3">
        <f t="shared" si="117"/>
        <v>0</v>
      </c>
      <c r="CU47" s="3">
        <f t="shared" si="118"/>
        <v>0</v>
      </c>
      <c r="CV47" s="36"/>
      <c r="CW47" s="3">
        <f t="shared" si="119"/>
        <v>0</v>
      </c>
      <c r="CX47" s="3">
        <f t="shared" si="120"/>
        <v>0</v>
      </c>
      <c r="CZ47" s="35">
        <v>14</v>
      </c>
      <c r="DA47" s="3">
        <f t="shared" si="121"/>
        <v>0</v>
      </c>
      <c r="DB47" s="3"/>
      <c r="DC47" s="3"/>
      <c r="DD47" s="76">
        <f t="shared" si="122"/>
        <v>0</v>
      </c>
      <c r="DE47" s="3">
        <f t="shared" si="123"/>
        <v>0</v>
      </c>
      <c r="DF47" s="3">
        <f t="shared" si="124"/>
        <v>0</v>
      </c>
      <c r="DG47" s="36"/>
      <c r="DH47" s="3">
        <f t="shared" si="125"/>
        <v>0</v>
      </c>
      <c r="DI47" s="3">
        <f t="shared" si="126"/>
        <v>0</v>
      </c>
    </row>
    <row r="48" spans="2:113" x14ac:dyDescent="0.25">
      <c r="P48" s="35">
        <v>17</v>
      </c>
      <c r="Q48" s="3"/>
      <c r="R48" s="3">
        <f t="shared" si="73"/>
        <v>2000000</v>
      </c>
      <c r="S48" s="3"/>
      <c r="T48" s="76">
        <f t="shared" si="74"/>
        <v>2000000</v>
      </c>
      <c r="U48" s="3">
        <f t="shared" si="75"/>
        <v>1000000</v>
      </c>
      <c r="V48" s="3">
        <f t="shared" si="76"/>
        <v>1000000</v>
      </c>
      <c r="W48" s="36">
        <v>0.08</v>
      </c>
      <c r="X48" s="3">
        <f t="shared" si="77"/>
        <v>-80000</v>
      </c>
      <c r="Y48" s="3">
        <f t="shared" si="78"/>
        <v>1920000</v>
      </c>
      <c r="Z48"/>
      <c r="AA48" s="35">
        <v>17</v>
      </c>
      <c r="AB48" s="3">
        <f t="shared" si="79"/>
        <v>1920000</v>
      </c>
      <c r="AC48" s="3"/>
      <c r="AD48" s="3"/>
      <c r="AE48" s="76">
        <f t="shared" si="80"/>
        <v>0</v>
      </c>
      <c r="AF48" s="3">
        <f t="shared" si="81"/>
        <v>0</v>
      </c>
      <c r="AG48" s="3">
        <f t="shared" si="82"/>
        <v>1920000</v>
      </c>
      <c r="AH48" s="36">
        <v>0.08</v>
      </c>
      <c r="AI48" s="3">
        <f t="shared" si="83"/>
        <v>-153600</v>
      </c>
      <c r="AJ48" s="3">
        <f t="shared" si="84"/>
        <v>1766400</v>
      </c>
      <c r="AK48"/>
      <c r="AL48" s="35">
        <v>17</v>
      </c>
      <c r="AM48" s="3">
        <f t="shared" si="85"/>
        <v>1766400</v>
      </c>
      <c r="AN48" s="3"/>
      <c r="AO48" s="3"/>
      <c r="AP48" s="76">
        <f t="shared" si="86"/>
        <v>0</v>
      </c>
      <c r="AQ48" s="3">
        <f t="shared" si="87"/>
        <v>0</v>
      </c>
      <c r="AR48" s="3">
        <f t="shared" si="88"/>
        <v>1766400</v>
      </c>
      <c r="AS48" s="36">
        <v>0.08</v>
      </c>
      <c r="AT48" s="3">
        <f t="shared" si="89"/>
        <v>-141312</v>
      </c>
      <c r="AU48" s="3">
        <f t="shared" si="90"/>
        <v>1625088</v>
      </c>
      <c r="AV48"/>
      <c r="AW48" s="35">
        <v>17</v>
      </c>
      <c r="AX48" s="3">
        <f t="shared" si="91"/>
        <v>1625088</v>
      </c>
      <c r="AY48" s="3"/>
      <c r="AZ48" s="3"/>
      <c r="BA48" s="76">
        <f t="shared" si="92"/>
        <v>0</v>
      </c>
      <c r="BB48" s="3">
        <f t="shared" si="93"/>
        <v>0</v>
      </c>
      <c r="BC48" s="3">
        <f t="shared" si="94"/>
        <v>1625088</v>
      </c>
      <c r="BD48" s="36">
        <v>0.08</v>
      </c>
      <c r="BE48" s="3">
        <f t="shared" si="95"/>
        <v>-130007.04000000001</v>
      </c>
      <c r="BF48" s="3">
        <f t="shared" si="96"/>
        <v>1495080.96</v>
      </c>
      <c r="BG48"/>
      <c r="BH48" s="35">
        <v>17</v>
      </c>
      <c r="BI48" s="3">
        <f t="shared" si="97"/>
        <v>1495080.96</v>
      </c>
      <c r="BJ48" s="3"/>
      <c r="BK48" s="3"/>
      <c r="BL48" s="76">
        <f t="shared" si="98"/>
        <v>0</v>
      </c>
      <c r="BM48" s="3">
        <f t="shared" si="99"/>
        <v>0</v>
      </c>
      <c r="BN48" s="3">
        <f t="shared" si="100"/>
        <v>1495080.96</v>
      </c>
      <c r="BO48" s="36">
        <v>0.08</v>
      </c>
      <c r="BP48" s="3">
        <f t="shared" si="101"/>
        <v>-119606.4768</v>
      </c>
      <c r="BQ48" s="3">
        <f t="shared" si="102"/>
        <v>1375474.4831999999</v>
      </c>
      <c r="BS48" s="35">
        <v>17</v>
      </c>
      <c r="BT48" s="3">
        <f t="shared" si="103"/>
        <v>1375474.4831999999</v>
      </c>
      <c r="BU48" s="3"/>
      <c r="BV48" s="3"/>
      <c r="BW48" s="76">
        <f t="shared" si="104"/>
        <v>0</v>
      </c>
      <c r="BX48" s="3">
        <f t="shared" si="105"/>
        <v>0</v>
      </c>
      <c r="BY48" s="3">
        <f t="shared" si="106"/>
        <v>1375474.4831999999</v>
      </c>
      <c r="BZ48" s="36">
        <v>0.08</v>
      </c>
      <c r="CA48" s="3">
        <f t="shared" si="107"/>
        <v>-110037.95865599999</v>
      </c>
      <c r="CB48" s="3">
        <f t="shared" si="108"/>
        <v>1265436.5245439999</v>
      </c>
      <c r="CD48" s="35">
        <v>17</v>
      </c>
      <c r="CE48" s="3">
        <f t="shared" si="109"/>
        <v>1265436.5245439999</v>
      </c>
      <c r="CF48" s="3"/>
      <c r="CG48" s="3"/>
      <c r="CH48" s="76">
        <f t="shared" si="110"/>
        <v>0</v>
      </c>
      <c r="CI48" s="3">
        <f t="shared" si="111"/>
        <v>0</v>
      </c>
      <c r="CJ48" s="3">
        <f t="shared" si="112"/>
        <v>1265436.5245439999</v>
      </c>
      <c r="CK48" s="36">
        <v>0.08</v>
      </c>
      <c r="CL48" s="3">
        <f t="shared" si="113"/>
        <v>-101234.92196352</v>
      </c>
      <c r="CM48" s="3">
        <f t="shared" si="114"/>
        <v>1164201.6025804798</v>
      </c>
      <c r="CO48" s="35">
        <v>17</v>
      </c>
      <c r="CP48" s="3">
        <f t="shared" si="115"/>
        <v>1164201.6025804798</v>
      </c>
      <c r="CQ48" s="3"/>
      <c r="CR48" s="3"/>
      <c r="CS48" s="76">
        <f t="shared" si="116"/>
        <v>0</v>
      </c>
      <c r="CT48" s="3">
        <f t="shared" si="117"/>
        <v>0</v>
      </c>
      <c r="CU48" s="3">
        <f t="shared" si="118"/>
        <v>1164201.6025804798</v>
      </c>
      <c r="CV48" s="36">
        <v>0.08</v>
      </c>
      <c r="CW48" s="3">
        <f t="shared" si="119"/>
        <v>-93136.128206438385</v>
      </c>
      <c r="CX48" s="3">
        <f t="shared" si="120"/>
        <v>1071065.4743740414</v>
      </c>
      <c r="CZ48" s="35">
        <v>17</v>
      </c>
      <c r="DA48" s="3">
        <f t="shared" si="121"/>
        <v>1071065.4743740414</v>
      </c>
      <c r="DB48" s="3"/>
      <c r="DC48" s="3"/>
      <c r="DD48" s="76">
        <f t="shared" si="122"/>
        <v>0</v>
      </c>
      <c r="DE48" s="3">
        <f t="shared" si="123"/>
        <v>0</v>
      </c>
      <c r="DF48" s="3">
        <f t="shared" si="124"/>
        <v>1071065.4743740414</v>
      </c>
      <c r="DG48" s="36">
        <v>0.08</v>
      </c>
      <c r="DH48" s="3">
        <f t="shared" si="125"/>
        <v>-85685.237949923321</v>
      </c>
      <c r="DI48" s="3">
        <f t="shared" si="126"/>
        <v>985380.23642411805</v>
      </c>
    </row>
    <row r="49" spans="16:113" x14ac:dyDescent="0.25">
      <c r="P49" s="35">
        <v>42</v>
      </c>
      <c r="Q49" s="3"/>
      <c r="R49" s="3">
        <f t="shared" si="73"/>
        <v>0</v>
      </c>
      <c r="S49" s="3"/>
      <c r="T49" s="76">
        <f t="shared" si="74"/>
        <v>0</v>
      </c>
      <c r="U49" s="3">
        <f t="shared" si="75"/>
        <v>0</v>
      </c>
      <c r="V49" s="3">
        <f t="shared" si="76"/>
        <v>0</v>
      </c>
      <c r="W49" s="36">
        <v>0.12</v>
      </c>
      <c r="X49" s="3">
        <f t="shared" si="77"/>
        <v>0</v>
      </c>
      <c r="Y49" s="3">
        <f t="shared" si="78"/>
        <v>0</v>
      </c>
      <c r="Z49"/>
      <c r="AA49" s="35">
        <v>42</v>
      </c>
      <c r="AB49" s="3">
        <f t="shared" si="79"/>
        <v>0</v>
      </c>
      <c r="AC49" s="3"/>
      <c r="AD49" s="3"/>
      <c r="AE49" s="76">
        <f t="shared" si="80"/>
        <v>0</v>
      </c>
      <c r="AF49" s="3">
        <f t="shared" si="81"/>
        <v>0</v>
      </c>
      <c r="AG49" s="3">
        <f t="shared" si="82"/>
        <v>0</v>
      </c>
      <c r="AH49" s="36">
        <v>0.12</v>
      </c>
      <c r="AI49" s="3">
        <f t="shared" si="83"/>
        <v>0</v>
      </c>
      <c r="AJ49" s="3">
        <f t="shared" si="84"/>
        <v>0</v>
      </c>
      <c r="AK49"/>
      <c r="AL49" s="35">
        <v>42</v>
      </c>
      <c r="AM49" s="3">
        <f t="shared" si="85"/>
        <v>0</v>
      </c>
      <c r="AN49" s="3"/>
      <c r="AO49" s="3"/>
      <c r="AP49" s="76">
        <f t="shared" si="86"/>
        <v>0</v>
      </c>
      <c r="AQ49" s="3">
        <f t="shared" si="87"/>
        <v>0</v>
      </c>
      <c r="AR49" s="3">
        <f t="shared" si="88"/>
        <v>0</v>
      </c>
      <c r="AS49" s="36">
        <v>0.12</v>
      </c>
      <c r="AT49" s="3">
        <f t="shared" si="89"/>
        <v>0</v>
      </c>
      <c r="AU49" s="3">
        <f t="shared" si="90"/>
        <v>0</v>
      </c>
      <c r="AV49"/>
      <c r="AW49" s="35">
        <v>42</v>
      </c>
      <c r="AX49" s="3">
        <f t="shared" si="91"/>
        <v>0</v>
      </c>
      <c r="AY49" s="3"/>
      <c r="AZ49" s="3"/>
      <c r="BA49" s="76">
        <f t="shared" si="92"/>
        <v>0</v>
      </c>
      <c r="BB49" s="3">
        <f t="shared" si="93"/>
        <v>0</v>
      </c>
      <c r="BC49" s="3">
        <f t="shared" si="94"/>
        <v>0</v>
      </c>
      <c r="BD49" s="36">
        <v>0.12</v>
      </c>
      <c r="BE49" s="3">
        <f t="shared" si="95"/>
        <v>0</v>
      </c>
      <c r="BF49" s="3">
        <f t="shared" si="96"/>
        <v>0</v>
      </c>
      <c r="BG49"/>
      <c r="BH49" s="35">
        <v>42</v>
      </c>
      <c r="BI49" s="3">
        <f t="shared" si="97"/>
        <v>0</v>
      </c>
      <c r="BJ49" s="3"/>
      <c r="BK49" s="3"/>
      <c r="BL49" s="76">
        <f t="shared" si="98"/>
        <v>0</v>
      </c>
      <c r="BM49" s="3">
        <f t="shared" si="99"/>
        <v>0</v>
      </c>
      <c r="BN49" s="3">
        <f t="shared" si="100"/>
        <v>0</v>
      </c>
      <c r="BO49" s="36">
        <v>0.12</v>
      </c>
      <c r="BP49" s="3">
        <f t="shared" si="101"/>
        <v>0</v>
      </c>
      <c r="BQ49" s="3">
        <f t="shared" si="102"/>
        <v>0</v>
      </c>
      <c r="BS49" s="35">
        <v>42</v>
      </c>
      <c r="BT49" s="3">
        <f t="shared" si="103"/>
        <v>0</v>
      </c>
      <c r="BU49" s="3"/>
      <c r="BV49" s="3"/>
      <c r="BW49" s="76">
        <f t="shared" si="104"/>
        <v>0</v>
      </c>
      <c r="BX49" s="3">
        <f t="shared" si="105"/>
        <v>0</v>
      </c>
      <c r="BY49" s="3">
        <f t="shared" si="106"/>
        <v>0</v>
      </c>
      <c r="BZ49" s="36">
        <v>0.12</v>
      </c>
      <c r="CA49" s="3">
        <f t="shared" si="107"/>
        <v>0</v>
      </c>
      <c r="CB49" s="3">
        <f t="shared" si="108"/>
        <v>0</v>
      </c>
      <c r="CD49" s="35">
        <v>42</v>
      </c>
      <c r="CE49" s="3">
        <f t="shared" si="109"/>
        <v>0</v>
      </c>
      <c r="CF49" s="3"/>
      <c r="CG49" s="3"/>
      <c r="CH49" s="76">
        <f t="shared" si="110"/>
        <v>0</v>
      </c>
      <c r="CI49" s="3">
        <f t="shared" si="111"/>
        <v>0</v>
      </c>
      <c r="CJ49" s="3">
        <f t="shared" si="112"/>
        <v>0</v>
      </c>
      <c r="CK49" s="36">
        <v>0.12</v>
      </c>
      <c r="CL49" s="3">
        <f t="shared" si="113"/>
        <v>0</v>
      </c>
      <c r="CM49" s="3">
        <f t="shared" si="114"/>
        <v>0</v>
      </c>
      <c r="CO49" s="35">
        <v>42</v>
      </c>
      <c r="CP49" s="3">
        <f t="shared" si="115"/>
        <v>0</v>
      </c>
      <c r="CQ49" s="3"/>
      <c r="CR49" s="3"/>
      <c r="CS49" s="76">
        <f t="shared" si="116"/>
        <v>0</v>
      </c>
      <c r="CT49" s="3">
        <f t="shared" si="117"/>
        <v>0</v>
      </c>
      <c r="CU49" s="3">
        <f t="shared" si="118"/>
        <v>0</v>
      </c>
      <c r="CV49" s="36">
        <v>0.12</v>
      </c>
      <c r="CW49" s="3">
        <f t="shared" si="119"/>
        <v>0</v>
      </c>
      <c r="CX49" s="3">
        <f t="shared" si="120"/>
        <v>0</v>
      </c>
      <c r="CZ49" s="35">
        <v>42</v>
      </c>
      <c r="DA49" s="3">
        <f t="shared" si="121"/>
        <v>0</v>
      </c>
      <c r="DB49" s="3"/>
      <c r="DC49" s="3"/>
      <c r="DD49" s="76">
        <f t="shared" si="122"/>
        <v>0</v>
      </c>
      <c r="DE49" s="3">
        <f t="shared" si="123"/>
        <v>0</v>
      </c>
      <c r="DF49" s="3">
        <f t="shared" si="124"/>
        <v>0</v>
      </c>
      <c r="DG49" s="36">
        <v>0.12</v>
      </c>
      <c r="DH49" s="3">
        <f t="shared" si="125"/>
        <v>0</v>
      </c>
      <c r="DI49" s="3">
        <f t="shared" si="126"/>
        <v>0</v>
      </c>
    </row>
    <row r="50" spans="16:113" x14ac:dyDescent="0.25">
      <c r="P50" s="35">
        <v>43.1</v>
      </c>
      <c r="Q50" s="3"/>
      <c r="R50" s="3">
        <f t="shared" si="73"/>
        <v>0</v>
      </c>
      <c r="S50" s="3"/>
      <c r="T50" s="76">
        <f t="shared" si="74"/>
        <v>0</v>
      </c>
      <c r="U50" s="3">
        <f t="shared" si="75"/>
        <v>0</v>
      </c>
      <c r="V50" s="3">
        <f t="shared" si="76"/>
        <v>0</v>
      </c>
      <c r="W50" s="36">
        <v>0.3</v>
      </c>
      <c r="X50" s="3">
        <f t="shared" si="77"/>
        <v>0</v>
      </c>
      <c r="Y50" s="3">
        <f t="shared" si="78"/>
        <v>0</v>
      </c>
      <c r="Z50"/>
      <c r="AA50" s="35">
        <v>43.1</v>
      </c>
      <c r="AB50" s="3">
        <f t="shared" si="79"/>
        <v>0</v>
      </c>
      <c r="AC50" s="3"/>
      <c r="AD50" s="3"/>
      <c r="AE50" s="76">
        <f t="shared" si="80"/>
        <v>0</v>
      </c>
      <c r="AF50" s="3">
        <f t="shared" si="81"/>
        <v>0</v>
      </c>
      <c r="AG50" s="3">
        <f t="shared" si="82"/>
        <v>0</v>
      </c>
      <c r="AH50" s="36">
        <v>0.3</v>
      </c>
      <c r="AI50" s="3">
        <f t="shared" si="83"/>
        <v>0</v>
      </c>
      <c r="AJ50" s="3">
        <f t="shared" si="84"/>
        <v>0</v>
      </c>
      <c r="AK50"/>
      <c r="AL50" s="35">
        <v>43.1</v>
      </c>
      <c r="AM50" s="3">
        <f t="shared" si="85"/>
        <v>0</v>
      </c>
      <c r="AN50" s="3"/>
      <c r="AO50" s="3"/>
      <c r="AP50" s="76">
        <f t="shared" si="86"/>
        <v>0</v>
      </c>
      <c r="AQ50" s="3">
        <f t="shared" si="87"/>
        <v>0</v>
      </c>
      <c r="AR50" s="3">
        <f t="shared" si="88"/>
        <v>0</v>
      </c>
      <c r="AS50" s="36">
        <v>0.3</v>
      </c>
      <c r="AT50" s="3">
        <f t="shared" si="89"/>
        <v>0</v>
      </c>
      <c r="AU50" s="3">
        <f t="shared" si="90"/>
        <v>0</v>
      </c>
      <c r="AV50"/>
      <c r="AW50" s="35">
        <v>43.1</v>
      </c>
      <c r="AX50" s="3">
        <f t="shared" si="91"/>
        <v>0</v>
      </c>
      <c r="AY50" s="3"/>
      <c r="AZ50" s="3"/>
      <c r="BA50" s="76">
        <f t="shared" si="92"/>
        <v>0</v>
      </c>
      <c r="BB50" s="3">
        <f t="shared" si="93"/>
        <v>0</v>
      </c>
      <c r="BC50" s="3">
        <f t="shared" si="94"/>
        <v>0</v>
      </c>
      <c r="BD50" s="36">
        <v>0.3</v>
      </c>
      <c r="BE50" s="3">
        <f t="shared" si="95"/>
        <v>0</v>
      </c>
      <c r="BF50" s="3">
        <f t="shared" si="96"/>
        <v>0</v>
      </c>
      <c r="BG50"/>
      <c r="BH50" s="35">
        <v>43.1</v>
      </c>
      <c r="BI50" s="3">
        <f t="shared" si="97"/>
        <v>0</v>
      </c>
      <c r="BJ50" s="3"/>
      <c r="BK50" s="3"/>
      <c r="BL50" s="76">
        <f t="shared" si="98"/>
        <v>0</v>
      </c>
      <c r="BM50" s="3">
        <f t="shared" si="99"/>
        <v>0</v>
      </c>
      <c r="BN50" s="3">
        <f t="shared" si="100"/>
        <v>0</v>
      </c>
      <c r="BO50" s="36">
        <v>0.3</v>
      </c>
      <c r="BP50" s="3">
        <f t="shared" si="101"/>
        <v>0</v>
      </c>
      <c r="BQ50" s="3">
        <f t="shared" si="102"/>
        <v>0</v>
      </c>
      <c r="BS50" s="35">
        <v>43.1</v>
      </c>
      <c r="BT50" s="3">
        <f t="shared" si="103"/>
        <v>0</v>
      </c>
      <c r="BU50" s="3"/>
      <c r="BV50" s="3"/>
      <c r="BW50" s="76">
        <f t="shared" si="104"/>
        <v>0</v>
      </c>
      <c r="BX50" s="3">
        <f t="shared" si="105"/>
        <v>0</v>
      </c>
      <c r="BY50" s="3">
        <f t="shared" si="106"/>
        <v>0</v>
      </c>
      <c r="BZ50" s="36">
        <v>0.3</v>
      </c>
      <c r="CA50" s="3">
        <f t="shared" si="107"/>
        <v>0</v>
      </c>
      <c r="CB50" s="3">
        <f t="shared" si="108"/>
        <v>0</v>
      </c>
      <c r="CD50" s="35">
        <v>43.1</v>
      </c>
      <c r="CE50" s="3">
        <f t="shared" si="109"/>
        <v>0</v>
      </c>
      <c r="CF50" s="3"/>
      <c r="CG50" s="3"/>
      <c r="CH50" s="76">
        <f t="shared" si="110"/>
        <v>0</v>
      </c>
      <c r="CI50" s="3">
        <f t="shared" si="111"/>
        <v>0</v>
      </c>
      <c r="CJ50" s="3">
        <f t="shared" si="112"/>
        <v>0</v>
      </c>
      <c r="CK50" s="36">
        <v>0.3</v>
      </c>
      <c r="CL50" s="3">
        <f t="shared" si="113"/>
        <v>0</v>
      </c>
      <c r="CM50" s="3">
        <f t="shared" si="114"/>
        <v>0</v>
      </c>
      <c r="CO50" s="35">
        <v>43.1</v>
      </c>
      <c r="CP50" s="3">
        <f t="shared" si="115"/>
        <v>0</v>
      </c>
      <c r="CQ50" s="3"/>
      <c r="CR50" s="3"/>
      <c r="CS50" s="76">
        <f t="shared" si="116"/>
        <v>0</v>
      </c>
      <c r="CT50" s="3">
        <f t="shared" si="117"/>
        <v>0</v>
      </c>
      <c r="CU50" s="3">
        <f t="shared" si="118"/>
        <v>0</v>
      </c>
      <c r="CV50" s="36">
        <v>0.3</v>
      </c>
      <c r="CW50" s="3">
        <f t="shared" si="119"/>
        <v>0</v>
      </c>
      <c r="CX50" s="3">
        <f t="shared" si="120"/>
        <v>0</v>
      </c>
      <c r="CZ50" s="35">
        <v>43.1</v>
      </c>
      <c r="DA50" s="3">
        <f t="shared" si="121"/>
        <v>0</v>
      </c>
      <c r="DB50" s="3"/>
      <c r="DC50" s="3"/>
      <c r="DD50" s="76">
        <f t="shared" si="122"/>
        <v>0</v>
      </c>
      <c r="DE50" s="3">
        <f t="shared" si="123"/>
        <v>0</v>
      </c>
      <c r="DF50" s="3">
        <f t="shared" si="124"/>
        <v>0</v>
      </c>
      <c r="DG50" s="36">
        <v>0.3</v>
      </c>
      <c r="DH50" s="3">
        <f t="shared" si="125"/>
        <v>0</v>
      </c>
      <c r="DI50" s="3">
        <f t="shared" si="126"/>
        <v>0</v>
      </c>
    </row>
    <row r="51" spans="16:113" x14ac:dyDescent="0.25">
      <c r="P51" s="35">
        <v>43.2</v>
      </c>
      <c r="Q51" s="3"/>
      <c r="R51" s="3">
        <f t="shared" si="73"/>
        <v>0</v>
      </c>
      <c r="S51" s="3"/>
      <c r="T51" s="76">
        <f t="shared" si="74"/>
        <v>0</v>
      </c>
      <c r="U51" s="3">
        <f t="shared" si="75"/>
        <v>0</v>
      </c>
      <c r="V51" s="3">
        <f t="shared" si="76"/>
        <v>0</v>
      </c>
      <c r="W51" s="36">
        <v>0.5</v>
      </c>
      <c r="X51" s="3">
        <f t="shared" si="77"/>
        <v>0</v>
      </c>
      <c r="Y51" s="3">
        <f t="shared" si="78"/>
        <v>0</v>
      </c>
      <c r="Z51"/>
      <c r="AA51" s="35">
        <v>43.2</v>
      </c>
      <c r="AB51" s="3">
        <f t="shared" si="79"/>
        <v>0</v>
      </c>
      <c r="AC51" s="3"/>
      <c r="AD51" s="3"/>
      <c r="AE51" s="76">
        <f t="shared" si="80"/>
        <v>0</v>
      </c>
      <c r="AF51" s="3">
        <f t="shared" si="81"/>
        <v>0</v>
      </c>
      <c r="AG51" s="3">
        <f t="shared" si="82"/>
        <v>0</v>
      </c>
      <c r="AH51" s="36">
        <v>0.5</v>
      </c>
      <c r="AI51" s="3">
        <f t="shared" si="83"/>
        <v>0</v>
      </c>
      <c r="AJ51" s="3">
        <f t="shared" si="84"/>
        <v>0</v>
      </c>
      <c r="AK51"/>
      <c r="AL51" s="35">
        <v>43.2</v>
      </c>
      <c r="AM51" s="3">
        <f t="shared" si="85"/>
        <v>0</v>
      </c>
      <c r="AN51" s="3"/>
      <c r="AO51" s="3"/>
      <c r="AP51" s="76">
        <f t="shared" si="86"/>
        <v>0</v>
      </c>
      <c r="AQ51" s="3">
        <f t="shared" si="87"/>
        <v>0</v>
      </c>
      <c r="AR51" s="3">
        <f t="shared" si="88"/>
        <v>0</v>
      </c>
      <c r="AS51" s="36">
        <v>0.5</v>
      </c>
      <c r="AT51" s="3">
        <f t="shared" si="89"/>
        <v>0</v>
      </c>
      <c r="AU51" s="3">
        <f t="shared" si="90"/>
        <v>0</v>
      </c>
      <c r="AV51"/>
      <c r="AW51" s="35">
        <v>43.2</v>
      </c>
      <c r="AX51" s="3">
        <f t="shared" si="91"/>
        <v>0</v>
      </c>
      <c r="AY51" s="3"/>
      <c r="AZ51" s="3"/>
      <c r="BA51" s="76">
        <f t="shared" si="92"/>
        <v>0</v>
      </c>
      <c r="BB51" s="3">
        <f t="shared" si="93"/>
        <v>0</v>
      </c>
      <c r="BC51" s="3">
        <f t="shared" si="94"/>
        <v>0</v>
      </c>
      <c r="BD51" s="36">
        <v>0.5</v>
      </c>
      <c r="BE51" s="3">
        <f t="shared" si="95"/>
        <v>0</v>
      </c>
      <c r="BF51" s="3">
        <f t="shared" si="96"/>
        <v>0</v>
      </c>
      <c r="BG51"/>
      <c r="BH51" s="35">
        <v>43.2</v>
      </c>
      <c r="BI51" s="3">
        <f t="shared" si="97"/>
        <v>0</v>
      </c>
      <c r="BJ51" s="3"/>
      <c r="BK51" s="3"/>
      <c r="BL51" s="76">
        <f t="shared" si="98"/>
        <v>0</v>
      </c>
      <c r="BM51" s="3">
        <f t="shared" si="99"/>
        <v>0</v>
      </c>
      <c r="BN51" s="3">
        <f t="shared" si="100"/>
        <v>0</v>
      </c>
      <c r="BO51" s="36">
        <v>0.5</v>
      </c>
      <c r="BP51" s="3">
        <f t="shared" si="101"/>
        <v>0</v>
      </c>
      <c r="BQ51" s="3">
        <f t="shared" si="102"/>
        <v>0</v>
      </c>
      <c r="BS51" s="35">
        <v>43.2</v>
      </c>
      <c r="BT51" s="3">
        <f t="shared" si="103"/>
        <v>0</v>
      </c>
      <c r="BU51" s="3"/>
      <c r="BV51" s="3"/>
      <c r="BW51" s="76">
        <f t="shared" si="104"/>
        <v>0</v>
      </c>
      <c r="BX51" s="3">
        <f t="shared" si="105"/>
        <v>0</v>
      </c>
      <c r="BY51" s="3">
        <f t="shared" si="106"/>
        <v>0</v>
      </c>
      <c r="BZ51" s="36">
        <v>0.5</v>
      </c>
      <c r="CA51" s="3">
        <f t="shared" si="107"/>
        <v>0</v>
      </c>
      <c r="CB51" s="3">
        <f t="shared" si="108"/>
        <v>0</v>
      </c>
      <c r="CD51" s="35">
        <v>43.2</v>
      </c>
      <c r="CE51" s="3">
        <f t="shared" si="109"/>
        <v>0</v>
      </c>
      <c r="CF51" s="3"/>
      <c r="CG51" s="3"/>
      <c r="CH51" s="76">
        <f t="shared" si="110"/>
        <v>0</v>
      </c>
      <c r="CI51" s="3">
        <f t="shared" si="111"/>
        <v>0</v>
      </c>
      <c r="CJ51" s="3">
        <f t="shared" si="112"/>
        <v>0</v>
      </c>
      <c r="CK51" s="36">
        <v>0.5</v>
      </c>
      <c r="CL51" s="3">
        <f t="shared" si="113"/>
        <v>0</v>
      </c>
      <c r="CM51" s="3">
        <f t="shared" si="114"/>
        <v>0</v>
      </c>
      <c r="CO51" s="35">
        <v>43.2</v>
      </c>
      <c r="CP51" s="3">
        <f t="shared" si="115"/>
        <v>0</v>
      </c>
      <c r="CQ51" s="3"/>
      <c r="CR51" s="3"/>
      <c r="CS51" s="76">
        <f t="shared" si="116"/>
        <v>0</v>
      </c>
      <c r="CT51" s="3">
        <f t="shared" si="117"/>
        <v>0</v>
      </c>
      <c r="CU51" s="3">
        <f t="shared" si="118"/>
        <v>0</v>
      </c>
      <c r="CV51" s="36">
        <v>0.5</v>
      </c>
      <c r="CW51" s="3">
        <f t="shared" si="119"/>
        <v>0</v>
      </c>
      <c r="CX51" s="3">
        <f t="shared" si="120"/>
        <v>0</v>
      </c>
      <c r="CZ51" s="35">
        <v>43.2</v>
      </c>
      <c r="DA51" s="3">
        <f t="shared" si="121"/>
        <v>0</v>
      </c>
      <c r="DB51" s="3"/>
      <c r="DC51" s="3"/>
      <c r="DD51" s="76">
        <f t="shared" si="122"/>
        <v>0</v>
      </c>
      <c r="DE51" s="3">
        <f t="shared" si="123"/>
        <v>0</v>
      </c>
      <c r="DF51" s="3">
        <f t="shared" si="124"/>
        <v>0</v>
      </c>
      <c r="DG51" s="36">
        <v>0.5</v>
      </c>
      <c r="DH51" s="3">
        <f t="shared" si="125"/>
        <v>0</v>
      </c>
      <c r="DI51" s="3">
        <f t="shared" si="126"/>
        <v>0</v>
      </c>
    </row>
    <row r="52" spans="16:113" x14ac:dyDescent="0.25">
      <c r="P52" s="35">
        <v>45</v>
      </c>
      <c r="Q52" s="3"/>
      <c r="R52" s="3">
        <f t="shared" si="73"/>
        <v>0</v>
      </c>
      <c r="S52" s="3"/>
      <c r="T52" s="76">
        <f t="shared" si="74"/>
        <v>0</v>
      </c>
      <c r="U52" s="3">
        <f t="shared" si="75"/>
        <v>0</v>
      </c>
      <c r="V52" s="3">
        <f t="shared" si="76"/>
        <v>0</v>
      </c>
      <c r="W52" s="36">
        <v>0.45</v>
      </c>
      <c r="X52" s="3">
        <f t="shared" si="77"/>
        <v>0</v>
      </c>
      <c r="Y52" s="3">
        <f t="shared" si="78"/>
        <v>0</v>
      </c>
      <c r="Z52"/>
      <c r="AA52" s="35">
        <v>45</v>
      </c>
      <c r="AB52" s="3">
        <f t="shared" si="79"/>
        <v>0</v>
      </c>
      <c r="AC52" s="3"/>
      <c r="AD52" s="3"/>
      <c r="AE52" s="76">
        <f t="shared" si="80"/>
        <v>0</v>
      </c>
      <c r="AF52" s="3">
        <f t="shared" si="81"/>
        <v>0</v>
      </c>
      <c r="AG52" s="3">
        <f t="shared" si="82"/>
        <v>0</v>
      </c>
      <c r="AH52" s="36">
        <v>0.45</v>
      </c>
      <c r="AI52" s="3">
        <f t="shared" si="83"/>
        <v>0</v>
      </c>
      <c r="AJ52" s="3">
        <f t="shared" si="84"/>
        <v>0</v>
      </c>
      <c r="AK52"/>
      <c r="AL52" s="35">
        <v>45</v>
      </c>
      <c r="AM52" s="3">
        <f t="shared" si="85"/>
        <v>0</v>
      </c>
      <c r="AN52" s="3"/>
      <c r="AO52" s="3"/>
      <c r="AP52" s="76">
        <f t="shared" si="86"/>
        <v>0</v>
      </c>
      <c r="AQ52" s="3">
        <f t="shared" si="87"/>
        <v>0</v>
      </c>
      <c r="AR52" s="3">
        <f t="shared" si="88"/>
        <v>0</v>
      </c>
      <c r="AS52" s="36">
        <v>0.45</v>
      </c>
      <c r="AT52" s="3">
        <f t="shared" si="89"/>
        <v>0</v>
      </c>
      <c r="AU52" s="3">
        <f t="shared" si="90"/>
        <v>0</v>
      </c>
      <c r="AV52"/>
      <c r="AW52" s="35">
        <v>45</v>
      </c>
      <c r="AX52" s="3">
        <f t="shared" si="91"/>
        <v>0</v>
      </c>
      <c r="AY52" s="3"/>
      <c r="AZ52" s="3"/>
      <c r="BA52" s="76">
        <f t="shared" si="92"/>
        <v>0</v>
      </c>
      <c r="BB52" s="3">
        <f t="shared" si="93"/>
        <v>0</v>
      </c>
      <c r="BC52" s="3">
        <f t="shared" si="94"/>
        <v>0</v>
      </c>
      <c r="BD52" s="36">
        <v>0.45</v>
      </c>
      <c r="BE52" s="3">
        <f t="shared" si="95"/>
        <v>0</v>
      </c>
      <c r="BF52" s="3">
        <f t="shared" si="96"/>
        <v>0</v>
      </c>
      <c r="BG52"/>
      <c r="BH52" s="35">
        <v>45</v>
      </c>
      <c r="BI52" s="3">
        <f t="shared" si="97"/>
        <v>0</v>
      </c>
      <c r="BJ52" s="3"/>
      <c r="BK52" s="3"/>
      <c r="BL52" s="76">
        <f t="shared" si="98"/>
        <v>0</v>
      </c>
      <c r="BM52" s="3">
        <f t="shared" si="99"/>
        <v>0</v>
      </c>
      <c r="BN52" s="3">
        <f t="shared" si="100"/>
        <v>0</v>
      </c>
      <c r="BO52" s="36">
        <v>0.45</v>
      </c>
      <c r="BP52" s="3">
        <f t="shared" si="101"/>
        <v>0</v>
      </c>
      <c r="BQ52" s="3">
        <f t="shared" si="102"/>
        <v>0</v>
      </c>
      <c r="BS52" s="35">
        <v>45</v>
      </c>
      <c r="BT52" s="3">
        <f t="shared" si="103"/>
        <v>0</v>
      </c>
      <c r="BU52" s="3"/>
      <c r="BV52" s="3"/>
      <c r="BW52" s="76">
        <f t="shared" si="104"/>
        <v>0</v>
      </c>
      <c r="BX52" s="3">
        <f t="shared" si="105"/>
        <v>0</v>
      </c>
      <c r="BY52" s="3">
        <f t="shared" si="106"/>
        <v>0</v>
      </c>
      <c r="BZ52" s="36">
        <v>0.45</v>
      </c>
      <c r="CA52" s="3">
        <f t="shared" si="107"/>
        <v>0</v>
      </c>
      <c r="CB52" s="3">
        <f t="shared" si="108"/>
        <v>0</v>
      </c>
      <c r="CD52" s="35">
        <v>45</v>
      </c>
      <c r="CE52" s="3">
        <f t="shared" si="109"/>
        <v>0</v>
      </c>
      <c r="CF52" s="3"/>
      <c r="CG52" s="3"/>
      <c r="CH52" s="76">
        <f t="shared" si="110"/>
        <v>0</v>
      </c>
      <c r="CI52" s="3">
        <f t="shared" si="111"/>
        <v>0</v>
      </c>
      <c r="CJ52" s="3">
        <f t="shared" si="112"/>
        <v>0</v>
      </c>
      <c r="CK52" s="36">
        <v>0.45</v>
      </c>
      <c r="CL52" s="3">
        <f t="shared" si="113"/>
        <v>0</v>
      </c>
      <c r="CM52" s="3">
        <f t="shared" si="114"/>
        <v>0</v>
      </c>
      <c r="CO52" s="35">
        <v>45</v>
      </c>
      <c r="CP52" s="3">
        <f t="shared" si="115"/>
        <v>0</v>
      </c>
      <c r="CQ52" s="3"/>
      <c r="CR52" s="3"/>
      <c r="CS52" s="76">
        <f t="shared" si="116"/>
        <v>0</v>
      </c>
      <c r="CT52" s="3">
        <f t="shared" si="117"/>
        <v>0</v>
      </c>
      <c r="CU52" s="3">
        <f t="shared" si="118"/>
        <v>0</v>
      </c>
      <c r="CV52" s="36">
        <v>0.45</v>
      </c>
      <c r="CW52" s="3">
        <f t="shared" si="119"/>
        <v>0</v>
      </c>
      <c r="CX52" s="3">
        <f t="shared" si="120"/>
        <v>0</v>
      </c>
      <c r="CZ52" s="35">
        <v>45</v>
      </c>
      <c r="DA52" s="3">
        <f t="shared" si="121"/>
        <v>0</v>
      </c>
      <c r="DB52" s="3"/>
      <c r="DC52" s="3"/>
      <c r="DD52" s="76">
        <f t="shared" si="122"/>
        <v>0</v>
      </c>
      <c r="DE52" s="3">
        <f t="shared" si="123"/>
        <v>0</v>
      </c>
      <c r="DF52" s="3">
        <f t="shared" si="124"/>
        <v>0</v>
      </c>
      <c r="DG52" s="36">
        <v>0.45</v>
      </c>
      <c r="DH52" s="3">
        <f t="shared" si="125"/>
        <v>0</v>
      </c>
      <c r="DI52" s="3">
        <f t="shared" si="126"/>
        <v>0</v>
      </c>
    </row>
    <row r="53" spans="16:113" x14ac:dyDescent="0.25">
      <c r="P53" s="35">
        <v>46</v>
      </c>
      <c r="Q53" s="3"/>
      <c r="R53" s="3">
        <f t="shared" si="73"/>
        <v>0</v>
      </c>
      <c r="S53" s="3"/>
      <c r="T53" s="76">
        <f t="shared" si="74"/>
        <v>0</v>
      </c>
      <c r="U53" s="3">
        <f t="shared" si="75"/>
        <v>0</v>
      </c>
      <c r="V53" s="3">
        <f t="shared" si="76"/>
        <v>0</v>
      </c>
      <c r="W53" s="36">
        <v>0.3</v>
      </c>
      <c r="X53" s="3">
        <f t="shared" si="77"/>
        <v>0</v>
      </c>
      <c r="Y53" s="3">
        <f t="shared" si="78"/>
        <v>0</v>
      </c>
      <c r="Z53"/>
      <c r="AA53" s="35">
        <v>46</v>
      </c>
      <c r="AB53" s="3">
        <f t="shared" si="79"/>
        <v>0</v>
      </c>
      <c r="AC53" s="3"/>
      <c r="AD53" s="3"/>
      <c r="AE53" s="76">
        <f t="shared" si="80"/>
        <v>0</v>
      </c>
      <c r="AF53" s="3">
        <f t="shared" si="81"/>
        <v>0</v>
      </c>
      <c r="AG53" s="3">
        <f t="shared" si="82"/>
        <v>0</v>
      </c>
      <c r="AH53" s="36">
        <v>0.3</v>
      </c>
      <c r="AI53" s="3">
        <f t="shared" si="83"/>
        <v>0</v>
      </c>
      <c r="AJ53" s="3">
        <f t="shared" si="84"/>
        <v>0</v>
      </c>
      <c r="AK53"/>
      <c r="AL53" s="35">
        <v>46</v>
      </c>
      <c r="AM53" s="3">
        <f t="shared" si="85"/>
        <v>0</v>
      </c>
      <c r="AN53" s="3"/>
      <c r="AO53" s="3"/>
      <c r="AP53" s="76">
        <f t="shared" si="86"/>
        <v>0</v>
      </c>
      <c r="AQ53" s="3">
        <f t="shared" si="87"/>
        <v>0</v>
      </c>
      <c r="AR53" s="3">
        <f t="shared" si="88"/>
        <v>0</v>
      </c>
      <c r="AS53" s="36">
        <v>0.3</v>
      </c>
      <c r="AT53" s="3">
        <f t="shared" si="89"/>
        <v>0</v>
      </c>
      <c r="AU53" s="3">
        <f t="shared" si="90"/>
        <v>0</v>
      </c>
      <c r="AV53"/>
      <c r="AW53" s="35">
        <v>46</v>
      </c>
      <c r="AX53" s="3">
        <f t="shared" si="91"/>
        <v>0</v>
      </c>
      <c r="AY53" s="3"/>
      <c r="AZ53" s="3"/>
      <c r="BA53" s="76">
        <f t="shared" si="92"/>
        <v>0</v>
      </c>
      <c r="BB53" s="3">
        <f t="shared" si="93"/>
        <v>0</v>
      </c>
      <c r="BC53" s="3">
        <f t="shared" si="94"/>
        <v>0</v>
      </c>
      <c r="BD53" s="36">
        <v>0.3</v>
      </c>
      <c r="BE53" s="3">
        <f t="shared" si="95"/>
        <v>0</v>
      </c>
      <c r="BF53" s="3">
        <f t="shared" si="96"/>
        <v>0</v>
      </c>
      <c r="BG53"/>
      <c r="BH53" s="35">
        <v>46</v>
      </c>
      <c r="BI53" s="3">
        <f t="shared" si="97"/>
        <v>0</v>
      </c>
      <c r="BJ53" s="3"/>
      <c r="BK53" s="3"/>
      <c r="BL53" s="76">
        <f t="shared" si="98"/>
        <v>0</v>
      </c>
      <c r="BM53" s="3">
        <f t="shared" si="99"/>
        <v>0</v>
      </c>
      <c r="BN53" s="3">
        <f t="shared" si="100"/>
        <v>0</v>
      </c>
      <c r="BO53" s="36">
        <v>0.3</v>
      </c>
      <c r="BP53" s="3">
        <f t="shared" si="101"/>
        <v>0</v>
      </c>
      <c r="BQ53" s="3">
        <f t="shared" si="102"/>
        <v>0</v>
      </c>
      <c r="BS53" s="35">
        <v>46</v>
      </c>
      <c r="BT53" s="3">
        <f t="shared" si="103"/>
        <v>0</v>
      </c>
      <c r="BU53" s="3"/>
      <c r="BV53" s="3"/>
      <c r="BW53" s="76">
        <f t="shared" si="104"/>
        <v>0</v>
      </c>
      <c r="BX53" s="3">
        <f t="shared" si="105"/>
        <v>0</v>
      </c>
      <c r="BY53" s="3">
        <f t="shared" si="106"/>
        <v>0</v>
      </c>
      <c r="BZ53" s="36">
        <v>0.3</v>
      </c>
      <c r="CA53" s="3">
        <f t="shared" si="107"/>
        <v>0</v>
      </c>
      <c r="CB53" s="3">
        <f t="shared" si="108"/>
        <v>0</v>
      </c>
      <c r="CD53" s="35">
        <v>46</v>
      </c>
      <c r="CE53" s="3">
        <f t="shared" si="109"/>
        <v>0</v>
      </c>
      <c r="CF53" s="3"/>
      <c r="CG53" s="3"/>
      <c r="CH53" s="76">
        <f t="shared" si="110"/>
        <v>0</v>
      </c>
      <c r="CI53" s="3">
        <f t="shared" si="111"/>
        <v>0</v>
      </c>
      <c r="CJ53" s="3">
        <f t="shared" si="112"/>
        <v>0</v>
      </c>
      <c r="CK53" s="36">
        <v>0.3</v>
      </c>
      <c r="CL53" s="3">
        <f t="shared" si="113"/>
        <v>0</v>
      </c>
      <c r="CM53" s="3">
        <f t="shared" si="114"/>
        <v>0</v>
      </c>
      <c r="CO53" s="35">
        <v>46</v>
      </c>
      <c r="CP53" s="3">
        <f t="shared" si="115"/>
        <v>0</v>
      </c>
      <c r="CQ53" s="3"/>
      <c r="CR53" s="3"/>
      <c r="CS53" s="76">
        <f t="shared" si="116"/>
        <v>0</v>
      </c>
      <c r="CT53" s="3">
        <f t="shared" si="117"/>
        <v>0</v>
      </c>
      <c r="CU53" s="3">
        <f t="shared" si="118"/>
        <v>0</v>
      </c>
      <c r="CV53" s="36">
        <v>0.3</v>
      </c>
      <c r="CW53" s="3">
        <f t="shared" si="119"/>
        <v>0</v>
      </c>
      <c r="CX53" s="3">
        <f t="shared" si="120"/>
        <v>0</v>
      </c>
      <c r="CZ53" s="35">
        <v>46</v>
      </c>
      <c r="DA53" s="3">
        <f t="shared" si="121"/>
        <v>0</v>
      </c>
      <c r="DB53" s="3"/>
      <c r="DC53" s="3"/>
      <c r="DD53" s="76">
        <f t="shared" si="122"/>
        <v>0</v>
      </c>
      <c r="DE53" s="3">
        <f t="shared" si="123"/>
        <v>0</v>
      </c>
      <c r="DF53" s="3">
        <f t="shared" si="124"/>
        <v>0</v>
      </c>
      <c r="DG53" s="36">
        <v>0.3</v>
      </c>
      <c r="DH53" s="3">
        <f t="shared" si="125"/>
        <v>0</v>
      </c>
      <c r="DI53" s="3">
        <f t="shared" si="126"/>
        <v>0</v>
      </c>
    </row>
    <row r="54" spans="16:113" x14ac:dyDescent="0.25">
      <c r="P54" s="35">
        <v>47</v>
      </c>
      <c r="Q54" s="3"/>
      <c r="R54" s="3">
        <f t="shared" si="73"/>
        <v>29719227</v>
      </c>
      <c r="S54" s="3"/>
      <c r="T54" s="76">
        <f t="shared" si="74"/>
        <v>29719227</v>
      </c>
      <c r="U54" s="3">
        <f t="shared" si="75"/>
        <v>14859613.5</v>
      </c>
      <c r="V54" s="3">
        <f t="shared" si="76"/>
        <v>14859613.5</v>
      </c>
      <c r="W54" s="36">
        <v>0.08</v>
      </c>
      <c r="X54" s="3">
        <f t="shared" si="77"/>
        <v>-1188769.08</v>
      </c>
      <c r="Y54" s="3">
        <f t="shared" si="78"/>
        <v>28530457.920000002</v>
      </c>
      <c r="Z54"/>
      <c r="AA54" s="35">
        <v>47</v>
      </c>
      <c r="AB54" s="3">
        <f t="shared" si="79"/>
        <v>28530457.920000002</v>
      </c>
      <c r="AC54" s="3"/>
      <c r="AD54" s="3"/>
      <c r="AE54" s="76">
        <f t="shared" si="80"/>
        <v>0</v>
      </c>
      <c r="AF54" s="3">
        <f t="shared" si="81"/>
        <v>0</v>
      </c>
      <c r="AG54" s="3">
        <f t="shared" si="82"/>
        <v>28530457.920000002</v>
      </c>
      <c r="AH54" s="36">
        <v>0.08</v>
      </c>
      <c r="AI54" s="3">
        <f t="shared" si="83"/>
        <v>-2282436.6336000003</v>
      </c>
      <c r="AJ54" s="3">
        <f t="shared" si="84"/>
        <v>26248021.286400001</v>
      </c>
      <c r="AK54"/>
      <c r="AL54" s="35">
        <v>47</v>
      </c>
      <c r="AM54" s="3">
        <f t="shared" si="85"/>
        <v>26248021.286400001</v>
      </c>
      <c r="AN54" s="3"/>
      <c r="AO54" s="3"/>
      <c r="AP54" s="76">
        <f t="shared" si="86"/>
        <v>0</v>
      </c>
      <c r="AQ54" s="3">
        <f t="shared" si="87"/>
        <v>0</v>
      </c>
      <c r="AR54" s="3">
        <f t="shared" si="88"/>
        <v>26248021.286400001</v>
      </c>
      <c r="AS54" s="36">
        <v>0.08</v>
      </c>
      <c r="AT54" s="3">
        <f t="shared" si="89"/>
        <v>-2099841.702912</v>
      </c>
      <c r="AU54" s="3">
        <f t="shared" si="90"/>
        <v>24148179.583488002</v>
      </c>
      <c r="AV54"/>
      <c r="AW54" s="35">
        <v>47</v>
      </c>
      <c r="AX54" s="3">
        <f t="shared" si="91"/>
        <v>24148179.583488002</v>
      </c>
      <c r="AY54" s="3"/>
      <c r="AZ54" s="3"/>
      <c r="BA54" s="76">
        <f t="shared" si="92"/>
        <v>0</v>
      </c>
      <c r="BB54" s="3">
        <f t="shared" si="93"/>
        <v>0</v>
      </c>
      <c r="BC54" s="3">
        <f t="shared" si="94"/>
        <v>24148179.583488002</v>
      </c>
      <c r="BD54" s="36">
        <v>0.08</v>
      </c>
      <c r="BE54" s="3">
        <f t="shared" si="95"/>
        <v>-1931854.3666790402</v>
      </c>
      <c r="BF54" s="3">
        <f t="shared" si="96"/>
        <v>22216325.216808964</v>
      </c>
      <c r="BG54"/>
      <c r="BH54" s="35">
        <v>47</v>
      </c>
      <c r="BI54" s="3">
        <f t="shared" si="97"/>
        <v>22216325.216808964</v>
      </c>
      <c r="BJ54" s="3"/>
      <c r="BK54" s="3"/>
      <c r="BL54" s="76">
        <f t="shared" si="98"/>
        <v>0</v>
      </c>
      <c r="BM54" s="3">
        <f t="shared" si="99"/>
        <v>0</v>
      </c>
      <c r="BN54" s="3">
        <f t="shared" si="100"/>
        <v>22216325.216808964</v>
      </c>
      <c r="BO54" s="36">
        <v>0.08</v>
      </c>
      <c r="BP54" s="3">
        <f t="shared" si="101"/>
        <v>-1777306.0173447172</v>
      </c>
      <c r="BQ54" s="3">
        <f t="shared" si="102"/>
        <v>20439019.199464247</v>
      </c>
      <c r="BS54" s="35">
        <v>47</v>
      </c>
      <c r="BT54" s="3">
        <f t="shared" si="103"/>
        <v>20439019.199464247</v>
      </c>
      <c r="BU54" s="3"/>
      <c r="BV54" s="3"/>
      <c r="BW54" s="76">
        <f t="shared" si="104"/>
        <v>0</v>
      </c>
      <c r="BX54" s="3">
        <f t="shared" si="105"/>
        <v>0</v>
      </c>
      <c r="BY54" s="3">
        <f t="shared" si="106"/>
        <v>20439019.199464247</v>
      </c>
      <c r="BZ54" s="36">
        <v>0.08</v>
      </c>
      <c r="CA54" s="3">
        <f t="shared" si="107"/>
        <v>-1635121.5359571397</v>
      </c>
      <c r="CB54" s="3">
        <f t="shared" si="108"/>
        <v>18803897.663507108</v>
      </c>
      <c r="CD54" s="35">
        <v>47</v>
      </c>
      <c r="CE54" s="3">
        <f t="shared" si="109"/>
        <v>18803897.663507108</v>
      </c>
      <c r="CF54" s="3"/>
      <c r="CG54" s="3"/>
      <c r="CH54" s="76">
        <f t="shared" si="110"/>
        <v>0</v>
      </c>
      <c r="CI54" s="3">
        <f t="shared" si="111"/>
        <v>0</v>
      </c>
      <c r="CJ54" s="3">
        <f t="shared" si="112"/>
        <v>18803897.663507108</v>
      </c>
      <c r="CK54" s="36">
        <v>0.08</v>
      </c>
      <c r="CL54" s="3">
        <f t="shared" si="113"/>
        <v>-1504311.8130805686</v>
      </c>
      <c r="CM54" s="3">
        <f t="shared" si="114"/>
        <v>17299585.85042654</v>
      </c>
      <c r="CO54" s="35">
        <v>47</v>
      </c>
      <c r="CP54" s="3">
        <f t="shared" si="115"/>
        <v>17299585.85042654</v>
      </c>
      <c r="CQ54" s="3"/>
      <c r="CR54" s="3"/>
      <c r="CS54" s="76">
        <f t="shared" si="116"/>
        <v>0</v>
      </c>
      <c r="CT54" s="3">
        <f t="shared" si="117"/>
        <v>0</v>
      </c>
      <c r="CU54" s="3">
        <f t="shared" si="118"/>
        <v>17299585.85042654</v>
      </c>
      <c r="CV54" s="36">
        <v>0.08</v>
      </c>
      <c r="CW54" s="3">
        <f t="shared" si="119"/>
        <v>-1383966.8680341232</v>
      </c>
      <c r="CX54" s="3">
        <f t="shared" si="120"/>
        <v>15915618.982392417</v>
      </c>
      <c r="CZ54" s="35">
        <v>47</v>
      </c>
      <c r="DA54" s="3">
        <f t="shared" si="121"/>
        <v>15915618.982392417</v>
      </c>
      <c r="DB54" s="3"/>
      <c r="DC54" s="3"/>
      <c r="DD54" s="76">
        <f t="shared" si="122"/>
        <v>0</v>
      </c>
      <c r="DE54" s="3">
        <f t="shared" si="123"/>
        <v>0</v>
      </c>
      <c r="DF54" s="3">
        <f t="shared" si="124"/>
        <v>15915618.982392417</v>
      </c>
      <c r="DG54" s="36">
        <v>0.08</v>
      </c>
      <c r="DH54" s="3">
        <f t="shared" si="125"/>
        <v>-1273249.5185913935</v>
      </c>
      <c r="DI54" s="3">
        <f t="shared" si="126"/>
        <v>14642369.463801024</v>
      </c>
    </row>
    <row r="55" spans="16:113" x14ac:dyDescent="0.25">
      <c r="P55" s="35">
        <v>50</v>
      </c>
      <c r="Q55" s="3"/>
      <c r="R55" s="3">
        <f t="shared" si="73"/>
        <v>769199</v>
      </c>
      <c r="S55" s="3"/>
      <c r="T55" s="76">
        <f t="shared" si="74"/>
        <v>769199</v>
      </c>
      <c r="U55" s="3">
        <f t="shared" si="75"/>
        <v>384599.5</v>
      </c>
      <c r="V55" s="3">
        <f t="shared" si="76"/>
        <v>384599.5</v>
      </c>
      <c r="W55" s="36">
        <v>0.55000000000000004</v>
      </c>
      <c r="X55" s="3">
        <f t="shared" si="77"/>
        <v>-211529.72500000001</v>
      </c>
      <c r="Y55" s="3">
        <f t="shared" si="78"/>
        <v>557669.27500000002</v>
      </c>
      <c r="Z55"/>
      <c r="AA55" s="35">
        <v>50</v>
      </c>
      <c r="AB55" s="3">
        <f t="shared" si="79"/>
        <v>557669.27500000002</v>
      </c>
      <c r="AC55" s="3"/>
      <c r="AD55" s="3"/>
      <c r="AE55" s="76">
        <f t="shared" si="80"/>
        <v>0</v>
      </c>
      <c r="AF55" s="3">
        <f t="shared" si="81"/>
        <v>0</v>
      </c>
      <c r="AG55" s="3">
        <f t="shared" si="82"/>
        <v>557669.27500000002</v>
      </c>
      <c r="AH55" s="36">
        <v>0.55000000000000004</v>
      </c>
      <c r="AI55" s="3">
        <f t="shared" si="83"/>
        <v>-306718.10125000007</v>
      </c>
      <c r="AJ55" s="3">
        <f t="shared" si="84"/>
        <v>250951.17374999996</v>
      </c>
      <c r="AK55"/>
      <c r="AL55" s="35">
        <v>50</v>
      </c>
      <c r="AM55" s="3">
        <f t="shared" si="85"/>
        <v>250951.17374999996</v>
      </c>
      <c r="AN55" s="3"/>
      <c r="AO55" s="3"/>
      <c r="AP55" s="76">
        <f t="shared" si="86"/>
        <v>0</v>
      </c>
      <c r="AQ55" s="3">
        <f t="shared" si="87"/>
        <v>0</v>
      </c>
      <c r="AR55" s="3">
        <f t="shared" si="88"/>
        <v>250951.17374999996</v>
      </c>
      <c r="AS55" s="36">
        <v>0.55000000000000004</v>
      </c>
      <c r="AT55" s="3">
        <f t="shared" si="89"/>
        <v>-138023.14556249999</v>
      </c>
      <c r="AU55" s="3">
        <f t="shared" si="90"/>
        <v>112928.02818749996</v>
      </c>
      <c r="AV55"/>
      <c r="AW55" s="35">
        <v>50</v>
      </c>
      <c r="AX55" s="3">
        <f t="shared" si="91"/>
        <v>112928.02818749996</v>
      </c>
      <c r="AY55" s="3"/>
      <c r="AZ55" s="3"/>
      <c r="BA55" s="76">
        <f t="shared" si="92"/>
        <v>0</v>
      </c>
      <c r="BB55" s="3">
        <f t="shared" si="93"/>
        <v>0</v>
      </c>
      <c r="BC55" s="3">
        <f t="shared" si="94"/>
        <v>112928.02818749996</v>
      </c>
      <c r="BD55" s="36">
        <v>0.55000000000000004</v>
      </c>
      <c r="BE55" s="3">
        <f t="shared" si="95"/>
        <v>-62110.415503124983</v>
      </c>
      <c r="BF55" s="3">
        <f t="shared" si="96"/>
        <v>50817.612684374981</v>
      </c>
      <c r="BG55"/>
      <c r="BH55" s="35">
        <v>50</v>
      </c>
      <c r="BI55" s="3">
        <f t="shared" si="97"/>
        <v>50817.612684374981</v>
      </c>
      <c r="BJ55" s="3"/>
      <c r="BK55" s="3"/>
      <c r="BL55" s="76">
        <f t="shared" si="98"/>
        <v>0</v>
      </c>
      <c r="BM55" s="3">
        <f t="shared" si="99"/>
        <v>0</v>
      </c>
      <c r="BN55" s="3">
        <f t="shared" si="100"/>
        <v>50817.612684374981</v>
      </c>
      <c r="BO55" s="36">
        <v>0.55000000000000004</v>
      </c>
      <c r="BP55" s="3">
        <f t="shared" si="101"/>
        <v>-27949.686976406243</v>
      </c>
      <c r="BQ55" s="3">
        <f t="shared" si="102"/>
        <v>22867.925707968738</v>
      </c>
      <c r="BS55" s="35">
        <v>50</v>
      </c>
      <c r="BT55" s="3">
        <f t="shared" si="103"/>
        <v>22867.925707968738</v>
      </c>
      <c r="BU55" s="3"/>
      <c r="BV55" s="3"/>
      <c r="BW55" s="76">
        <f t="shared" si="104"/>
        <v>0</v>
      </c>
      <c r="BX55" s="3">
        <f t="shared" si="105"/>
        <v>0</v>
      </c>
      <c r="BY55" s="3">
        <f t="shared" si="106"/>
        <v>22867.925707968738</v>
      </c>
      <c r="BZ55" s="36">
        <v>0.55000000000000004</v>
      </c>
      <c r="CA55" s="3">
        <f t="shared" si="107"/>
        <v>-12577.359139382806</v>
      </c>
      <c r="CB55" s="3">
        <f t="shared" si="108"/>
        <v>10290.566568585931</v>
      </c>
      <c r="CD55" s="35">
        <v>50</v>
      </c>
      <c r="CE55" s="3">
        <f t="shared" si="109"/>
        <v>10290.566568585931</v>
      </c>
      <c r="CF55" s="3"/>
      <c r="CG55" s="3"/>
      <c r="CH55" s="76">
        <f t="shared" si="110"/>
        <v>0</v>
      </c>
      <c r="CI55" s="3">
        <f t="shared" si="111"/>
        <v>0</v>
      </c>
      <c r="CJ55" s="3">
        <f t="shared" si="112"/>
        <v>10290.566568585931</v>
      </c>
      <c r="CK55" s="36">
        <v>0.55000000000000004</v>
      </c>
      <c r="CL55" s="3">
        <f t="shared" si="113"/>
        <v>-5659.8116127222629</v>
      </c>
      <c r="CM55" s="3">
        <f t="shared" si="114"/>
        <v>4630.7549558636683</v>
      </c>
      <c r="CO55" s="35">
        <v>50</v>
      </c>
      <c r="CP55" s="3">
        <f t="shared" si="115"/>
        <v>4630.7549558636683</v>
      </c>
      <c r="CQ55" s="3"/>
      <c r="CR55" s="3"/>
      <c r="CS55" s="76">
        <f t="shared" si="116"/>
        <v>0</v>
      </c>
      <c r="CT55" s="3">
        <f t="shared" si="117"/>
        <v>0</v>
      </c>
      <c r="CU55" s="3">
        <f t="shared" si="118"/>
        <v>4630.7549558636683</v>
      </c>
      <c r="CV55" s="36">
        <v>0.55000000000000004</v>
      </c>
      <c r="CW55" s="3">
        <f t="shared" si="119"/>
        <v>-2546.915225725018</v>
      </c>
      <c r="CX55" s="3">
        <f t="shared" si="120"/>
        <v>2083.8397301386503</v>
      </c>
      <c r="CZ55" s="35">
        <v>50</v>
      </c>
      <c r="DA55" s="3">
        <f t="shared" si="121"/>
        <v>2083.8397301386503</v>
      </c>
      <c r="DB55" s="3"/>
      <c r="DC55" s="3"/>
      <c r="DD55" s="76">
        <f t="shared" si="122"/>
        <v>0</v>
      </c>
      <c r="DE55" s="3">
        <f t="shared" si="123"/>
        <v>0</v>
      </c>
      <c r="DF55" s="3">
        <f t="shared" si="124"/>
        <v>2083.8397301386503</v>
      </c>
      <c r="DG55" s="36">
        <v>0.55000000000000004</v>
      </c>
      <c r="DH55" s="3">
        <f t="shared" si="125"/>
        <v>-1146.1118515762578</v>
      </c>
      <c r="DI55" s="3">
        <f t="shared" si="126"/>
        <v>937.72787856239256</v>
      </c>
    </row>
    <row r="56" spans="16:113" x14ac:dyDescent="0.25">
      <c r="P56" s="35">
        <v>52</v>
      </c>
      <c r="Q56" s="3"/>
      <c r="R56" s="3">
        <f t="shared" si="73"/>
        <v>0</v>
      </c>
      <c r="S56" s="3"/>
      <c r="T56" s="76">
        <f t="shared" si="74"/>
        <v>0</v>
      </c>
      <c r="U56" s="3">
        <f t="shared" si="75"/>
        <v>0</v>
      </c>
      <c r="V56" s="3">
        <f t="shared" si="76"/>
        <v>0</v>
      </c>
      <c r="W56" s="36">
        <v>0.55000000000000004</v>
      </c>
      <c r="X56" s="3">
        <f t="shared" si="77"/>
        <v>0</v>
      </c>
      <c r="Y56" s="3">
        <f t="shared" si="78"/>
        <v>0</v>
      </c>
      <c r="Z56"/>
      <c r="AA56" s="35">
        <v>52</v>
      </c>
      <c r="AB56" s="3">
        <f t="shared" si="79"/>
        <v>0</v>
      </c>
      <c r="AC56" s="3"/>
      <c r="AD56" s="3"/>
      <c r="AE56" s="76">
        <f t="shared" si="80"/>
        <v>0</v>
      </c>
      <c r="AF56" s="3">
        <f t="shared" si="81"/>
        <v>0</v>
      </c>
      <c r="AG56" s="3">
        <f t="shared" si="82"/>
        <v>0</v>
      </c>
      <c r="AH56" s="36">
        <v>0.55000000000000004</v>
      </c>
      <c r="AI56" s="3">
        <f t="shared" si="83"/>
        <v>0</v>
      </c>
      <c r="AJ56" s="3">
        <f t="shared" si="84"/>
        <v>0</v>
      </c>
      <c r="AK56"/>
      <c r="AL56" s="35">
        <v>52</v>
      </c>
      <c r="AM56" s="3">
        <f t="shared" si="85"/>
        <v>0</v>
      </c>
      <c r="AN56" s="3"/>
      <c r="AO56" s="3"/>
      <c r="AP56" s="76">
        <f t="shared" si="86"/>
        <v>0</v>
      </c>
      <c r="AQ56" s="3">
        <f t="shared" si="87"/>
        <v>0</v>
      </c>
      <c r="AR56" s="3">
        <f t="shared" si="88"/>
        <v>0</v>
      </c>
      <c r="AS56" s="36">
        <v>0.55000000000000004</v>
      </c>
      <c r="AT56" s="3">
        <f t="shared" si="89"/>
        <v>0</v>
      </c>
      <c r="AU56" s="3">
        <f t="shared" si="90"/>
        <v>0</v>
      </c>
      <c r="AV56"/>
      <c r="AW56" s="35">
        <v>52</v>
      </c>
      <c r="AX56" s="3">
        <f t="shared" si="91"/>
        <v>0</v>
      </c>
      <c r="AY56" s="3"/>
      <c r="AZ56" s="3"/>
      <c r="BA56" s="76">
        <f t="shared" si="92"/>
        <v>0</v>
      </c>
      <c r="BB56" s="3">
        <f t="shared" si="93"/>
        <v>0</v>
      </c>
      <c r="BC56" s="3">
        <f t="shared" si="94"/>
        <v>0</v>
      </c>
      <c r="BD56" s="36">
        <v>0.55000000000000004</v>
      </c>
      <c r="BE56" s="3">
        <f t="shared" si="95"/>
        <v>0</v>
      </c>
      <c r="BF56" s="3">
        <f t="shared" si="96"/>
        <v>0</v>
      </c>
      <c r="BG56"/>
      <c r="BH56" s="35">
        <v>52</v>
      </c>
      <c r="BI56" s="3">
        <f t="shared" si="97"/>
        <v>0</v>
      </c>
      <c r="BJ56" s="3"/>
      <c r="BK56" s="3"/>
      <c r="BL56" s="76">
        <f t="shared" si="98"/>
        <v>0</v>
      </c>
      <c r="BM56" s="3">
        <f t="shared" si="99"/>
        <v>0</v>
      </c>
      <c r="BN56" s="3">
        <f t="shared" si="100"/>
        <v>0</v>
      </c>
      <c r="BO56" s="36">
        <v>0.55000000000000004</v>
      </c>
      <c r="BP56" s="3">
        <f t="shared" si="101"/>
        <v>0</v>
      </c>
      <c r="BQ56" s="3">
        <f t="shared" si="102"/>
        <v>0</v>
      </c>
      <c r="BS56" s="35">
        <v>52</v>
      </c>
      <c r="BT56" s="3">
        <f t="shared" si="103"/>
        <v>0</v>
      </c>
      <c r="BU56" s="3"/>
      <c r="BV56" s="3"/>
      <c r="BW56" s="76">
        <f t="shared" si="104"/>
        <v>0</v>
      </c>
      <c r="BX56" s="3">
        <f t="shared" si="105"/>
        <v>0</v>
      </c>
      <c r="BY56" s="3">
        <f t="shared" si="106"/>
        <v>0</v>
      </c>
      <c r="BZ56" s="36">
        <v>0.55000000000000004</v>
      </c>
      <c r="CA56" s="3">
        <f t="shared" si="107"/>
        <v>0</v>
      </c>
      <c r="CB56" s="3">
        <f t="shared" si="108"/>
        <v>0</v>
      </c>
      <c r="CD56" s="35">
        <v>52</v>
      </c>
      <c r="CE56" s="3">
        <f t="shared" si="109"/>
        <v>0</v>
      </c>
      <c r="CF56" s="3"/>
      <c r="CG56" s="3"/>
      <c r="CH56" s="76">
        <f t="shared" si="110"/>
        <v>0</v>
      </c>
      <c r="CI56" s="3">
        <f t="shared" si="111"/>
        <v>0</v>
      </c>
      <c r="CJ56" s="3">
        <f t="shared" si="112"/>
        <v>0</v>
      </c>
      <c r="CK56" s="36">
        <v>0.55000000000000004</v>
      </c>
      <c r="CL56" s="3">
        <f t="shared" si="113"/>
        <v>0</v>
      </c>
      <c r="CM56" s="3">
        <f t="shared" si="114"/>
        <v>0</v>
      </c>
      <c r="CO56" s="35">
        <v>52</v>
      </c>
      <c r="CP56" s="3">
        <f t="shared" si="115"/>
        <v>0</v>
      </c>
      <c r="CQ56" s="3"/>
      <c r="CR56" s="3"/>
      <c r="CS56" s="76">
        <f t="shared" si="116"/>
        <v>0</v>
      </c>
      <c r="CT56" s="3">
        <f t="shared" si="117"/>
        <v>0</v>
      </c>
      <c r="CU56" s="3">
        <f t="shared" si="118"/>
        <v>0</v>
      </c>
      <c r="CV56" s="36">
        <v>0.55000000000000004</v>
      </c>
      <c r="CW56" s="3">
        <f t="shared" si="119"/>
        <v>0</v>
      </c>
      <c r="CX56" s="3">
        <f t="shared" si="120"/>
        <v>0</v>
      </c>
      <c r="CZ56" s="35">
        <v>52</v>
      </c>
      <c r="DA56" s="3">
        <f t="shared" si="121"/>
        <v>0</v>
      </c>
      <c r="DB56" s="3"/>
      <c r="DC56" s="3"/>
      <c r="DD56" s="76">
        <f t="shared" si="122"/>
        <v>0</v>
      </c>
      <c r="DE56" s="3">
        <f t="shared" si="123"/>
        <v>0</v>
      </c>
      <c r="DF56" s="3">
        <f t="shared" si="124"/>
        <v>0</v>
      </c>
      <c r="DG56" s="36">
        <v>0.55000000000000004</v>
      </c>
      <c r="DH56" s="3">
        <f t="shared" si="125"/>
        <v>0</v>
      </c>
      <c r="DI56" s="3">
        <f t="shared" si="126"/>
        <v>0</v>
      </c>
    </row>
    <row r="57" spans="16:113" x14ac:dyDescent="0.25">
      <c r="P57" s="35">
        <v>95</v>
      </c>
      <c r="Q57" s="3"/>
      <c r="R57" s="3">
        <f t="shared" si="73"/>
        <v>0</v>
      </c>
      <c r="S57" s="3"/>
      <c r="T57" s="76">
        <f t="shared" si="74"/>
        <v>0</v>
      </c>
      <c r="U57" s="3">
        <f t="shared" si="75"/>
        <v>0</v>
      </c>
      <c r="V57" s="3">
        <f t="shared" si="76"/>
        <v>0</v>
      </c>
      <c r="W57" s="36">
        <v>0</v>
      </c>
      <c r="X57" s="3">
        <f t="shared" si="77"/>
        <v>0</v>
      </c>
      <c r="Y57" s="3">
        <f t="shared" si="78"/>
        <v>0</v>
      </c>
      <c r="Z57"/>
      <c r="AA57" s="35">
        <v>95</v>
      </c>
      <c r="AB57" s="3">
        <f t="shared" si="79"/>
        <v>0</v>
      </c>
      <c r="AC57" s="3"/>
      <c r="AD57" s="3"/>
      <c r="AE57" s="76">
        <f t="shared" si="80"/>
        <v>0</v>
      </c>
      <c r="AF57" s="3">
        <f t="shared" si="81"/>
        <v>0</v>
      </c>
      <c r="AG57" s="3">
        <f t="shared" si="82"/>
        <v>0</v>
      </c>
      <c r="AH57" s="36">
        <v>0</v>
      </c>
      <c r="AI57" s="3">
        <f t="shared" si="83"/>
        <v>0</v>
      </c>
      <c r="AJ57" s="3">
        <f t="shared" si="84"/>
        <v>0</v>
      </c>
      <c r="AK57"/>
      <c r="AL57" s="35">
        <v>95</v>
      </c>
      <c r="AM57" s="3">
        <f t="shared" si="85"/>
        <v>0</v>
      </c>
      <c r="AN57" s="3"/>
      <c r="AO57" s="3"/>
      <c r="AP57" s="76">
        <f t="shared" si="86"/>
        <v>0</v>
      </c>
      <c r="AQ57" s="3">
        <f t="shared" si="87"/>
        <v>0</v>
      </c>
      <c r="AR57" s="3">
        <f t="shared" si="88"/>
        <v>0</v>
      </c>
      <c r="AS57" s="36">
        <v>0</v>
      </c>
      <c r="AT57" s="3">
        <f t="shared" si="89"/>
        <v>0</v>
      </c>
      <c r="AU57" s="3">
        <f t="shared" si="90"/>
        <v>0</v>
      </c>
      <c r="AV57"/>
      <c r="AW57" s="35">
        <v>95</v>
      </c>
      <c r="AX57" s="3">
        <f t="shared" si="91"/>
        <v>0</v>
      </c>
      <c r="AY57" s="3"/>
      <c r="AZ57" s="3"/>
      <c r="BA57" s="76">
        <f t="shared" si="92"/>
        <v>0</v>
      </c>
      <c r="BB57" s="3">
        <f t="shared" si="93"/>
        <v>0</v>
      </c>
      <c r="BC57" s="3">
        <f t="shared" si="94"/>
        <v>0</v>
      </c>
      <c r="BD57" s="36">
        <v>0</v>
      </c>
      <c r="BE57" s="3">
        <f t="shared" si="95"/>
        <v>0</v>
      </c>
      <c r="BF57" s="3">
        <f t="shared" si="96"/>
        <v>0</v>
      </c>
      <c r="BG57"/>
      <c r="BH57" s="35">
        <v>95</v>
      </c>
      <c r="BI57" s="3">
        <f t="shared" si="97"/>
        <v>0</v>
      </c>
      <c r="BJ57" s="3"/>
      <c r="BK57" s="3"/>
      <c r="BL57" s="76">
        <f t="shared" si="98"/>
        <v>0</v>
      </c>
      <c r="BM57" s="3">
        <f t="shared" si="99"/>
        <v>0</v>
      </c>
      <c r="BN57" s="3">
        <f t="shared" si="100"/>
        <v>0</v>
      </c>
      <c r="BO57" s="36">
        <v>0</v>
      </c>
      <c r="BP57" s="3">
        <f t="shared" si="101"/>
        <v>0</v>
      </c>
      <c r="BQ57" s="3">
        <f t="shared" si="102"/>
        <v>0</v>
      </c>
      <c r="BS57" s="35">
        <v>95</v>
      </c>
      <c r="BT57" s="3">
        <f t="shared" si="103"/>
        <v>0</v>
      </c>
      <c r="BU57" s="3"/>
      <c r="BV57" s="3"/>
      <c r="BW57" s="76">
        <f t="shared" si="104"/>
        <v>0</v>
      </c>
      <c r="BX57" s="3">
        <f t="shared" si="105"/>
        <v>0</v>
      </c>
      <c r="BY57" s="3">
        <f t="shared" si="106"/>
        <v>0</v>
      </c>
      <c r="BZ57" s="36">
        <v>0</v>
      </c>
      <c r="CA57" s="3">
        <f t="shared" si="107"/>
        <v>0</v>
      </c>
      <c r="CB57" s="3">
        <f t="shared" si="108"/>
        <v>0</v>
      </c>
      <c r="CD57" s="35">
        <v>95</v>
      </c>
      <c r="CE57" s="3">
        <f t="shared" si="109"/>
        <v>0</v>
      </c>
      <c r="CF57" s="3"/>
      <c r="CG57" s="3"/>
      <c r="CH57" s="76">
        <f t="shared" si="110"/>
        <v>0</v>
      </c>
      <c r="CI57" s="3">
        <f t="shared" si="111"/>
        <v>0</v>
      </c>
      <c r="CJ57" s="3">
        <f t="shared" si="112"/>
        <v>0</v>
      </c>
      <c r="CK57" s="36">
        <v>0</v>
      </c>
      <c r="CL57" s="3">
        <f t="shared" si="113"/>
        <v>0</v>
      </c>
      <c r="CM57" s="3">
        <f t="shared" si="114"/>
        <v>0</v>
      </c>
      <c r="CO57" s="35">
        <v>95</v>
      </c>
      <c r="CP57" s="3">
        <f t="shared" si="115"/>
        <v>0</v>
      </c>
      <c r="CQ57" s="3"/>
      <c r="CR57" s="3"/>
      <c r="CS57" s="76">
        <f t="shared" si="116"/>
        <v>0</v>
      </c>
      <c r="CT57" s="3">
        <f t="shared" si="117"/>
        <v>0</v>
      </c>
      <c r="CU57" s="3">
        <f t="shared" si="118"/>
        <v>0</v>
      </c>
      <c r="CV57" s="36">
        <v>0</v>
      </c>
      <c r="CW57" s="3">
        <f t="shared" si="119"/>
        <v>0</v>
      </c>
      <c r="CX57" s="3">
        <f t="shared" si="120"/>
        <v>0</v>
      </c>
      <c r="CZ57" s="35">
        <v>95</v>
      </c>
      <c r="DA57" s="3">
        <f t="shared" si="121"/>
        <v>0</v>
      </c>
      <c r="DB57" s="3"/>
      <c r="DC57" s="3"/>
      <c r="DD57" s="76">
        <f t="shared" si="122"/>
        <v>0</v>
      </c>
      <c r="DE57" s="3">
        <f t="shared" si="123"/>
        <v>0</v>
      </c>
      <c r="DF57" s="3">
        <f t="shared" si="124"/>
        <v>0</v>
      </c>
      <c r="DG57" s="36">
        <v>0</v>
      </c>
      <c r="DH57" s="3">
        <f t="shared" si="125"/>
        <v>0</v>
      </c>
      <c r="DI57" s="3">
        <f t="shared" si="126"/>
        <v>0</v>
      </c>
    </row>
    <row r="58" spans="16:113" x14ac:dyDescent="0.25">
      <c r="P58"/>
      <c r="Q58" s="3"/>
      <c r="R58" s="3">
        <f t="shared" si="73"/>
        <v>0</v>
      </c>
      <c r="S58" s="3"/>
      <c r="T58" s="76">
        <f t="shared" si="74"/>
        <v>0</v>
      </c>
      <c r="U58" s="3">
        <f t="shared" si="75"/>
        <v>0</v>
      </c>
      <c r="V58" s="3">
        <f t="shared" si="76"/>
        <v>0</v>
      </c>
      <c r="W58" s="3"/>
      <c r="X58" s="3">
        <f t="shared" si="77"/>
        <v>0</v>
      </c>
      <c r="Y58" s="3">
        <f t="shared" si="78"/>
        <v>0</v>
      </c>
      <c r="Z58"/>
      <c r="AA58"/>
      <c r="AB58" s="3">
        <f t="shared" si="79"/>
        <v>0</v>
      </c>
      <c r="AC58" s="3"/>
      <c r="AD58" s="3"/>
      <c r="AE58" s="76">
        <f t="shared" si="80"/>
        <v>0</v>
      </c>
      <c r="AF58" s="3">
        <f t="shared" si="81"/>
        <v>0</v>
      </c>
      <c r="AG58" s="3">
        <f t="shared" si="82"/>
        <v>0</v>
      </c>
      <c r="AH58" s="3"/>
      <c r="AI58" s="3">
        <f t="shared" si="83"/>
        <v>0</v>
      </c>
      <c r="AJ58" s="3">
        <f t="shared" si="84"/>
        <v>0</v>
      </c>
      <c r="AK58"/>
      <c r="AL58"/>
      <c r="AM58" s="3">
        <f t="shared" si="85"/>
        <v>0</v>
      </c>
      <c r="AN58" s="3"/>
      <c r="AO58" s="3"/>
      <c r="AP58" s="76">
        <f t="shared" si="86"/>
        <v>0</v>
      </c>
      <c r="AQ58" s="3">
        <f t="shared" si="87"/>
        <v>0</v>
      </c>
      <c r="AR58" s="3">
        <f t="shared" si="88"/>
        <v>0</v>
      </c>
      <c r="AS58" s="3"/>
      <c r="AT58" s="3">
        <f t="shared" si="89"/>
        <v>0</v>
      </c>
      <c r="AU58" s="3">
        <f t="shared" si="90"/>
        <v>0</v>
      </c>
      <c r="AV58"/>
      <c r="AW58"/>
      <c r="AX58" s="3">
        <f t="shared" si="91"/>
        <v>0</v>
      </c>
      <c r="AY58" s="3"/>
      <c r="AZ58" s="3"/>
      <c r="BA58" s="76">
        <f t="shared" si="92"/>
        <v>0</v>
      </c>
      <c r="BB58" s="3">
        <f t="shared" si="93"/>
        <v>0</v>
      </c>
      <c r="BC58" s="3">
        <f t="shared" si="94"/>
        <v>0</v>
      </c>
      <c r="BD58" s="3"/>
      <c r="BE58" s="3">
        <f t="shared" si="95"/>
        <v>0</v>
      </c>
      <c r="BF58" s="3">
        <f t="shared" si="96"/>
        <v>0</v>
      </c>
      <c r="BG58"/>
      <c r="BH58"/>
      <c r="BI58" s="3">
        <f t="shared" si="97"/>
        <v>0</v>
      </c>
      <c r="BJ58" s="3"/>
      <c r="BK58" s="3"/>
      <c r="BL58" s="76">
        <f t="shared" si="98"/>
        <v>0</v>
      </c>
      <c r="BM58" s="3">
        <f t="shared" si="99"/>
        <v>0</v>
      </c>
      <c r="BN58" s="3">
        <f t="shared" si="100"/>
        <v>0</v>
      </c>
      <c r="BO58" s="3"/>
      <c r="BP58" s="3">
        <f t="shared" si="101"/>
        <v>0</v>
      </c>
      <c r="BQ58" s="3">
        <f t="shared" si="102"/>
        <v>0</v>
      </c>
      <c r="BS58"/>
      <c r="BT58" s="3">
        <f t="shared" si="103"/>
        <v>0</v>
      </c>
      <c r="BU58" s="3"/>
      <c r="BV58" s="3"/>
      <c r="BW58" s="76">
        <f t="shared" si="104"/>
        <v>0</v>
      </c>
      <c r="BX58" s="3">
        <f t="shared" si="105"/>
        <v>0</v>
      </c>
      <c r="BY58" s="3">
        <f t="shared" si="106"/>
        <v>0</v>
      </c>
      <c r="BZ58" s="3"/>
      <c r="CA58" s="3">
        <f t="shared" si="107"/>
        <v>0</v>
      </c>
      <c r="CB58" s="3">
        <f t="shared" si="108"/>
        <v>0</v>
      </c>
      <c r="CD58"/>
      <c r="CE58" s="3">
        <f t="shared" si="109"/>
        <v>0</v>
      </c>
      <c r="CF58" s="3"/>
      <c r="CG58" s="3"/>
      <c r="CH58" s="76">
        <f t="shared" si="110"/>
        <v>0</v>
      </c>
      <c r="CI58" s="3">
        <f t="shared" si="111"/>
        <v>0</v>
      </c>
      <c r="CJ58" s="3">
        <f t="shared" si="112"/>
        <v>0</v>
      </c>
      <c r="CK58" s="3"/>
      <c r="CL58" s="3">
        <f t="shared" si="113"/>
        <v>0</v>
      </c>
      <c r="CM58" s="3">
        <f t="shared" si="114"/>
        <v>0</v>
      </c>
      <c r="CO58"/>
      <c r="CP58" s="3">
        <f t="shared" si="115"/>
        <v>0</v>
      </c>
      <c r="CQ58" s="3"/>
      <c r="CR58" s="3"/>
      <c r="CS58" s="76">
        <f t="shared" si="116"/>
        <v>0</v>
      </c>
      <c r="CT58" s="3">
        <f t="shared" si="117"/>
        <v>0</v>
      </c>
      <c r="CU58" s="3">
        <f t="shared" si="118"/>
        <v>0</v>
      </c>
      <c r="CV58" s="3"/>
      <c r="CW58" s="3">
        <f t="shared" si="119"/>
        <v>0</v>
      </c>
      <c r="CX58" s="3">
        <f t="shared" si="120"/>
        <v>0</v>
      </c>
      <c r="CZ58"/>
      <c r="DA58" s="3">
        <f t="shared" si="121"/>
        <v>0</v>
      </c>
      <c r="DB58" s="3"/>
      <c r="DC58" s="3"/>
      <c r="DD58" s="76">
        <f t="shared" si="122"/>
        <v>0</v>
      </c>
      <c r="DE58" s="3">
        <f t="shared" si="123"/>
        <v>0</v>
      </c>
      <c r="DF58" s="3">
        <f t="shared" si="124"/>
        <v>0</v>
      </c>
      <c r="DG58" s="3"/>
      <c r="DH58" s="3">
        <f t="shared" si="125"/>
        <v>0</v>
      </c>
      <c r="DI58" s="3">
        <f t="shared" si="126"/>
        <v>0</v>
      </c>
    </row>
    <row r="59" spans="16:113" x14ac:dyDescent="0.25">
      <c r="P59"/>
      <c r="Q59" s="3"/>
      <c r="R59" s="3">
        <f t="shared" si="73"/>
        <v>0</v>
      </c>
      <c r="S59" s="3"/>
      <c r="T59" s="76">
        <f t="shared" si="74"/>
        <v>0</v>
      </c>
      <c r="U59" s="3">
        <f t="shared" si="75"/>
        <v>0</v>
      </c>
      <c r="V59" s="3">
        <f t="shared" si="76"/>
        <v>0</v>
      </c>
      <c r="W59" s="3"/>
      <c r="X59" s="3">
        <f t="shared" si="77"/>
        <v>0</v>
      </c>
      <c r="Y59" s="3">
        <f t="shared" si="78"/>
        <v>0</v>
      </c>
      <c r="Z59"/>
      <c r="AA59"/>
      <c r="AB59" s="3">
        <f t="shared" si="79"/>
        <v>0</v>
      </c>
      <c r="AC59" s="3"/>
      <c r="AD59" s="3"/>
      <c r="AE59" s="76">
        <f t="shared" si="80"/>
        <v>0</v>
      </c>
      <c r="AF59" s="3">
        <f t="shared" si="81"/>
        <v>0</v>
      </c>
      <c r="AG59" s="3">
        <f t="shared" si="82"/>
        <v>0</v>
      </c>
      <c r="AH59" s="3"/>
      <c r="AI59" s="3">
        <f t="shared" si="83"/>
        <v>0</v>
      </c>
      <c r="AJ59" s="3">
        <f t="shared" si="84"/>
        <v>0</v>
      </c>
      <c r="AK59"/>
      <c r="AL59"/>
      <c r="AM59" s="3">
        <f t="shared" si="85"/>
        <v>0</v>
      </c>
      <c r="AN59" s="3"/>
      <c r="AO59" s="3"/>
      <c r="AP59" s="76">
        <f t="shared" si="86"/>
        <v>0</v>
      </c>
      <c r="AQ59" s="3">
        <f t="shared" si="87"/>
        <v>0</v>
      </c>
      <c r="AR59" s="3">
        <f t="shared" si="88"/>
        <v>0</v>
      </c>
      <c r="AS59" s="3"/>
      <c r="AT59" s="3">
        <f t="shared" si="89"/>
        <v>0</v>
      </c>
      <c r="AU59" s="3">
        <f t="shared" si="90"/>
        <v>0</v>
      </c>
      <c r="AV59"/>
      <c r="AW59"/>
      <c r="AX59" s="3">
        <f t="shared" si="91"/>
        <v>0</v>
      </c>
      <c r="AY59" s="3"/>
      <c r="AZ59" s="3"/>
      <c r="BA59" s="76">
        <f t="shared" si="92"/>
        <v>0</v>
      </c>
      <c r="BB59" s="3">
        <f t="shared" si="93"/>
        <v>0</v>
      </c>
      <c r="BC59" s="3">
        <f t="shared" si="94"/>
        <v>0</v>
      </c>
      <c r="BD59" s="3"/>
      <c r="BE59" s="3">
        <f t="shared" si="95"/>
        <v>0</v>
      </c>
      <c r="BF59" s="3">
        <f t="shared" si="96"/>
        <v>0</v>
      </c>
      <c r="BG59"/>
      <c r="BH59"/>
      <c r="BI59" s="3">
        <f t="shared" si="97"/>
        <v>0</v>
      </c>
      <c r="BJ59" s="3"/>
      <c r="BK59" s="3"/>
      <c r="BL59" s="76">
        <f t="shared" si="98"/>
        <v>0</v>
      </c>
      <c r="BM59" s="3">
        <f t="shared" si="99"/>
        <v>0</v>
      </c>
      <c r="BN59" s="3">
        <f t="shared" si="100"/>
        <v>0</v>
      </c>
      <c r="BO59" s="3"/>
      <c r="BP59" s="3">
        <f t="shared" si="101"/>
        <v>0</v>
      </c>
      <c r="BQ59" s="3">
        <f t="shared" si="102"/>
        <v>0</v>
      </c>
      <c r="BS59"/>
      <c r="BT59" s="3">
        <f t="shared" si="103"/>
        <v>0</v>
      </c>
      <c r="BU59" s="3"/>
      <c r="BV59" s="3"/>
      <c r="BW59" s="76">
        <f t="shared" si="104"/>
        <v>0</v>
      </c>
      <c r="BX59" s="3">
        <f t="shared" si="105"/>
        <v>0</v>
      </c>
      <c r="BY59" s="3">
        <f t="shared" si="106"/>
        <v>0</v>
      </c>
      <c r="BZ59" s="3"/>
      <c r="CA59" s="3">
        <f t="shared" si="107"/>
        <v>0</v>
      </c>
      <c r="CB59" s="3">
        <f t="shared" si="108"/>
        <v>0</v>
      </c>
      <c r="CD59"/>
      <c r="CE59" s="3">
        <f t="shared" si="109"/>
        <v>0</v>
      </c>
      <c r="CF59" s="3"/>
      <c r="CG59" s="3"/>
      <c r="CH59" s="76">
        <f t="shared" si="110"/>
        <v>0</v>
      </c>
      <c r="CI59" s="3">
        <f t="shared" si="111"/>
        <v>0</v>
      </c>
      <c r="CJ59" s="3">
        <f t="shared" si="112"/>
        <v>0</v>
      </c>
      <c r="CK59" s="3"/>
      <c r="CL59" s="3">
        <f t="shared" si="113"/>
        <v>0</v>
      </c>
      <c r="CM59" s="3">
        <f t="shared" si="114"/>
        <v>0</v>
      </c>
      <c r="CO59"/>
      <c r="CP59" s="3">
        <f t="shared" si="115"/>
        <v>0</v>
      </c>
      <c r="CQ59" s="3"/>
      <c r="CR59" s="3"/>
      <c r="CS59" s="76">
        <f t="shared" si="116"/>
        <v>0</v>
      </c>
      <c r="CT59" s="3">
        <f t="shared" si="117"/>
        <v>0</v>
      </c>
      <c r="CU59" s="3">
        <f t="shared" si="118"/>
        <v>0</v>
      </c>
      <c r="CV59" s="3"/>
      <c r="CW59" s="3">
        <f t="shared" si="119"/>
        <v>0</v>
      </c>
      <c r="CX59" s="3">
        <f t="shared" si="120"/>
        <v>0</v>
      </c>
      <c r="CZ59"/>
      <c r="DA59" s="3">
        <f t="shared" si="121"/>
        <v>0</v>
      </c>
      <c r="DB59" s="3"/>
      <c r="DC59" s="3"/>
      <c r="DD59" s="76">
        <f t="shared" si="122"/>
        <v>0</v>
      </c>
      <c r="DE59" s="3">
        <f t="shared" si="123"/>
        <v>0</v>
      </c>
      <c r="DF59" s="3">
        <f t="shared" si="124"/>
        <v>0</v>
      </c>
      <c r="DG59" s="3"/>
      <c r="DH59" s="3">
        <f t="shared" si="125"/>
        <v>0</v>
      </c>
      <c r="DI59" s="3">
        <f t="shared" si="126"/>
        <v>0</v>
      </c>
    </row>
    <row r="60" spans="16:113" x14ac:dyDescent="0.25">
      <c r="P60"/>
      <c r="Q60" s="3"/>
      <c r="R60" s="3">
        <f t="shared" si="73"/>
        <v>0</v>
      </c>
      <c r="S60" s="3"/>
      <c r="T60" s="76">
        <f t="shared" si="74"/>
        <v>0</v>
      </c>
      <c r="U60" s="3">
        <f t="shared" si="75"/>
        <v>0</v>
      </c>
      <c r="V60" s="3">
        <f t="shared" si="76"/>
        <v>0</v>
      </c>
      <c r="W60" s="3"/>
      <c r="X60" s="3">
        <f t="shared" si="77"/>
        <v>0</v>
      </c>
      <c r="Y60" s="3">
        <f t="shared" si="78"/>
        <v>0</v>
      </c>
      <c r="Z60"/>
      <c r="AA60"/>
      <c r="AB60" s="3">
        <f t="shared" si="79"/>
        <v>0</v>
      </c>
      <c r="AC60" s="3"/>
      <c r="AD60" s="3"/>
      <c r="AE60" s="76">
        <f t="shared" si="80"/>
        <v>0</v>
      </c>
      <c r="AF60" s="3">
        <f t="shared" si="81"/>
        <v>0</v>
      </c>
      <c r="AG60" s="3">
        <f t="shared" si="82"/>
        <v>0</v>
      </c>
      <c r="AH60" s="3"/>
      <c r="AI60" s="3">
        <f t="shared" si="83"/>
        <v>0</v>
      </c>
      <c r="AJ60" s="3">
        <f t="shared" si="84"/>
        <v>0</v>
      </c>
      <c r="AK60"/>
      <c r="AL60"/>
      <c r="AM60" s="3">
        <f t="shared" si="85"/>
        <v>0</v>
      </c>
      <c r="AN60" s="3"/>
      <c r="AO60" s="3"/>
      <c r="AP60" s="76">
        <f t="shared" si="86"/>
        <v>0</v>
      </c>
      <c r="AQ60" s="3">
        <f t="shared" si="87"/>
        <v>0</v>
      </c>
      <c r="AR60" s="3">
        <f t="shared" si="88"/>
        <v>0</v>
      </c>
      <c r="AS60" s="3"/>
      <c r="AT60" s="3">
        <f t="shared" si="89"/>
        <v>0</v>
      </c>
      <c r="AU60" s="3">
        <f t="shared" si="90"/>
        <v>0</v>
      </c>
      <c r="AV60"/>
      <c r="AW60"/>
      <c r="AX60" s="3">
        <f t="shared" si="91"/>
        <v>0</v>
      </c>
      <c r="AY60" s="3"/>
      <c r="AZ60" s="3"/>
      <c r="BA60" s="76">
        <f t="shared" si="92"/>
        <v>0</v>
      </c>
      <c r="BB60" s="3">
        <f t="shared" si="93"/>
        <v>0</v>
      </c>
      <c r="BC60" s="3">
        <f t="shared" si="94"/>
        <v>0</v>
      </c>
      <c r="BD60" s="3"/>
      <c r="BE60" s="3">
        <f t="shared" si="95"/>
        <v>0</v>
      </c>
      <c r="BF60" s="3">
        <f t="shared" si="96"/>
        <v>0</v>
      </c>
      <c r="BG60"/>
      <c r="BH60"/>
      <c r="BI60" s="3">
        <f t="shared" si="97"/>
        <v>0</v>
      </c>
      <c r="BJ60" s="3"/>
      <c r="BK60" s="3"/>
      <c r="BL60" s="76">
        <f t="shared" si="98"/>
        <v>0</v>
      </c>
      <c r="BM60" s="3">
        <f t="shared" si="99"/>
        <v>0</v>
      </c>
      <c r="BN60" s="3">
        <f t="shared" si="100"/>
        <v>0</v>
      </c>
      <c r="BO60" s="3"/>
      <c r="BP60" s="3">
        <f t="shared" si="101"/>
        <v>0</v>
      </c>
      <c r="BQ60" s="3">
        <f t="shared" si="102"/>
        <v>0</v>
      </c>
      <c r="BS60"/>
      <c r="BT60" s="3">
        <f t="shared" si="103"/>
        <v>0</v>
      </c>
      <c r="BU60" s="3"/>
      <c r="BV60" s="3"/>
      <c r="BW60" s="76">
        <f t="shared" si="104"/>
        <v>0</v>
      </c>
      <c r="BX60" s="3">
        <f t="shared" si="105"/>
        <v>0</v>
      </c>
      <c r="BY60" s="3">
        <f t="shared" si="106"/>
        <v>0</v>
      </c>
      <c r="BZ60" s="3"/>
      <c r="CA60" s="3">
        <f t="shared" si="107"/>
        <v>0</v>
      </c>
      <c r="CB60" s="3">
        <f t="shared" si="108"/>
        <v>0</v>
      </c>
      <c r="CD60"/>
      <c r="CE60" s="3">
        <f t="shared" si="109"/>
        <v>0</v>
      </c>
      <c r="CF60" s="3"/>
      <c r="CG60" s="3"/>
      <c r="CH60" s="76">
        <f t="shared" si="110"/>
        <v>0</v>
      </c>
      <c r="CI60" s="3">
        <f t="shared" si="111"/>
        <v>0</v>
      </c>
      <c r="CJ60" s="3">
        <f t="shared" si="112"/>
        <v>0</v>
      </c>
      <c r="CK60" s="3"/>
      <c r="CL60" s="3">
        <f t="shared" si="113"/>
        <v>0</v>
      </c>
      <c r="CM60" s="3">
        <f t="shared" si="114"/>
        <v>0</v>
      </c>
      <c r="CO60"/>
      <c r="CP60" s="3">
        <f t="shared" si="115"/>
        <v>0</v>
      </c>
      <c r="CQ60" s="3"/>
      <c r="CR60" s="3"/>
      <c r="CS60" s="76">
        <f t="shared" si="116"/>
        <v>0</v>
      </c>
      <c r="CT60" s="3">
        <f t="shared" si="117"/>
        <v>0</v>
      </c>
      <c r="CU60" s="3">
        <f t="shared" si="118"/>
        <v>0</v>
      </c>
      <c r="CV60" s="3"/>
      <c r="CW60" s="3">
        <f t="shared" si="119"/>
        <v>0</v>
      </c>
      <c r="CX60" s="3">
        <f t="shared" si="120"/>
        <v>0</v>
      </c>
      <c r="CZ60"/>
      <c r="DA60" s="3">
        <f t="shared" si="121"/>
        <v>0</v>
      </c>
      <c r="DB60" s="3"/>
      <c r="DC60" s="3"/>
      <c r="DD60" s="76">
        <f t="shared" si="122"/>
        <v>0</v>
      </c>
      <c r="DE60" s="3">
        <f t="shared" si="123"/>
        <v>0</v>
      </c>
      <c r="DF60" s="3">
        <f t="shared" si="124"/>
        <v>0</v>
      </c>
      <c r="DG60" s="3"/>
      <c r="DH60" s="3">
        <f t="shared" si="125"/>
        <v>0</v>
      </c>
      <c r="DI60" s="3">
        <f t="shared" si="126"/>
        <v>0</v>
      </c>
    </row>
    <row r="61" spans="16:113" ht="15.75" thickBot="1" x14ac:dyDescent="0.3">
      <c r="P61"/>
      <c r="Q61" s="7">
        <f>SUM(Q36:Q60)</f>
        <v>0</v>
      </c>
      <c r="R61" s="7">
        <f>SUM(R36:R60)</f>
        <v>45801776</v>
      </c>
      <c r="S61" s="7">
        <f t="shared" ref="S61:Y61" si="127">SUM(S36:S60)</f>
        <v>0</v>
      </c>
      <c r="T61" s="7">
        <f t="shared" si="127"/>
        <v>45801776</v>
      </c>
      <c r="U61" s="7">
        <f t="shared" si="127"/>
        <v>22900888</v>
      </c>
      <c r="V61" s="7">
        <f t="shared" si="127"/>
        <v>22900888</v>
      </c>
      <c r="W61" s="3"/>
      <c r="X61" s="7">
        <f t="shared" si="127"/>
        <v>-3638709.0550000002</v>
      </c>
      <c r="Y61" s="7">
        <f t="shared" si="127"/>
        <v>42163066.945</v>
      </c>
      <c r="Z61"/>
      <c r="AA61"/>
      <c r="AB61" s="7">
        <f>SUM(AB36:AB60)</f>
        <v>42163066.945</v>
      </c>
      <c r="AC61" s="7">
        <f>SUM(AC36:AC60)</f>
        <v>0</v>
      </c>
      <c r="AD61" s="7">
        <f t="shared" ref="AD61:AG61" si="128">SUM(AD36:AD60)</f>
        <v>0</v>
      </c>
      <c r="AE61" s="7">
        <f t="shared" si="128"/>
        <v>0</v>
      </c>
      <c r="AF61" s="7">
        <f t="shared" si="128"/>
        <v>0</v>
      </c>
      <c r="AG61" s="7">
        <f t="shared" si="128"/>
        <v>42163066.945</v>
      </c>
      <c r="AH61" s="3"/>
      <c r="AI61" s="7">
        <f t="shared" ref="AI61:AJ61" si="129">SUM(AI36:AI60)</f>
        <v>-5299704.7058500005</v>
      </c>
      <c r="AJ61" s="7">
        <f t="shared" si="129"/>
        <v>36863362.239150003</v>
      </c>
      <c r="AK61"/>
      <c r="AL61"/>
      <c r="AM61" s="7">
        <f>SUM(AM36:AM60)</f>
        <v>36863362.239150003</v>
      </c>
      <c r="AN61" s="7">
        <f>SUM(AN36:AN60)</f>
        <v>0</v>
      </c>
      <c r="AO61" s="7">
        <f t="shared" ref="AO61:AR61" si="130">SUM(AO36:AO60)</f>
        <v>0</v>
      </c>
      <c r="AP61" s="7">
        <f t="shared" si="130"/>
        <v>0</v>
      </c>
      <c r="AQ61" s="7">
        <f t="shared" si="130"/>
        <v>0</v>
      </c>
      <c r="AR61" s="7">
        <f t="shared" si="130"/>
        <v>36863362.239150003</v>
      </c>
      <c r="AS61" s="3"/>
      <c r="AT61" s="7">
        <f t="shared" ref="AT61:AU61" si="131">SUM(AT36:AT60)</f>
        <v>-3103195.4823345002</v>
      </c>
      <c r="AU61" s="7">
        <f t="shared" si="131"/>
        <v>33760166.756815501</v>
      </c>
      <c r="AV61"/>
      <c r="AW61"/>
      <c r="AX61" s="7">
        <f>SUM(AX36:AX60)</f>
        <v>33760166.756815501</v>
      </c>
      <c r="AY61" s="7">
        <f>SUM(AY36:AY60)</f>
        <v>0</v>
      </c>
      <c r="AZ61" s="7">
        <f t="shared" ref="AZ61:BC61" si="132">SUM(AZ36:AZ60)</f>
        <v>0</v>
      </c>
      <c r="BA61" s="7">
        <f t="shared" si="132"/>
        <v>0</v>
      </c>
      <c r="BB61" s="7">
        <f t="shared" si="132"/>
        <v>0</v>
      </c>
      <c r="BC61" s="7">
        <f t="shared" si="132"/>
        <v>33760166.756815501</v>
      </c>
      <c r="BD61" s="3"/>
      <c r="BE61" s="7">
        <f t="shared" ref="BE61:BF61" si="133">SUM(BE36:BE60)</f>
        <v>-2720234.3338777656</v>
      </c>
      <c r="BF61" s="7">
        <f t="shared" si="133"/>
        <v>31039932.42293774</v>
      </c>
      <c r="BG61"/>
      <c r="BH61"/>
      <c r="BI61" s="7">
        <f>SUM(BI36:BI60)</f>
        <v>31039932.42293774</v>
      </c>
      <c r="BJ61" s="7">
        <f>SUM(BJ36:BJ60)</f>
        <v>0</v>
      </c>
      <c r="BK61" s="7">
        <f t="shared" ref="BK61:BN61" si="134">SUM(BK36:BK60)</f>
        <v>0</v>
      </c>
      <c r="BL61" s="7">
        <f t="shared" si="134"/>
        <v>0</v>
      </c>
      <c r="BM61" s="7">
        <f t="shared" si="134"/>
        <v>0</v>
      </c>
      <c r="BN61" s="7">
        <f t="shared" si="134"/>
        <v>31039932.42293774</v>
      </c>
      <c r="BO61" s="3"/>
      <c r="BP61" s="7">
        <f t="shared" ref="BP61:BQ61" si="135">SUM(BP36:BP60)</f>
        <v>-2425070.5613818993</v>
      </c>
      <c r="BQ61" s="7">
        <f t="shared" si="135"/>
        <v>28614861.861555841</v>
      </c>
      <c r="BS61"/>
      <c r="BT61" s="7">
        <f>SUM(BT36:BT60)</f>
        <v>28614861.861555841</v>
      </c>
      <c r="BU61" s="7">
        <f>SUM(BU36:BU60)</f>
        <v>0</v>
      </c>
      <c r="BV61" s="7">
        <f t="shared" ref="BV61:BY61" si="136">SUM(BV36:BV60)</f>
        <v>0</v>
      </c>
      <c r="BW61" s="7">
        <f t="shared" si="136"/>
        <v>0</v>
      </c>
      <c r="BX61" s="7">
        <f t="shared" si="136"/>
        <v>0</v>
      </c>
      <c r="BY61" s="7">
        <f t="shared" si="136"/>
        <v>28614861.861555841</v>
      </c>
      <c r="BZ61" s="3"/>
      <c r="CA61" s="7">
        <f t="shared" ref="CA61:CB61" si="137">SUM(CA36:CA60)</f>
        <v>-2184956.8633659678</v>
      </c>
      <c r="CB61" s="7">
        <f t="shared" si="137"/>
        <v>26429904.998189874</v>
      </c>
      <c r="CD61"/>
      <c r="CE61" s="7">
        <f>SUM(CE36:CE60)</f>
        <v>26429904.998189874</v>
      </c>
      <c r="CF61" s="7">
        <f>SUM(CF36:CF60)</f>
        <v>0</v>
      </c>
      <c r="CG61" s="7">
        <f t="shared" ref="CG61:CJ61" si="138">SUM(CG36:CG60)</f>
        <v>0</v>
      </c>
      <c r="CH61" s="7">
        <f t="shared" si="138"/>
        <v>0</v>
      </c>
      <c r="CI61" s="7">
        <f t="shared" si="138"/>
        <v>0</v>
      </c>
      <c r="CJ61" s="7">
        <f t="shared" si="138"/>
        <v>26429904.998189874</v>
      </c>
      <c r="CK61" s="3"/>
      <c r="CL61" s="7">
        <f t="shared" ref="CL61:CM61" si="139">SUM(CL36:CL60)</f>
        <v>-1982301.7360718881</v>
      </c>
      <c r="CM61" s="7">
        <f t="shared" si="139"/>
        <v>24447603.262117989</v>
      </c>
      <c r="CO61"/>
      <c r="CP61" s="7">
        <f>SUM(CP36:CP60)</f>
        <v>24447603.262117989</v>
      </c>
      <c r="CQ61" s="7">
        <f>SUM(CQ36:CQ60)</f>
        <v>0</v>
      </c>
      <c r="CR61" s="7">
        <f t="shared" ref="CR61:CU61" si="140">SUM(CR36:CR60)</f>
        <v>0</v>
      </c>
      <c r="CS61" s="7">
        <f t="shared" si="140"/>
        <v>0</v>
      </c>
      <c r="CT61" s="7">
        <f t="shared" si="140"/>
        <v>0</v>
      </c>
      <c r="CU61" s="7">
        <f t="shared" si="140"/>
        <v>24447603.262117989</v>
      </c>
      <c r="CV61" s="3"/>
      <c r="CW61" s="7">
        <f t="shared" ref="CW61:CX61" si="141">SUM(CW36:CW60)</f>
        <v>-1807016.0834286797</v>
      </c>
      <c r="CX61" s="7">
        <f t="shared" si="141"/>
        <v>22640587.178689305</v>
      </c>
      <c r="CZ61"/>
      <c r="DA61" s="7">
        <f>SUM(DA36:DA60)</f>
        <v>22640587.178689305</v>
      </c>
      <c r="DB61" s="7">
        <f>SUM(DB36:DB60)</f>
        <v>0</v>
      </c>
      <c r="DC61" s="7">
        <f t="shared" ref="DC61:DF61" si="142">SUM(DC36:DC60)</f>
        <v>0</v>
      </c>
      <c r="DD61" s="7">
        <f t="shared" si="142"/>
        <v>0</v>
      </c>
      <c r="DE61" s="7">
        <f t="shared" si="142"/>
        <v>0</v>
      </c>
      <c r="DF61" s="7">
        <f t="shared" si="142"/>
        <v>22640587.178689305</v>
      </c>
      <c r="DG61" s="3"/>
      <c r="DH61" s="7">
        <f t="shared" ref="DH61:DI61" si="143">SUM(DH36:DH60)</f>
        <v>-1652884.7497584138</v>
      </c>
      <c r="DI61" s="7">
        <f t="shared" si="143"/>
        <v>20987702.428930894</v>
      </c>
    </row>
    <row r="62" spans="16:113" ht="15.75" thickTop="1" x14ac:dyDescent="0.25"/>
    <row r="64" spans="16:113" x14ac:dyDescent="0.25">
      <c r="X64" s="78">
        <f>+X29-X61</f>
        <v>-3638709.0550000002</v>
      </c>
      <c r="AI64" s="78">
        <f>+AI29-AI61</f>
        <v>1977713.4041500003</v>
      </c>
      <c r="AT64" s="78">
        <f>+AT29-AT61</f>
        <v>218795.81936550001</v>
      </c>
      <c r="BE64" s="78">
        <f>+BE29-BE61</f>
        <v>164165.32909123553</v>
      </c>
      <c r="BF64" s="78"/>
      <c r="BP64" s="78">
        <f>+BP29-BP61</f>
        <v>130998.44340463122</v>
      </c>
      <c r="CA64" s="78">
        <f>+CA29-CA61</f>
        <v>109115.25461130147</v>
      </c>
      <c r="CL64" s="78">
        <f>+CL29-CL61</f>
        <v>93539.872682779096</v>
      </c>
      <c r="CW64" s="78">
        <f>+CW29-CW61</f>
        <v>81745.779960430227</v>
      </c>
      <c r="DH64" s="78">
        <f>+DH29-DH61</f>
        <v>72385.553709836677</v>
      </c>
    </row>
    <row r="68" spans="16:112" x14ac:dyDescent="0.25">
      <c r="P68" s="35">
        <v>1</v>
      </c>
      <c r="X68" s="78">
        <f>X4-X36</f>
        <v>-143917.1</v>
      </c>
      <c r="AA68" s="35">
        <v>1</v>
      </c>
      <c r="AI68" s="78">
        <f>AI4-AI36</f>
        <v>5756.6840000000084</v>
      </c>
      <c r="AL68" s="35">
        <v>1</v>
      </c>
      <c r="AT68" s="78">
        <f>AT4-AT36</f>
        <v>5526.4166400000686</v>
      </c>
      <c r="AW68" s="35">
        <v>1</v>
      </c>
      <c r="BE68" s="78">
        <f>BE4-BE36</f>
        <v>5305.3599744000239</v>
      </c>
      <c r="BH68" s="35">
        <v>1</v>
      </c>
      <c r="BP68" s="78">
        <f>BP4-BP36</f>
        <v>5093.1455754240451</v>
      </c>
      <c r="BS68" s="35">
        <v>1</v>
      </c>
      <c r="CA68" s="78">
        <f>CA4-CA36</f>
        <v>4889.4197524070623</v>
      </c>
      <c r="CD68" s="35">
        <v>1</v>
      </c>
      <c r="CL68" s="78">
        <f>CL4-CL36</f>
        <v>4693.842962310795</v>
      </c>
      <c r="CO68" s="35">
        <v>1</v>
      </c>
      <c r="CW68" s="78">
        <f>CW4-CW36</f>
        <v>4506.0892438183946</v>
      </c>
      <c r="CZ68" s="35">
        <v>1</v>
      </c>
      <c r="DH68" s="78">
        <f>DH4-DH36</f>
        <v>4325.8456740656402</v>
      </c>
    </row>
    <row r="69" spans="16:112" x14ac:dyDescent="0.25">
      <c r="P69" s="35" t="s">
        <v>28</v>
      </c>
      <c r="X69" s="78">
        <f t="shared" ref="X69:X89" si="144">X5-X37</f>
        <v>0</v>
      </c>
      <c r="AA69" s="35" t="s">
        <v>28</v>
      </c>
      <c r="AI69" s="78">
        <f t="shared" ref="AI69:AI89" si="145">AI5-AI37</f>
        <v>0</v>
      </c>
      <c r="AL69" s="35" t="s">
        <v>28</v>
      </c>
      <c r="AT69" s="78">
        <f t="shared" ref="AT69:AT89" si="146">AT5-AT37</f>
        <v>0</v>
      </c>
      <c r="AW69" s="35" t="s">
        <v>28</v>
      </c>
      <c r="BE69" s="78">
        <f t="shared" ref="BE69:BE89" si="147">BE5-BE37</f>
        <v>0</v>
      </c>
      <c r="BH69" s="35" t="s">
        <v>28</v>
      </c>
      <c r="BP69" s="78">
        <f t="shared" ref="BP69:BP89" si="148">BP5-BP37</f>
        <v>0</v>
      </c>
      <c r="BS69" s="35" t="s">
        <v>28</v>
      </c>
      <c r="CA69" s="78">
        <f t="shared" ref="CA69:CA89" si="149">CA5-CA37</f>
        <v>0</v>
      </c>
      <c r="CD69" s="35" t="s">
        <v>28</v>
      </c>
      <c r="CL69" s="78">
        <f t="shared" ref="CL69:CL89" si="150">CL5-CL37</f>
        <v>0</v>
      </c>
      <c r="CO69" s="35" t="s">
        <v>28</v>
      </c>
      <c r="CW69" s="78">
        <f t="shared" ref="CW69:CW89" si="151">CW5-CW37</f>
        <v>0</v>
      </c>
      <c r="CZ69" s="35" t="s">
        <v>28</v>
      </c>
      <c r="DH69" s="78">
        <f t="shared" ref="DH69:DH89" si="152">DH5-DH37</f>
        <v>0</v>
      </c>
    </row>
    <row r="70" spans="16:112" x14ac:dyDescent="0.25">
      <c r="P70" s="35">
        <v>2</v>
      </c>
      <c r="X70" s="78">
        <f t="shared" si="144"/>
        <v>0</v>
      </c>
      <c r="AA70" s="35">
        <v>2</v>
      </c>
      <c r="AI70" s="78">
        <f t="shared" si="145"/>
        <v>0</v>
      </c>
      <c r="AL70" s="35">
        <v>2</v>
      </c>
      <c r="AT70" s="78">
        <f t="shared" si="146"/>
        <v>0</v>
      </c>
      <c r="AW70" s="35">
        <v>2</v>
      </c>
      <c r="BE70" s="78">
        <f t="shared" si="147"/>
        <v>0</v>
      </c>
      <c r="BH70" s="35">
        <v>2</v>
      </c>
      <c r="BP70" s="78">
        <f t="shared" si="148"/>
        <v>0</v>
      </c>
      <c r="BS70" s="35">
        <v>2</v>
      </c>
      <c r="CA70" s="78">
        <f t="shared" si="149"/>
        <v>0</v>
      </c>
      <c r="CD70" s="35">
        <v>2</v>
      </c>
      <c r="CL70" s="78">
        <f t="shared" si="150"/>
        <v>0</v>
      </c>
      <c r="CO70" s="35">
        <v>2</v>
      </c>
      <c r="CW70" s="78">
        <f t="shared" si="151"/>
        <v>0</v>
      </c>
      <c r="CZ70" s="35">
        <v>2</v>
      </c>
      <c r="DH70" s="78">
        <f t="shared" si="152"/>
        <v>0</v>
      </c>
    </row>
    <row r="71" spans="16:112" x14ac:dyDescent="0.25">
      <c r="P71" s="35">
        <v>8</v>
      </c>
      <c r="X71" s="78">
        <f t="shared" si="144"/>
        <v>-132242.5</v>
      </c>
      <c r="AA71" s="35">
        <v>8</v>
      </c>
      <c r="AI71" s="78">
        <f t="shared" si="145"/>
        <v>26448.5</v>
      </c>
      <c r="AL71" s="35">
        <v>8</v>
      </c>
      <c r="AT71" s="78">
        <f t="shared" si="146"/>
        <v>21158.799999999988</v>
      </c>
      <c r="AW71" s="35">
        <v>8</v>
      </c>
      <c r="BE71" s="78">
        <f t="shared" si="147"/>
        <v>16927.040000000008</v>
      </c>
      <c r="BH71" s="35">
        <v>8</v>
      </c>
      <c r="BP71" s="78">
        <f t="shared" si="148"/>
        <v>13541.632000000012</v>
      </c>
      <c r="BS71" s="35">
        <v>8</v>
      </c>
      <c r="CA71" s="78">
        <f t="shared" si="149"/>
        <v>10833.305600000007</v>
      </c>
      <c r="CD71" s="35">
        <v>8</v>
      </c>
      <c r="CL71" s="78">
        <f t="shared" si="150"/>
        <v>8666.6444800000027</v>
      </c>
      <c r="CO71" s="35">
        <v>8</v>
      </c>
      <c r="CW71" s="78">
        <f t="shared" si="151"/>
        <v>6933.3155840000036</v>
      </c>
      <c r="CZ71" s="35">
        <v>8</v>
      </c>
      <c r="DH71" s="78">
        <f t="shared" si="152"/>
        <v>5546.6524672000014</v>
      </c>
    </row>
    <row r="72" spans="16:112" x14ac:dyDescent="0.25">
      <c r="P72" s="35">
        <v>10</v>
      </c>
      <c r="X72" s="78">
        <f t="shared" si="144"/>
        <v>-210666.15</v>
      </c>
      <c r="AA72" s="35">
        <v>10</v>
      </c>
      <c r="AI72" s="78">
        <f t="shared" si="145"/>
        <v>63199.84500000003</v>
      </c>
      <c r="AL72" s="35">
        <v>10</v>
      </c>
      <c r="AT72" s="78">
        <f t="shared" si="146"/>
        <v>44239.891499999998</v>
      </c>
      <c r="AW72" s="35">
        <v>10</v>
      </c>
      <c r="BE72" s="78">
        <f t="shared" si="147"/>
        <v>30967.924050000031</v>
      </c>
      <c r="BH72" s="35">
        <v>10</v>
      </c>
      <c r="BP72" s="78">
        <f t="shared" si="148"/>
        <v>21677.546835000001</v>
      </c>
      <c r="BS72" s="35">
        <v>10</v>
      </c>
      <c r="CA72" s="78">
        <f t="shared" si="149"/>
        <v>15174.282784500028</v>
      </c>
      <c r="CD72" s="35">
        <v>10</v>
      </c>
      <c r="CL72" s="78">
        <f t="shared" si="150"/>
        <v>10621.997949150005</v>
      </c>
      <c r="CO72" s="35">
        <v>10</v>
      </c>
      <c r="CW72" s="78">
        <f t="shared" si="151"/>
        <v>7435.3985644050044</v>
      </c>
      <c r="CZ72" s="35">
        <v>10</v>
      </c>
      <c r="DH72" s="78">
        <f t="shared" si="152"/>
        <v>5204.7789950834958</v>
      </c>
    </row>
    <row r="73" spans="16:112" x14ac:dyDescent="0.25">
      <c r="P73" s="35">
        <v>10.1</v>
      </c>
      <c r="X73" s="78">
        <f t="shared" si="144"/>
        <v>-10170</v>
      </c>
      <c r="AA73" s="35">
        <v>10.1</v>
      </c>
      <c r="AI73" s="78">
        <f t="shared" si="145"/>
        <v>3051</v>
      </c>
      <c r="AL73" s="35">
        <v>10.1</v>
      </c>
      <c r="AT73" s="78">
        <f t="shared" si="146"/>
        <v>2135.6999999999989</v>
      </c>
      <c r="AW73" s="35">
        <v>10.1</v>
      </c>
      <c r="BE73" s="78">
        <f t="shared" si="147"/>
        <v>1494.9900000000007</v>
      </c>
      <c r="BH73" s="35">
        <v>10.1</v>
      </c>
      <c r="BP73" s="78">
        <f t="shared" si="148"/>
        <v>1046.4929999999986</v>
      </c>
      <c r="BS73" s="35">
        <v>10.1</v>
      </c>
      <c r="CA73" s="78">
        <f t="shared" si="149"/>
        <v>732.54509999999982</v>
      </c>
      <c r="CD73" s="35">
        <v>10.1</v>
      </c>
      <c r="CL73" s="78">
        <f t="shared" si="150"/>
        <v>512.7815700000001</v>
      </c>
      <c r="CO73" s="35">
        <v>10.1</v>
      </c>
      <c r="CW73" s="78">
        <f t="shared" si="151"/>
        <v>358.94709899999998</v>
      </c>
      <c r="CZ73" s="35">
        <v>10.1</v>
      </c>
      <c r="DH73" s="78">
        <f t="shared" si="152"/>
        <v>251.2629692999999</v>
      </c>
    </row>
    <row r="74" spans="16:112" x14ac:dyDescent="0.25">
      <c r="P74" s="35">
        <v>12</v>
      </c>
      <c r="X74" s="78">
        <f t="shared" si="144"/>
        <v>-1661414.5</v>
      </c>
      <c r="AA74" s="35">
        <v>12</v>
      </c>
      <c r="AI74" s="78">
        <f t="shared" si="145"/>
        <v>1661414.5</v>
      </c>
      <c r="AL74" s="35">
        <v>12</v>
      </c>
      <c r="AT74" s="78">
        <f t="shared" si="146"/>
        <v>0</v>
      </c>
      <c r="AW74" s="35">
        <v>12</v>
      </c>
      <c r="BE74" s="78">
        <f t="shared" si="147"/>
        <v>0</v>
      </c>
      <c r="BH74" s="35">
        <v>12</v>
      </c>
      <c r="BP74" s="78">
        <f t="shared" si="148"/>
        <v>0</v>
      </c>
      <c r="BS74" s="35">
        <v>12</v>
      </c>
      <c r="CA74" s="78">
        <f t="shared" si="149"/>
        <v>0</v>
      </c>
      <c r="CD74" s="35">
        <v>12</v>
      </c>
      <c r="CL74" s="78">
        <f t="shared" si="150"/>
        <v>0</v>
      </c>
      <c r="CO74" s="35">
        <v>12</v>
      </c>
      <c r="CW74" s="78">
        <f t="shared" si="151"/>
        <v>0</v>
      </c>
      <c r="CZ74" s="35">
        <v>12</v>
      </c>
      <c r="DH74" s="78">
        <f t="shared" si="152"/>
        <v>0</v>
      </c>
    </row>
    <row r="75" spans="16:112" x14ac:dyDescent="0.25">
      <c r="P75" s="35" t="s">
        <v>29</v>
      </c>
      <c r="X75" s="78">
        <f t="shared" si="144"/>
        <v>0</v>
      </c>
      <c r="AA75" s="35" t="s">
        <v>29</v>
      </c>
      <c r="AI75" s="78">
        <f t="shared" si="145"/>
        <v>0</v>
      </c>
      <c r="AL75" s="35" t="s">
        <v>29</v>
      </c>
      <c r="AT75" s="78">
        <f t="shared" si="146"/>
        <v>0</v>
      </c>
      <c r="AW75" s="35" t="s">
        <v>29</v>
      </c>
      <c r="BE75" s="78">
        <f t="shared" si="147"/>
        <v>0</v>
      </c>
      <c r="BH75" s="35" t="s">
        <v>29</v>
      </c>
      <c r="BP75" s="78">
        <f t="shared" si="148"/>
        <v>0</v>
      </c>
      <c r="BS75" s="35" t="s">
        <v>29</v>
      </c>
      <c r="CA75" s="78">
        <f t="shared" si="149"/>
        <v>0</v>
      </c>
      <c r="CD75" s="35" t="s">
        <v>29</v>
      </c>
      <c r="CL75" s="78">
        <f t="shared" si="150"/>
        <v>0</v>
      </c>
      <c r="CO75" s="35" t="s">
        <v>29</v>
      </c>
      <c r="CW75" s="78">
        <f t="shared" si="151"/>
        <v>0</v>
      </c>
      <c r="CZ75" s="35" t="s">
        <v>29</v>
      </c>
      <c r="DH75" s="78">
        <f t="shared" si="152"/>
        <v>0</v>
      </c>
    </row>
    <row r="76" spans="16:112" x14ac:dyDescent="0.25">
      <c r="P76" s="35" t="s">
        <v>30</v>
      </c>
      <c r="X76" s="78">
        <f t="shared" si="144"/>
        <v>0</v>
      </c>
      <c r="AA76" s="35" t="s">
        <v>30</v>
      </c>
      <c r="AI76" s="78">
        <f t="shared" si="145"/>
        <v>0</v>
      </c>
      <c r="AL76" s="35" t="s">
        <v>30</v>
      </c>
      <c r="AT76" s="78">
        <f t="shared" si="146"/>
        <v>0</v>
      </c>
      <c r="AW76" s="35" t="s">
        <v>30</v>
      </c>
      <c r="BE76" s="78">
        <f t="shared" si="147"/>
        <v>0</v>
      </c>
      <c r="BH76" s="35" t="s">
        <v>30</v>
      </c>
      <c r="BP76" s="78">
        <f t="shared" si="148"/>
        <v>0</v>
      </c>
      <c r="BS76" s="35" t="s">
        <v>30</v>
      </c>
      <c r="CA76" s="78">
        <f t="shared" si="149"/>
        <v>0</v>
      </c>
      <c r="CD76" s="35" t="s">
        <v>30</v>
      </c>
      <c r="CL76" s="78">
        <f t="shared" si="150"/>
        <v>0</v>
      </c>
      <c r="CO76" s="35" t="s">
        <v>30</v>
      </c>
      <c r="CW76" s="78">
        <f t="shared" si="151"/>
        <v>0</v>
      </c>
      <c r="CZ76" s="35" t="s">
        <v>30</v>
      </c>
      <c r="DH76" s="78">
        <f t="shared" si="152"/>
        <v>0</v>
      </c>
    </row>
    <row r="77" spans="16:112" x14ac:dyDescent="0.25">
      <c r="P77" s="35" t="s">
        <v>31</v>
      </c>
      <c r="X77" s="78">
        <f t="shared" si="144"/>
        <v>0</v>
      </c>
      <c r="AA77" s="35" t="s">
        <v>31</v>
      </c>
      <c r="AI77" s="78">
        <f t="shared" si="145"/>
        <v>0</v>
      </c>
      <c r="AL77" s="35" t="s">
        <v>31</v>
      </c>
      <c r="AT77" s="78">
        <f t="shared" si="146"/>
        <v>0</v>
      </c>
      <c r="AW77" s="35" t="s">
        <v>31</v>
      </c>
      <c r="BE77" s="78">
        <f t="shared" si="147"/>
        <v>0</v>
      </c>
      <c r="BH77" s="35" t="s">
        <v>31</v>
      </c>
      <c r="BP77" s="78">
        <f t="shared" si="148"/>
        <v>0</v>
      </c>
      <c r="BS77" s="35" t="s">
        <v>31</v>
      </c>
      <c r="CA77" s="78">
        <f t="shared" si="149"/>
        <v>0</v>
      </c>
      <c r="CD77" s="35" t="s">
        <v>31</v>
      </c>
      <c r="CL77" s="78">
        <f t="shared" si="150"/>
        <v>0</v>
      </c>
      <c r="CO77" s="35" t="s">
        <v>31</v>
      </c>
      <c r="CW77" s="78">
        <f t="shared" si="151"/>
        <v>0</v>
      </c>
      <c r="CZ77" s="35" t="s">
        <v>31</v>
      </c>
      <c r="DH77" s="78">
        <f t="shared" si="152"/>
        <v>0</v>
      </c>
    </row>
    <row r="78" spans="16:112" x14ac:dyDescent="0.25">
      <c r="P78" s="35" t="s">
        <v>32</v>
      </c>
      <c r="X78" s="78">
        <f t="shared" si="144"/>
        <v>0</v>
      </c>
      <c r="AA78" s="35" t="s">
        <v>32</v>
      </c>
      <c r="AI78" s="78">
        <f t="shared" si="145"/>
        <v>0</v>
      </c>
      <c r="AL78" s="35" t="s">
        <v>32</v>
      </c>
      <c r="AT78" s="78">
        <f t="shared" si="146"/>
        <v>0</v>
      </c>
      <c r="AW78" s="35" t="s">
        <v>32</v>
      </c>
      <c r="BE78" s="78">
        <f t="shared" si="147"/>
        <v>0</v>
      </c>
      <c r="BH78" s="35" t="s">
        <v>32</v>
      </c>
      <c r="BP78" s="78">
        <f t="shared" si="148"/>
        <v>0</v>
      </c>
      <c r="BS78" s="35" t="s">
        <v>32</v>
      </c>
      <c r="CA78" s="78">
        <f t="shared" si="149"/>
        <v>0</v>
      </c>
      <c r="CD78" s="35" t="s">
        <v>32</v>
      </c>
      <c r="CL78" s="78">
        <f t="shared" si="150"/>
        <v>0</v>
      </c>
      <c r="CO78" s="35" t="s">
        <v>32</v>
      </c>
      <c r="CW78" s="78">
        <f t="shared" si="151"/>
        <v>0</v>
      </c>
      <c r="CZ78" s="35" t="s">
        <v>32</v>
      </c>
      <c r="DH78" s="78">
        <f t="shared" si="152"/>
        <v>0</v>
      </c>
    </row>
    <row r="79" spans="16:112" x14ac:dyDescent="0.25">
      <c r="P79" s="35">
        <v>14</v>
      </c>
      <c r="X79" s="78">
        <f t="shared" si="144"/>
        <v>0</v>
      </c>
      <c r="AA79" s="35">
        <v>14</v>
      </c>
      <c r="AI79" s="78">
        <f t="shared" si="145"/>
        <v>0</v>
      </c>
      <c r="AL79" s="35">
        <v>14</v>
      </c>
      <c r="AT79" s="78">
        <f t="shared" si="146"/>
        <v>0</v>
      </c>
      <c r="AW79" s="35">
        <v>14</v>
      </c>
      <c r="BE79" s="78">
        <f t="shared" si="147"/>
        <v>0</v>
      </c>
      <c r="BH79" s="35">
        <v>14</v>
      </c>
      <c r="BP79" s="78">
        <f t="shared" si="148"/>
        <v>0</v>
      </c>
      <c r="BS79" s="35">
        <v>14</v>
      </c>
      <c r="CA79" s="78">
        <f t="shared" si="149"/>
        <v>0</v>
      </c>
      <c r="CD79" s="35">
        <v>14</v>
      </c>
      <c r="CL79" s="78">
        <f t="shared" si="150"/>
        <v>0</v>
      </c>
      <c r="CO79" s="35">
        <v>14</v>
      </c>
      <c r="CW79" s="78">
        <f t="shared" si="151"/>
        <v>0</v>
      </c>
      <c r="CZ79" s="35">
        <v>14</v>
      </c>
      <c r="DH79" s="78">
        <f t="shared" si="152"/>
        <v>0</v>
      </c>
    </row>
    <row r="80" spans="16:112" x14ac:dyDescent="0.25">
      <c r="P80" s="35">
        <v>17</v>
      </c>
      <c r="X80" s="78">
        <f t="shared" si="144"/>
        <v>-80000</v>
      </c>
      <c r="AA80" s="35">
        <v>17</v>
      </c>
      <c r="AI80" s="78">
        <f t="shared" si="145"/>
        <v>6400</v>
      </c>
      <c r="AL80" s="35">
        <v>17</v>
      </c>
      <c r="AT80" s="78">
        <f t="shared" si="146"/>
        <v>5888</v>
      </c>
      <c r="AW80" s="35">
        <v>17</v>
      </c>
      <c r="BE80" s="78">
        <f t="shared" si="147"/>
        <v>5416.9600000000064</v>
      </c>
      <c r="BH80" s="35">
        <v>17</v>
      </c>
      <c r="BP80" s="78">
        <f t="shared" si="148"/>
        <v>4983.6032000000123</v>
      </c>
      <c r="BS80" s="35">
        <v>17</v>
      </c>
      <c r="CA80" s="78">
        <f t="shared" si="149"/>
        <v>4584.9149439999892</v>
      </c>
      <c r="CD80" s="35">
        <v>17</v>
      </c>
      <c r="CL80" s="78">
        <f t="shared" si="150"/>
        <v>4218.12174848</v>
      </c>
      <c r="CO80" s="35">
        <v>17</v>
      </c>
      <c r="CW80" s="78">
        <f t="shared" si="151"/>
        <v>3880.6720086015994</v>
      </c>
      <c r="CZ80" s="35">
        <v>17</v>
      </c>
      <c r="DH80" s="78">
        <f t="shared" si="152"/>
        <v>3570.218247913479</v>
      </c>
    </row>
    <row r="81" spans="16:112" x14ac:dyDescent="0.25">
      <c r="P81" s="35">
        <v>42</v>
      </c>
      <c r="X81" s="78">
        <f t="shared" si="144"/>
        <v>0</v>
      </c>
      <c r="AA81" s="35">
        <v>42</v>
      </c>
      <c r="AI81" s="78">
        <f t="shared" si="145"/>
        <v>0</v>
      </c>
      <c r="AL81" s="35">
        <v>42</v>
      </c>
      <c r="AT81" s="78">
        <f t="shared" si="146"/>
        <v>0</v>
      </c>
      <c r="AW81" s="35">
        <v>42</v>
      </c>
      <c r="BE81" s="78">
        <f t="shared" si="147"/>
        <v>0</v>
      </c>
      <c r="BH81" s="35">
        <v>42</v>
      </c>
      <c r="BP81" s="78">
        <f t="shared" si="148"/>
        <v>0</v>
      </c>
      <c r="BS81" s="35">
        <v>42</v>
      </c>
      <c r="CA81" s="78">
        <f t="shared" si="149"/>
        <v>0</v>
      </c>
      <c r="CD81" s="35">
        <v>42</v>
      </c>
      <c r="CL81" s="78">
        <f t="shared" si="150"/>
        <v>0</v>
      </c>
      <c r="CO81" s="35">
        <v>42</v>
      </c>
      <c r="CW81" s="78">
        <f t="shared" si="151"/>
        <v>0</v>
      </c>
      <c r="CZ81" s="35">
        <v>42</v>
      </c>
      <c r="DH81" s="78">
        <f t="shared" si="152"/>
        <v>0</v>
      </c>
    </row>
    <row r="82" spans="16:112" x14ac:dyDescent="0.25">
      <c r="P82" s="35">
        <v>43.1</v>
      </c>
      <c r="X82" s="78">
        <f t="shared" si="144"/>
        <v>0</v>
      </c>
      <c r="AA82" s="35">
        <v>43.1</v>
      </c>
      <c r="AI82" s="78">
        <f t="shared" si="145"/>
        <v>0</v>
      </c>
      <c r="AL82" s="35">
        <v>43.1</v>
      </c>
      <c r="AT82" s="78">
        <f t="shared" si="146"/>
        <v>0</v>
      </c>
      <c r="AW82" s="35">
        <v>43.1</v>
      </c>
      <c r="BE82" s="78">
        <f t="shared" si="147"/>
        <v>0</v>
      </c>
      <c r="BH82" s="35">
        <v>43.1</v>
      </c>
      <c r="BP82" s="78">
        <f t="shared" si="148"/>
        <v>0</v>
      </c>
      <c r="BS82" s="35">
        <v>43.1</v>
      </c>
      <c r="CA82" s="78">
        <f t="shared" si="149"/>
        <v>0</v>
      </c>
      <c r="CD82" s="35">
        <v>43.1</v>
      </c>
      <c r="CL82" s="78">
        <f t="shared" si="150"/>
        <v>0</v>
      </c>
      <c r="CO82" s="35">
        <v>43.1</v>
      </c>
      <c r="CW82" s="78">
        <f t="shared" si="151"/>
        <v>0</v>
      </c>
      <c r="CZ82" s="35">
        <v>43.1</v>
      </c>
      <c r="DH82" s="78">
        <f t="shared" si="152"/>
        <v>0</v>
      </c>
    </row>
    <row r="83" spans="16:112" x14ac:dyDescent="0.25">
      <c r="P83" s="35">
        <v>43.2</v>
      </c>
      <c r="X83" s="78">
        <f t="shared" si="144"/>
        <v>0</v>
      </c>
      <c r="AA83" s="35">
        <v>43.2</v>
      </c>
      <c r="AI83" s="78">
        <f t="shared" si="145"/>
        <v>0</v>
      </c>
      <c r="AL83" s="35">
        <v>43.2</v>
      </c>
      <c r="AT83" s="78">
        <f t="shared" si="146"/>
        <v>0</v>
      </c>
      <c r="AW83" s="35">
        <v>43.2</v>
      </c>
      <c r="BE83" s="78">
        <f t="shared" si="147"/>
        <v>0</v>
      </c>
      <c r="BH83" s="35">
        <v>43.2</v>
      </c>
      <c r="BP83" s="78">
        <f t="shared" si="148"/>
        <v>0</v>
      </c>
      <c r="BS83" s="35">
        <v>43.2</v>
      </c>
      <c r="CA83" s="78">
        <f t="shared" si="149"/>
        <v>0</v>
      </c>
      <c r="CD83" s="35">
        <v>43.2</v>
      </c>
      <c r="CL83" s="78">
        <f t="shared" si="150"/>
        <v>0</v>
      </c>
      <c r="CO83" s="35">
        <v>43.2</v>
      </c>
      <c r="CW83" s="78">
        <f t="shared" si="151"/>
        <v>0</v>
      </c>
      <c r="CZ83" s="35">
        <v>43.2</v>
      </c>
      <c r="DH83" s="78">
        <f t="shared" si="152"/>
        <v>0</v>
      </c>
    </row>
    <row r="84" spans="16:112" x14ac:dyDescent="0.25">
      <c r="P84" s="35">
        <v>45</v>
      </c>
      <c r="X84" s="78">
        <f t="shared" si="144"/>
        <v>0</v>
      </c>
      <c r="AA84" s="35">
        <v>45</v>
      </c>
      <c r="AI84" s="78">
        <f t="shared" si="145"/>
        <v>0</v>
      </c>
      <c r="AL84" s="35">
        <v>45</v>
      </c>
      <c r="AT84" s="78">
        <f t="shared" si="146"/>
        <v>0</v>
      </c>
      <c r="AW84" s="35">
        <v>45</v>
      </c>
      <c r="BE84" s="78">
        <f t="shared" si="147"/>
        <v>0</v>
      </c>
      <c r="BH84" s="35">
        <v>45</v>
      </c>
      <c r="BP84" s="78">
        <f t="shared" si="148"/>
        <v>0</v>
      </c>
      <c r="BS84" s="35">
        <v>45</v>
      </c>
      <c r="CA84" s="78">
        <f t="shared" si="149"/>
        <v>0</v>
      </c>
      <c r="CD84" s="35">
        <v>45</v>
      </c>
      <c r="CL84" s="78">
        <f t="shared" si="150"/>
        <v>0</v>
      </c>
      <c r="CO84" s="35">
        <v>45</v>
      </c>
      <c r="CW84" s="78">
        <f t="shared" si="151"/>
        <v>0</v>
      </c>
      <c r="CZ84" s="35">
        <v>45</v>
      </c>
      <c r="DH84" s="78">
        <f t="shared" si="152"/>
        <v>0</v>
      </c>
    </row>
    <row r="85" spans="16:112" x14ac:dyDescent="0.25">
      <c r="P85" s="35">
        <v>46</v>
      </c>
      <c r="X85" s="78">
        <f t="shared" si="144"/>
        <v>0</v>
      </c>
      <c r="AA85" s="35">
        <v>46</v>
      </c>
      <c r="AI85" s="78">
        <f t="shared" si="145"/>
        <v>0</v>
      </c>
      <c r="AL85" s="35">
        <v>46</v>
      </c>
      <c r="AT85" s="78">
        <f t="shared" si="146"/>
        <v>0</v>
      </c>
      <c r="AW85" s="35">
        <v>46</v>
      </c>
      <c r="BE85" s="78">
        <f t="shared" si="147"/>
        <v>0</v>
      </c>
      <c r="BH85" s="35">
        <v>46</v>
      </c>
      <c r="BP85" s="78">
        <f t="shared" si="148"/>
        <v>0</v>
      </c>
      <c r="BS85" s="35">
        <v>46</v>
      </c>
      <c r="CA85" s="78">
        <f t="shared" si="149"/>
        <v>0</v>
      </c>
      <c r="CD85" s="35">
        <v>46</v>
      </c>
      <c r="CL85" s="78">
        <f t="shared" si="150"/>
        <v>0</v>
      </c>
      <c r="CO85" s="35">
        <v>46</v>
      </c>
      <c r="CW85" s="78">
        <f t="shared" si="151"/>
        <v>0</v>
      </c>
      <c r="CZ85" s="35">
        <v>46</v>
      </c>
      <c r="DH85" s="78">
        <f t="shared" si="152"/>
        <v>0</v>
      </c>
    </row>
    <row r="86" spans="16:112" x14ac:dyDescent="0.25">
      <c r="P86" s="35">
        <v>47</v>
      </c>
      <c r="X86" s="78">
        <f t="shared" si="144"/>
        <v>-1188769.08</v>
      </c>
      <c r="AA86" s="35">
        <v>47</v>
      </c>
      <c r="AI86" s="78">
        <f t="shared" si="145"/>
        <v>95101.526400000323</v>
      </c>
      <c r="AL86" s="35">
        <v>47</v>
      </c>
      <c r="AT86" s="78">
        <f t="shared" si="146"/>
        <v>87493.404287999962</v>
      </c>
      <c r="AW86" s="35">
        <v>47</v>
      </c>
      <c r="BE86" s="78">
        <f t="shared" si="147"/>
        <v>80493.931944960263</v>
      </c>
      <c r="BH86" s="35">
        <v>47</v>
      </c>
      <c r="BP86" s="78">
        <f t="shared" si="148"/>
        <v>74054.417389363749</v>
      </c>
      <c r="BS86" s="35">
        <v>47</v>
      </c>
      <c r="CA86" s="78">
        <f t="shared" si="149"/>
        <v>68130.063998214435</v>
      </c>
      <c r="CD86" s="35">
        <v>47</v>
      </c>
      <c r="CL86" s="78">
        <f t="shared" si="150"/>
        <v>62679.658878357382</v>
      </c>
      <c r="CO86" s="35">
        <v>47</v>
      </c>
      <c r="CW86" s="78">
        <f t="shared" si="151"/>
        <v>57665.286168088904</v>
      </c>
      <c r="CZ86" s="35">
        <v>47</v>
      </c>
      <c r="DH86" s="78">
        <f t="shared" si="152"/>
        <v>53052.063274641754</v>
      </c>
    </row>
    <row r="87" spans="16:112" x14ac:dyDescent="0.25">
      <c r="P87" s="35">
        <v>50</v>
      </c>
      <c r="X87" s="78">
        <f t="shared" si="144"/>
        <v>-211529.72500000001</v>
      </c>
      <c r="AA87" s="35">
        <v>50</v>
      </c>
      <c r="AI87" s="78">
        <f t="shared" si="145"/>
        <v>116341.34875000006</v>
      </c>
      <c r="AL87" s="35">
        <v>50</v>
      </c>
      <c r="AT87" s="78">
        <f t="shared" si="146"/>
        <v>52353.606937499993</v>
      </c>
      <c r="AW87" s="35">
        <v>50</v>
      </c>
      <c r="BE87" s="78">
        <f t="shared" si="147"/>
        <v>23559.123121874989</v>
      </c>
      <c r="BH87" s="35">
        <v>50</v>
      </c>
      <c r="BP87" s="78">
        <f t="shared" si="148"/>
        <v>10601.605404843747</v>
      </c>
      <c r="BS87" s="35">
        <v>50</v>
      </c>
      <c r="CA87" s="78">
        <f t="shared" si="149"/>
        <v>4770.7224321796839</v>
      </c>
      <c r="CD87" s="35">
        <v>50</v>
      </c>
      <c r="CL87" s="78">
        <f t="shared" si="150"/>
        <v>2146.8250944808578</v>
      </c>
      <c r="CO87" s="35">
        <v>50</v>
      </c>
      <c r="CW87" s="78">
        <f t="shared" si="151"/>
        <v>966.07129251638571</v>
      </c>
      <c r="CZ87" s="35">
        <v>50</v>
      </c>
      <c r="DH87" s="78">
        <f t="shared" si="152"/>
        <v>434.73208163237325</v>
      </c>
    </row>
    <row r="88" spans="16:112" x14ac:dyDescent="0.25">
      <c r="P88" s="35">
        <v>52</v>
      </c>
      <c r="X88" s="78">
        <f t="shared" si="144"/>
        <v>0</v>
      </c>
      <c r="AA88" s="35">
        <v>52</v>
      </c>
      <c r="AI88" s="78">
        <f t="shared" si="145"/>
        <v>0</v>
      </c>
      <c r="AL88" s="35">
        <v>52</v>
      </c>
      <c r="AT88" s="78">
        <f t="shared" si="146"/>
        <v>0</v>
      </c>
      <c r="AW88" s="35">
        <v>52</v>
      </c>
      <c r="BE88" s="78">
        <f t="shared" si="147"/>
        <v>0</v>
      </c>
      <c r="BH88" s="35">
        <v>52</v>
      </c>
      <c r="BP88" s="78">
        <f t="shared" si="148"/>
        <v>0</v>
      </c>
      <c r="BS88" s="35">
        <v>52</v>
      </c>
      <c r="CA88" s="78">
        <f t="shared" si="149"/>
        <v>0</v>
      </c>
      <c r="CD88" s="35">
        <v>52</v>
      </c>
      <c r="CL88" s="78">
        <f t="shared" si="150"/>
        <v>0</v>
      </c>
      <c r="CO88" s="35">
        <v>52</v>
      </c>
      <c r="CW88" s="78">
        <f t="shared" si="151"/>
        <v>0</v>
      </c>
      <c r="CZ88" s="35">
        <v>52</v>
      </c>
      <c r="DH88" s="78">
        <f t="shared" si="152"/>
        <v>0</v>
      </c>
    </row>
    <row r="89" spans="16:112" x14ac:dyDescent="0.25">
      <c r="P89" s="35">
        <v>95</v>
      </c>
      <c r="X89" s="78">
        <f t="shared" si="144"/>
        <v>0</v>
      </c>
      <c r="AA89" s="35">
        <v>95</v>
      </c>
      <c r="AI89" s="78">
        <f t="shared" si="145"/>
        <v>0</v>
      </c>
      <c r="AL89" s="35">
        <v>95</v>
      </c>
      <c r="AT89" s="78">
        <f t="shared" si="146"/>
        <v>0</v>
      </c>
      <c r="AW89" s="35">
        <v>95</v>
      </c>
      <c r="BE89" s="78">
        <f t="shared" si="147"/>
        <v>0</v>
      </c>
      <c r="BH89" s="35">
        <v>95</v>
      </c>
      <c r="BP89" s="78">
        <f t="shared" si="148"/>
        <v>0</v>
      </c>
      <c r="BS89" s="35">
        <v>95</v>
      </c>
      <c r="CA89" s="78">
        <f t="shared" si="149"/>
        <v>0</v>
      </c>
      <c r="CD89" s="35">
        <v>95</v>
      </c>
      <c r="CL89" s="78">
        <f t="shared" si="150"/>
        <v>0</v>
      </c>
      <c r="CO89" s="35">
        <v>95</v>
      </c>
      <c r="CW89" s="78">
        <f t="shared" si="151"/>
        <v>0</v>
      </c>
      <c r="CZ89" s="35">
        <v>95</v>
      </c>
      <c r="DH89" s="78">
        <f t="shared" si="152"/>
        <v>0</v>
      </c>
    </row>
    <row r="91" spans="16:112" ht="15.75" thickBot="1" x14ac:dyDescent="0.3">
      <c r="X91" s="79">
        <f>SUM(X68:X90)</f>
        <v>-3638709.0550000002</v>
      </c>
      <c r="AI91" s="79">
        <f>SUM(AI68:AI90)</f>
        <v>1977713.4041500005</v>
      </c>
      <c r="AT91" s="79">
        <f>SUM(AT68:AT90)</f>
        <v>218795.81936550001</v>
      </c>
      <c r="BE91" s="79">
        <f>SUM(BE68:BE90)</f>
        <v>164165.32909123533</v>
      </c>
      <c r="BP91" s="79">
        <f>SUM(BP68:BP90)</f>
        <v>130998.44340463157</v>
      </c>
      <c r="CA91" s="79">
        <f>SUM(CA68:CA90)</f>
        <v>109115.25461130121</v>
      </c>
      <c r="CL91" s="79">
        <f>SUM(CL68:CL90)</f>
        <v>93539.872682779038</v>
      </c>
      <c r="CW91" s="79">
        <f>SUM(CW68:CW90)</f>
        <v>81745.779960430285</v>
      </c>
      <c r="DH91" s="79">
        <f>SUM(DH68:DH90)</f>
        <v>72385.553709836749</v>
      </c>
    </row>
    <row r="92" spans="16:112" ht="15.75" thickTop="1" x14ac:dyDescent="0.25">
      <c r="X92" s="78">
        <f>+X91-X64</f>
        <v>0</v>
      </c>
      <c r="AI92" s="78">
        <f>+AI91-AI64</f>
        <v>0</v>
      </c>
      <c r="AT92" s="78">
        <f>+AT91-AT64</f>
        <v>0</v>
      </c>
      <c r="BE92" s="78">
        <f>+BE91-BE64</f>
        <v>0</v>
      </c>
      <c r="BP92" s="78">
        <f>+BP91-BP64</f>
        <v>3.4924596548080444E-10</v>
      </c>
      <c r="CA92" s="78">
        <f>+CA91-CA64</f>
        <v>-2.6193447411060333E-10</v>
      </c>
      <c r="CL92" s="78">
        <f>+CL91-CL64</f>
        <v>0</v>
      </c>
      <c r="CW92" s="78">
        <f>+CW91-CW64</f>
        <v>0</v>
      </c>
      <c r="DH92" s="78">
        <f>+DH91-DH64</f>
        <v>0</v>
      </c>
    </row>
  </sheetData>
  <mergeCells count="18">
    <mergeCell ref="CO34:CX34"/>
    <mergeCell ref="CZ34:DI34"/>
    <mergeCell ref="CD2:CM2"/>
    <mergeCell ref="CO2:CX2"/>
    <mergeCell ref="CZ2:DI2"/>
    <mergeCell ref="BS34:CB34"/>
    <mergeCell ref="CD34:CM34"/>
    <mergeCell ref="P2:Y2"/>
    <mergeCell ref="AA2:AJ2"/>
    <mergeCell ref="AL2:AU2"/>
    <mergeCell ref="AW2:BF2"/>
    <mergeCell ref="BH2:BQ2"/>
    <mergeCell ref="BS2:CB2"/>
    <mergeCell ref="P34:Y34"/>
    <mergeCell ref="AA34:AJ34"/>
    <mergeCell ref="AL34:AU34"/>
    <mergeCell ref="AW34:BF34"/>
    <mergeCell ref="BH34:BQ34"/>
  </mergeCells>
  <conditionalFormatting sqref="B4:F35">
    <cfRule type="expression" dxfId="6" priority="1" stopIfTrue="1">
      <formula>LEN(B4)&gt;0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S48"/>
  <sheetViews>
    <sheetView topLeftCell="A13" workbookViewId="0">
      <selection activeCell="G44" sqref="G44:T45"/>
    </sheetView>
  </sheetViews>
  <sheetFormatPr defaultRowHeight="12.75" x14ac:dyDescent="0.2"/>
  <cols>
    <col min="5" max="5" width="16.140625" bestFit="1" customWidth="1"/>
    <col min="6" max="6" width="3" customWidth="1"/>
    <col min="7" max="7" width="10.85546875" bestFit="1" customWidth="1"/>
    <col min="8" max="8" width="3" customWidth="1"/>
    <col min="9" max="9" width="11.85546875" bestFit="1" customWidth="1"/>
    <col min="12" max="19" width="10.85546875" bestFit="1" customWidth="1"/>
  </cols>
  <sheetData>
    <row r="1" spans="1:19" x14ac:dyDescent="0.2">
      <c r="A1" s="1" t="s">
        <v>163</v>
      </c>
    </row>
    <row r="2" spans="1:19" x14ac:dyDescent="0.2">
      <c r="A2" s="1" t="s">
        <v>34</v>
      </c>
    </row>
    <row r="5" spans="1:19" x14ac:dyDescent="0.2">
      <c r="L5" s="97" t="s">
        <v>69</v>
      </c>
      <c r="M5" s="97"/>
      <c r="N5" s="97"/>
      <c r="O5" s="97"/>
    </row>
    <row r="6" spans="1:19" ht="13.5" thickBot="1" x14ac:dyDescent="0.25">
      <c r="E6" s="2" t="s">
        <v>70</v>
      </c>
      <c r="F6" s="2"/>
      <c r="G6" s="2" t="s">
        <v>164</v>
      </c>
      <c r="H6" s="2"/>
      <c r="I6" s="2" t="s">
        <v>72</v>
      </c>
      <c r="L6" s="2">
        <v>2020</v>
      </c>
      <c r="M6" s="2">
        <v>2021</v>
      </c>
      <c r="N6" s="2">
        <v>2022</v>
      </c>
      <c r="O6" s="2">
        <v>2023</v>
      </c>
      <c r="P6" s="2">
        <v>2024</v>
      </c>
      <c r="Q6" s="2">
        <v>2025</v>
      </c>
      <c r="R6" s="2">
        <v>2026</v>
      </c>
      <c r="S6" s="2">
        <v>2027</v>
      </c>
    </row>
    <row r="8" spans="1:19" x14ac:dyDescent="0.2">
      <c r="A8" t="s">
        <v>73</v>
      </c>
      <c r="E8" s="3">
        <v>5565159.9913184904</v>
      </c>
      <c r="F8" s="3"/>
      <c r="G8" s="3">
        <v>5565159.9913184904</v>
      </c>
      <c r="H8" s="3"/>
      <c r="I8" s="3">
        <f>+E8-G8</f>
        <v>0</v>
      </c>
    </row>
    <row r="9" spans="1:19" x14ac:dyDescent="0.2">
      <c r="A9" t="s">
        <v>74</v>
      </c>
      <c r="E9" s="3">
        <v>6764052.1030007042</v>
      </c>
      <c r="F9" s="3"/>
      <c r="G9" s="3">
        <v>6764052.1030007023</v>
      </c>
      <c r="H9" s="3"/>
      <c r="I9" s="3">
        <f>+E9-G9</f>
        <v>0</v>
      </c>
    </row>
    <row r="10" spans="1:19" x14ac:dyDescent="0.2">
      <c r="A10" t="s">
        <v>75</v>
      </c>
      <c r="E10" s="3">
        <v>-9657346.2366199996</v>
      </c>
      <c r="F10" s="3"/>
      <c r="G10" s="3">
        <v>-9657346.2366199996</v>
      </c>
      <c r="H10" s="3"/>
      <c r="I10" s="3">
        <f>+E10-G10</f>
        <v>0</v>
      </c>
    </row>
    <row r="11" spans="1:19" x14ac:dyDescent="0.2">
      <c r="A11" t="s">
        <v>155</v>
      </c>
      <c r="E11" s="3">
        <v>-1263070.0000000019</v>
      </c>
      <c r="F11" s="3"/>
      <c r="G11" s="3">
        <v>0</v>
      </c>
      <c r="H11" s="3"/>
      <c r="I11" s="3">
        <f>+E11-G11</f>
        <v>-1263070.0000000019</v>
      </c>
      <c r="L11" s="26">
        <f>+I11</f>
        <v>-1263070.0000000019</v>
      </c>
      <c r="M11" s="26">
        <f t="shared" ref="M11:P12" si="0">+L11</f>
        <v>-1263070.0000000019</v>
      </c>
      <c r="N11" s="26">
        <f t="shared" si="0"/>
        <v>-1263070.0000000019</v>
      </c>
      <c r="O11" s="26">
        <f t="shared" si="0"/>
        <v>-1263070.0000000019</v>
      </c>
      <c r="P11" s="86">
        <f>+'GRZ SCH 8 Rates 1.0'!X64</f>
        <v>-654785</v>
      </c>
      <c r="Q11" s="86">
        <f>+P11</f>
        <v>-654785</v>
      </c>
      <c r="R11" s="86">
        <f>+Q11</f>
        <v>-654785</v>
      </c>
      <c r="S11" s="86">
        <f>+R11</f>
        <v>-654785</v>
      </c>
    </row>
    <row r="12" spans="1:19" x14ac:dyDescent="0.2">
      <c r="A12" t="s">
        <v>77</v>
      </c>
      <c r="E12" s="3"/>
      <c r="F12" s="3"/>
      <c r="G12" s="3"/>
      <c r="H12" s="3"/>
      <c r="I12" s="3"/>
      <c r="L12" s="26">
        <f>+'GRZ SCH 8 Rates 1.5'!AI64</f>
        <v>314327.69999999984</v>
      </c>
      <c r="M12" s="26">
        <f t="shared" si="0"/>
        <v>314327.69999999984</v>
      </c>
      <c r="N12" s="26">
        <f t="shared" si="0"/>
        <v>314327.69999999984</v>
      </c>
      <c r="O12" s="26">
        <f t="shared" si="0"/>
        <v>314327.69999999984</v>
      </c>
      <c r="P12" s="26">
        <f t="shared" si="0"/>
        <v>314327.69999999984</v>
      </c>
      <c r="Q12" s="86">
        <f>+'GRZ SCH 8 Rates 1.0'!AI64</f>
        <v>180413.84999999986</v>
      </c>
      <c r="R12" s="86">
        <f>+Q12</f>
        <v>180413.84999999986</v>
      </c>
      <c r="S12" s="86">
        <f>+R12</f>
        <v>180413.84999999986</v>
      </c>
    </row>
    <row r="13" spans="1:19" x14ac:dyDescent="0.2">
      <c r="A13" t="s">
        <v>78</v>
      </c>
      <c r="E13" s="3"/>
      <c r="F13" s="3"/>
      <c r="G13" s="3"/>
      <c r="H13" s="3"/>
      <c r="I13" s="3"/>
      <c r="L13" s="26"/>
      <c r="M13" s="26">
        <f>+'GRZ SCH 8 Rates 1.5'!AT64</f>
        <v>163347.36499999999</v>
      </c>
      <c r="N13" s="26">
        <f t="shared" ref="N13:Q13" si="1">+M13</f>
        <v>163347.36499999999</v>
      </c>
      <c r="O13" s="26">
        <f t="shared" si="1"/>
        <v>163347.36499999999</v>
      </c>
      <c r="P13" s="26">
        <f t="shared" si="1"/>
        <v>163347.36499999999</v>
      </c>
      <c r="Q13" s="26">
        <f t="shared" si="1"/>
        <v>163347.36499999999</v>
      </c>
      <c r="R13" s="86">
        <f>+'GRZ SCH 8 Rates 1.0'!AT64</f>
        <v>81673.682499999995</v>
      </c>
      <c r="S13" s="86">
        <f>+R13</f>
        <v>81673.682499999995</v>
      </c>
    </row>
    <row r="14" spans="1:19" x14ac:dyDescent="0.2">
      <c r="A14" t="s">
        <v>79</v>
      </c>
      <c r="E14" s="3"/>
      <c r="F14" s="3"/>
      <c r="G14" s="3"/>
      <c r="H14" s="3"/>
      <c r="I14" s="3"/>
      <c r="L14" s="26"/>
      <c r="N14" s="26">
        <f>+'GRZ SCH 8 Rates 1.5'!BE64</f>
        <v>109710.39480999997</v>
      </c>
      <c r="O14" s="26">
        <f>+N14</f>
        <v>109710.39480999997</v>
      </c>
      <c r="P14" s="26">
        <f>+O14</f>
        <v>109710.39480999997</v>
      </c>
      <c r="Q14" s="26">
        <f>+P14</f>
        <v>109710.39480999997</v>
      </c>
      <c r="R14" s="26">
        <f>+Q14</f>
        <v>109710.39480999997</v>
      </c>
      <c r="S14" s="86">
        <f>+'GRZ SCH 8 Rates 1.0'!BE64</f>
        <v>54855.197404999868</v>
      </c>
    </row>
    <row r="15" spans="1:19" x14ac:dyDescent="0.2">
      <c r="A15" t="s">
        <v>80</v>
      </c>
      <c r="E15" s="3"/>
      <c r="F15" s="3"/>
      <c r="G15" s="3"/>
      <c r="H15" s="3"/>
      <c r="I15" s="3"/>
      <c r="L15" s="26"/>
      <c r="O15" s="26">
        <f>+'GRZ SCH 8 Rates 1.5'!BP64</f>
        <v>80409.403637300013</v>
      </c>
      <c r="P15" s="26">
        <f>+O15</f>
        <v>80409.403637300013</v>
      </c>
      <c r="Q15" s="26">
        <f>+P15</f>
        <v>80409.403637300013</v>
      </c>
      <c r="R15" s="26">
        <f>+Q15</f>
        <v>80409.403637300013</v>
      </c>
      <c r="S15" s="26">
        <f>+R15</f>
        <v>80409.403637300013</v>
      </c>
    </row>
    <row r="16" spans="1:19" x14ac:dyDescent="0.2">
      <c r="A16" t="s">
        <v>81</v>
      </c>
      <c r="E16" s="3"/>
      <c r="F16" s="3"/>
      <c r="G16" s="3"/>
      <c r="H16" s="3"/>
      <c r="I16" s="3"/>
      <c r="L16" s="26"/>
      <c r="P16" s="26">
        <f>+'GRZ SCH 8 Rates 1.5'!CA64</f>
        <v>63128.93237505696</v>
      </c>
      <c r="Q16" s="26">
        <f>+P16</f>
        <v>63128.93237505696</v>
      </c>
      <c r="R16" s="26">
        <f>+Q16</f>
        <v>63128.93237505696</v>
      </c>
      <c r="S16" s="26">
        <f>+R16</f>
        <v>63128.93237505696</v>
      </c>
    </row>
    <row r="17" spans="1:19" x14ac:dyDescent="0.2">
      <c r="A17" t="s">
        <v>82</v>
      </c>
      <c r="E17" s="3"/>
      <c r="F17" s="3"/>
      <c r="G17" s="3"/>
      <c r="H17" s="3"/>
      <c r="I17" s="3"/>
      <c r="L17" s="26"/>
      <c r="Q17" s="26">
        <f>+'GRZ SCH 8 Rates 1.5'!CL64</f>
        <v>52050.517295550031</v>
      </c>
      <c r="R17" s="26">
        <f>+Q17</f>
        <v>52050.517295550031</v>
      </c>
      <c r="S17" s="26">
        <f>+R17</f>
        <v>52050.517295550031</v>
      </c>
    </row>
    <row r="18" spans="1:19" x14ac:dyDescent="0.2">
      <c r="A18" t="s">
        <v>83</v>
      </c>
      <c r="E18" s="3"/>
      <c r="F18" s="3"/>
      <c r="G18" s="3"/>
      <c r="H18" s="3"/>
      <c r="I18" s="3"/>
      <c r="L18" s="26"/>
      <c r="Q18" s="26"/>
      <c r="R18" s="26">
        <f>+'GRZ SCH 8 Rates 1.5'!CW64</f>
        <v>44357.530772691593</v>
      </c>
      <c r="S18" s="26">
        <f>+R18</f>
        <v>44357.530772691593</v>
      </c>
    </row>
    <row r="19" spans="1:19" x14ac:dyDescent="0.2">
      <c r="A19" t="s">
        <v>84</v>
      </c>
      <c r="E19" s="3"/>
      <c r="F19" s="3"/>
      <c r="G19" s="3"/>
      <c r="H19" s="3"/>
      <c r="I19" s="3"/>
      <c r="L19" s="26"/>
      <c r="Q19" s="26"/>
      <c r="R19" s="26"/>
      <c r="S19" s="26">
        <f>+'GRZ SCH 8 Rates 1.5'!DH64</f>
        <v>38639.530071068904</v>
      </c>
    </row>
    <row r="20" spans="1:19" x14ac:dyDescent="0.2">
      <c r="E20" s="3"/>
      <c r="F20" s="3"/>
      <c r="G20" s="3"/>
      <c r="H20" s="3"/>
      <c r="I20" s="3"/>
      <c r="L20" s="26"/>
    </row>
    <row r="21" spans="1:19" x14ac:dyDescent="0.2">
      <c r="E21" s="4"/>
      <c r="F21" s="3"/>
      <c r="G21" s="4"/>
      <c r="H21" s="3"/>
      <c r="I21" s="4"/>
      <c r="L21" s="4"/>
      <c r="M21" s="4"/>
      <c r="N21" s="4"/>
      <c r="O21" s="4"/>
      <c r="P21" s="4"/>
      <c r="Q21" s="4"/>
      <c r="R21" s="4"/>
      <c r="S21" s="4"/>
    </row>
    <row r="22" spans="1:19" x14ac:dyDescent="0.2">
      <c r="A22" t="s">
        <v>85</v>
      </c>
      <c r="E22" s="3">
        <f>SUM(E8:E21)</f>
        <v>1408795.8576991931</v>
      </c>
      <c r="F22" s="3"/>
      <c r="G22" s="3">
        <f>SUM(G8:G21)</f>
        <v>2671865.8576991931</v>
      </c>
      <c r="H22" s="3"/>
      <c r="I22" s="3">
        <f>SUM(I8:I21)</f>
        <v>-1263070.0000000019</v>
      </c>
      <c r="L22" s="3">
        <f t="shared" ref="L22:S22" si="2">SUM(L8:L21)</f>
        <v>-948742.30000000203</v>
      </c>
      <c r="M22" s="3">
        <f t="shared" si="2"/>
        <v>-785394.93500000203</v>
      </c>
      <c r="N22" s="3">
        <f t="shared" si="2"/>
        <v>-675684.54019000207</v>
      </c>
      <c r="O22" s="3">
        <f t="shared" si="2"/>
        <v>-595275.13655270205</v>
      </c>
      <c r="P22" s="3">
        <f t="shared" si="2"/>
        <v>76138.795822356769</v>
      </c>
      <c r="Q22" s="3">
        <f t="shared" si="2"/>
        <v>-5724.5368820931762</v>
      </c>
      <c r="R22" s="3">
        <f t="shared" si="2"/>
        <v>-43040.688609401579</v>
      </c>
      <c r="S22" s="3">
        <f t="shared" si="2"/>
        <v>-59256.355943332775</v>
      </c>
    </row>
    <row r="23" spans="1:19" x14ac:dyDescent="0.2">
      <c r="A23" t="s">
        <v>45</v>
      </c>
      <c r="I23" s="9">
        <v>0.26500000000000001</v>
      </c>
      <c r="L23" s="9">
        <v>0.26500000000000001</v>
      </c>
      <c r="M23" s="9">
        <v>0.26500000000000001</v>
      </c>
      <c r="N23" s="9">
        <v>0.26500000000000001</v>
      </c>
      <c r="O23" s="9">
        <v>0.26500000000000001</v>
      </c>
      <c r="P23" s="9">
        <v>0.26500000000000001</v>
      </c>
      <c r="Q23" s="9">
        <v>0.26500000000000001</v>
      </c>
      <c r="R23" s="9">
        <v>0.26500000000000001</v>
      </c>
      <c r="S23" s="9">
        <v>0.26500000000000001</v>
      </c>
    </row>
    <row r="24" spans="1:19" x14ac:dyDescent="0.2">
      <c r="A24" t="s">
        <v>46</v>
      </c>
      <c r="I24" s="3">
        <f>+I22*I23</f>
        <v>-334713.55000000051</v>
      </c>
      <c r="L24" s="3">
        <f>+L22*L23</f>
        <v>-251416.70950000055</v>
      </c>
      <c r="M24" s="3">
        <f t="shared" ref="M24:O24" si="3">+M22*M23</f>
        <v>-208129.65777500055</v>
      </c>
      <c r="N24" s="3">
        <f t="shared" si="3"/>
        <v>-179056.40315035055</v>
      </c>
      <c r="O24" s="3">
        <f t="shared" si="3"/>
        <v>-157747.91118646605</v>
      </c>
      <c r="P24" s="3">
        <f t="shared" ref="P24:Q24" si="4">+P22*P23</f>
        <v>20176.780892924544</v>
      </c>
      <c r="Q24" s="3">
        <f t="shared" si="4"/>
        <v>-1517.0022737546917</v>
      </c>
      <c r="R24" s="3">
        <f t="shared" ref="R24:S24" si="5">+R22*R23</f>
        <v>-11405.782481491418</v>
      </c>
      <c r="S24" s="3">
        <f t="shared" si="5"/>
        <v>-15702.934324983185</v>
      </c>
    </row>
    <row r="25" spans="1:19" x14ac:dyDescent="0.2">
      <c r="A25" t="s">
        <v>47</v>
      </c>
      <c r="G25" s="10">
        <f>1/(1-I23)</f>
        <v>1.3605442176870748</v>
      </c>
      <c r="I25" s="3">
        <f>I24*G25-I24</f>
        <v>-120679.0350340138</v>
      </c>
      <c r="L25" s="3">
        <f>L24*$G$25-L24</f>
        <v>-90646.840840136254</v>
      </c>
      <c r="M25" s="3">
        <f t="shared" ref="M25:O25" si="6">M24*$G$25-M24</f>
        <v>-75039.944639966183</v>
      </c>
      <c r="N25" s="3">
        <f t="shared" si="6"/>
        <v>-64557.750795704604</v>
      </c>
      <c r="O25" s="3">
        <f t="shared" si="6"/>
        <v>-56875.097230494546</v>
      </c>
      <c r="P25" s="3">
        <f t="shared" ref="P25:Q25" si="7">P24*$G$25-P24</f>
        <v>7274.6216824829971</v>
      </c>
      <c r="Q25" s="3">
        <f t="shared" si="7"/>
        <v>-546.94639802039887</v>
      </c>
      <c r="R25" s="3">
        <f t="shared" ref="R25:S25" si="8">R24*$G$25-R24</f>
        <v>-4112.2889218982655</v>
      </c>
      <c r="S25" s="3">
        <f t="shared" si="8"/>
        <v>-5661.6021715925763</v>
      </c>
    </row>
    <row r="26" spans="1:19" ht="13.5" thickBot="1" x14ac:dyDescent="0.25">
      <c r="A26" t="s">
        <v>48</v>
      </c>
      <c r="I26" s="7">
        <f>SUM(I24:I25)</f>
        <v>-455392.58503401431</v>
      </c>
      <c r="L26" s="7">
        <f>SUM(L24:L25)</f>
        <v>-342063.5503401368</v>
      </c>
      <c r="M26" s="7">
        <f t="shared" ref="M26:O26" si="9">SUM(M24:M25)</f>
        <v>-283169.60241496674</v>
      </c>
      <c r="N26" s="7">
        <f t="shared" si="9"/>
        <v>-243614.15394605516</v>
      </c>
      <c r="O26" s="7">
        <f t="shared" si="9"/>
        <v>-214623.0084169606</v>
      </c>
      <c r="P26" s="7">
        <f t="shared" ref="P26:Q26" si="10">SUM(P24:P25)</f>
        <v>27451.402575407541</v>
      </c>
      <c r="Q26" s="7">
        <f t="shared" si="10"/>
        <v>-2063.9486717750906</v>
      </c>
      <c r="R26" s="7">
        <f t="shared" ref="R26:S26" si="11">SUM(R24:R25)</f>
        <v>-15518.071403389684</v>
      </c>
      <c r="S26" s="7">
        <f t="shared" si="11"/>
        <v>-21364.536496575762</v>
      </c>
    </row>
    <row r="27" spans="1:19" ht="13.5" thickTop="1" x14ac:dyDescent="0.2">
      <c r="I27" s="3"/>
    </row>
    <row r="28" spans="1:19" x14ac:dyDescent="0.2">
      <c r="A28" t="s">
        <v>165</v>
      </c>
      <c r="I28" s="3">
        <f>+I26</f>
        <v>-455392.58503401431</v>
      </c>
      <c r="L28" s="26">
        <f>+L26</f>
        <v>-342063.5503401368</v>
      </c>
      <c r="M28" s="26">
        <f t="shared" ref="M28:S28" si="12">+M26</f>
        <v>-283169.60241496674</v>
      </c>
      <c r="N28" s="26">
        <f t="shared" si="12"/>
        <v>-243614.15394605516</v>
      </c>
      <c r="O28" s="26">
        <f t="shared" si="12"/>
        <v>-214623.0084169606</v>
      </c>
      <c r="P28" s="26">
        <f t="shared" si="12"/>
        <v>27451.402575407541</v>
      </c>
      <c r="Q28" s="26">
        <f t="shared" si="12"/>
        <v>-2063.9486717750906</v>
      </c>
      <c r="R28" s="26">
        <f t="shared" si="12"/>
        <v>-15518.071403389684</v>
      </c>
      <c r="S28" s="26">
        <f t="shared" si="12"/>
        <v>-21364.536496575762</v>
      </c>
    </row>
    <row r="29" spans="1:19" x14ac:dyDescent="0.2">
      <c r="A29" t="s">
        <v>55</v>
      </c>
      <c r="B29" s="5">
        <f>IRM!D9</f>
        <v>1.6E-2</v>
      </c>
      <c r="I29" s="3">
        <f>I28*(1+B29)</f>
        <v>-462678.86639455857</v>
      </c>
      <c r="L29" s="3">
        <f>L28*(1+B29)</f>
        <v>-347536.56714557897</v>
      </c>
      <c r="M29" s="3">
        <f>M28*(1+B29)</f>
        <v>-287700.31605360622</v>
      </c>
      <c r="N29" s="3">
        <f>N28*(1+B29)</f>
        <v>-247511.98040919204</v>
      </c>
      <c r="O29" s="3">
        <f>O28*(1+B29)</f>
        <v>-218056.97655163196</v>
      </c>
      <c r="P29" s="3">
        <f>P28*(1+$B$29)</f>
        <v>27890.625016614063</v>
      </c>
      <c r="Q29" s="3">
        <f t="shared" ref="Q29:S29" si="13">Q28*(1+$B$29)</f>
        <v>-2096.9718505234919</v>
      </c>
      <c r="R29" s="3">
        <f t="shared" si="13"/>
        <v>-15766.36054584392</v>
      </c>
      <c r="S29" s="3">
        <f t="shared" si="13"/>
        <v>-21706.369080520974</v>
      </c>
    </row>
    <row r="30" spans="1:19" x14ac:dyDescent="0.2">
      <c r="A30" t="s">
        <v>56</v>
      </c>
      <c r="B30" s="5">
        <f>IRM!D10</f>
        <v>9.0000000000000011E-3</v>
      </c>
      <c r="I30" s="3">
        <f>I29*(1+B30)</f>
        <v>-466842.97619210958</v>
      </c>
      <c r="L30" s="3">
        <f t="shared" ref="L30:L32" si="14">L29*(1+B30)</f>
        <v>-350664.39624988916</v>
      </c>
      <c r="M30" s="3">
        <f t="shared" ref="M30:M33" si="15">M29*(1+B30)</f>
        <v>-290289.61889808864</v>
      </c>
      <c r="N30" s="3">
        <f t="shared" ref="N30:N34" si="16">N29*(1+B30)</f>
        <v>-249739.58823287475</v>
      </c>
      <c r="O30" s="3">
        <f t="shared" ref="O30:O35" si="17">O29*(1+B30)</f>
        <v>-220019.48934059663</v>
      </c>
      <c r="P30" s="3">
        <f>P29*(1+$B$30)</f>
        <v>28141.640641763588</v>
      </c>
      <c r="Q30" s="3">
        <f>Q29*(1+$B$30)</f>
        <v>-2115.844597178203</v>
      </c>
      <c r="R30" s="3">
        <f>R29*(1+$B$30)</f>
        <v>-15908.257790756514</v>
      </c>
      <c r="S30" s="3">
        <f>S29*(1+$B$30)</f>
        <v>-21901.726402245658</v>
      </c>
    </row>
    <row r="31" spans="1:19" x14ac:dyDescent="0.2">
      <c r="A31" t="s">
        <v>57</v>
      </c>
      <c r="B31" s="5">
        <f>IRM!D11</f>
        <v>1.2E-2</v>
      </c>
      <c r="I31" s="3">
        <f>I30*(1+B31)</f>
        <v>-472445.09190641489</v>
      </c>
      <c r="L31" s="3">
        <f t="shared" si="14"/>
        <v>-354872.36900488782</v>
      </c>
      <c r="M31" s="3">
        <f t="shared" si="15"/>
        <v>-293773.09432486573</v>
      </c>
      <c r="N31" s="3">
        <f t="shared" si="16"/>
        <v>-252736.46329166926</v>
      </c>
      <c r="O31" s="3">
        <f t="shared" si="17"/>
        <v>-222659.72321268378</v>
      </c>
      <c r="P31" s="3">
        <f>P30*(1+$B$31)</f>
        <v>28479.340329464751</v>
      </c>
      <c r="Q31" s="3">
        <f>Q30*(1+$B$31)</f>
        <v>-2141.2347323443414</v>
      </c>
      <c r="R31" s="3">
        <f>R30*(1+$B$31)</f>
        <v>-16099.156884245593</v>
      </c>
      <c r="S31" s="3">
        <f>S30*(1+$B$31)</f>
        <v>-22164.547119072606</v>
      </c>
    </row>
    <row r="32" spans="1:19" x14ac:dyDescent="0.2">
      <c r="A32" t="s">
        <v>58</v>
      </c>
      <c r="B32" s="5">
        <f>IRM!D12</f>
        <v>1.7000000000000001E-2</v>
      </c>
      <c r="I32" s="3"/>
      <c r="L32" s="3">
        <f t="shared" si="14"/>
        <v>-360905.19927797088</v>
      </c>
      <c r="M32" s="3">
        <f t="shared" si="15"/>
        <v>-298767.23692838842</v>
      </c>
      <c r="N32" s="3">
        <f t="shared" si="16"/>
        <v>-257032.98316762762</v>
      </c>
      <c r="O32" s="3">
        <f t="shared" si="17"/>
        <v>-226444.93850729938</v>
      </c>
      <c r="P32" s="3">
        <f>P31*(1+$B$32)</f>
        <v>28963.489115065648</v>
      </c>
      <c r="Q32" s="3">
        <f>Q31*(1+$B$32)</f>
        <v>-2177.6357227941949</v>
      </c>
      <c r="R32" s="3">
        <f>R31*(1+$B$32)</f>
        <v>-16372.842551277767</v>
      </c>
      <c r="S32" s="3">
        <f>S31*(1+$B$32)</f>
        <v>-22541.344420096837</v>
      </c>
    </row>
    <row r="33" spans="1:19" x14ac:dyDescent="0.2">
      <c r="A33" t="s">
        <v>59</v>
      </c>
      <c r="B33" s="5">
        <f>IRM!D13</f>
        <v>1.9E-2</v>
      </c>
      <c r="I33" s="3"/>
      <c r="M33" s="3">
        <f t="shared" si="15"/>
        <v>-304443.81443002779</v>
      </c>
      <c r="N33" s="3">
        <f t="shared" si="16"/>
        <v>-261916.60984781254</v>
      </c>
      <c r="O33" s="3">
        <f t="shared" si="17"/>
        <v>-230747.39233893805</v>
      </c>
      <c r="P33" s="3">
        <f>P32*(1+$B$33)</f>
        <v>29513.795408251892</v>
      </c>
      <c r="Q33" s="3">
        <f>Q32*(1+$B$33)</f>
        <v>-2219.0108015272845</v>
      </c>
      <c r="R33" s="3">
        <f>R32*(1+$B$33)</f>
        <v>-16683.926559752043</v>
      </c>
      <c r="S33" s="3">
        <f>S32*(1+$B$33)</f>
        <v>-22969.629964078675</v>
      </c>
    </row>
    <row r="34" spans="1:19" x14ac:dyDescent="0.2">
      <c r="A34" t="s">
        <v>60</v>
      </c>
      <c r="B34" s="5">
        <f>IRM!D14</f>
        <v>0.03</v>
      </c>
      <c r="I34" s="3"/>
      <c r="N34" s="3">
        <f t="shared" si="16"/>
        <v>-269774.10814324691</v>
      </c>
      <c r="O34" s="3">
        <f t="shared" si="17"/>
        <v>-237669.8141091062</v>
      </c>
      <c r="P34" s="3">
        <f>P33*(1+$B$34)</f>
        <v>30399.20927049945</v>
      </c>
      <c r="Q34" s="3">
        <f>Q33*(1+$B$34)</f>
        <v>-2285.5811255731032</v>
      </c>
      <c r="R34" s="3">
        <f>R33*(1+$B$34)</f>
        <v>-17184.444356544605</v>
      </c>
      <c r="S34" s="3">
        <f>S33*(1+$B$34)</f>
        <v>-23658.718863001035</v>
      </c>
    </row>
    <row r="35" spans="1:19" x14ac:dyDescent="0.2">
      <c r="A35" t="s">
        <v>61</v>
      </c>
      <c r="B35" s="5">
        <f>IRM!D15</f>
        <v>3.4000000000000002E-2</v>
      </c>
      <c r="I35" s="3"/>
      <c r="O35" s="3">
        <f t="shared" si="17"/>
        <v>-245750.58778881581</v>
      </c>
      <c r="P35" s="3">
        <f>P34*(1+$B$35)</f>
        <v>31432.782385696431</v>
      </c>
      <c r="Q35" s="3">
        <f>Q34*(1+$B$35)</f>
        <v>-2363.2908838425888</v>
      </c>
      <c r="R35" s="3">
        <f>R34*(1+$B$35)</f>
        <v>-17768.715464667122</v>
      </c>
      <c r="S35" s="3">
        <f>S34*(1+$B$35)</f>
        <v>-24463.115304343071</v>
      </c>
    </row>
    <row r="36" spans="1:19" x14ac:dyDescent="0.2">
      <c r="A36" t="s">
        <v>62</v>
      </c>
      <c r="B36" s="5">
        <f>IRM!D16</f>
        <v>4.4999999999999998E-2</v>
      </c>
      <c r="I36" s="3"/>
      <c r="P36" s="3">
        <f>P35*(1+$B$36)</f>
        <v>32847.257593052767</v>
      </c>
      <c r="Q36" s="3">
        <f>Q35*(1+$B$36)</f>
        <v>-2469.6389736155052</v>
      </c>
      <c r="R36" s="3">
        <f>R35*(1+$B$36)</f>
        <v>-18568.307660577142</v>
      </c>
      <c r="S36" s="3">
        <f>S35*(1+$B$36)</f>
        <v>-25563.955493038509</v>
      </c>
    </row>
    <row r="37" spans="1:19" x14ac:dyDescent="0.2">
      <c r="A37" t="s">
        <v>63</v>
      </c>
      <c r="B37" s="5">
        <f>IRM!D17</f>
        <v>3.3000000000000002E-2</v>
      </c>
      <c r="I37" s="3"/>
      <c r="P37" s="3"/>
      <c r="Q37" s="3">
        <f>Q36*(1+$B$37)</f>
        <v>-2551.1370597448167</v>
      </c>
      <c r="R37" s="3">
        <f>R36*(1+$B$37)</f>
        <v>-19181.061813376185</v>
      </c>
      <c r="S37" s="3">
        <f>S36*(1+$B$37)</f>
        <v>-26407.566024308777</v>
      </c>
    </row>
    <row r="38" spans="1:19" x14ac:dyDescent="0.2">
      <c r="A38" t="s">
        <v>67</v>
      </c>
      <c r="B38" s="5">
        <f>IRM!D18</f>
        <v>2.3E-2</v>
      </c>
      <c r="I38" s="3"/>
      <c r="P38" s="3"/>
      <c r="Q38" s="3"/>
      <c r="R38" s="3">
        <f>R37*(1+$B$38)</f>
        <v>-19622.226235083835</v>
      </c>
      <c r="S38" s="3">
        <f>S37*(1+$B$38)</f>
        <v>-27014.940042867875</v>
      </c>
    </row>
    <row r="39" spans="1:19" x14ac:dyDescent="0.2">
      <c r="A39" t="s">
        <v>87</v>
      </c>
      <c r="B39" s="5">
        <f>IRM!D19</f>
        <v>0</v>
      </c>
      <c r="I39" s="3"/>
      <c r="P39" s="3"/>
      <c r="Q39" s="3"/>
      <c r="R39" s="3"/>
      <c r="S39" s="3">
        <f>S38*(1+$B$39)</f>
        <v>-27014.940042867875</v>
      </c>
    </row>
    <row r="40" spans="1:19" x14ac:dyDescent="0.2">
      <c r="B40" s="5"/>
      <c r="I40" s="3"/>
    </row>
    <row r="41" spans="1:19" x14ac:dyDescent="0.2">
      <c r="B41" s="5"/>
      <c r="I41" s="3"/>
    </row>
    <row r="42" spans="1:19" x14ac:dyDescent="0.2">
      <c r="I42" s="3"/>
    </row>
    <row r="43" spans="1:19" x14ac:dyDescent="0.2">
      <c r="G43" s="11" t="s">
        <v>88</v>
      </c>
      <c r="I43" s="3">
        <f>+I31</f>
        <v>-472445.09190641489</v>
      </c>
      <c r="L43" s="3">
        <f>+L32</f>
        <v>-360905.19927797088</v>
      </c>
      <c r="M43" s="26">
        <f>+M33</f>
        <v>-304443.81443002779</v>
      </c>
      <c r="N43" s="26">
        <f>+N34</f>
        <v>-269774.10814324691</v>
      </c>
      <c r="O43" s="26">
        <f>+O35</f>
        <v>-245750.58778881581</v>
      </c>
      <c r="P43" s="26">
        <f>+P36</f>
        <v>32847.257593052767</v>
      </c>
      <c r="Q43" s="26">
        <f>+Q37</f>
        <v>-2551.1370597448167</v>
      </c>
      <c r="R43" s="26">
        <f>+R38</f>
        <v>-19622.226235083835</v>
      </c>
      <c r="S43" s="26">
        <f>+S39</f>
        <v>-27014.940042867875</v>
      </c>
    </row>
    <row r="44" spans="1:19" x14ac:dyDescent="0.2">
      <c r="G44" s="11"/>
      <c r="I44" s="3"/>
      <c r="L44" s="3"/>
      <c r="M44" s="3"/>
      <c r="N44" s="3"/>
      <c r="O44" s="3"/>
      <c r="P44" s="3"/>
      <c r="Q44" s="3"/>
      <c r="R44" s="3"/>
      <c r="S44" s="3"/>
    </row>
    <row r="45" spans="1:19" x14ac:dyDescent="0.2">
      <c r="I45" s="3"/>
    </row>
    <row r="46" spans="1:19" x14ac:dyDescent="0.2">
      <c r="I46" s="3"/>
    </row>
    <row r="47" spans="1:19" x14ac:dyDescent="0.2">
      <c r="I47" s="3"/>
    </row>
    <row r="48" spans="1:19" x14ac:dyDescent="0.2">
      <c r="I48" s="3"/>
    </row>
  </sheetData>
  <mergeCells count="1">
    <mergeCell ref="L5:O5"/>
  </mergeCells>
  <phoneticPr fontId="11" type="noConversion"/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7910-6AF8-4BB4-A9D7-B7ED7F402DCF}">
  <sheetPr>
    <tabColor theme="7" tint="0.39997558519241921"/>
  </sheetPr>
  <dimension ref="A1:DI92"/>
  <sheetViews>
    <sheetView topLeftCell="A17" zoomScale="85" zoomScaleNormal="85" workbookViewId="0"/>
  </sheetViews>
  <sheetFormatPr defaultColWidth="9.28515625" defaultRowHeight="15" x14ac:dyDescent="0.25"/>
  <cols>
    <col min="1" max="1" width="9.28515625" style="33"/>
    <col min="2" max="2" width="11.5703125" style="33" bestFit="1" customWidth="1"/>
    <col min="3" max="3" width="72.85546875" style="33" bestFit="1" customWidth="1"/>
    <col min="4" max="4" width="15.28515625" style="33" bestFit="1" customWidth="1"/>
    <col min="5" max="5" width="14.140625" style="33" bestFit="1" customWidth="1"/>
    <col min="6" max="6" width="9.28515625" style="33" bestFit="1" customWidth="1"/>
    <col min="7" max="7" width="15" style="33" bestFit="1" customWidth="1"/>
    <col min="8" max="8" width="14.28515625" style="33" bestFit="1" customWidth="1"/>
    <col min="9" max="9" width="14.5703125" style="33" bestFit="1" customWidth="1"/>
    <col min="10" max="10" width="7.140625" style="33" bestFit="1" customWidth="1"/>
    <col min="11" max="11" width="13.7109375" style="33" bestFit="1" customWidth="1"/>
    <col min="12" max="12" width="15.28515625" style="33" bestFit="1" customWidth="1"/>
    <col min="13" max="15" width="9.28515625" style="33"/>
    <col min="16" max="16" width="11.5703125" style="33" bestFit="1" customWidth="1"/>
    <col min="17" max="17" width="8.5703125" style="33" bestFit="1" customWidth="1"/>
    <col min="18" max="18" width="11.5703125" style="33" bestFit="1" customWidth="1"/>
    <col min="19" max="19" width="3.140625" style="33" bestFit="1" customWidth="1"/>
    <col min="20" max="20" width="13.42578125" style="33" bestFit="1" customWidth="1"/>
    <col min="21" max="21" width="11.5703125" style="33" bestFit="1" customWidth="1"/>
    <col min="22" max="22" width="13.28515625" style="33" bestFit="1" customWidth="1"/>
    <col min="23" max="23" width="8.42578125" style="33" bestFit="1" customWidth="1"/>
    <col min="24" max="24" width="11.28515625" style="33" bestFit="1" customWidth="1"/>
    <col min="25" max="25" width="11.5703125" style="33" bestFit="1" customWidth="1"/>
    <col min="26" max="27" width="9.28515625" style="33"/>
    <col min="28" max="28" width="11.5703125" style="33" bestFit="1" customWidth="1"/>
    <col min="29" max="29" width="9.5703125" style="33" bestFit="1" customWidth="1"/>
    <col min="30" max="30" width="3.140625" style="33" bestFit="1" customWidth="1"/>
    <col min="31" max="31" width="13.42578125" style="33" bestFit="1" customWidth="1"/>
    <col min="32" max="32" width="9.28515625" style="33"/>
    <col min="33" max="33" width="13.28515625" style="33" bestFit="1" customWidth="1"/>
    <col min="34" max="34" width="8.42578125" style="33" bestFit="1" customWidth="1"/>
    <col min="35" max="35" width="11.28515625" style="33" bestFit="1" customWidth="1"/>
    <col min="36" max="36" width="11.5703125" style="33" bestFit="1" customWidth="1"/>
    <col min="37" max="37" width="9.28515625" style="33"/>
    <col min="38" max="38" width="11.5703125" style="33" bestFit="1" customWidth="1"/>
    <col min="39" max="39" width="10.5703125" style="33" bestFit="1" customWidth="1"/>
    <col min="40" max="40" width="9.5703125" style="33" bestFit="1" customWidth="1"/>
    <col min="41" max="41" width="3.140625" style="33" bestFit="1" customWidth="1"/>
    <col min="42" max="42" width="13.42578125" style="33" bestFit="1" customWidth="1"/>
    <col min="43" max="43" width="9.28515625" style="33"/>
    <col min="44" max="44" width="13.28515625" style="33" bestFit="1" customWidth="1"/>
    <col min="45" max="45" width="8.42578125" style="33" bestFit="1" customWidth="1"/>
    <col min="46" max="46" width="9.7109375" style="33" bestFit="1" customWidth="1"/>
    <col min="47" max="47" width="11.5703125" style="33" bestFit="1" customWidth="1"/>
    <col min="48" max="48" width="9.28515625" style="33"/>
    <col min="49" max="49" width="11.5703125" style="33" bestFit="1" customWidth="1"/>
    <col min="50" max="50" width="10.5703125" style="33" bestFit="1" customWidth="1"/>
    <col min="51" max="51" width="9.5703125" style="33" bestFit="1" customWidth="1"/>
    <col min="52" max="52" width="3.140625" style="33" bestFit="1" customWidth="1"/>
    <col min="53" max="53" width="13.42578125" style="33" bestFit="1" customWidth="1"/>
    <col min="54" max="54" width="9.28515625" style="33"/>
    <col min="55" max="55" width="13.28515625" style="33" bestFit="1" customWidth="1"/>
    <col min="56" max="56" width="8.42578125" style="33" bestFit="1" customWidth="1"/>
    <col min="57" max="57" width="9.7109375" style="33" bestFit="1" customWidth="1"/>
    <col min="58" max="58" width="11.5703125" style="33" bestFit="1" customWidth="1"/>
    <col min="59" max="59" width="9.28515625" style="33"/>
    <col min="60" max="60" width="11.5703125" style="33" bestFit="1" customWidth="1"/>
    <col min="61" max="61" width="10.5703125" style="33" bestFit="1" customWidth="1"/>
    <col min="62" max="62" width="9.5703125" style="33" bestFit="1" customWidth="1"/>
    <col min="63" max="63" width="3.140625" style="33" bestFit="1" customWidth="1"/>
    <col min="64" max="64" width="13.42578125" style="33" bestFit="1" customWidth="1"/>
    <col min="65" max="65" width="9.28515625" style="33"/>
    <col min="66" max="66" width="13.28515625" style="33" bestFit="1" customWidth="1"/>
    <col min="67" max="67" width="8.42578125" style="33" bestFit="1" customWidth="1"/>
    <col min="68" max="68" width="9.7109375" style="33" bestFit="1" customWidth="1"/>
    <col min="69" max="69" width="11.5703125" style="33" bestFit="1" customWidth="1"/>
    <col min="70" max="71" width="9.28515625" style="33"/>
    <col min="72" max="72" width="10.5703125" style="33" bestFit="1" customWidth="1"/>
    <col min="73" max="73" width="9.5703125" style="33" bestFit="1" customWidth="1"/>
    <col min="74" max="74" width="3.140625" style="33" bestFit="1" customWidth="1"/>
    <col min="75" max="75" width="13.42578125" style="33" bestFit="1" customWidth="1"/>
    <col min="76" max="76" width="9.28515625" style="33"/>
    <col min="77" max="77" width="13.28515625" style="33" bestFit="1" customWidth="1"/>
    <col min="78" max="78" width="8.42578125" style="33" bestFit="1" customWidth="1"/>
    <col min="79" max="79" width="9.7109375" style="33" bestFit="1" customWidth="1"/>
    <col min="80" max="80" width="11.5703125" style="33" bestFit="1" customWidth="1"/>
    <col min="81" max="82" width="9.28515625" style="33"/>
    <col min="83" max="83" width="10.5703125" style="33" bestFit="1" customWidth="1"/>
    <col min="84" max="84" width="9.5703125" style="33" bestFit="1" customWidth="1"/>
    <col min="85" max="85" width="3.140625" style="33" bestFit="1" customWidth="1"/>
    <col min="86" max="86" width="13.42578125" style="33" bestFit="1" customWidth="1"/>
    <col min="87" max="87" width="9.28515625" style="33"/>
    <col min="88" max="88" width="13.28515625" style="33" bestFit="1" customWidth="1"/>
    <col min="89" max="89" width="8.42578125" style="33" bestFit="1" customWidth="1"/>
    <col min="90" max="90" width="9.7109375" style="33" bestFit="1" customWidth="1"/>
    <col min="91" max="91" width="11.5703125" style="33" bestFit="1" customWidth="1"/>
    <col min="92" max="93" width="9.28515625" style="33"/>
    <col min="94" max="94" width="10.5703125" style="33" bestFit="1" customWidth="1"/>
    <col min="95" max="95" width="9.5703125" style="33" bestFit="1" customWidth="1"/>
    <col min="96" max="96" width="3.140625" style="33" bestFit="1" customWidth="1"/>
    <col min="97" max="97" width="13.42578125" style="33" bestFit="1" customWidth="1"/>
    <col min="98" max="98" width="9.28515625" style="33"/>
    <col min="99" max="99" width="13.28515625" style="33" bestFit="1" customWidth="1"/>
    <col min="100" max="100" width="8.42578125" style="33" bestFit="1" customWidth="1"/>
    <col min="101" max="101" width="9.7109375" style="33" bestFit="1" customWidth="1"/>
    <col min="102" max="102" width="11.5703125" style="33" bestFit="1" customWidth="1"/>
    <col min="103" max="104" width="9.28515625" style="33"/>
    <col min="105" max="105" width="10.5703125" style="33" bestFit="1" customWidth="1"/>
    <col min="106" max="106" width="9.5703125" style="33" bestFit="1" customWidth="1"/>
    <col min="107" max="107" width="3.140625" style="33" bestFit="1" customWidth="1"/>
    <col min="108" max="108" width="13.42578125" style="33" bestFit="1" customWidth="1"/>
    <col min="109" max="109" width="9.28515625" style="33"/>
    <col min="110" max="110" width="13.28515625" style="33" bestFit="1" customWidth="1"/>
    <col min="111" max="111" width="8.42578125" style="33" bestFit="1" customWidth="1"/>
    <col min="112" max="112" width="9.7109375" style="33" bestFit="1" customWidth="1"/>
    <col min="113" max="113" width="11.5703125" style="33" bestFit="1" customWidth="1"/>
    <col min="114" max="16384" width="9.28515625" style="33"/>
  </cols>
  <sheetData>
    <row r="1" spans="1:113" x14ac:dyDescent="0.25">
      <c r="A1" s="33" t="s">
        <v>166</v>
      </c>
    </row>
    <row r="2" spans="1:113" x14ac:dyDescent="0.25">
      <c r="P2" s="99" t="s">
        <v>90</v>
      </c>
      <c r="Q2" s="99"/>
      <c r="R2" s="99"/>
      <c r="S2" s="99"/>
      <c r="T2" s="99"/>
      <c r="U2" s="99"/>
      <c r="V2" s="99"/>
      <c r="W2" s="99"/>
      <c r="X2" s="99"/>
      <c r="Y2" s="99"/>
      <c r="Z2"/>
      <c r="AA2" s="99" t="s">
        <v>91</v>
      </c>
      <c r="AB2" s="99"/>
      <c r="AC2" s="99"/>
      <c r="AD2" s="99"/>
      <c r="AE2" s="99"/>
      <c r="AF2" s="99"/>
      <c r="AG2" s="99"/>
      <c r="AH2" s="99"/>
      <c r="AI2" s="99"/>
      <c r="AJ2" s="99"/>
      <c r="AK2"/>
      <c r="AL2" s="99" t="s">
        <v>92</v>
      </c>
      <c r="AM2" s="99"/>
      <c r="AN2" s="99"/>
      <c r="AO2" s="99"/>
      <c r="AP2" s="99"/>
      <c r="AQ2" s="99"/>
      <c r="AR2" s="99"/>
      <c r="AS2" s="99"/>
      <c r="AT2" s="99"/>
      <c r="AU2" s="99"/>
      <c r="AV2"/>
      <c r="AW2" s="99" t="s">
        <v>93</v>
      </c>
      <c r="AX2" s="99"/>
      <c r="AY2" s="99"/>
      <c r="AZ2" s="99"/>
      <c r="BA2" s="99"/>
      <c r="BB2" s="99"/>
      <c r="BC2" s="99"/>
      <c r="BD2" s="99"/>
      <c r="BE2" s="99"/>
      <c r="BF2" s="99"/>
      <c r="BG2"/>
      <c r="BH2" s="99" t="s">
        <v>94</v>
      </c>
      <c r="BI2" s="99"/>
      <c r="BJ2" s="99"/>
      <c r="BK2" s="99"/>
      <c r="BL2" s="99"/>
      <c r="BM2" s="99"/>
      <c r="BN2" s="99"/>
      <c r="BO2" s="99"/>
      <c r="BP2" s="99"/>
      <c r="BQ2" s="99"/>
      <c r="BS2" s="99" t="s">
        <v>95</v>
      </c>
      <c r="BT2" s="99"/>
      <c r="BU2" s="99"/>
      <c r="BV2" s="99"/>
      <c r="BW2" s="99"/>
      <c r="BX2" s="99"/>
      <c r="BY2" s="99"/>
      <c r="BZ2" s="99"/>
      <c r="CA2" s="99"/>
      <c r="CB2" s="99"/>
      <c r="CD2" s="99" t="s">
        <v>96</v>
      </c>
      <c r="CE2" s="99"/>
      <c r="CF2" s="99"/>
      <c r="CG2" s="99"/>
      <c r="CH2" s="99"/>
      <c r="CI2" s="99"/>
      <c r="CJ2" s="99"/>
      <c r="CK2" s="99"/>
      <c r="CL2" s="99"/>
      <c r="CM2" s="99"/>
      <c r="CO2" s="99" t="s">
        <v>97</v>
      </c>
      <c r="CP2" s="99"/>
      <c r="CQ2" s="99"/>
      <c r="CR2" s="99"/>
      <c r="CS2" s="99"/>
      <c r="CT2" s="99"/>
      <c r="CU2" s="99"/>
      <c r="CV2" s="99"/>
      <c r="CW2" s="99"/>
      <c r="CX2" s="99"/>
      <c r="CZ2" s="99" t="s">
        <v>98</v>
      </c>
      <c r="DA2" s="99"/>
      <c r="DB2" s="99"/>
      <c r="DC2" s="99"/>
      <c r="DD2" s="99"/>
      <c r="DE2" s="99"/>
      <c r="DF2" s="99"/>
      <c r="DG2" s="99"/>
      <c r="DH2" s="99"/>
      <c r="DI2" s="99"/>
    </row>
    <row r="3" spans="1:113" ht="75.75" thickBot="1" x14ac:dyDescent="0.3">
      <c r="B3" s="40" t="s">
        <v>99</v>
      </c>
      <c r="C3" s="41" t="s">
        <v>100</v>
      </c>
      <c r="D3" s="42" t="s">
        <v>101</v>
      </c>
      <c r="E3" s="42" t="s">
        <v>102</v>
      </c>
      <c r="F3" s="42" t="s">
        <v>103</v>
      </c>
      <c r="G3" s="42" t="s">
        <v>104</v>
      </c>
      <c r="H3" s="66" t="s">
        <v>105</v>
      </c>
      <c r="I3" s="43" t="s">
        <v>106</v>
      </c>
      <c r="J3" s="44" t="s">
        <v>107</v>
      </c>
      <c r="K3" s="42" t="s">
        <v>108</v>
      </c>
      <c r="L3" s="42" t="s">
        <v>109</v>
      </c>
      <c r="P3" s="34" t="s">
        <v>99</v>
      </c>
      <c r="Q3" s="34" t="s">
        <v>110</v>
      </c>
      <c r="R3" s="34" t="s">
        <v>102</v>
      </c>
      <c r="S3" s="34"/>
      <c r="T3" s="34" t="s">
        <v>111</v>
      </c>
      <c r="U3" s="77" t="s">
        <v>112</v>
      </c>
      <c r="V3" s="34" t="s">
        <v>113</v>
      </c>
      <c r="W3" s="34" t="s">
        <v>114</v>
      </c>
      <c r="X3" s="34" t="s">
        <v>115</v>
      </c>
      <c r="Y3" s="34" t="s">
        <v>116</v>
      </c>
      <c r="Z3"/>
      <c r="AA3" s="34" t="s">
        <v>99</v>
      </c>
      <c r="AB3" s="34" t="s">
        <v>110</v>
      </c>
      <c r="AC3" s="34" t="s">
        <v>102</v>
      </c>
      <c r="AD3" s="34"/>
      <c r="AE3" s="34" t="s">
        <v>111</v>
      </c>
      <c r="AF3" s="77" t="s">
        <v>112</v>
      </c>
      <c r="AG3" s="34" t="s">
        <v>113</v>
      </c>
      <c r="AH3" s="34" t="s">
        <v>114</v>
      </c>
      <c r="AI3" s="34" t="s">
        <v>115</v>
      </c>
      <c r="AJ3" s="34" t="s">
        <v>116</v>
      </c>
      <c r="AK3"/>
      <c r="AL3" s="34" t="s">
        <v>99</v>
      </c>
      <c r="AM3" s="34" t="s">
        <v>110</v>
      </c>
      <c r="AN3" s="34" t="s">
        <v>102</v>
      </c>
      <c r="AO3" s="34"/>
      <c r="AP3" s="34" t="s">
        <v>111</v>
      </c>
      <c r="AQ3" s="77" t="s">
        <v>112</v>
      </c>
      <c r="AR3" s="34" t="s">
        <v>113</v>
      </c>
      <c r="AS3" s="34" t="s">
        <v>114</v>
      </c>
      <c r="AT3" s="34" t="s">
        <v>115</v>
      </c>
      <c r="AU3" s="34" t="s">
        <v>116</v>
      </c>
      <c r="AV3"/>
      <c r="AW3" s="34" t="s">
        <v>99</v>
      </c>
      <c r="AX3" s="34" t="s">
        <v>110</v>
      </c>
      <c r="AY3" s="34" t="s">
        <v>102</v>
      </c>
      <c r="AZ3" s="34"/>
      <c r="BA3" s="34" t="s">
        <v>111</v>
      </c>
      <c r="BB3" s="77" t="s">
        <v>112</v>
      </c>
      <c r="BC3" s="34" t="s">
        <v>113</v>
      </c>
      <c r="BD3" s="34" t="s">
        <v>114</v>
      </c>
      <c r="BE3" s="34" t="s">
        <v>115</v>
      </c>
      <c r="BF3" s="34" t="s">
        <v>116</v>
      </c>
      <c r="BG3"/>
      <c r="BH3" s="34" t="s">
        <v>99</v>
      </c>
      <c r="BI3" s="34" t="s">
        <v>110</v>
      </c>
      <c r="BJ3" s="34" t="s">
        <v>102</v>
      </c>
      <c r="BK3" s="34"/>
      <c r="BL3" s="34" t="s">
        <v>111</v>
      </c>
      <c r="BM3" s="77" t="s">
        <v>112</v>
      </c>
      <c r="BN3" s="34" t="s">
        <v>113</v>
      </c>
      <c r="BO3" s="34" t="s">
        <v>114</v>
      </c>
      <c r="BP3" s="34" t="s">
        <v>115</v>
      </c>
      <c r="BQ3" s="34" t="s">
        <v>116</v>
      </c>
      <c r="BS3" s="34" t="s">
        <v>99</v>
      </c>
      <c r="BT3" s="34" t="s">
        <v>110</v>
      </c>
      <c r="BU3" s="34" t="s">
        <v>102</v>
      </c>
      <c r="BV3" s="34"/>
      <c r="BW3" s="34" t="s">
        <v>111</v>
      </c>
      <c r="BX3" s="77" t="s">
        <v>112</v>
      </c>
      <c r="BY3" s="34" t="s">
        <v>113</v>
      </c>
      <c r="BZ3" s="34" t="s">
        <v>114</v>
      </c>
      <c r="CA3" s="34" t="s">
        <v>115</v>
      </c>
      <c r="CB3" s="34" t="s">
        <v>116</v>
      </c>
      <c r="CD3" s="34" t="s">
        <v>99</v>
      </c>
      <c r="CE3" s="34" t="s">
        <v>110</v>
      </c>
      <c r="CF3" s="34" t="s">
        <v>102</v>
      </c>
      <c r="CG3" s="34"/>
      <c r="CH3" s="34" t="s">
        <v>111</v>
      </c>
      <c r="CI3" s="77" t="s">
        <v>112</v>
      </c>
      <c r="CJ3" s="34" t="s">
        <v>113</v>
      </c>
      <c r="CK3" s="34" t="s">
        <v>114</v>
      </c>
      <c r="CL3" s="34" t="s">
        <v>115</v>
      </c>
      <c r="CM3" s="34" t="s">
        <v>116</v>
      </c>
      <c r="CO3" s="34" t="s">
        <v>99</v>
      </c>
      <c r="CP3" s="34" t="s">
        <v>110</v>
      </c>
      <c r="CQ3" s="34" t="s">
        <v>102</v>
      </c>
      <c r="CR3" s="34"/>
      <c r="CS3" s="34" t="s">
        <v>111</v>
      </c>
      <c r="CT3" s="77" t="s">
        <v>112</v>
      </c>
      <c r="CU3" s="34" t="s">
        <v>113</v>
      </c>
      <c r="CV3" s="34" t="s">
        <v>114</v>
      </c>
      <c r="CW3" s="34" t="s">
        <v>115</v>
      </c>
      <c r="CX3" s="34" t="s">
        <v>116</v>
      </c>
      <c r="CZ3" s="34" t="s">
        <v>99</v>
      </c>
      <c r="DA3" s="34" t="s">
        <v>110</v>
      </c>
      <c r="DB3" s="34" t="s">
        <v>102</v>
      </c>
      <c r="DC3" s="34"/>
      <c r="DD3" s="34" t="s">
        <v>111</v>
      </c>
      <c r="DE3" s="77" t="s">
        <v>112</v>
      </c>
      <c r="DF3" s="34" t="s">
        <v>113</v>
      </c>
      <c r="DG3" s="34" t="s">
        <v>114</v>
      </c>
      <c r="DH3" s="34" t="s">
        <v>115</v>
      </c>
      <c r="DI3" s="34" t="s">
        <v>116</v>
      </c>
    </row>
    <row r="4" spans="1:113" x14ac:dyDescent="0.25">
      <c r="B4" s="45">
        <v>1</v>
      </c>
      <c r="C4" s="46" t="s">
        <v>117</v>
      </c>
      <c r="D4" s="67">
        <v>51323942.560000002</v>
      </c>
      <c r="E4" s="68">
        <v>804000</v>
      </c>
      <c r="F4" s="68"/>
      <c r="G4" s="69">
        <v>52127942.560000002</v>
      </c>
      <c r="H4" s="69">
        <v>402000</v>
      </c>
      <c r="I4" s="69">
        <v>52529942.560000002</v>
      </c>
      <c r="J4" s="51">
        <v>0.04</v>
      </c>
      <c r="K4" s="69">
        <v>2101197.7024000003</v>
      </c>
      <c r="L4" s="69">
        <v>50026744.857600003</v>
      </c>
      <c r="N4" s="38">
        <f>+E4+F4</f>
        <v>804000</v>
      </c>
      <c r="P4" s="35">
        <v>1</v>
      </c>
      <c r="Q4" s="3"/>
      <c r="R4" s="3">
        <f>SUMIF($B$4:$B$29,P4,$H$4:$H$29)*2</f>
        <v>804000</v>
      </c>
      <c r="S4" s="3"/>
      <c r="T4" s="76">
        <f>IF(R4+S4&lt;0,0,R4+S4)</f>
        <v>804000</v>
      </c>
      <c r="U4" s="3">
        <f>T4*1.5</f>
        <v>1206000</v>
      </c>
      <c r="V4" s="3">
        <f>+Q4+U4</f>
        <v>1206000</v>
      </c>
      <c r="W4" s="36">
        <v>0.04</v>
      </c>
      <c r="X4" s="3">
        <f>-V4*W4</f>
        <v>-48240</v>
      </c>
      <c r="Y4" s="3">
        <f>+Q4+T4+X4</f>
        <v>755760</v>
      </c>
      <c r="Z4"/>
      <c r="AA4" s="35">
        <v>1</v>
      </c>
      <c r="AB4" s="3">
        <f>+Y4</f>
        <v>755760</v>
      </c>
      <c r="AC4" s="3"/>
      <c r="AD4" s="3"/>
      <c r="AE4" s="76">
        <f>IF(AC4+AD4&lt;0,0,AC4+AD4)</f>
        <v>0</v>
      </c>
      <c r="AF4" s="3">
        <f>AE4*1.5</f>
        <v>0</v>
      </c>
      <c r="AG4" s="3">
        <f>+AB4+AF4</f>
        <v>755760</v>
      </c>
      <c r="AH4" s="36">
        <v>0.04</v>
      </c>
      <c r="AI4" s="3">
        <f>-+AG4*AH4</f>
        <v>-30230.400000000001</v>
      </c>
      <c r="AJ4" s="3">
        <f>+AB4+AE4+AI4</f>
        <v>725529.59999999998</v>
      </c>
      <c r="AK4"/>
      <c r="AL4" s="35">
        <v>1</v>
      </c>
      <c r="AM4" s="3">
        <f>AJ4</f>
        <v>725529.59999999998</v>
      </c>
      <c r="AN4" s="3"/>
      <c r="AO4" s="3"/>
      <c r="AP4" s="76">
        <f>IF(AN4+AO4&lt;0,0,AN4+AO4)</f>
        <v>0</v>
      </c>
      <c r="AQ4" s="3">
        <f>AP4*1.5</f>
        <v>0</v>
      </c>
      <c r="AR4" s="3">
        <f>+AM4+AQ4</f>
        <v>725529.59999999998</v>
      </c>
      <c r="AS4" s="36">
        <v>0.04</v>
      </c>
      <c r="AT4" s="3">
        <f>-+AR4*AS4</f>
        <v>-29021.184000000001</v>
      </c>
      <c r="AU4" s="3">
        <f>+AM4+AP4+AT4</f>
        <v>696508.41599999997</v>
      </c>
      <c r="AV4"/>
      <c r="AW4" s="35">
        <v>1</v>
      </c>
      <c r="AX4" s="3">
        <f>AU4</f>
        <v>696508.41599999997</v>
      </c>
      <c r="AY4" s="3"/>
      <c r="AZ4" s="3"/>
      <c r="BA4" s="76">
        <f>IF(AY4+AZ4&lt;0,0,AY4+AZ4)</f>
        <v>0</v>
      </c>
      <c r="BB4" s="3">
        <f>BA4*1.5</f>
        <v>0</v>
      </c>
      <c r="BC4" s="3">
        <f>+AX4+BB4</f>
        <v>696508.41599999997</v>
      </c>
      <c r="BD4" s="36">
        <v>0.04</v>
      </c>
      <c r="BE4" s="3">
        <f>-+BC4*BD4</f>
        <v>-27860.336639999998</v>
      </c>
      <c r="BF4" s="3">
        <f>+AX4+BA4+BE4</f>
        <v>668648.07935999997</v>
      </c>
      <c r="BG4"/>
      <c r="BH4" s="35">
        <v>1</v>
      </c>
      <c r="BI4" s="3">
        <f>+BF4</f>
        <v>668648.07935999997</v>
      </c>
      <c r="BJ4" s="3"/>
      <c r="BK4" s="3"/>
      <c r="BL4" s="76">
        <f>IF(BJ4+BK4&lt;0,0,BJ4+BK4)</f>
        <v>0</v>
      </c>
      <c r="BM4" s="3">
        <f>BL4*1.5</f>
        <v>0</v>
      </c>
      <c r="BN4" s="3">
        <f>+BI4+BM4</f>
        <v>668648.07935999997</v>
      </c>
      <c r="BO4" s="36">
        <v>0.04</v>
      </c>
      <c r="BP4" s="3">
        <f>-+BN4*BO4</f>
        <v>-26745.923174399999</v>
      </c>
      <c r="BQ4" s="3">
        <f>+BI4+BL4+BP4</f>
        <v>641902.15618559998</v>
      </c>
      <c r="BS4" s="35">
        <v>1</v>
      </c>
      <c r="BT4" s="3">
        <f>+BQ4</f>
        <v>641902.15618559998</v>
      </c>
      <c r="BU4" s="3"/>
      <c r="BV4" s="3"/>
      <c r="BW4" s="76">
        <f>IF(BU4+BV4&lt;0,0,BU4+BV4)</f>
        <v>0</v>
      </c>
      <c r="BX4" s="3">
        <f>BW4*1.5</f>
        <v>0</v>
      </c>
      <c r="BY4" s="3">
        <f>+BT4+BX4</f>
        <v>641902.15618559998</v>
      </c>
      <c r="BZ4" s="36">
        <v>0.04</v>
      </c>
      <c r="CA4" s="3">
        <f>-+BY4*BZ4</f>
        <v>-25676.086247423998</v>
      </c>
      <c r="CB4" s="3">
        <f>+BT4+BW4+CA4</f>
        <v>616226.06993817596</v>
      </c>
      <c r="CD4" s="35">
        <v>1</v>
      </c>
      <c r="CE4" s="3">
        <f>+CB4</f>
        <v>616226.06993817596</v>
      </c>
      <c r="CF4" s="3"/>
      <c r="CG4" s="3"/>
      <c r="CH4" s="76">
        <f>IF(CF4+CG4&lt;0,0,CF4+CG4)</f>
        <v>0</v>
      </c>
      <c r="CI4" s="3">
        <f>CH4*1.5</f>
        <v>0</v>
      </c>
      <c r="CJ4" s="3">
        <f>+CE4+CI4</f>
        <v>616226.06993817596</v>
      </c>
      <c r="CK4" s="36">
        <v>0.04</v>
      </c>
      <c r="CL4" s="3">
        <f>-+CJ4*CK4</f>
        <v>-24649.04279752704</v>
      </c>
      <c r="CM4" s="3">
        <f>+CE4+CH4+CL4</f>
        <v>591577.02714064892</v>
      </c>
      <c r="CO4" s="35">
        <v>1</v>
      </c>
      <c r="CP4" s="3">
        <f>+CM4</f>
        <v>591577.02714064892</v>
      </c>
      <c r="CQ4" s="3"/>
      <c r="CR4" s="3"/>
      <c r="CS4" s="76">
        <f>IF(CQ4+CR4&lt;0,0,CQ4+CR4)</f>
        <v>0</v>
      </c>
      <c r="CT4" s="3">
        <f>CS4*1.5</f>
        <v>0</v>
      </c>
      <c r="CU4" s="3">
        <f>+CP4+CT4</f>
        <v>591577.02714064892</v>
      </c>
      <c r="CV4" s="36">
        <v>0.04</v>
      </c>
      <c r="CW4" s="3">
        <f>-+CU4*CV4</f>
        <v>-23663.081085625956</v>
      </c>
      <c r="CX4" s="3">
        <f>+CP4+CS4+CW4</f>
        <v>567913.946055023</v>
      </c>
      <c r="CZ4" s="35">
        <v>1</v>
      </c>
      <c r="DA4" s="3">
        <f>+CX4</f>
        <v>567913.946055023</v>
      </c>
      <c r="DB4" s="3"/>
      <c r="DC4" s="3"/>
      <c r="DD4" s="76">
        <f>IF(DB4+DC4&lt;0,0,DB4+DC4)</f>
        <v>0</v>
      </c>
      <c r="DE4" s="3">
        <f>DD4*1.5</f>
        <v>0</v>
      </c>
      <c r="DF4" s="3">
        <f>+DA4+DE4</f>
        <v>567913.946055023</v>
      </c>
      <c r="DG4" s="36">
        <v>0.04</v>
      </c>
      <c r="DH4" s="3">
        <f>-+DF4*DG4</f>
        <v>-22716.55784220092</v>
      </c>
      <c r="DI4" s="3">
        <f>+DA4+DD4+DH4</f>
        <v>545197.38821282203</v>
      </c>
    </row>
    <row r="5" spans="1:113" x14ac:dyDescent="0.25">
      <c r="B5" s="45" t="s">
        <v>28</v>
      </c>
      <c r="C5" s="46" t="s">
        <v>118</v>
      </c>
      <c r="D5" s="67">
        <v>0</v>
      </c>
      <c r="E5" s="68"/>
      <c r="F5" s="68"/>
      <c r="G5" s="69">
        <v>0</v>
      </c>
      <c r="H5" s="69">
        <v>0</v>
      </c>
      <c r="I5" s="69">
        <v>0</v>
      </c>
      <c r="J5" s="51">
        <v>0.06</v>
      </c>
      <c r="K5" s="69">
        <v>0</v>
      </c>
      <c r="L5" s="69">
        <v>0</v>
      </c>
      <c r="N5" s="38">
        <f t="shared" ref="N5:N35" si="0">+E5+F5</f>
        <v>0</v>
      </c>
      <c r="P5" s="35" t="s">
        <v>28</v>
      </c>
      <c r="Q5" s="3"/>
      <c r="R5" s="3">
        <f t="shared" ref="R5:R28" si="1">SUMIF($B$4:$B$29,P5,$H$4:$H$29)*2</f>
        <v>0</v>
      </c>
      <c r="S5" s="3"/>
      <c r="T5" s="76">
        <f t="shared" ref="T5:T28" si="2">IF(R5+S5&lt;0,0,R5+S5)</f>
        <v>0</v>
      </c>
      <c r="U5" s="3">
        <f t="shared" ref="U5:U28" si="3">T5*1.5</f>
        <v>0</v>
      </c>
      <c r="V5" s="3">
        <f t="shared" ref="V5:V28" si="4">+Q5+U5</f>
        <v>0</v>
      </c>
      <c r="W5" s="36">
        <v>0.06</v>
      </c>
      <c r="X5" s="3">
        <f t="shared" ref="X5:X28" si="5">-V5*W5</f>
        <v>0</v>
      </c>
      <c r="Y5" s="3">
        <f t="shared" ref="Y5:Y28" si="6">+Q5+T5+X5</f>
        <v>0</v>
      </c>
      <c r="Z5"/>
      <c r="AA5" s="35" t="s">
        <v>28</v>
      </c>
      <c r="AB5" s="3">
        <f t="shared" ref="AB5:AB28" si="7">+Y5</f>
        <v>0</v>
      </c>
      <c r="AC5" s="3"/>
      <c r="AD5" s="3"/>
      <c r="AE5" s="76">
        <f t="shared" ref="AE5:AE28" si="8">IF(AC5+AD5&lt;0,0,AC5+AD5)</f>
        <v>0</v>
      </c>
      <c r="AF5" s="3">
        <f t="shared" ref="AF5:AF28" si="9">AE5*1.5</f>
        <v>0</v>
      </c>
      <c r="AG5" s="3">
        <f t="shared" ref="AG5:AG28" si="10">+AB5+AF5</f>
        <v>0</v>
      </c>
      <c r="AH5" s="36">
        <v>0.06</v>
      </c>
      <c r="AI5" s="3">
        <f t="shared" ref="AI5:AI28" si="11">-+AG5*AH5</f>
        <v>0</v>
      </c>
      <c r="AJ5" s="3">
        <f t="shared" ref="AJ5:AJ28" si="12">+AB5+AE5+AI5</f>
        <v>0</v>
      </c>
      <c r="AK5"/>
      <c r="AL5" s="35" t="s">
        <v>28</v>
      </c>
      <c r="AM5" s="3">
        <f t="shared" ref="AM5:AM28" si="13">AJ5</f>
        <v>0</v>
      </c>
      <c r="AN5" s="3"/>
      <c r="AO5" s="3"/>
      <c r="AP5" s="76">
        <f t="shared" ref="AP5:AP28" si="14">IF(AN5+AO5&lt;0,0,AN5+AO5)</f>
        <v>0</v>
      </c>
      <c r="AQ5" s="3">
        <f t="shared" ref="AQ5:AQ28" si="15">AP5*1.5</f>
        <v>0</v>
      </c>
      <c r="AR5" s="3">
        <f t="shared" ref="AR5:AR28" si="16">+AM5+AQ5</f>
        <v>0</v>
      </c>
      <c r="AS5" s="36">
        <v>0.06</v>
      </c>
      <c r="AT5" s="3">
        <f t="shared" ref="AT5:AT28" si="17">-+AR5*AS5</f>
        <v>0</v>
      </c>
      <c r="AU5" s="3">
        <f t="shared" ref="AU5:AU28" si="18">+AM5+AP5+AT5</f>
        <v>0</v>
      </c>
      <c r="AV5"/>
      <c r="AW5" s="35" t="s">
        <v>28</v>
      </c>
      <c r="AX5" s="3">
        <f t="shared" ref="AX5:AX28" si="19">AU5</f>
        <v>0</v>
      </c>
      <c r="AY5" s="3"/>
      <c r="AZ5" s="3"/>
      <c r="BA5" s="76">
        <f t="shared" ref="BA5:BA28" si="20">IF(AY5+AZ5&lt;0,0,AY5+AZ5)</f>
        <v>0</v>
      </c>
      <c r="BB5" s="3">
        <f t="shared" ref="BB5:BB28" si="21">BA5*1.5</f>
        <v>0</v>
      </c>
      <c r="BC5" s="3">
        <f t="shared" ref="BC5:BC28" si="22">+AX5+BB5</f>
        <v>0</v>
      </c>
      <c r="BD5" s="36">
        <v>0.06</v>
      </c>
      <c r="BE5" s="3">
        <f t="shared" ref="BE5:BE28" si="23">-+BC5*BD5</f>
        <v>0</v>
      </c>
      <c r="BF5" s="3">
        <f t="shared" ref="BF5:BF28" si="24">+AX5+BA5+BE5</f>
        <v>0</v>
      </c>
      <c r="BG5"/>
      <c r="BH5" s="35" t="s">
        <v>28</v>
      </c>
      <c r="BI5" s="3">
        <f t="shared" ref="BI5:BI28" si="25">+BF5</f>
        <v>0</v>
      </c>
      <c r="BJ5" s="3"/>
      <c r="BK5" s="3"/>
      <c r="BL5" s="76">
        <f t="shared" ref="BL5:BL28" si="26">IF(BJ5+BK5&lt;0,0,BJ5+BK5)</f>
        <v>0</v>
      </c>
      <c r="BM5" s="3">
        <f t="shared" ref="BM5:BM28" si="27">BL5*1.5</f>
        <v>0</v>
      </c>
      <c r="BN5" s="3">
        <f t="shared" ref="BN5:BN28" si="28">+BI5+BM5</f>
        <v>0</v>
      </c>
      <c r="BO5" s="36">
        <v>0.06</v>
      </c>
      <c r="BP5" s="3">
        <f t="shared" ref="BP5:BP28" si="29">-+BN5*BO5</f>
        <v>0</v>
      </c>
      <c r="BQ5" s="3">
        <f t="shared" ref="BQ5:BQ28" si="30">+BI5+BL5+BP5</f>
        <v>0</v>
      </c>
      <c r="BS5" s="35" t="s">
        <v>28</v>
      </c>
      <c r="BT5" s="3">
        <f t="shared" ref="BT5:BT28" si="31">+BQ5</f>
        <v>0</v>
      </c>
      <c r="BU5" s="3"/>
      <c r="BV5" s="3"/>
      <c r="BW5" s="76">
        <f t="shared" ref="BW5:BW28" si="32">IF(BU5+BV5&lt;0,0,BU5+BV5)</f>
        <v>0</v>
      </c>
      <c r="BX5" s="3">
        <f t="shared" ref="BX5:BX28" si="33">BW5*1.5</f>
        <v>0</v>
      </c>
      <c r="BY5" s="3">
        <f t="shared" ref="BY5:BY28" si="34">+BT5+BX5</f>
        <v>0</v>
      </c>
      <c r="BZ5" s="36">
        <v>0.06</v>
      </c>
      <c r="CA5" s="3">
        <f t="shared" ref="CA5:CA28" si="35">-+BY5*BZ5</f>
        <v>0</v>
      </c>
      <c r="CB5" s="3">
        <f t="shared" ref="CB5:CB28" si="36">+BT5+BW5+CA5</f>
        <v>0</v>
      </c>
      <c r="CD5" s="35" t="s">
        <v>28</v>
      </c>
      <c r="CE5" s="3">
        <f t="shared" ref="CE5:CE28" si="37">+CB5</f>
        <v>0</v>
      </c>
      <c r="CF5" s="3"/>
      <c r="CG5" s="3"/>
      <c r="CH5" s="76">
        <f t="shared" ref="CH5:CH28" si="38">IF(CF5+CG5&lt;0,0,CF5+CG5)</f>
        <v>0</v>
      </c>
      <c r="CI5" s="3">
        <f t="shared" ref="CI5:CI28" si="39">CH5*1.5</f>
        <v>0</v>
      </c>
      <c r="CJ5" s="3">
        <f t="shared" ref="CJ5:CJ28" si="40">+CE5+CI5</f>
        <v>0</v>
      </c>
      <c r="CK5" s="36">
        <v>0.06</v>
      </c>
      <c r="CL5" s="3">
        <f t="shared" ref="CL5:CL28" si="41">-+CJ5*CK5</f>
        <v>0</v>
      </c>
      <c r="CM5" s="3">
        <f t="shared" ref="CM5:CM28" si="42">+CE5+CH5+CL5</f>
        <v>0</v>
      </c>
      <c r="CO5" s="35" t="s">
        <v>28</v>
      </c>
      <c r="CP5" s="3">
        <f t="shared" ref="CP5:CP28" si="43">+CM5</f>
        <v>0</v>
      </c>
      <c r="CQ5" s="3"/>
      <c r="CR5" s="3"/>
      <c r="CS5" s="76">
        <f t="shared" ref="CS5:CS28" si="44">IF(CQ5+CR5&lt;0,0,CQ5+CR5)</f>
        <v>0</v>
      </c>
      <c r="CT5" s="3">
        <f t="shared" ref="CT5:CT28" si="45">CS5*1.5</f>
        <v>0</v>
      </c>
      <c r="CU5" s="3">
        <f t="shared" ref="CU5:CU28" si="46">+CP5+CT5</f>
        <v>0</v>
      </c>
      <c r="CV5" s="36">
        <v>0.06</v>
      </c>
      <c r="CW5" s="3">
        <f t="shared" ref="CW5:CW28" si="47">-+CU5*CV5</f>
        <v>0</v>
      </c>
      <c r="CX5" s="3">
        <f t="shared" ref="CX5:CX28" si="48">+CP5+CS5+CW5</f>
        <v>0</v>
      </c>
      <c r="CZ5" s="35" t="s">
        <v>28</v>
      </c>
      <c r="DA5" s="3">
        <f t="shared" ref="DA5:DA28" si="49">+CX5</f>
        <v>0</v>
      </c>
      <c r="DB5" s="3"/>
      <c r="DC5" s="3"/>
      <c r="DD5" s="76">
        <f t="shared" ref="DD5:DD28" si="50">IF(DB5+DC5&lt;0,0,DB5+DC5)</f>
        <v>0</v>
      </c>
      <c r="DE5" s="3">
        <f t="shared" ref="DE5:DE28" si="51">DD5*1.5</f>
        <v>0</v>
      </c>
      <c r="DF5" s="3">
        <f t="shared" ref="DF5:DF28" si="52">+DA5+DE5</f>
        <v>0</v>
      </c>
      <c r="DG5" s="36">
        <v>0.06</v>
      </c>
      <c r="DH5" s="3">
        <f t="shared" ref="DH5:DH28" si="53">-+DF5*DG5</f>
        <v>0</v>
      </c>
      <c r="DI5" s="3">
        <f t="shared" ref="DI5:DI28" si="54">+DA5+DD5+DH5</f>
        <v>0</v>
      </c>
    </row>
    <row r="6" spans="1:113" x14ac:dyDescent="0.25">
      <c r="B6" s="45">
        <v>2</v>
      </c>
      <c r="C6" s="46" t="s">
        <v>119</v>
      </c>
      <c r="D6" s="67">
        <v>7475996.7199999997</v>
      </c>
      <c r="E6" s="68"/>
      <c r="F6" s="68"/>
      <c r="G6" s="69">
        <v>7475996.7199999997</v>
      </c>
      <c r="H6" s="69">
        <v>0</v>
      </c>
      <c r="I6" s="69">
        <v>7475996.7199999997</v>
      </c>
      <c r="J6" s="51">
        <v>0.06</v>
      </c>
      <c r="K6" s="69">
        <v>448559.80319999997</v>
      </c>
      <c r="L6" s="69">
        <v>7027436.9167999998</v>
      </c>
      <c r="N6" s="38">
        <f t="shared" si="0"/>
        <v>0</v>
      </c>
      <c r="P6" s="35">
        <v>2</v>
      </c>
      <c r="Q6" s="3"/>
      <c r="R6" s="3">
        <f t="shared" si="1"/>
        <v>0</v>
      </c>
      <c r="S6" s="3"/>
      <c r="T6" s="76">
        <f t="shared" si="2"/>
        <v>0</v>
      </c>
      <c r="U6" s="3">
        <f t="shared" si="3"/>
        <v>0</v>
      </c>
      <c r="V6" s="3">
        <f t="shared" si="4"/>
        <v>0</v>
      </c>
      <c r="W6" s="36">
        <v>0.06</v>
      </c>
      <c r="X6" s="3">
        <f t="shared" si="5"/>
        <v>0</v>
      </c>
      <c r="Y6" s="3">
        <f t="shared" si="6"/>
        <v>0</v>
      </c>
      <c r="Z6"/>
      <c r="AA6" s="35">
        <v>2</v>
      </c>
      <c r="AB6" s="3">
        <f t="shared" si="7"/>
        <v>0</v>
      </c>
      <c r="AC6" s="3"/>
      <c r="AD6" s="3"/>
      <c r="AE6" s="76">
        <f t="shared" si="8"/>
        <v>0</v>
      </c>
      <c r="AF6" s="3">
        <f t="shared" si="9"/>
        <v>0</v>
      </c>
      <c r="AG6" s="3">
        <f t="shared" si="10"/>
        <v>0</v>
      </c>
      <c r="AH6" s="36">
        <v>0.06</v>
      </c>
      <c r="AI6" s="3">
        <f t="shared" si="11"/>
        <v>0</v>
      </c>
      <c r="AJ6" s="3">
        <f t="shared" si="12"/>
        <v>0</v>
      </c>
      <c r="AK6"/>
      <c r="AL6" s="35">
        <v>2</v>
      </c>
      <c r="AM6" s="3">
        <f t="shared" si="13"/>
        <v>0</v>
      </c>
      <c r="AN6" s="3"/>
      <c r="AO6" s="3"/>
      <c r="AP6" s="76">
        <f t="shared" si="14"/>
        <v>0</v>
      </c>
      <c r="AQ6" s="3">
        <f t="shared" si="15"/>
        <v>0</v>
      </c>
      <c r="AR6" s="3">
        <f t="shared" si="16"/>
        <v>0</v>
      </c>
      <c r="AS6" s="36">
        <v>0.06</v>
      </c>
      <c r="AT6" s="3">
        <f t="shared" si="17"/>
        <v>0</v>
      </c>
      <c r="AU6" s="3">
        <f t="shared" si="18"/>
        <v>0</v>
      </c>
      <c r="AV6"/>
      <c r="AW6" s="35">
        <v>2</v>
      </c>
      <c r="AX6" s="3">
        <f t="shared" si="19"/>
        <v>0</v>
      </c>
      <c r="AY6" s="3"/>
      <c r="AZ6" s="3"/>
      <c r="BA6" s="76">
        <f t="shared" si="20"/>
        <v>0</v>
      </c>
      <c r="BB6" s="3">
        <f t="shared" si="21"/>
        <v>0</v>
      </c>
      <c r="BC6" s="3">
        <f t="shared" si="22"/>
        <v>0</v>
      </c>
      <c r="BD6" s="36">
        <v>0.06</v>
      </c>
      <c r="BE6" s="3">
        <f t="shared" si="23"/>
        <v>0</v>
      </c>
      <c r="BF6" s="3">
        <f t="shared" si="24"/>
        <v>0</v>
      </c>
      <c r="BG6"/>
      <c r="BH6" s="35">
        <v>2</v>
      </c>
      <c r="BI6" s="3">
        <f t="shared" si="25"/>
        <v>0</v>
      </c>
      <c r="BJ6" s="3"/>
      <c r="BK6" s="3"/>
      <c r="BL6" s="76">
        <f t="shared" si="26"/>
        <v>0</v>
      </c>
      <c r="BM6" s="3">
        <f t="shared" si="27"/>
        <v>0</v>
      </c>
      <c r="BN6" s="3">
        <f t="shared" si="28"/>
        <v>0</v>
      </c>
      <c r="BO6" s="36">
        <v>0.06</v>
      </c>
      <c r="BP6" s="3">
        <f t="shared" si="29"/>
        <v>0</v>
      </c>
      <c r="BQ6" s="3">
        <f t="shared" si="30"/>
        <v>0</v>
      </c>
      <c r="BS6" s="35">
        <v>2</v>
      </c>
      <c r="BT6" s="3">
        <f t="shared" si="31"/>
        <v>0</v>
      </c>
      <c r="BU6" s="3"/>
      <c r="BV6" s="3"/>
      <c r="BW6" s="76">
        <f t="shared" si="32"/>
        <v>0</v>
      </c>
      <c r="BX6" s="3">
        <f t="shared" si="33"/>
        <v>0</v>
      </c>
      <c r="BY6" s="3">
        <f t="shared" si="34"/>
        <v>0</v>
      </c>
      <c r="BZ6" s="36">
        <v>0.06</v>
      </c>
      <c r="CA6" s="3">
        <f t="shared" si="35"/>
        <v>0</v>
      </c>
      <c r="CB6" s="3">
        <f t="shared" si="36"/>
        <v>0</v>
      </c>
      <c r="CD6" s="35">
        <v>2</v>
      </c>
      <c r="CE6" s="3">
        <f t="shared" si="37"/>
        <v>0</v>
      </c>
      <c r="CF6" s="3"/>
      <c r="CG6" s="3"/>
      <c r="CH6" s="76">
        <f t="shared" si="38"/>
        <v>0</v>
      </c>
      <c r="CI6" s="3">
        <f t="shared" si="39"/>
        <v>0</v>
      </c>
      <c r="CJ6" s="3">
        <f t="shared" si="40"/>
        <v>0</v>
      </c>
      <c r="CK6" s="36">
        <v>0.06</v>
      </c>
      <c r="CL6" s="3">
        <f t="shared" si="41"/>
        <v>0</v>
      </c>
      <c r="CM6" s="3">
        <f t="shared" si="42"/>
        <v>0</v>
      </c>
      <c r="CO6" s="35">
        <v>2</v>
      </c>
      <c r="CP6" s="3">
        <f t="shared" si="43"/>
        <v>0</v>
      </c>
      <c r="CQ6" s="3"/>
      <c r="CR6" s="3"/>
      <c r="CS6" s="76">
        <f t="shared" si="44"/>
        <v>0</v>
      </c>
      <c r="CT6" s="3">
        <f t="shared" si="45"/>
        <v>0</v>
      </c>
      <c r="CU6" s="3">
        <f t="shared" si="46"/>
        <v>0</v>
      </c>
      <c r="CV6" s="36">
        <v>0.06</v>
      </c>
      <c r="CW6" s="3">
        <f t="shared" si="47"/>
        <v>0</v>
      </c>
      <c r="CX6" s="3">
        <f t="shared" si="48"/>
        <v>0</v>
      </c>
      <c r="CZ6" s="35">
        <v>2</v>
      </c>
      <c r="DA6" s="3">
        <f t="shared" si="49"/>
        <v>0</v>
      </c>
      <c r="DB6" s="3"/>
      <c r="DC6" s="3"/>
      <c r="DD6" s="76">
        <f t="shared" si="50"/>
        <v>0</v>
      </c>
      <c r="DE6" s="3">
        <f t="shared" si="51"/>
        <v>0</v>
      </c>
      <c r="DF6" s="3">
        <f t="shared" si="52"/>
        <v>0</v>
      </c>
      <c r="DG6" s="36">
        <v>0.06</v>
      </c>
      <c r="DH6" s="3">
        <f t="shared" si="53"/>
        <v>0</v>
      </c>
      <c r="DI6" s="3">
        <f t="shared" si="54"/>
        <v>0</v>
      </c>
    </row>
    <row r="7" spans="1:113" x14ac:dyDescent="0.25">
      <c r="B7" s="45">
        <v>8</v>
      </c>
      <c r="C7" s="46" t="s">
        <v>120</v>
      </c>
      <c r="D7" s="67">
        <v>4162633.6</v>
      </c>
      <c r="E7" s="68">
        <v>229000</v>
      </c>
      <c r="F7" s="68"/>
      <c r="G7" s="69">
        <v>4391633.5999999996</v>
      </c>
      <c r="H7" s="69">
        <v>114500</v>
      </c>
      <c r="I7" s="69">
        <v>4506133.5999999996</v>
      </c>
      <c r="J7" s="51">
        <v>0.2</v>
      </c>
      <c r="K7" s="69">
        <v>901226.72</v>
      </c>
      <c r="L7" s="69">
        <v>3490406.88</v>
      </c>
      <c r="N7" s="38">
        <f t="shared" si="0"/>
        <v>229000</v>
      </c>
      <c r="P7" s="35">
        <v>8</v>
      </c>
      <c r="Q7" s="3"/>
      <c r="R7" s="3">
        <f t="shared" si="1"/>
        <v>229000</v>
      </c>
      <c r="S7" s="3"/>
      <c r="T7" s="76">
        <f t="shared" si="2"/>
        <v>229000</v>
      </c>
      <c r="U7" s="3">
        <f t="shared" si="3"/>
        <v>343500</v>
      </c>
      <c r="V7" s="3">
        <f t="shared" si="4"/>
        <v>343500</v>
      </c>
      <c r="W7" s="36">
        <v>0.2</v>
      </c>
      <c r="X7" s="3">
        <f t="shared" si="5"/>
        <v>-68700</v>
      </c>
      <c r="Y7" s="3">
        <f t="shared" si="6"/>
        <v>160300</v>
      </c>
      <c r="Z7"/>
      <c r="AA7" s="35">
        <v>8</v>
      </c>
      <c r="AB7" s="3">
        <f t="shared" si="7"/>
        <v>160300</v>
      </c>
      <c r="AC7" s="3"/>
      <c r="AD7" s="3"/>
      <c r="AE7" s="76">
        <f t="shared" si="8"/>
        <v>0</v>
      </c>
      <c r="AF7" s="3">
        <f t="shared" si="9"/>
        <v>0</v>
      </c>
      <c r="AG7" s="3">
        <f t="shared" si="10"/>
        <v>160300</v>
      </c>
      <c r="AH7" s="36">
        <v>0.2</v>
      </c>
      <c r="AI7" s="3">
        <f t="shared" si="11"/>
        <v>-32060</v>
      </c>
      <c r="AJ7" s="3">
        <f t="shared" si="12"/>
        <v>128240</v>
      </c>
      <c r="AK7"/>
      <c r="AL7" s="35">
        <v>8</v>
      </c>
      <c r="AM7" s="3">
        <f t="shared" si="13"/>
        <v>128240</v>
      </c>
      <c r="AN7" s="3"/>
      <c r="AO7" s="3"/>
      <c r="AP7" s="76">
        <f t="shared" si="14"/>
        <v>0</v>
      </c>
      <c r="AQ7" s="3">
        <f t="shared" si="15"/>
        <v>0</v>
      </c>
      <c r="AR7" s="3">
        <f t="shared" si="16"/>
        <v>128240</v>
      </c>
      <c r="AS7" s="36">
        <v>0.2</v>
      </c>
      <c r="AT7" s="3">
        <f t="shared" si="17"/>
        <v>-25648</v>
      </c>
      <c r="AU7" s="3">
        <f t="shared" si="18"/>
        <v>102592</v>
      </c>
      <c r="AV7"/>
      <c r="AW7" s="35">
        <v>8</v>
      </c>
      <c r="AX7" s="3">
        <f t="shared" si="19"/>
        <v>102592</v>
      </c>
      <c r="AY7" s="3"/>
      <c r="AZ7" s="3"/>
      <c r="BA7" s="76">
        <f t="shared" si="20"/>
        <v>0</v>
      </c>
      <c r="BB7" s="3">
        <f t="shared" si="21"/>
        <v>0</v>
      </c>
      <c r="BC7" s="3">
        <f t="shared" si="22"/>
        <v>102592</v>
      </c>
      <c r="BD7" s="36">
        <v>0.2</v>
      </c>
      <c r="BE7" s="3">
        <f t="shared" si="23"/>
        <v>-20518.400000000001</v>
      </c>
      <c r="BF7" s="3">
        <f t="shared" si="24"/>
        <v>82073.600000000006</v>
      </c>
      <c r="BG7"/>
      <c r="BH7" s="35">
        <v>8</v>
      </c>
      <c r="BI7" s="3">
        <f t="shared" si="25"/>
        <v>82073.600000000006</v>
      </c>
      <c r="BJ7" s="3"/>
      <c r="BK7" s="3"/>
      <c r="BL7" s="76">
        <f t="shared" si="26"/>
        <v>0</v>
      </c>
      <c r="BM7" s="3">
        <f t="shared" si="27"/>
        <v>0</v>
      </c>
      <c r="BN7" s="3">
        <f t="shared" si="28"/>
        <v>82073.600000000006</v>
      </c>
      <c r="BO7" s="36">
        <v>0.2</v>
      </c>
      <c r="BP7" s="3">
        <f t="shared" si="29"/>
        <v>-16414.72</v>
      </c>
      <c r="BQ7" s="3">
        <f t="shared" si="30"/>
        <v>65658.880000000005</v>
      </c>
      <c r="BS7" s="35">
        <v>8</v>
      </c>
      <c r="BT7" s="3">
        <f t="shared" si="31"/>
        <v>65658.880000000005</v>
      </c>
      <c r="BU7" s="3"/>
      <c r="BV7" s="3"/>
      <c r="BW7" s="76">
        <f t="shared" si="32"/>
        <v>0</v>
      </c>
      <c r="BX7" s="3">
        <f t="shared" si="33"/>
        <v>0</v>
      </c>
      <c r="BY7" s="3">
        <f t="shared" si="34"/>
        <v>65658.880000000005</v>
      </c>
      <c r="BZ7" s="36">
        <v>0.2</v>
      </c>
      <c r="CA7" s="3">
        <f t="shared" si="35"/>
        <v>-13131.776000000002</v>
      </c>
      <c r="CB7" s="3">
        <f t="shared" si="36"/>
        <v>52527.104000000007</v>
      </c>
      <c r="CD7" s="35">
        <v>8</v>
      </c>
      <c r="CE7" s="3">
        <f t="shared" si="37"/>
        <v>52527.104000000007</v>
      </c>
      <c r="CF7" s="3"/>
      <c r="CG7" s="3"/>
      <c r="CH7" s="76">
        <f t="shared" si="38"/>
        <v>0</v>
      </c>
      <c r="CI7" s="3">
        <f t="shared" si="39"/>
        <v>0</v>
      </c>
      <c r="CJ7" s="3">
        <f t="shared" si="40"/>
        <v>52527.104000000007</v>
      </c>
      <c r="CK7" s="36">
        <v>0.2</v>
      </c>
      <c r="CL7" s="3">
        <f t="shared" si="41"/>
        <v>-10505.420800000002</v>
      </c>
      <c r="CM7" s="3">
        <f t="shared" si="42"/>
        <v>42021.683200000007</v>
      </c>
      <c r="CO7" s="35">
        <v>8</v>
      </c>
      <c r="CP7" s="3">
        <f t="shared" si="43"/>
        <v>42021.683200000007</v>
      </c>
      <c r="CQ7" s="3"/>
      <c r="CR7" s="3"/>
      <c r="CS7" s="76">
        <f t="shared" si="44"/>
        <v>0</v>
      </c>
      <c r="CT7" s="3">
        <f t="shared" si="45"/>
        <v>0</v>
      </c>
      <c r="CU7" s="3">
        <f t="shared" si="46"/>
        <v>42021.683200000007</v>
      </c>
      <c r="CV7" s="36">
        <v>0.2</v>
      </c>
      <c r="CW7" s="3">
        <f t="shared" si="47"/>
        <v>-8404.3366400000014</v>
      </c>
      <c r="CX7" s="3">
        <f t="shared" si="48"/>
        <v>33617.346560000005</v>
      </c>
      <c r="CZ7" s="35">
        <v>8</v>
      </c>
      <c r="DA7" s="3">
        <f t="shared" si="49"/>
        <v>33617.346560000005</v>
      </c>
      <c r="DB7" s="3"/>
      <c r="DC7" s="3"/>
      <c r="DD7" s="76">
        <f t="shared" si="50"/>
        <v>0</v>
      </c>
      <c r="DE7" s="3">
        <f t="shared" si="51"/>
        <v>0</v>
      </c>
      <c r="DF7" s="3">
        <f t="shared" si="52"/>
        <v>33617.346560000005</v>
      </c>
      <c r="DG7" s="36">
        <v>0.2</v>
      </c>
      <c r="DH7" s="3">
        <f t="shared" si="53"/>
        <v>-6723.4693120000011</v>
      </c>
      <c r="DI7" s="3">
        <f t="shared" si="54"/>
        <v>26893.877248000004</v>
      </c>
    </row>
    <row r="8" spans="1:113" x14ac:dyDescent="0.25">
      <c r="B8" s="45">
        <v>10</v>
      </c>
      <c r="C8" s="46" t="s">
        <v>121</v>
      </c>
      <c r="D8" s="67">
        <v>1490046.8</v>
      </c>
      <c r="E8" s="68">
        <v>573000</v>
      </c>
      <c r="F8" s="68"/>
      <c r="G8" s="69">
        <v>2063046.8</v>
      </c>
      <c r="H8" s="69">
        <v>286500</v>
      </c>
      <c r="I8" s="69">
        <v>2349546.7999999998</v>
      </c>
      <c r="J8" s="51">
        <v>0.3</v>
      </c>
      <c r="K8" s="69">
        <v>704864.03999999992</v>
      </c>
      <c r="L8" s="69">
        <v>1358182.7600000002</v>
      </c>
      <c r="N8" s="38">
        <f t="shared" si="0"/>
        <v>573000</v>
      </c>
      <c r="P8" s="35">
        <v>10</v>
      </c>
      <c r="Q8" s="3"/>
      <c r="R8" s="3">
        <f t="shared" si="1"/>
        <v>573000</v>
      </c>
      <c r="S8" s="3"/>
      <c r="T8" s="76">
        <f t="shared" si="2"/>
        <v>573000</v>
      </c>
      <c r="U8" s="3">
        <f t="shared" si="3"/>
        <v>859500</v>
      </c>
      <c r="V8" s="3">
        <f t="shared" si="4"/>
        <v>859500</v>
      </c>
      <c r="W8" s="36">
        <v>0.3</v>
      </c>
      <c r="X8" s="3">
        <f t="shared" si="5"/>
        <v>-257850</v>
      </c>
      <c r="Y8" s="3">
        <f t="shared" si="6"/>
        <v>315150</v>
      </c>
      <c r="Z8"/>
      <c r="AA8" s="35">
        <v>10</v>
      </c>
      <c r="AB8" s="3">
        <f t="shared" si="7"/>
        <v>315150</v>
      </c>
      <c r="AC8" s="3"/>
      <c r="AD8" s="3"/>
      <c r="AE8" s="76">
        <f t="shared" si="8"/>
        <v>0</v>
      </c>
      <c r="AF8" s="3">
        <f t="shared" si="9"/>
        <v>0</v>
      </c>
      <c r="AG8" s="3">
        <f t="shared" si="10"/>
        <v>315150</v>
      </c>
      <c r="AH8" s="36">
        <v>0.3</v>
      </c>
      <c r="AI8" s="3">
        <f t="shared" si="11"/>
        <v>-94545</v>
      </c>
      <c r="AJ8" s="3">
        <f t="shared" si="12"/>
        <v>220605</v>
      </c>
      <c r="AK8"/>
      <c r="AL8" s="35">
        <v>10</v>
      </c>
      <c r="AM8" s="3">
        <f t="shared" si="13"/>
        <v>220605</v>
      </c>
      <c r="AN8" s="3"/>
      <c r="AO8" s="3"/>
      <c r="AP8" s="76">
        <f t="shared" si="14"/>
        <v>0</v>
      </c>
      <c r="AQ8" s="3">
        <f t="shared" si="15"/>
        <v>0</v>
      </c>
      <c r="AR8" s="3">
        <f t="shared" si="16"/>
        <v>220605</v>
      </c>
      <c r="AS8" s="36">
        <v>0.3</v>
      </c>
      <c r="AT8" s="3">
        <f t="shared" si="17"/>
        <v>-66181.5</v>
      </c>
      <c r="AU8" s="3">
        <f t="shared" si="18"/>
        <v>154423.5</v>
      </c>
      <c r="AV8"/>
      <c r="AW8" s="35">
        <v>10</v>
      </c>
      <c r="AX8" s="3">
        <f t="shared" si="19"/>
        <v>154423.5</v>
      </c>
      <c r="AY8" s="3"/>
      <c r="AZ8" s="3"/>
      <c r="BA8" s="76">
        <f t="shared" si="20"/>
        <v>0</v>
      </c>
      <c r="BB8" s="3">
        <f t="shared" si="21"/>
        <v>0</v>
      </c>
      <c r="BC8" s="3">
        <f t="shared" si="22"/>
        <v>154423.5</v>
      </c>
      <c r="BD8" s="36">
        <v>0.3</v>
      </c>
      <c r="BE8" s="3">
        <f t="shared" si="23"/>
        <v>-46327.049999999996</v>
      </c>
      <c r="BF8" s="3">
        <f t="shared" si="24"/>
        <v>108096.45000000001</v>
      </c>
      <c r="BG8"/>
      <c r="BH8" s="35">
        <v>10</v>
      </c>
      <c r="BI8" s="3">
        <f t="shared" si="25"/>
        <v>108096.45000000001</v>
      </c>
      <c r="BJ8" s="3"/>
      <c r="BK8" s="3"/>
      <c r="BL8" s="76">
        <f t="shared" si="26"/>
        <v>0</v>
      </c>
      <c r="BM8" s="3">
        <f t="shared" si="27"/>
        <v>0</v>
      </c>
      <c r="BN8" s="3">
        <f t="shared" si="28"/>
        <v>108096.45000000001</v>
      </c>
      <c r="BO8" s="36">
        <v>0.3</v>
      </c>
      <c r="BP8" s="3">
        <f t="shared" si="29"/>
        <v>-32428.935000000001</v>
      </c>
      <c r="BQ8" s="3">
        <f t="shared" si="30"/>
        <v>75667.515000000014</v>
      </c>
      <c r="BS8" s="35">
        <v>10</v>
      </c>
      <c r="BT8" s="3">
        <f t="shared" si="31"/>
        <v>75667.515000000014</v>
      </c>
      <c r="BU8" s="3"/>
      <c r="BV8" s="3"/>
      <c r="BW8" s="76">
        <f t="shared" si="32"/>
        <v>0</v>
      </c>
      <c r="BX8" s="3">
        <f t="shared" si="33"/>
        <v>0</v>
      </c>
      <c r="BY8" s="3">
        <f t="shared" si="34"/>
        <v>75667.515000000014</v>
      </c>
      <c r="BZ8" s="36">
        <v>0.3</v>
      </c>
      <c r="CA8" s="3">
        <f t="shared" si="35"/>
        <v>-22700.254500000003</v>
      </c>
      <c r="CB8" s="3">
        <f t="shared" si="36"/>
        <v>52967.260500000011</v>
      </c>
      <c r="CD8" s="35">
        <v>10</v>
      </c>
      <c r="CE8" s="3">
        <f t="shared" si="37"/>
        <v>52967.260500000011</v>
      </c>
      <c r="CF8" s="3"/>
      <c r="CG8" s="3"/>
      <c r="CH8" s="76">
        <f t="shared" si="38"/>
        <v>0</v>
      </c>
      <c r="CI8" s="3">
        <f t="shared" si="39"/>
        <v>0</v>
      </c>
      <c r="CJ8" s="3">
        <f t="shared" si="40"/>
        <v>52967.260500000011</v>
      </c>
      <c r="CK8" s="36">
        <v>0.3</v>
      </c>
      <c r="CL8" s="3">
        <f t="shared" si="41"/>
        <v>-15890.178150000003</v>
      </c>
      <c r="CM8" s="3">
        <f t="shared" si="42"/>
        <v>37077.082350000012</v>
      </c>
      <c r="CO8" s="35">
        <v>10</v>
      </c>
      <c r="CP8" s="3">
        <f t="shared" si="43"/>
        <v>37077.082350000012</v>
      </c>
      <c r="CQ8" s="3"/>
      <c r="CR8" s="3"/>
      <c r="CS8" s="76">
        <f t="shared" si="44"/>
        <v>0</v>
      </c>
      <c r="CT8" s="3">
        <f t="shared" si="45"/>
        <v>0</v>
      </c>
      <c r="CU8" s="3">
        <f t="shared" si="46"/>
        <v>37077.082350000012</v>
      </c>
      <c r="CV8" s="36">
        <v>0.3</v>
      </c>
      <c r="CW8" s="3">
        <f t="shared" si="47"/>
        <v>-11123.124705000004</v>
      </c>
      <c r="CX8" s="3">
        <f t="shared" si="48"/>
        <v>25953.95764500001</v>
      </c>
      <c r="CZ8" s="35">
        <v>10</v>
      </c>
      <c r="DA8" s="3">
        <f t="shared" si="49"/>
        <v>25953.95764500001</v>
      </c>
      <c r="DB8" s="3"/>
      <c r="DC8" s="3"/>
      <c r="DD8" s="76">
        <f t="shared" si="50"/>
        <v>0</v>
      </c>
      <c r="DE8" s="3">
        <f t="shared" si="51"/>
        <v>0</v>
      </c>
      <c r="DF8" s="3">
        <f t="shared" si="52"/>
        <v>25953.95764500001</v>
      </c>
      <c r="DG8" s="36">
        <v>0.3</v>
      </c>
      <c r="DH8" s="3">
        <f t="shared" si="53"/>
        <v>-7786.1872935000029</v>
      </c>
      <c r="DI8" s="3">
        <f t="shared" si="54"/>
        <v>18167.770351500007</v>
      </c>
    </row>
    <row r="9" spans="1:113" x14ac:dyDescent="0.25">
      <c r="B9" s="45">
        <v>10.1</v>
      </c>
      <c r="C9" s="46" t="s">
        <v>122</v>
      </c>
      <c r="D9" s="67">
        <v>0</v>
      </c>
      <c r="E9" s="68"/>
      <c r="F9" s="68"/>
      <c r="G9" s="69">
        <v>0</v>
      </c>
      <c r="H9" s="69">
        <v>0</v>
      </c>
      <c r="I9" s="69">
        <v>0</v>
      </c>
      <c r="J9" s="51">
        <v>0.3</v>
      </c>
      <c r="K9" s="69">
        <v>0</v>
      </c>
      <c r="L9" s="69">
        <v>0</v>
      </c>
      <c r="N9" s="38">
        <f t="shared" si="0"/>
        <v>0</v>
      </c>
      <c r="P9" s="35">
        <v>10.1</v>
      </c>
      <c r="Q9" s="3"/>
      <c r="R9" s="3">
        <f t="shared" si="1"/>
        <v>0</v>
      </c>
      <c r="S9" s="3"/>
      <c r="T9" s="76">
        <f t="shared" si="2"/>
        <v>0</v>
      </c>
      <c r="U9" s="3">
        <f t="shared" si="3"/>
        <v>0</v>
      </c>
      <c r="V9" s="3">
        <f t="shared" si="4"/>
        <v>0</v>
      </c>
      <c r="W9" s="36">
        <v>0.3</v>
      </c>
      <c r="X9" s="3">
        <f t="shared" si="5"/>
        <v>0</v>
      </c>
      <c r="Y9" s="3">
        <f t="shared" si="6"/>
        <v>0</v>
      </c>
      <c r="Z9"/>
      <c r="AA9" s="35">
        <v>10.1</v>
      </c>
      <c r="AB9" s="3">
        <f t="shared" si="7"/>
        <v>0</v>
      </c>
      <c r="AC9" s="3"/>
      <c r="AD9" s="3"/>
      <c r="AE9" s="76">
        <f t="shared" si="8"/>
        <v>0</v>
      </c>
      <c r="AF9" s="3">
        <f t="shared" si="9"/>
        <v>0</v>
      </c>
      <c r="AG9" s="3">
        <f t="shared" si="10"/>
        <v>0</v>
      </c>
      <c r="AH9" s="36">
        <v>0.3</v>
      </c>
      <c r="AI9" s="3">
        <f t="shared" si="11"/>
        <v>0</v>
      </c>
      <c r="AJ9" s="3">
        <f t="shared" si="12"/>
        <v>0</v>
      </c>
      <c r="AK9"/>
      <c r="AL9" s="35">
        <v>10.1</v>
      </c>
      <c r="AM9" s="3">
        <f t="shared" si="13"/>
        <v>0</v>
      </c>
      <c r="AN9" s="3"/>
      <c r="AO9" s="3"/>
      <c r="AP9" s="76">
        <f t="shared" si="14"/>
        <v>0</v>
      </c>
      <c r="AQ9" s="3">
        <f t="shared" si="15"/>
        <v>0</v>
      </c>
      <c r="AR9" s="3">
        <f t="shared" si="16"/>
        <v>0</v>
      </c>
      <c r="AS9" s="36">
        <v>0.3</v>
      </c>
      <c r="AT9" s="3">
        <f t="shared" si="17"/>
        <v>0</v>
      </c>
      <c r="AU9" s="3">
        <f t="shared" si="18"/>
        <v>0</v>
      </c>
      <c r="AV9"/>
      <c r="AW9" s="35">
        <v>10.1</v>
      </c>
      <c r="AX9" s="3">
        <f t="shared" si="19"/>
        <v>0</v>
      </c>
      <c r="AY9" s="3"/>
      <c r="AZ9" s="3"/>
      <c r="BA9" s="76">
        <f t="shared" si="20"/>
        <v>0</v>
      </c>
      <c r="BB9" s="3">
        <f t="shared" si="21"/>
        <v>0</v>
      </c>
      <c r="BC9" s="3">
        <f t="shared" si="22"/>
        <v>0</v>
      </c>
      <c r="BD9" s="36">
        <v>0.3</v>
      </c>
      <c r="BE9" s="3">
        <f t="shared" si="23"/>
        <v>0</v>
      </c>
      <c r="BF9" s="3">
        <f t="shared" si="24"/>
        <v>0</v>
      </c>
      <c r="BG9"/>
      <c r="BH9" s="35">
        <v>10.1</v>
      </c>
      <c r="BI9" s="3">
        <f t="shared" si="25"/>
        <v>0</v>
      </c>
      <c r="BJ9" s="3"/>
      <c r="BK9" s="3"/>
      <c r="BL9" s="76">
        <f t="shared" si="26"/>
        <v>0</v>
      </c>
      <c r="BM9" s="3">
        <f t="shared" si="27"/>
        <v>0</v>
      </c>
      <c r="BN9" s="3">
        <f t="shared" si="28"/>
        <v>0</v>
      </c>
      <c r="BO9" s="36">
        <v>0.3</v>
      </c>
      <c r="BP9" s="3">
        <f t="shared" si="29"/>
        <v>0</v>
      </c>
      <c r="BQ9" s="3">
        <f t="shared" si="30"/>
        <v>0</v>
      </c>
      <c r="BS9" s="35">
        <v>10.1</v>
      </c>
      <c r="BT9" s="3">
        <f t="shared" si="31"/>
        <v>0</v>
      </c>
      <c r="BU9" s="3"/>
      <c r="BV9" s="3"/>
      <c r="BW9" s="76">
        <f t="shared" si="32"/>
        <v>0</v>
      </c>
      <c r="BX9" s="3">
        <f t="shared" si="33"/>
        <v>0</v>
      </c>
      <c r="BY9" s="3">
        <f t="shared" si="34"/>
        <v>0</v>
      </c>
      <c r="BZ9" s="36">
        <v>0.3</v>
      </c>
      <c r="CA9" s="3">
        <f t="shared" si="35"/>
        <v>0</v>
      </c>
      <c r="CB9" s="3">
        <f t="shared" si="36"/>
        <v>0</v>
      </c>
      <c r="CD9" s="35">
        <v>10.1</v>
      </c>
      <c r="CE9" s="3">
        <f t="shared" si="37"/>
        <v>0</v>
      </c>
      <c r="CF9" s="3"/>
      <c r="CG9" s="3"/>
      <c r="CH9" s="76">
        <f t="shared" si="38"/>
        <v>0</v>
      </c>
      <c r="CI9" s="3">
        <f t="shared" si="39"/>
        <v>0</v>
      </c>
      <c r="CJ9" s="3">
        <f t="shared" si="40"/>
        <v>0</v>
      </c>
      <c r="CK9" s="36">
        <v>0.3</v>
      </c>
      <c r="CL9" s="3">
        <f t="shared" si="41"/>
        <v>0</v>
      </c>
      <c r="CM9" s="3">
        <f t="shared" si="42"/>
        <v>0</v>
      </c>
      <c r="CO9" s="35">
        <v>10.1</v>
      </c>
      <c r="CP9" s="3">
        <f t="shared" si="43"/>
        <v>0</v>
      </c>
      <c r="CQ9" s="3"/>
      <c r="CR9" s="3"/>
      <c r="CS9" s="76">
        <f t="shared" si="44"/>
        <v>0</v>
      </c>
      <c r="CT9" s="3">
        <f t="shared" si="45"/>
        <v>0</v>
      </c>
      <c r="CU9" s="3">
        <f t="shared" si="46"/>
        <v>0</v>
      </c>
      <c r="CV9" s="36">
        <v>0.3</v>
      </c>
      <c r="CW9" s="3">
        <f t="shared" si="47"/>
        <v>0</v>
      </c>
      <c r="CX9" s="3">
        <f t="shared" si="48"/>
        <v>0</v>
      </c>
      <c r="CZ9" s="35">
        <v>10.1</v>
      </c>
      <c r="DA9" s="3">
        <f t="shared" si="49"/>
        <v>0</v>
      </c>
      <c r="DB9" s="3"/>
      <c r="DC9" s="3"/>
      <c r="DD9" s="76">
        <f t="shared" si="50"/>
        <v>0</v>
      </c>
      <c r="DE9" s="3">
        <f t="shared" si="51"/>
        <v>0</v>
      </c>
      <c r="DF9" s="3">
        <f t="shared" si="52"/>
        <v>0</v>
      </c>
      <c r="DG9" s="36">
        <v>0.3</v>
      </c>
      <c r="DH9" s="3">
        <f t="shared" si="53"/>
        <v>0</v>
      </c>
      <c r="DI9" s="3">
        <f t="shared" si="54"/>
        <v>0</v>
      </c>
    </row>
    <row r="10" spans="1:113" x14ac:dyDescent="0.25">
      <c r="B10" s="45">
        <v>12</v>
      </c>
      <c r="C10" s="46" t="s">
        <v>123</v>
      </c>
      <c r="D10" s="67">
        <v>261151</v>
      </c>
      <c r="E10" s="68">
        <v>93000</v>
      </c>
      <c r="F10" s="68"/>
      <c r="G10" s="69">
        <v>354151</v>
      </c>
      <c r="H10" s="69">
        <v>46500</v>
      </c>
      <c r="I10" s="70">
        <v>354151</v>
      </c>
      <c r="J10" s="51">
        <v>1</v>
      </c>
      <c r="K10" s="69">
        <v>354151</v>
      </c>
      <c r="L10" s="69">
        <v>0</v>
      </c>
      <c r="N10" s="38">
        <f t="shared" si="0"/>
        <v>93000</v>
      </c>
      <c r="P10" s="35">
        <v>12</v>
      </c>
      <c r="Q10" s="3"/>
      <c r="R10" s="3">
        <f t="shared" si="1"/>
        <v>93000</v>
      </c>
      <c r="S10" s="3"/>
      <c r="T10" s="76">
        <f t="shared" si="2"/>
        <v>93000</v>
      </c>
      <c r="U10" s="3">
        <f t="shared" si="3"/>
        <v>139500</v>
      </c>
      <c r="V10" s="3">
        <f t="shared" si="4"/>
        <v>139500</v>
      </c>
      <c r="W10" s="36">
        <v>1</v>
      </c>
      <c r="X10" s="3">
        <f>-T10</f>
        <v>-93000</v>
      </c>
      <c r="Y10" s="3">
        <f t="shared" si="6"/>
        <v>0</v>
      </c>
      <c r="Z10"/>
      <c r="AA10" s="35">
        <v>12</v>
      </c>
      <c r="AB10" s="3">
        <f t="shared" si="7"/>
        <v>0</v>
      </c>
      <c r="AC10" s="3"/>
      <c r="AD10" s="3"/>
      <c r="AE10" s="76">
        <f t="shared" si="8"/>
        <v>0</v>
      </c>
      <c r="AF10" s="3">
        <f t="shared" si="9"/>
        <v>0</v>
      </c>
      <c r="AG10" s="3">
        <f t="shared" si="10"/>
        <v>0</v>
      </c>
      <c r="AH10" s="36">
        <v>1</v>
      </c>
      <c r="AI10" s="3">
        <f t="shared" si="11"/>
        <v>0</v>
      </c>
      <c r="AJ10" s="3">
        <f t="shared" si="12"/>
        <v>0</v>
      </c>
      <c r="AK10"/>
      <c r="AL10" s="35">
        <v>12</v>
      </c>
      <c r="AM10" s="3">
        <f t="shared" si="13"/>
        <v>0</v>
      </c>
      <c r="AN10" s="3"/>
      <c r="AO10" s="3"/>
      <c r="AP10" s="76">
        <f t="shared" si="14"/>
        <v>0</v>
      </c>
      <c r="AQ10" s="3">
        <f t="shared" si="15"/>
        <v>0</v>
      </c>
      <c r="AR10" s="3">
        <f t="shared" si="16"/>
        <v>0</v>
      </c>
      <c r="AS10" s="36">
        <v>1</v>
      </c>
      <c r="AT10" s="3">
        <f t="shared" si="17"/>
        <v>0</v>
      </c>
      <c r="AU10" s="3">
        <f t="shared" si="18"/>
        <v>0</v>
      </c>
      <c r="AV10"/>
      <c r="AW10" s="35">
        <v>12</v>
      </c>
      <c r="AX10" s="3">
        <f t="shared" si="19"/>
        <v>0</v>
      </c>
      <c r="AY10" s="3"/>
      <c r="AZ10" s="3"/>
      <c r="BA10" s="76">
        <f t="shared" si="20"/>
        <v>0</v>
      </c>
      <c r="BB10" s="3">
        <f t="shared" si="21"/>
        <v>0</v>
      </c>
      <c r="BC10" s="3">
        <f t="shared" si="22"/>
        <v>0</v>
      </c>
      <c r="BD10" s="36">
        <v>1</v>
      </c>
      <c r="BE10" s="3">
        <f t="shared" si="23"/>
        <v>0</v>
      </c>
      <c r="BF10" s="3">
        <f t="shared" si="24"/>
        <v>0</v>
      </c>
      <c r="BG10"/>
      <c r="BH10" s="35">
        <v>12</v>
      </c>
      <c r="BI10" s="3">
        <f t="shared" si="25"/>
        <v>0</v>
      </c>
      <c r="BJ10" s="3"/>
      <c r="BK10" s="3"/>
      <c r="BL10" s="76">
        <f t="shared" si="26"/>
        <v>0</v>
      </c>
      <c r="BM10" s="3">
        <f t="shared" si="27"/>
        <v>0</v>
      </c>
      <c r="BN10" s="3">
        <f t="shared" si="28"/>
        <v>0</v>
      </c>
      <c r="BO10" s="36">
        <v>1</v>
      </c>
      <c r="BP10" s="3">
        <f t="shared" si="29"/>
        <v>0</v>
      </c>
      <c r="BQ10" s="3">
        <f t="shared" si="30"/>
        <v>0</v>
      </c>
      <c r="BS10" s="35">
        <v>12</v>
      </c>
      <c r="BT10" s="3">
        <f t="shared" si="31"/>
        <v>0</v>
      </c>
      <c r="BU10" s="3"/>
      <c r="BV10" s="3"/>
      <c r="BW10" s="76">
        <f t="shared" si="32"/>
        <v>0</v>
      </c>
      <c r="BX10" s="3">
        <f t="shared" si="33"/>
        <v>0</v>
      </c>
      <c r="BY10" s="3">
        <f t="shared" si="34"/>
        <v>0</v>
      </c>
      <c r="BZ10" s="36">
        <v>1</v>
      </c>
      <c r="CA10" s="3">
        <f t="shared" si="35"/>
        <v>0</v>
      </c>
      <c r="CB10" s="3">
        <f t="shared" si="36"/>
        <v>0</v>
      </c>
      <c r="CD10" s="35">
        <v>12</v>
      </c>
      <c r="CE10" s="3">
        <f t="shared" si="37"/>
        <v>0</v>
      </c>
      <c r="CF10" s="3"/>
      <c r="CG10" s="3"/>
      <c r="CH10" s="76">
        <f t="shared" si="38"/>
        <v>0</v>
      </c>
      <c r="CI10" s="3">
        <f t="shared" si="39"/>
        <v>0</v>
      </c>
      <c r="CJ10" s="3">
        <f t="shared" si="40"/>
        <v>0</v>
      </c>
      <c r="CK10" s="36">
        <v>1</v>
      </c>
      <c r="CL10" s="3">
        <f t="shared" si="41"/>
        <v>0</v>
      </c>
      <c r="CM10" s="3">
        <f t="shared" si="42"/>
        <v>0</v>
      </c>
      <c r="CO10" s="35">
        <v>12</v>
      </c>
      <c r="CP10" s="3">
        <f t="shared" si="43"/>
        <v>0</v>
      </c>
      <c r="CQ10" s="3"/>
      <c r="CR10" s="3"/>
      <c r="CS10" s="76">
        <f t="shared" si="44"/>
        <v>0</v>
      </c>
      <c r="CT10" s="3">
        <f t="shared" si="45"/>
        <v>0</v>
      </c>
      <c r="CU10" s="3">
        <f t="shared" si="46"/>
        <v>0</v>
      </c>
      <c r="CV10" s="36">
        <v>1</v>
      </c>
      <c r="CW10" s="3">
        <f t="shared" si="47"/>
        <v>0</v>
      </c>
      <c r="CX10" s="3">
        <f t="shared" si="48"/>
        <v>0</v>
      </c>
      <c r="CZ10" s="35">
        <v>12</v>
      </c>
      <c r="DA10" s="3">
        <f t="shared" si="49"/>
        <v>0</v>
      </c>
      <c r="DB10" s="3"/>
      <c r="DC10" s="3"/>
      <c r="DD10" s="76">
        <f t="shared" si="50"/>
        <v>0</v>
      </c>
      <c r="DE10" s="3">
        <f t="shared" si="51"/>
        <v>0</v>
      </c>
      <c r="DF10" s="3">
        <f t="shared" si="52"/>
        <v>0</v>
      </c>
      <c r="DG10" s="36">
        <v>1</v>
      </c>
      <c r="DH10" s="3">
        <f t="shared" si="53"/>
        <v>0</v>
      </c>
      <c r="DI10" s="3">
        <f t="shared" si="54"/>
        <v>0</v>
      </c>
    </row>
    <row r="11" spans="1:113" x14ac:dyDescent="0.25">
      <c r="B11" s="45" t="s">
        <v>29</v>
      </c>
      <c r="C11" s="46" t="s">
        <v>124</v>
      </c>
      <c r="D11" s="67">
        <v>0</v>
      </c>
      <c r="E11" s="68"/>
      <c r="F11" s="68"/>
      <c r="G11" s="69">
        <v>0</v>
      </c>
      <c r="H11" s="69">
        <v>0</v>
      </c>
      <c r="I11" s="69">
        <v>0</v>
      </c>
      <c r="J11" s="53"/>
      <c r="K11" s="69">
        <v>0</v>
      </c>
      <c r="L11" s="69">
        <v>0</v>
      </c>
      <c r="N11" s="38">
        <f t="shared" si="0"/>
        <v>0</v>
      </c>
      <c r="P11" s="35" t="s">
        <v>29</v>
      </c>
      <c r="Q11" s="3"/>
      <c r="R11" s="3">
        <f t="shared" si="1"/>
        <v>0</v>
      </c>
      <c r="S11" s="3"/>
      <c r="T11" s="76">
        <f t="shared" si="2"/>
        <v>0</v>
      </c>
      <c r="U11" s="3">
        <f t="shared" si="3"/>
        <v>0</v>
      </c>
      <c r="V11" s="3">
        <f t="shared" si="4"/>
        <v>0</v>
      </c>
      <c r="W11" s="36"/>
      <c r="X11" s="3">
        <f t="shared" si="5"/>
        <v>0</v>
      </c>
      <c r="Y11" s="3">
        <f t="shared" si="6"/>
        <v>0</v>
      </c>
      <c r="Z11"/>
      <c r="AA11" s="35" t="s">
        <v>29</v>
      </c>
      <c r="AB11" s="3">
        <f t="shared" si="7"/>
        <v>0</v>
      </c>
      <c r="AC11" s="3"/>
      <c r="AD11" s="3"/>
      <c r="AE11" s="76">
        <f t="shared" si="8"/>
        <v>0</v>
      </c>
      <c r="AF11" s="3">
        <f t="shared" si="9"/>
        <v>0</v>
      </c>
      <c r="AG11" s="3">
        <f t="shared" si="10"/>
        <v>0</v>
      </c>
      <c r="AH11" s="36"/>
      <c r="AI11" s="3">
        <f t="shared" si="11"/>
        <v>0</v>
      </c>
      <c r="AJ11" s="3">
        <f t="shared" si="12"/>
        <v>0</v>
      </c>
      <c r="AK11"/>
      <c r="AL11" s="35" t="s">
        <v>29</v>
      </c>
      <c r="AM11" s="3">
        <f t="shared" si="13"/>
        <v>0</v>
      </c>
      <c r="AN11" s="3"/>
      <c r="AO11" s="3"/>
      <c r="AP11" s="76">
        <f t="shared" si="14"/>
        <v>0</v>
      </c>
      <c r="AQ11" s="3">
        <f t="shared" si="15"/>
        <v>0</v>
      </c>
      <c r="AR11" s="3">
        <f t="shared" si="16"/>
        <v>0</v>
      </c>
      <c r="AS11" s="36"/>
      <c r="AT11" s="3">
        <f t="shared" si="17"/>
        <v>0</v>
      </c>
      <c r="AU11" s="3">
        <f t="shared" si="18"/>
        <v>0</v>
      </c>
      <c r="AV11"/>
      <c r="AW11" s="35" t="s">
        <v>29</v>
      </c>
      <c r="AX11" s="3">
        <f t="shared" si="19"/>
        <v>0</v>
      </c>
      <c r="AY11" s="3"/>
      <c r="AZ11" s="3"/>
      <c r="BA11" s="76">
        <f t="shared" si="20"/>
        <v>0</v>
      </c>
      <c r="BB11" s="3">
        <f t="shared" si="21"/>
        <v>0</v>
      </c>
      <c r="BC11" s="3">
        <f t="shared" si="22"/>
        <v>0</v>
      </c>
      <c r="BD11" s="36"/>
      <c r="BE11" s="3">
        <f t="shared" si="23"/>
        <v>0</v>
      </c>
      <c r="BF11" s="3">
        <f t="shared" si="24"/>
        <v>0</v>
      </c>
      <c r="BG11"/>
      <c r="BH11" s="35" t="s">
        <v>29</v>
      </c>
      <c r="BI11" s="3">
        <f t="shared" si="25"/>
        <v>0</v>
      </c>
      <c r="BJ11" s="3"/>
      <c r="BK11" s="3"/>
      <c r="BL11" s="76">
        <f t="shared" si="26"/>
        <v>0</v>
      </c>
      <c r="BM11" s="3">
        <f t="shared" si="27"/>
        <v>0</v>
      </c>
      <c r="BN11" s="3">
        <f t="shared" si="28"/>
        <v>0</v>
      </c>
      <c r="BO11" s="36"/>
      <c r="BP11" s="3">
        <f t="shared" si="29"/>
        <v>0</v>
      </c>
      <c r="BQ11" s="3">
        <f t="shared" si="30"/>
        <v>0</v>
      </c>
      <c r="BS11" s="35" t="s">
        <v>29</v>
      </c>
      <c r="BT11" s="3">
        <f t="shared" si="31"/>
        <v>0</v>
      </c>
      <c r="BU11" s="3"/>
      <c r="BV11" s="3"/>
      <c r="BW11" s="76">
        <f t="shared" si="32"/>
        <v>0</v>
      </c>
      <c r="BX11" s="3">
        <f t="shared" si="33"/>
        <v>0</v>
      </c>
      <c r="BY11" s="3">
        <f t="shared" si="34"/>
        <v>0</v>
      </c>
      <c r="BZ11" s="36"/>
      <c r="CA11" s="3">
        <f t="shared" si="35"/>
        <v>0</v>
      </c>
      <c r="CB11" s="3">
        <f t="shared" si="36"/>
        <v>0</v>
      </c>
      <c r="CD11" s="35" t="s">
        <v>29</v>
      </c>
      <c r="CE11" s="3">
        <f t="shared" si="37"/>
        <v>0</v>
      </c>
      <c r="CF11" s="3"/>
      <c r="CG11" s="3"/>
      <c r="CH11" s="76">
        <f t="shared" si="38"/>
        <v>0</v>
      </c>
      <c r="CI11" s="3">
        <f t="shared" si="39"/>
        <v>0</v>
      </c>
      <c r="CJ11" s="3">
        <f t="shared" si="40"/>
        <v>0</v>
      </c>
      <c r="CK11" s="36"/>
      <c r="CL11" s="3">
        <f t="shared" si="41"/>
        <v>0</v>
      </c>
      <c r="CM11" s="3">
        <f t="shared" si="42"/>
        <v>0</v>
      </c>
      <c r="CO11" s="35" t="s">
        <v>29</v>
      </c>
      <c r="CP11" s="3">
        <f t="shared" si="43"/>
        <v>0</v>
      </c>
      <c r="CQ11" s="3"/>
      <c r="CR11" s="3"/>
      <c r="CS11" s="76">
        <f t="shared" si="44"/>
        <v>0</v>
      </c>
      <c r="CT11" s="3">
        <f t="shared" si="45"/>
        <v>0</v>
      </c>
      <c r="CU11" s="3">
        <f t="shared" si="46"/>
        <v>0</v>
      </c>
      <c r="CV11" s="36"/>
      <c r="CW11" s="3">
        <f t="shared" si="47"/>
        <v>0</v>
      </c>
      <c r="CX11" s="3">
        <f t="shared" si="48"/>
        <v>0</v>
      </c>
      <c r="CZ11" s="35" t="s">
        <v>29</v>
      </c>
      <c r="DA11" s="3">
        <f t="shared" si="49"/>
        <v>0</v>
      </c>
      <c r="DB11" s="3"/>
      <c r="DC11" s="3"/>
      <c r="DD11" s="76">
        <f t="shared" si="50"/>
        <v>0</v>
      </c>
      <c r="DE11" s="3">
        <f t="shared" si="51"/>
        <v>0</v>
      </c>
      <c r="DF11" s="3">
        <f t="shared" si="52"/>
        <v>0</v>
      </c>
      <c r="DG11" s="36"/>
      <c r="DH11" s="3">
        <f t="shared" si="53"/>
        <v>0</v>
      </c>
      <c r="DI11" s="3">
        <f t="shared" si="54"/>
        <v>0</v>
      </c>
    </row>
    <row r="12" spans="1:113" x14ac:dyDescent="0.25">
      <c r="B12" s="45" t="s">
        <v>30</v>
      </c>
      <c r="C12" s="46" t="s">
        <v>125</v>
      </c>
      <c r="D12" s="67">
        <v>0</v>
      </c>
      <c r="E12" s="68"/>
      <c r="F12" s="68"/>
      <c r="G12" s="69">
        <v>0</v>
      </c>
      <c r="H12" s="69">
        <v>0</v>
      </c>
      <c r="I12" s="69">
        <v>0</v>
      </c>
      <c r="J12" s="53"/>
      <c r="K12" s="69">
        <v>0</v>
      </c>
      <c r="L12" s="69">
        <v>0</v>
      </c>
      <c r="N12" s="38">
        <f t="shared" si="0"/>
        <v>0</v>
      </c>
      <c r="P12" s="35" t="s">
        <v>30</v>
      </c>
      <c r="Q12" s="3"/>
      <c r="R12" s="3">
        <f t="shared" si="1"/>
        <v>0</v>
      </c>
      <c r="S12" s="3"/>
      <c r="T12" s="76">
        <f t="shared" si="2"/>
        <v>0</v>
      </c>
      <c r="U12" s="3">
        <f t="shared" si="3"/>
        <v>0</v>
      </c>
      <c r="V12" s="3">
        <f t="shared" si="4"/>
        <v>0</v>
      </c>
      <c r="W12" s="36"/>
      <c r="X12" s="3">
        <f t="shared" si="5"/>
        <v>0</v>
      </c>
      <c r="Y12" s="3">
        <f t="shared" si="6"/>
        <v>0</v>
      </c>
      <c r="Z12"/>
      <c r="AA12" s="35" t="s">
        <v>30</v>
      </c>
      <c r="AB12" s="3">
        <f t="shared" si="7"/>
        <v>0</v>
      </c>
      <c r="AC12" s="3"/>
      <c r="AD12" s="3"/>
      <c r="AE12" s="76">
        <f t="shared" si="8"/>
        <v>0</v>
      </c>
      <c r="AF12" s="3">
        <f t="shared" si="9"/>
        <v>0</v>
      </c>
      <c r="AG12" s="3">
        <f t="shared" si="10"/>
        <v>0</v>
      </c>
      <c r="AH12" s="36"/>
      <c r="AI12" s="3">
        <f t="shared" si="11"/>
        <v>0</v>
      </c>
      <c r="AJ12" s="3">
        <f t="shared" si="12"/>
        <v>0</v>
      </c>
      <c r="AK12"/>
      <c r="AL12" s="35" t="s">
        <v>30</v>
      </c>
      <c r="AM12" s="3">
        <f t="shared" si="13"/>
        <v>0</v>
      </c>
      <c r="AN12" s="3"/>
      <c r="AO12" s="3"/>
      <c r="AP12" s="76">
        <f t="shared" si="14"/>
        <v>0</v>
      </c>
      <c r="AQ12" s="3">
        <f t="shared" si="15"/>
        <v>0</v>
      </c>
      <c r="AR12" s="3">
        <f t="shared" si="16"/>
        <v>0</v>
      </c>
      <c r="AS12" s="36"/>
      <c r="AT12" s="3">
        <f t="shared" si="17"/>
        <v>0</v>
      </c>
      <c r="AU12" s="3">
        <f t="shared" si="18"/>
        <v>0</v>
      </c>
      <c r="AV12"/>
      <c r="AW12" s="35" t="s">
        <v>30</v>
      </c>
      <c r="AX12" s="3">
        <f t="shared" si="19"/>
        <v>0</v>
      </c>
      <c r="AY12" s="3"/>
      <c r="AZ12" s="3"/>
      <c r="BA12" s="76">
        <f t="shared" si="20"/>
        <v>0</v>
      </c>
      <c r="BB12" s="3">
        <f t="shared" si="21"/>
        <v>0</v>
      </c>
      <c r="BC12" s="3">
        <f t="shared" si="22"/>
        <v>0</v>
      </c>
      <c r="BD12" s="36"/>
      <c r="BE12" s="3">
        <f t="shared" si="23"/>
        <v>0</v>
      </c>
      <c r="BF12" s="3">
        <f t="shared" si="24"/>
        <v>0</v>
      </c>
      <c r="BG12"/>
      <c r="BH12" s="35" t="s">
        <v>30</v>
      </c>
      <c r="BI12" s="3">
        <f t="shared" si="25"/>
        <v>0</v>
      </c>
      <c r="BJ12" s="3"/>
      <c r="BK12" s="3"/>
      <c r="BL12" s="76">
        <f t="shared" si="26"/>
        <v>0</v>
      </c>
      <c r="BM12" s="3">
        <f t="shared" si="27"/>
        <v>0</v>
      </c>
      <c r="BN12" s="3">
        <f t="shared" si="28"/>
        <v>0</v>
      </c>
      <c r="BO12" s="36"/>
      <c r="BP12" s="3">
        <f t="shared" si="29"/>
        <v>0</v>
      </c>
      <c r="BQ12" s="3">
        <f t="shared" si="30"/>
        <v>0</v>
      </c>
      <c r="BS12" s="35" t="s">
        <v>30</v>
      </c>
      <c r="BT12" s="3">
        <f t="shared" si="31"/>
        <v>0</v>
      </c>
      <c r="BU12" s="3"/>
      <c r="BV12" s="3"/>
      <c r="BW12" s="76">
        <f t="shared" si="32"/>
        <v>0</v>
      </c>
      <c r="BX12" s="3">
        <f t="shared" si="33"/>
        <v>0</v>
      </c>
      <c r="BY12" s="3">
        <f t="shared" si="34"/>
        <v>0</v>
      </c>
      <c r="BZ12" s="36"/>
      <c r="CA12" s="3">
        <f t="shared" si="35"/>
        <v>0</v>
      </c>
      <c r="CB12" s="3">
        <f t="shared" si="36"/>
        <v>0</v>
      </c>
      <c r="CD12" s="35" t="s">
        <v>30</v>
      </c>
      <c r="CE12" s="3">
        <f t="shared" si="37"/>
        <v>0</v>
      </c>
      <c r="CF12" s="3"/>
      <c r="CG12" s="3"/>
      <c r="CH12" s="76">
        <f t="shared" si="38"/>
        <v>0</v>
      </c>
      <c r="CI12" s="3">
        <f t="shared" si="39"/>
        <v>0</v>
      </c>
      <c r="CJ12" s="3">
        <f t="shared" si="40"/>
        <v>0</v>
      </c>
      <c r="CK12" s="36"/>
      <c r="CL12" s="3">
        <f t="shared" si="41"/>
        <v>0</v>
      </c>
      <c r="CM12" s="3">
        <f t="shared" si="42"/>
        <v>0</v>
      </c>
      <c r="CO12" s="35" t="s">
        <v>30</v>
      </c>
      <c r="CP12" s="3">
        <f t="shared" si="43"/>
        <v>0</v>
      </c>
      <c r="CQ12" s="3"/>
      <c r="CR12" s="3"/>
      <c r="CS12" s="76">
        <f t="shared" si="44"/>
        <v>0</v>
      </c>
      <c r="CT12" s="3">
        <f t="shared" si="45"/>
        <v>0</v>
      </c>
      <c r="CU12" s="3">
        <f t="shared" si="46"/>
        <v>0</v>
      </c>
      <c r="CV12" s="36"/>
      <c r="CW12" s="3">
        <f t="shared" si="47"/>
        <v>0</v>
      </c>
      <c r="CX12" s="3">
        <f t="shared" si="48"/>
        <v>0</v>
      </c>
      <c r="CZ12" s="35" t="s">
        <v>30</v>
      </c>
      <c r="DA12" s="3">
        <f t="shared" si="49"/>
        <v>0</v>
      </c>
      <c r="DB12" s="3"/>
      <c r="DC12" s="3"/>
      <c r="DD12" s="76">
        <f t="shared" si="50"/>
        <v>0</v>
      </c>
      <c r="DE12" s="3">
        <f t="shared" si="51"/>
        <v>0</v>
      </c>
      <c r="DF12" s="3">
        <f t="shared" si="52"/>
        <v>0</v>
      </c>
      <c r="DG12" s="36"/>
      <c r="DH12" s="3">
        <f t="shared" si="53"/>
        <v>0</v>
      </c>
      <c r="DI12" s="3">
        <f t="shared" si="54"/>
        <v>0</v>
      </c>
    </row>
    <row r="13" spans="1:113" x14ac:dyDescent="0.25">
      <c r="B13" s="45" t="s">
        <v>31</v>
      </c>
      <c r="C13" s="46" t="s">
        <v>126</v>
      </c>
      <c r="D13" s="67">
        <v>0</v>
      </c>
      <c r="E13" s="68"/>
      <c r="F13" s="68"/>
      <c r="G13" s="69">
        <v>0</v>
      </c>
      <c r="H13" s="69">
        <v>0</v>
      </c>
      <c r="I13" s="69">
        <v>0</v>
      </c>
      <c r="J13" s="53"/>
      <c r="K13" s="69">
        <v>0</v>
      </c>
      <c r="L13" s="69">
        <v>0</v>
      </c>
      <c r="N13" s="38">
        <f t="shared" si="0"/>
        <v>0</v>
      </c>
      <c r="P13" s="35" t="s">
        <v>31</v>
      </c>
      <c r="Q13" s="3"/>
      <c r="R13" s="3">
        <f t="shared" si="1"/>
        <v>0</v>
      </c>
      <c r="S13" s="3"/>
      <c r="T13" s="76">
        <f t="shared" si="2"/>
        <v>0</v>
      </c>
      <c r="U13" s="3">
        <f t="shared" si="3"/>
        <v>0</v>
      </c>
      <c r="V13" s="3">
        <f t="shared" si="4"/>
        <v>0</v>
      </c>
      <c r="W13" s="36"/>
      <c r="X13" s="3">
        <f t="shared" si="5"/>
        <v>0</v>
      </c>
      <c r="Y13" s="3">
        <f t="shared" si="6"/>
        <v>0</v>
      </c>
      <c r="Z13"/>
      <c r="AA13" s="35" t="s">
        <v>31</v>
      </c>
      <c r="AB13" s="3">
        <f t="shared" si="7"/>
        <v>0</v>
      </c>
      <c r="AC13" s="3"/>
      <c r="AD13" s="3"/>
      <c r="AE13" s="76">
        <f t="shared" si="8"/>
        <v>0</v>
      </c>
      <c r="AF13" s="3">
        <f t="shared" si="9"/>
        <v>0</v>
      </c>
      <c r="AG13" s="3">
        <f t="shared" si="10"/>
        <v>0</v>
      </c>
      <c r="AH13" s="36"/>
      <c r="AI13" s="3">
        <f t="shared" si="11"/>
        <v>0</v>
      </c>
      <c r="AJ13" s="3">
        <f t="shared" si="12"/>
        <v>0</v>
      </c>
      <c r="AK13"/>
      <c r="AL13" s="35" t="s">
        <v>31</v>
      </c>
      <c r="AM13" s="3">
        <f t="shared" si="13"/>
        <v>0</v>
      </c>
      <c r="AN13" s="3"/>
      <c r="AO13" s="3"/>
      <c r="AP13" s="76">
        <f t="shared" si="14"/>
        <v>0</v>
      </c>
      <c r="AQ13" s="3">
        <f t="shared" si="15"/>
        <v>0</v>
      </c>
      <c r="AR13" s="3">
        <f t="shared" si="16"/>
        <v>0</v>
      </c>
      <c r="AS13" s="36"/>
      <c r="AT13" s="3">
        <f t="shared" si="17"/>
        <v>0</v>
      </c>
      <c r="AU13" s="3">
        <f t="shared" si="18"/>
        <v>0</v>
      </c>
      <c r="AV13"/>
      <c r="AW13" s="35" t="s">
        <v>31</v>
      </c>
      <c r="AX13" s="3">
        <f t="shared" si="19"/>
        <v>0</v>
      </c>
      <c r="AY13" s="3"/>
      <c r="AZ13" s="3"/>
      <c r="BA13" s="76">
        <f t="shared" si="20"/>
        <v>0</v>
      </c>
      <c r="BB13" s="3">
        <f t="shared" si="21"/>
        <v>0</v>
      </c>
      <c r="BC13" s="3">
        <f t="shared" si="22"/>
        <v>0</v>
      </c>
      <c r="BD13" s="36"/>
      <c r="BE13" s="3">
        <f t="shared" si="23"/>
        <v>0</v>
      </c>
      <c r="BF13" s="3">
        <f t="shared" si="24"/>
        <v>0</v>
      </c>
      <c r="BG13"/>
      <c r="BH13" s="35" t="s">
        <v>31</v>
      </c>
      <c r="BI13" s="3">
        <f t="shared" si="25"/>
        <v>0</v>
      </c>
      <c r="BJ13" s="3"/>
      <c r="BK13" s="3"/>
      <c r="BL13" s="76">
        <f t="shared" si="26"/>
        <v>0</v>
      </c>
      <c r="BM13" s="3">
        <f t="shared" si="27"/>
        <v>0</v>
      </c>
      <c r="BN13" s="3">
        <f t="shared" si="28"/>
        <v>0</v>
      </c>
      <c r="BO13" s="36"/>
      <c r="BP13" s="3">
        <f t="shared" si="29"/>
        <v>0</v>
      </c>
      <c r="BQ13" s="3">
        <f t="shared" si="30"/>
        <v>0</v>
      </c>
      <c r="BS13" s="35" t="s">
        <v>31</v>
      </c>
      <c r="BT13" s="3">
        <f t="shared" si="31"/>
        <v>0</v>
      </c>
      <c r="BU13" s="3"/>
      <c r="BV13" s="3"/>
      <c r="BW13" s="76">
        <f t="shared" si="32"/>
        <v>0</v>
      </c>
      <c r="BX13" s="3">
        <f t="shared" si="33"/>
        <v>0</v>
      </c>
      <c r="BY13" s="3">
        <f t="shared" si="34"/>
        <v>0</v>
      </c>
      <c r="BZ13" s="36"/>
      <c r="CA13" s="3">
        <f t="shared" si="35"/>
        <v>0</v>
      </c>
      <c r="CB13" s="3">
        <f t="shared" si="36"/>
        <v>0</v>
      </c>
      <c r="CD13" s="35" t="s">
        <v>31</v>
      </c>
      <c r="CE13" s="3">
        <f t="shared" si="37"/>
        <v>0</v>
      </c>
      <c r="CF13" s="3"/>
      <c r="CG13" s="3"/>
      <c r="CH13" s="76">
        <f t="shared" si="38"/>
        <v>0</v>
      </c>
      <c r="CI13" s="3">
        <f t="shared" si="39"/>
        <v>0</v>
      </c>
      <c r="CJ13" s="3">
        <f t="shared" si="40"/>
        <v>0</v>
      </c>
      <c r="CK13" s="36"/>
      <c r="CL13" s="3">
        <f t="shared" si="41"/>
        <v>0</v>
      </c>
      <c r="CM13" s="3">
        <f t="shared" si="42"/>
        <v>0</v>
      </c>
      <c r="CO13" s="35" t="s">
        <v>31</v>
      </c>
      <c r="CP13" s="3">
        <f t="shared" si="43"/>
        <v>0</v>
      </c>
      <c r="CQ13" s="3"/>
      <c r="CR13" s="3"/>
      <c r="CS13" s="76">
        <f t="shared" si="44"/>
        <v>0</v>
      </c>
      <c r="CT13" s="3">
        <f t="shared" si="45"/>
        <v>0</v>
      </c>
      <c r="CU13" s="3">
        <f t="shared" si="46"/>
        <v>0</v>
      </c>
      <c r="CV13" s="36"/>
      <c r="CW13" s="3">
        <f t="shared" si="47"/>
        <v>0</v>
      </c>
      <c r="CX13" s="3">
        <f t="shared" si="48"/>
        <v>0</v>
      </c>
      <c r="CZ13" s="35" t="s">
        <v>31</v>
      </c>
      <c r="DA13" s="3">
        <f t="shared" si="49"/>
        <v>0</v>
      </c>
      <c r="DB13" s="3"/>
      <c r="DC13" s="3"/>
      <c r="DD13" s="76">
        <f t="shared" si="50"/>
        <v>0</v>
      </c>
      <c r="DE13" s="3">
        <f t="shared" si="51"/>
        <v>0</v>
      </c>
      <c r="DF13" s="3">
        <f t="shared" si="52"/>
        <v>0</v>
      </c>
      <c r="DG13" s="36"/>
      <c r="DH13" s="3">
        <f t="shared" si="53"/>
        <v>0</v>
      </c>
      <c r="DI13" s="3">
        <f t="shared" si="54"/>
        <v>0</v>
      </c>
    </row>
    <row r="14" spans="1:113" x14ac:dyDescent="0.25">
      <c r="B14" s="45" t="s">
        <v>32</v>
      </c>
      <c r="C14" s="46" t="s">
        <v>127</v>
      </c>
      <c r="D14" s="67">
        <v>0</v>
      </c>
      <c r="E14" s="68"/>
      <c r="F14" s="68"/>
      <c r="G14" s="69">
        <v>0</v>
      </c>
      <c r="H14" s="69">
        <v>0</v>
      </c>
      <c r="I14" s="69">
        <v>0</v>
      </c>
      <c r="J14" s="53"/>
      <c r="K14" s="69">
        <v>0</v>
      </c>
      <c r="L14" s="69">
        <v>0</v>
      </c>
      <c r="N14" s="38">
        <f t="shared" si="0"/>
        <v>0</v>
      </c>
      <c r="P14" s="35" t="s">
        <v>32</v>
      </c>
      <c r="Q14" s="3"/>
      <c r="R14" s="3">
        <f t="shared" si="1"/>
        <v>0</v>
      </c>
      <c r="S14" s="3"/>
      <c r="T14" s="76">
        <f t="shared" si="2"/>
        <v>0</v>
      </c>
      <c r="U14" s="3">
        <f t="shared" si="3"/>
        <v>0</v>
      </c>
      <c r="V14" s="3">
        <f t="shared" si="4"/>
        <v>0</v>
      </c>
      <c r="W14" s="36"/>
      <c r="X14" s="3">
        <f t="shared" si="5"/>
        <v>0</v>
      </c>
      <c r="Y14" s="3">
        <f t="shared" si="6"/>
        <v>0</v>
      </c>
      <c r="Z14"/>
      <c r="AA14" s="35" t="s">
        <v>32</v>
      </c>
      <c r="AB14" s="3">
        <f t="shared" si="7"/>
        <v>0</v>
      </c>
      <c r="AC14" s="3"/>
      <c r="AD14" s="3"/>
      <c r="AE14" s="76">
        <f t="shared" si="8"/>
        <v>0</v>
      </c>
      <c r="AF14" s="3">
        <f t="shared" si="9"/>
        <v>0</v>
      </c>
      <c r="AG14" s="3">
        <f t="shared" si="10"/>
        <v>0</v>
      </c>
      <c r="AH14" s="36"/>
      <c r="AI14" s="3">
        <f t="shared" si="11"/>
        <v>0</v>
      </c>
      <c r="AJ14" s="3">
        <f t="shared" si="12"/>
        <v>0</v>
      </c>
      <c r="AK14"/>
      <c r="AL14" s="35" t="s">
        <v>32</v>
      </c>
      <c r="AM14" s="3">
        <f t="shared" si="13"/>
        <v>0</v>
      </c>
      <c r="AN14" s="3"/>
      <c r="AO14" s="3"/>
      <c r="AP14" s="76">
        <f t="shared" si="14"/>
        <v>0</v>
      </c>
      <c r="AQ14" s="3">
        <f t="shared" si="15"/>
        <v>0</v>
      </c>
      <c r="AR14" s="3">
        <f t="shared" si="16"/>
        <v>0</v>
      </c>
      <c r="AS14" s="36"/>
      <c r="AT14" s="3">
        <f t="shared" si="17"/>
        <v>0</v>
      </c>
      <c r="AU14" s="3">
        <f t="shared" si="18"/>
        <v>0</v>
      </c>
      <c r="AV14"/>
      <c r="AW14" s="35" t="s">
        <v>32</v>
      </c>
      <c r="AX14" s="3">
        <f t="shared" si="19"/>
        <v>0</v>
      </c>
      <c r="AY14" s="3"/>
      <c r="AZ14" s="3"/>
      <c r="BA14" s="76">
        <f t="shared" si="20"/>
        <v>0</v>
      </c>
      <c r="BB14" s="3">
        <f t="shared" si="21"/>
        <v>0</v>
      </c>
      <c r="BC14" s="3">
        <f t="shared" si="22"/>
        <v>0</v>
      </c>
      <c r="BD14" s="36"/>
      <c r="BE14" s="3">
        <f t="shared" si="23"/>
        <v>0</v>
      </c>
      <c r="BF14" s="3">
        <f t="shared" si="24"/>
        <v>0</v>
      </c>
      <c r="BG14"/>
      <c r="BH14" s="35" t="s">
        <v>32</v>
      </c>
      <c r="BI14" s="3">
        <f t="shared" si="25"/>
        <v>0</v>
      </c>
      <c r="BJ14" s="3"/>
      <c r="BK14" s="3"/>
      <c r="BL14" s="76">
        <f t="shared" si="26"/>
        <v>0</v>
      </c>
      <c r="BM14" s="3">
        <f t="shared" si="27"/>
        <v>0</v>
      </c>
      <c r="BN14" s="3">
        <f t="shared" si="28"/>
        <v>0</v>
      </c>
      <c r="BO14" s="36"/>
      <c r="BP14" s="3">
        <f t="shared" si="29"/>
        <v>0</v>
      </c>
      <c r="BQ14" s="3">
        <f t="shared" si="30"/>
        <v>0</v>
      </c>
      <c r="BS14" s="35" t="s">
        <v>32</v>
      </c>
      <c r="BT14" s="3">
        <f t="shared" si="31"/>
        <v>0</v>
      </c>
      <c r="BU14" s="3"/>
      <c r="BV14" s="3"/>
      <c r="BW14" s="76">
        <f t="shared" si="32"/>
        <v>0</v>
      </c>
      <c r="BX14" s="3">
        <f t="shared" si="33"/>
        <v>0</v>
      </c>
      <c r="BY14" s="3">
        <f t="shared" si="34"/>
        <v>0</v>
      </c>
      <c r="BZ14" s="36"/>
      <c r="CA14" s="3">
        <f t="shared" si="35"/>
        <v>0</v>
      </c>
      <c r="CB14" s="3">
        <f t="shared" si="36"/>
        <v>0</v>
      </c>
      <c r="CD14" s="35" t="s">
        <v>32</v>
      </c>
      <c r="CE14" s="3">
        <f t="shared" si="37"/>
        <v>0</v>
      </c>
      <c r="CF14" s="3"/>
      <c r="CG14" s="3"/>
      <c r="CH14" s="76">
        <f t="shared" si="38"/>
        <v>0</v>
      </c>
      <c r="CI14" s="3">
        <f t="shared" si="39"/>
        <v>0</v>
      </c>
      <c r="CJ14" s="3">
        <f t="shared" si="40"/>
        <v>0</v>
      </c>
      <c r="CK14" s="36"/>
      <c r="CL14" s="3">
        <f t="shared" si="41"/>
        <v>0</v>
      </c>
      <c r="CM14" s="3">
        <f t="shared" si="42"/>
        <v>0</v>
      </c>
      <c r="CO14" s="35" t="s">
        <v>32</v>
      </c>
      <c r="CP14" s="3">
        <f t="shared" si="43"/>
        <v>0</v>
      </c>
      <c r="CQ14" s="3"/>
      <c r="CR14" s="3"/>
      <c r="CS14" s="76">
        <f t="shared" si="44"/>
        <v>0</v>
      </c>
      <c r="CT14" s="3">
        <f t="shared" si="45"/>
        <v>0</v>
      </c>
      <c r="CU14" s="3">
        <f t="shared" si="46"/>
        <v>0</v>
      </c>
      <c r="CV14" s="36"/>
      <c r="CW14" s="3">
        <f t="shared" si="47"/>
        <v>0</v>
      </c>
      <c r="CX14" s="3">
        <f t="shared" si="48"/>
        <v>0</v>
      </c>
      <c r="CZ14" s="35" t="s">
        <v>32</v>
      </c>
      <c r="DA14" s="3">
        <f t="shared" si="49"/>
        <v>0</v>
      </c>
      <c r="DB14" s="3"/>
      <c r="DC14" s="3"/>
      <c r="DD14" s="76">
        <f t="shared" si="50"/>
        <v>0</v>
      </c>
      <c r="DE14" s="3">
        <f t="shared" si="51"/>
        <v>0</v>
      </c>
      <c r="DF14" s="3">
        <f t="shared" si="52"/>
        <v>0</v>
      </c>
      <c r="DG14" s="36"/>
      <c r="DH14" s="3">
        <f t="shared" si="53"/>
        <v>0</v>
      </c>
      <c r="DI14" s="3">
        <f t="shared" si="54"/>
        <v>0</v>
      </c>
    </row>
    <row r="15" spans="1:113" x14ac:dyDescent="0.25">
      <c r="B15" s="45">
        <v>14</v>
      </c>
      <c r="C15" s="46" t="s">
        <v>128</v>
      </c>
      <c r="D15" s="67">
        <v>0</v>
      </c>
      <c r="E15" s="68"/>
      <c r="F15" s="68"/>
      <c r="G15" s="69">
        <v>0</v>
      </c>
      <c r="H15" s="69">
        <v>0</v>
      </c>
      <c r="I15" s="69">
        <v>0</v>
      </c>
      <c r="J15" s="53"/>
      <c r="K15" s="69">
        <v>0</v>
      </c>
      <c r="L15" s="69">
        <v>0</v>
      </c>
      <c r="N15" s="38">
        <f t="shared" si="0"/>
        <v>0</v>
      </c>
      <c r="P15" s="35">
        <v>14</v>
      </c>
      <c r="Q15" s="3"/>
      <c r="R15" s="3">
        <f t="shared" si="1"/>
        <v>0</v>
      </c>
      <c r="S15" s="3"/>
      <c r="T15" s="76">
        <f t="shared" si="2"/>
        <v>0</v>
      </c>
      <c r="U15" s="3">
        <f t="shared" si="3"/>
        <v>0</v>
      </c>
      <c r="V15" s="3">
        <f t="shared" si="4"/>
        <v>0</v>
      </c>
      <c r="W15" s="36"/>
      <c r="X15" s="3">
        <f t="shared" si="5"/>
        <v>0</v>
      </c>
      <c r="Y15" s="3">
        <f t="shared" si="6"/>
        <v>0</v>
      </c>
      <c r="Z15"/>
      <c r="AA15" s="35">
        <v>14</v>
      </c>
      <c r="AB15" s="3">
        <f t="shared" si="7"/>
        <v>0</v>
      </c>
      <c r="AC15" s="3"/>
      <c r="AD15" s="3"/>
      <c r="AE15" s="76">
        <f t="shared" si="8"/>
        <v>0</v>
      </c>
      <c r="AF15" s="3">
        <f t="shared" si="9"/>
        <v>0</v>
      </c>
      <c r="AG15" s="3">
        <f t="shared" si="10"/>
        <v>0</v>
      </c>
      <c r="AH15" s="36"/>
      <c r="AI15" s="3">
        <f t="shared" si="11"/>
        <v>0</v>
      </c>
      <c r="AJ15" s="3">
        <f t="shared" si="12"/>
        <v>0</v>
      </c>
      <c r="AK15"/>
      <c r="AL15" s="35">
        <v>14</v>
      </c>
      <c r="AM15" s="3">
        <f t="shared" si="13"/>
        <v>0</v>
      </c>
      <c r="AN15" s="3"/>
      <c r="AO15" s="3"/>
      <c r="AP15" s="76">
        <f t="shared" si="14"/>
        <v>0</v>
      </c>
      <c r="AQ15" s="3">
        <f t="shared" si="15"/>
        <v>0</v>
      </c>
      <c r="AR15" s="3">
        <f t="shared" si="16"/>
        <v>0</v>
      </c>
      <c r="AS15" s="36"/>
      <c r="AT15" s="3">
        <f t="shared" si="17"/>
        <v>0</v>
      </c>
      <c r="AU15" s="3">
        <f t="shared" si="18"/>
        <v>0</v>
      </c>
      <c r="AV15"/>
      <c r="AW15" s="35">
        <v>14</v>
      </c>
      <c r="AX15" s="3">
        <f t="shared" si="19"/>
        <v>0</v>
      </c>
      <c r="AY15" s="3"/>
      <c r="AZ15" s="3"/>
      <c r="BA15" s="76">
        <f t="shared" si="20"/>
        <v>0</v>
      </c>
      <c r="BB15" s="3">
        <f t="shared" si="21"/>
        <v>0</v>
      </c>
      <c r="BC15" s="3">
        <f t="shared" si="22"/>
        <v>0</v>
      </c>
      <c r="BD15" s="36"/>
      <c r="BE15" s="3">
        <f t="shared" si="23"/>
        <v>0</v>
      </c>
      <c r="BF15" s="3">
        <f t="shared" si="24"/>
        <v>0</v>
      </c>
      <c r="BG15"/>
      <c r="BH15" s="35">
        <v>14</v>
      </c>
      <c r="BI15" s="3">
        <f t="shared" si="25"/>
        <v>0</v>
      </c>
      <c r="BJ15" s="3"/>
      <c r="BK15" s="3"/>
      <c r="BL15" s="76">
        <f t="shared" si="26"/>
        <v>0</v>
      </c>
      <c r="BM15" s="3">
        <f t="shared" si="27"/>
        <v>0</v>
      </c>
      <c r="BN15" s="3">
        <f t="shared" si="28"/>
        <v>0</v>
      </c>
      <c r="BO15" s="36"/>
      <c r="BP15" s="3">
        <f t="shared" si="29"/>
        <v>0</v>
      </c>
      <c r="BQ15" s="3">
        <f t="shared" si="30"/>
        <v>0</v>
      </c>
      <c r="BS15" s="35">
        <v>14</v>
      </c>
      <c r="BT15" s="3">
        <f t="shared" si="31"/>
        <v>0</v>
      </c>
      <c r="BU15" s="3"/>
      <c r="BV15" s="3"/>
      <c r="BW15" s="76">
        <f t="shared" si="32"/>
        <v>0</v>
      </c>
      <c r="BX15" s="3">
        <f t="shared" si="33"/>
        <v>0</v>
      </c>
      <c r="BY15" s="3">
        <f t="shared" si="34"/>
        <v>0</v>
      </c>
      <c r="BZ15" s="36"/>
      <c r="CA15" s="3">
        <f t="shared" si="35"/>
        <v>0</v>
      </c>
      <c r="CB15" s="3">
        <f t="shared" si="36"/>
        <v>0</v>
      </c>
      <c r="CD15" s="35">
        <v>14</v>
      </c>
      <c r="CE15" s="3">
        <f t="shared" si="37"/>
        <v>0</v>
      </c>
      <c r="CF15" s="3"/>
      <c r="CG15" s="3"/>
      <c r="CH15" s="76">
        <f t="shared" si="38"/>
        <v>0</v>
      </c>
      <c r="CI15" s="3">
        <f t="shared" si="39"/>
        <v>0</v>
      </c>
      <c r="CJ15" s="3">
        <f t="shared" si="40"/>
        <v>0</v>
      </c>
      <c r="CK15" s="36"/>
      <c r="CL15" s="3">
        <f t="shared" si="41"/>
        <v>0</v>
      </c>
      <c r="CM15" s="3">
        <f t="shared" si="42"/>
        <v>0</v>
      </c>
      <c r="CO15" s="35">
        <v>14</v>
      </c>
      <c r="CP15" s="3">
        <f t="shared" si="43"/>
        <v>0</v>
      </c>
      <c r="CQ15" s="3"/>
      <c r="CR15" s="3"/>
      <c r="CS15" s="76">
        <f t="shared" si="44"/>
        <v>0</v>
      </c>
      <c r="CT15" s="3">
        <f t="shared" si="45"/>
        <v>0</v>
      </c>
      <c r="CU15" s="3">
        <f t="shared" si="46"/>
        <v>0</v>
      </c>
      <c r="CV15" s="36"/>
      <c r="CW15" s="3">
        <f t="shared" si="47"/>
        <v>0</v>
      </c>
      <c r="CX15" s="3">
        <f t="shared" si="48"/>
        <v>0</v>
      </c>
      <c r="CZ15" s="35">
        <v>14</v>
      </c>
      <c r="DA15" s="3">
        <f t="shared" si="49"/>
        <v>0</v>
      </c>
      <c r="DB15" s="3"/>
      <c r="DC15" s="3"/>
      <c r="DD15" s="76">
        <f t="shared" si="50"/>
        <v>0</v>
      </c>
      <c r="DE15" s="3">
        <f t="shared" si="51"/>
        <v>0</v>
      </c>
      <c r="DF15" s="3">
        <f t="shared" si="52"/>
        <v>0</v>
      </c>
      <c r="DG15" s="36"/>
      <c r="DH15" s="3">
        <f t="shared" si="53"/>
        <v>0</v>
      </c>
      <c r="DI15" s="3">
        <f t="shared" si="54"/>
        <v>0</v>
      </c>
    </row>
    <row r="16" spans="1:113" x14ac:dyDescent="0.25">
      <c r="B16" s="45">
        <v>17</v>
      </c>
      <c r="C16" s="46" t="s">
        <v>129</v>
      </c>
      <c r="D16" s="67">
        <v>52208.160000000003</v>
      </c>
      <c r="E16" s="68"/>
      <c r="F16" s="68"/>
      <c r="G16" s="69">
        <v>52208.160000000003</v>
      </c>
      <c r="H16" s="69">
        <v>0</v>
      </c>
      <c r="I16" s="69">
        <v>52208.160000000003</v>
      </c>
      <c r="J16" s="51">
        <v>0.08</v>
      </c>
      <c r="K16" s="69">
        <v>4176.6528000000008</v>
      </c>
      <c r="L16" s="69">
        <v>48031.5072</v>
      </c>
      <c r="N16" s="38">
        <f t="shared" si="0"/>
        <v>0</v>
      </c>
      <c r="P16" s="35">
        <v>17</v>
      </c>
      <c r="Q16" s="3"/>
      <c r="R16" s="3">
        <f t="shared" si="1"/>
        <v>0</v>
      </c>
      <c r="S16" s="3"/>
      <c r="T16" s="76">
        <f t="shared" si="2"/>
        <v>0</v>
      </c>
      <c r="U16" s="3">
        <f t="shared" si="3"/>
        <v>0</v>
      </c>
      <c r="V16" s="3">
        <f t="shared" si="4"/>
        <v>0</v>
      </c>
      <c r="W16" s="36">
        <v>0.08</v>
      </c>
      <c r="X16" s="3">
        <f t="shared" si="5"/>
        <v>0</v>
      </c>
      <c r="Y16" s="3">
        <f t="shared" si="6"/>
        <v>0</v>
      </c>
      <c r="Z16"/>
      <c r="AA16" s="35">
        <v>17</v>
      </c>
      <c r="AB16" s="3">
        <f t="shared" si="7"/>
        <v>0</v>
      </c>
      <c r="AC16" s="3"/>
      <c r="AD16" s="3"/>
      <c r="AE16" s="76">
        <f t="shared" si="8"/>
        <v>0</v>
      </c>
      <c r="AF16" s="3">
        <f t="shared" si="9"/>
        <v>0</v>
      </c>
      <c r="AG16" s="3">
        <f t="shared" si="10"/>
        <v>0</v>
      </c>
      <c r="AH16" s="36">
        <v>0.08</v>
      </c>
      <c r="AI16" s="3">
        <f t="shared" si="11"/>
        <v>0</v>
      </c>
      <c r="AJ16" s="3">
        <f t="shared" si="12"/>
        <v>0</v>
      </c>
      <c r="AK16"/>
      <c r="AL16" s="35">
        <v>17</v>
      </c>
      <c r="AM16" s="3">
        <f t="shared" si="13"/>
        <v>0</v>
      </c>
      <c r="AN16" s="3"/>
      <c r="AO16" s="3"/>
      <c r="AP16" s="76">
        <f t="shared" si="14"/>
        <v>0</v>
      </c>
      <c r="AQ16" s="3">
        <f t="shared" si="15"/>
        <v>0</v>
      </c>
      <c r="AR16" s="3">
        <f t="shared" si="16"/>
        <v>0</v>
      </c>
      <c r="AS16" s="36">
        <v>0.08</v>
      </c>
      <c r="AT16" s="3">
        <f t="shared" si="17"/>
        <v>0</v>
      </c>
      <c r="AU16" s="3">
        <f t="shared" si="18"/>
        <v>0</v>
      </c>
      <c r="AV16"/>
      <c r="AW16" s="35">
        <v>17</v>
      </c>
      <c r="AX16" s="3">
        <f t="shared" si="19"/>
        <v>0</v>
      </c>
      <c r="AY16" s="3"/>
      <c r="AZ16" s="3"/>
      <c r="BA16" s="76">
        <f t="shared" si="20"/>
        <v>0</v>
      </c>
      <c r="BB16" s="3">
        <f t="shared" si="21"/>
        <v>0</v>
      </c>
      <c r="BC16" s="3">
        <f t="shared" si="22"/>
        <v>0</v>
      </c>
      <c r="BD16" s="36">
        <v>0.08</v>
      </c>
      <c r="BE16" s="3">
        <f t="shared" si="23"/>
        <v>0</v>
      </c>
      <c r="BF16" s="3">
        <f t="shared" si="24"/>
        <v>0</v>
      </c>
      <c r="BG16"/>
      <c r="BH16" s="35">
        <v>17</v>
      </c>
      <c r="BI16" s="3">
        <f t="shared" si="25"/>
        <v>0</v>
      </c>
      <c r="BJ16" s="3"/>
      <c r="BK16" s="3"/>
      <c r="BL16" s="76">
        <f t="shared" si="26"/>
        <v>0</v>
      </c>
      <c r="BM16" s="3">
        <f t="shared" si="27"/>
        <v>0</v>
      </c>
      <c r="BN16" s="3">
        <f t="shared" si="28"/>
        <v>0</v>
      </c>
      <c r="BO16" s="36">
        <v>0.08</v>
      </c>
      <c r="BP16" s="3">
        <f t="shared" si="29"/>
        <v>0</v>
      </c>
      <c r="BQ16" s="3">
        <f t="shared" si="30"/>
        <v>0</v>
      </c>
      <c r="BS16" s="35">
        <v>17</v>
      </c>
      <c r="BT16" s="3">
        <f t="shared" si="31"/>
        <v>0</v>
      </c>
      <c r="BU16" s="3"/>
      <c r="BV16" s="3"/>
      <c r="BW16" s="76">
        <f t="shared" si="32"/>
        <v>0</v>
      </c>
      <c r="BX16" s="3">
        <f t="shared" si="33"/>
        <v>0</v>
      </c>
      <c r="BY16" s="3">
        <f t="shared" si="34"/>
        <v>0</v>
      </c>
      <c r="BZ16" s="36">
        <v>0.08</v>
      </c>
      <c r="CA16" s="3">
        <f t="shared" si="35"/>
        <v>0</v>
      </c>
      <c r="CB16" s="3">
        <f t="shared" si="36"/>
        <v>0</v>
      </c>
      <c r="CD16" s="35">
        <v>17</v>
      </c>
      <c r="CE16" s="3">
        <f t="shared" si="37"/>
        <v>0</v>
      </c>
      <c r="CF16" s="3"/>
      <c r="CG16" s="3"/>
      <c r="CH16" s="76">
        <f t="shared" si="38"/>
        <v>0</v>
      </c>
      <c r="CI16" s="3">
        <f t="shared" si="39"/>
        <v>0</v>
      </c>
      <c r="CJ16" s="3">
        <f t="shared" si="40"/>
        <v>0</v>
      </c>
      <c r="CK16" s="36">
        <v>0.08</v>
      </c>
      <c r="CL16" s="3">
        <f t="shared" si="41"/>
        <v>0</v>
      </c>
      <c r="CM16" s="3">
        <f t="shared" si="42"/>
        <v>0</v>
      </c>
      <c r="CO16" s="35">
        <v>17</v>
      </c>
      <c r="CP16" s="3">
        <f t="shared" si="43"/>
        <v>0</v>
      </c>
      <c r="CQ16" s="3"/>
      <c r="CR16" s="3"/>
      <c r="CS16" s="76">
        <f t="shared" si="44"/>
        <v>0</v>
      </c>
      <c r="CT16" s="3">
        <f t="shared" si="45"/>
        <v>0</v>
      </c>
      <c r="CU16" s="3">
        <f t="shared" si="46"/>
        <v>0</v>
      </c>
      <c r="CV16" s="36">
        <v>0.08</v>
      </c>
      <c r="CW16" s="3">
        <f t="shared" si="47"/>
        <v>0</v>
      </c>
      <c r="CX16" s="3">
        <f t="shared" si="48"/>
        <v>0</v>
      </c>
      <c r="CZ16" s="35">
        <v>17</v>
      </c>
      <c r="DA16" s="3">
        <f t="shared" si="49"/>
        <v>0</v>
      </c>
      <c r="DB16" s="3"/>
      <c r="DC16" s="3"/>
      <c r="DD16" s="76">
        <f t="shared" si="50"/>
        <v>0</v>
      </c>
      <c r="DE16" s="3">
        <f t="shared" si="51"/>
        <v>0</v>
      </c>
      <c r="DF16" s="3">
        <f t="shared" si="52"/>
        <v>0</v>
      </c>
      <c r="DG16" s="36">
        <v>0.08</v>
      </c>
      <c r="DH16" s="3">
        <f t="shared" si="53"/>
        <v>0</v>
      </c>
      <c r="DI16" s="3">
        <f t="shared" si="54"/>
        <v>0</v>
      </c>
    </row>
    <row r="17" spans="2:113" x14ac:dyDescent="0.25">
      <c r="B17" s="45">
        <v>42</v>
      </c>
      <c r="C17" s="46" t="s">
        <v>130</v>
      </c>
      <c r="D17" s="67">
        <v>196.24</v>
      </c>
      <c r="E17" s="68"/>
      <c r="F17" s="68"/>
      <c r="G17" s="69">
        <v>196.24</v>
      </c>
      <c r="H17" s="69">
        <v>0</v>
      </c>
      <c r="I17" s="69">
        <v>196.24</v>
      </c>
      <c r="J17" s="51">
        <v>0.12</v>
      </c>
      <c r="K17" s="69">
        <v>23.5488</v>
      </c>
      <c r="L17" s="69">
        <v>172.69120000000001</v>
      </c>
      <c r="N17" s="38">
        <f t="shared" si="0"/>
        <v>0</v>
      </c>
      <c r="P17" s="35">
        <v>42</v>
      </c>
      <c r="Q17" s="3"/>
      <c r="R17" s="3">
        <f t="shared" si="1"/>
        <v>0</v>
      </c>
      <c r="S17" s="3"/>
      <c r="T17" s="76">
        <f t="shared" si="2"/>
        <v>0</v>
      </c>
      <c r="U17" s="3">
        <f t="shared" si="3"/>
        <v>0</v>
      </c>
      <c r="V17" s="3">
        <f t="shared" si="4"/>
        <v>0</v>
      </c>
      <c r="W17" s="36">
        <v>0.12</v>
      </c>
      <c r="X17" s="3">
        <f t="shared" si="5"/>
        <v>0</v>
      </c>
      <c r="Y17" s="3">
        <f t="shared" si="6"/>
        <v>0</v>
      </c>
      <c r="Z17"/>
      <c r="AA17" s="35">
        <v>42</v>
      </c>
      <c r="AB17" s="3">
        <f t="shared" si="7"/>
        <v>0</v>
      </c>
      <c r="AC17" s="3"/>
      <c r="AD17" s="3"/>
      <c r="AE17" s="76">
        <f t="shared" si="8"/>
        <v>0</v>
      </c>
      <c r="AF17" s="3">
        <f t="shared" si="9"/>
        <v>0</v>
      </c>
      <c r="AG17" s="3">
        <f t="shared" si="10"/>
        <v>0</v>
      </c>
      <c r="AH17" s="36">
        <v>0.12</v>
      </c>
      <c r="AI17" s="3">
        <f t="shared" si="11"/>
        <v>0</v>
      </c>
      <c r="AJ17" s="3">
        <f t="shared" si="12"/>
        <v>0</v>
      </c>
      <c r="AK17"/>
      <c r="AL17" s="35">
        <v>42</v>
      </c>
      <c r="AM17" s="3">
        <f t="shared" si="13"/>
        <v>0</v>
      </c>
      <c r="AN17" s="3"/>
      <c r="AO17" s="3"/>
      <c r="AP17" s="76">
        <f t="shared" si="14"/>
        <v>0</v>
      </c>
      <c r="AQ17" s="3">
        <f t="shared" si="15"/>
        <v>0</v>
      </c>
      <c r="AR17" s="3">
        <f t="shared" si="16"/>
        <v>0</v>
      </c>
      <c r="AS17" s="36">
        <v>0.12</v>
      </c>
      <c r="AT17" s="3">
        <f t="shared" si="17"/>
        <v>0</v>
      </c>
      <c r="AU17" s="3">
        <f t="shared" si="18"/>
        <v>0</v>
      </c>
      <c r="AV17"/>
      <c r="AW17" s="35">
        <v>42</v>
      </c>
      <c r="AX17" s="3">
        <f t="shared" si="19"/>
        <v>0</v>
      </c>
      <c r="AY17" s="3"/>
      <c r="AZ17" s="3"/>
      <c r="BA17" s="76">
        <f t="shared" si="20"/>
        <v>0</v>
      </c>
      <c r="BB17" s="3">
        <f t="shared" si="21"/>
        <v>0</v>
      </c>
      <c r="BC17" s="3">
        <f t="shared" si="22"/>
        <v>0</v>
      </c>
      <c r="BD17" s="36">
        <v>0.12</v>
      </c>
      <c r="BE17" s="3">
        <f t="shared" si="23"/>
        <v>0</v>
      </c>
      <c r="BF17" s="3">
        <f t="shared" si="24"/>
        <v>0</v>
      </c>
      <c r="BG17"/>
      <c r="BH17" s="35">
        <v>42</v>
      </c>
      <c r="BI17" s="3">
        <f t="shared" si="25"/>
        <v>0</v>
      </c>
      <c r="BJ17" s="3"/>
      <c r="BK17" s="3"/>
      <c r="BL17" s="76">
        <f t="shared" si="26"/>
        <v>0</v>
      </c>
      <c r="BM17" s="3">
        <f t="shared" si="27"/>
        <v>0</v>
      </c>
      <c r="BN17" s="3">
        <f t="shared" si="28"/>
        <v>0</v>
      </c>
      <c r="BO17" s="36">
        <v>0.12</v>
      </c>
      <c r="BP17" s="3">
        <f t="shared" si="29"/>
        <v>0</v>
      </c>
      <c r="BQ17" s="3">
        <f t="shared" si="30"/>
        <v>0</v>
      </c>
      <c r="BS17" s="35">
        <v>42</v>
      </c>
      <c r="BT17" s="3">
        <f t="shared" si="31"/>
        <v>0</v>
      </c>
      <c r="BU17" s="3"/>
      <c r="BV17" s="3"/>
      <c r="BW17" s="76">
        <f t="shared" si="32"/>
        <v>0</v>
      </c>
      <c r="BX17" s="3">
        <f t="shared" si="33"/>
        <v>0</v>
      </c>
      <c r="BY17" s="3">
        <f t="shared" si="34"/>
        <v>0</v>
      </c>
      <c r="BZ17" s="36">
        <v>0.12</v>
      </c>
      <c r="CA17" s="3">
        <f t="shared" si="35"/>
        <v>0</v>
      </c>
      <c r="CB17" s="3">
        <f t="shared" si="36"/>
        <v>0</v>
      </c>
      <c r="CD17" s="35">
        <v>42</v>
      </c>
      <c r="CE17" s="3">
        <f t="shared" si="37"/>
        <v>0</v>
      </c>
      <c r="CF17" s="3"/>
      <c r="CG17" s="3"/>
      <c r="CH17" s="76">
        <f t="shared" si="38"/>
        <v>0</v>
      </c>
      <c r="CI17" s="3">
        <f t="shared" si="39"/>
        <v>0</v>
      </c>
      <c r="CJ17" s="3">
        <f t="shared" si="40"/>
        <v>0</v>
      </c>
      <c r="CK17" s="36">
        <v>0.12</v>
      </c>
      <c r="CL17" s="3">
        <f t="shared" si="41"/>
        <v>0</v>
      </c>
      <c r="CM17" s="3">
        <f t="shared" si="42"/>
        <v>0</v>
      </c>
      <c r="CO17" s="35">
        <v>42</v>
      </c>
      <c r="CP17" s="3">
        <f t="shared" si="43"/>
        <v>0</v>
      </c>
      <c r="CQ17" s="3"/>
      <c r="CR17" s="3"/>
      <c r="CS17" s="76">
        <f t="shared" si="44"/>
        <v>0</v>
      </c>
      <c r="CT17" s="3">
        <f t="shared" si="45"/>
        <v>0</v>
      </c>
      <c r="CU17" s="3">
        <f t="shared" si="46"/>
        <v>0</v>
      </c>
      <c r="CV17" s="36">
        <v>0.12</v>
      </c>
      <c r="CW17" s="3">
        <f t="shared" si="47"/>
        <v>0</v>
      </c>
      <c r="CX17" s="3">
        <f t="shared" si="48"/>
        <v>0</v>
      </c>
      <c r="CZ17" s="35">
        <v>42</v>
      </c>
      <c r="DA17" s="3">
        <f t="shared" si="49"/>
        <v>0</v>
      </c>
      <c r="DB17" s="3"/>
      <c r="DC17" s="3"/>
      <c r="DD17" s="76">
        <f t="shared" si="50"/>
        <v>0</v>
      </c>
      <c r="DE17" s="3">
        <f t="shared" si="51"/>
        <v>0</v>
      </c>
      <c r="DF17" s="3">
        <f t="shared" si="52"/>
        <v>0</v>
      </c>
      <c r="DG17" s="36">
        <v>0.12</v>
      </c>
      <c r="DH17" s="3">
        <f t="shared" si="53"/>
        <v>0</v>
      </c>
      <c r="DI17" s="3">
        <f t="shared" si="54"/>
        <v>0</v>
      </c>
    </row>
    <row r="18" spans="2:113" x14ac:dyDescent="0.25">
      <c r="B18" s="45">
        <v>43.1</v>
      </c>
      <c r="C18" s="46" t="s">
        <v>131</v>
      </c>
      <c r="D18" s="67">
        <v>0</v>
      </c>
      <c r="E18" s="68"/>
      <c r="F18" s="68"/>
      <c r="G18" s="69">
        <v>0</v>
      </c>
      <c r="H18" s="69">
        <v>0</v>
      </c>
      <c r="I18" s="69">
        <v>0</v>
      </c>
      <c r="J18" s="51">
        <v>0.3</v>
      </c>
      <c r="K18" s="69">
        <v>0</v>
      </c>
      <c r="L18" s="69">
        <v>0</v>
      </c>
      <c r="N18" s="38">
        <f t="shared" si="0"/>
        <v>0</v>
      </c>
      <c r="P18" s="35">
        <v>43.1</v>
      </c>
      <c r="Q18" s="3"/>
      <c r="R18" s="3">
        <f t="shared" si="1"/>
        <v>0</v>
      </c>
      <c r="S18" s="3"/>
      <c r="T18" s="76">
        <f t="shared" si="2"/>
        <v>0</v>
      </c>
      <c r="U18" s="3">
        <f t="shared" si="3"/>
        <v>0</v>
      </c>
      <c r="V18" s="3">
        <f t="shared" si="4"/>
        <v>0</v>
      </c>
      <c r="W18" s="36">
        <v>0.3</v>
      </c>
      <c r="X18" s="3">
        <f t="shared" si="5"/>
        <v>0</v>
      </c>
      <c r="Y18" s="3">
        <f t="shared" si="6"/>
        <v>0</v>
      </c>
      <c r="Z18"/>
      <c r="AA18" s="35">
        <v>43.1</v>
      </c>
      <c r="AB18" s="3">
        <f t="shared" si="7"/>
        <v>0</v>
      </c>
      <c r="AC18" s="3"/>
      <c r="AD18" s="3"/>
      <c r="AE18" s="76">
        <f t="shared" si="8"/>
        <v>0</v>
      </c>
      <c r="AF18" s="3">
        <f t="shared" si="9"/>
        <v>0</v>
      </c>
      <c r="AG18" s="3">
        <f t="shared" si="10"/>
        <v>0</v>
      </c>
      <c r="AH18" s="36">
        <v>0.3</v>
      </c>
      <c r="AI18" s="3">
        <f t="shared" si="11"/>
        <v>0</v>
      </c>
      <c r="AJ18" s="3">
        <f t="shared" si="12"/>
        <v>0</v>
      </c>
      <c r="AK18"/>
      <c r="AL18" s="35">
        <v>43.1</v>
      </c>
      <c r="AM18" s="3">
        <f t="shared" si="13"/>
        <v>0</v>
      </c>
      <c r="AN18" s="3"/>
      <c r="AO18" s="3"/>
      <c r="AP18" s="76">
        <f t="shared" si="14"/>
        <v>0</v>
      </c>
      <c r="AQ18" s="3">
        <f t="shared" si="15"/>
        <v>0</v>
      </c>
      <c r="AR18" s="3">
        <f t="shared" si="16"/>
        <v>0</v>
      </c>
      <c r="AS18" s="36">
        <v>0.3</v>
      </c>
      <c r="AT18" s="3">
        <f t="shared" si="17"/>
        <v>0</v>
      </c>
      <c r="AU18" s="3">
        <f t="shared" si="18"/>
        <v>0</v>
      </c>
      <c r="AV18"/>
      <c r="AW18" s="35">
        <v>43.1</v>
      </c>
      <c r="AX18" s="3">
        <f t="shared" si="19"/>
        <v>0</v>
      </c>
      <c r="AY18" s="3"/>
      <c r="AZ18" s="3"/>
      <c r="BA18" s="76">
        <f t="shared" si="20"/>
        <v>0</v>
      </c>
      <c r="BB18" s="3">
        <f t="shared" si="21"/>
        <v>0</v>
      </c>
      <c r="BC18" s="3">
        <f t="shared" si="22"/>
        <v>0</v>
      </c>
      <c r="BD18" s="36">
        <v>0.3</v>
      </c>
      <c r="BE18" s="3">
        <f t="shared" si="23"/>
        <v>0</v>
      </c>
      <c r="BF18" s="3">
        <f t="shared" si="24"/>
        <v>0</v>
      </c>
      <c r="BG18"/>
      <c r="BH18" s="35">
        <v>43.1</v>
      </c>
      <c r="BI18" s="3">
        <f t="shared" si="25"/>
        <v>0</v>
      </c>
      <c r="BJ18" s="3"/>
      <c r="BK18" s="3"/>
      <c r="BL18" s="76">
        <f t="shared" si="26"/>
        <v>0</v>
      </c>
      <c r="BM18" s="3">
        <f t="shared" si="27"/>
        <v>0</v>
      </c>
      <c r="BN18" s="3">
        <f t="shared" si="28"/>
        <v>0</v>
      </c>
      <c r="BO18" s="36">
        <v>0.3</v>
      </c>
      <c r="BP18" s="3">
        <f t="shared" si="29"/>
        <v>0</v>
      </c>
      <c r="BQ18" s="3">
        <f t="shared" si="30"/>
        <v>0</v>
      </c>
      <c r="BS18" s="35">
        <v>43.1</v>
      </c>
      <c r="BT18" s="3">
        <f t="shared" si="31"/>
        <v>0</v>
      </c>
      <c r="BU18" s="3"/>
      <c r="BV18" s="3"/>
      <c r="BW18" s="76">
        <f t="shared" si="32"/>
        <v>0</v>
      </c>
      <c r="BX18" s="3">
        <f t="shared" si="33"/>
        <v>0</v>
      </c>
      <c r="BY18" s="3">
        <f t="shared" si="34"/>
        <v>0</v>
      </c>
      <c r="BZ18" s="36">
        <v>0.3</v>
      </c>
      <c r="CA18" s="3">
        <f t="shared" si="35"/>
        <v>0</v>
      </c>
      <c r="CB18" s="3">
        <f t="shared" si="36"/>
        <v>0</v>
      </c>
      <c r="CD18" s="35">
        <v>43.1</v>
      </c>
      <c r="CE18" s="3">
        <f t="shared" si="37"/>
        <v>0</v>
      </c>
      <c r="CF18" s="3"/>
      <c r="CG18" s="3"/>
      <c r="CH18" s="76">
        <f t="shared" si="38"/>
        <v>0</v>
      </c>
      <c r="CI18" s="3">
        <f t="shared" si="39"/>
        <v>0</v>
      </c>
      <c r="CJ18" s="3">
        <f t="shared" si="40"/>
        <v>0</v>
      </c>
      <c r="CK18" s="36">
        <v>0.3</v>
      </c>
      <c r="CL18" s="3">
        <f t="shared" si="41"/>
        <v>0</v>
      </c>
      <c r="CM18" s="3">
        <f t="shared" si="42"/>
        <v>0</v>
      </c>
      <c r="CO18" s="35">
        <v>43.1</v>
      </c>
      <c r="CP18" s="3">
        <f t="shared" si="43"/>
        <v>0</v>
      </c>
      <c r="CQ18" s="3"/>
      <c r="CR18" s="3"/>
      <c r="CS18" s="76">
        <f t="shared" si="44"/>
        <v>0</v>
      </c>
      <c r="CT18" s="3">
        <f t="shared" si="45"/>
        <v>0</v>
      </c>
      <c r="CU18" s="3">
        <f t="shared" si="46"/>
        <v>0</v>
      </c>
      <c r="CV18" s="36">
        <v>0.3</v>
      </c>
      <c r="CW18" s="3">
        <f t="shared" si="47"/>
        <v>0</v>
      </c>
      <c r="CX18" s="3">
        <f t="shared" si="48"/>
        <v>0</v>
      </c>
      <c r="CZ18" s="35">
        <v>43.1</v>
      </c>
      <c r="DA18" s="3">
        <f t="shared" si="49"/>
        <v>0</v>
      </c>
      <c r="DB18" s="3"/>
      <c r="DC18" s="3"/>
      <c r="DD18" s="76">
        <f t="shared" si="50"/>
        <v>0</v>
      </c>
      <c r="DE18" s="3">
        <f t="shared" si="51"/>
        <v>0</v>
      </c>
      <c r="DF18" s="3">
        <f t="shared" si="52"/>
        <v>0</v>
      </c>
      <c r="DG18" s="36">
        <v>0.3</v>
      </c>
      <c r="DH18" s="3">
        <f t="shared" si="53"/>
        <v>0</v>
      </c>
      <c r="DI18" s="3">
        <f t="shared" si="54"/>
        <v>0</v>
      </c>
    </row>
    <row r="19" spans="2:113" x14ac:dyDescent="0.25">
      <c r="B19" s="45">
        <v>43.2</v>
      </c>
      <c r="C19" s="46" t="s">
        <v>132</v>
      </c>
      <c r="D19" s="67">
        <v>0</v>
      </c>
      <c r="E19" s="68"/>
      <c r="F19" s="68"/>
      <c r="G19" s="69">
        <v>0</v>
      </c>
      <c r="H19" s="69">
        <v>0</v>
      </c>
      <c r="I19" s="69">
        <v>0</v>
      </c>
      <c r="J19" s="51">
        <v>0.5</v>
      </c>
      <c r="K19" s="69">
        <v>0</v>
      </c>
      <c r="L19" s="69">
        <v>0</v>
      </c>
      <c r="N19" s="38">
        <f t="shared" si="0"/>
        <v>0</v>
      </c>
      <c r="P19" s="35">
        <v>43.2</v>
      </c>
      <c r="Q19" s="3"/>
      <c r="R19" s="3">
        <f t="shared" si="1"/>
        <v>0</v>
      </c>
      <c r="S19" s="3"/>
      <c r="T19" s="76">
        <f t="shared" si="2"/>
        <v>0</v>
      </c>
      <c r="U19" s="3">
        <f t="shared" si="3"/>
        <v>0</v>
      </c>
      <c r="V19" s="3">
        <f t="shared" si="4"/>
        <v>0</v>
      </c>
      <c r="W19" s="36">
        <v>0.5</v>
      </c>
      <c r="X19" s="3">
        <f t="shared" si="5"/>
        <v>0</v>
      </c>
      <c r="Y19" s="3">
        <f t="shared" si="6"/>
        <v>0</v>
      </c>
      <c r="Z19"/>
      <c r="AA19" s="35">
        <v>43.2</v>
      </c>
      <c r="AB19" s="3">
        <f t="shared" si="7"/>
        <v>0</v>
      </c>
      <c r="AC19" s="3"/>
      <c r="AD19" s="3"/>
      <c r="AE19" s="76">
        <f t="shared" si="8"/>
        <v>0</v>
      </c>
      <c r="AF19" s="3">
        <f t="shared" si="9"/>
        <v>0</v>
      </c>
      <c r="AG19" s="3">
        <f t="shared" si="10"/>
        <v>0</v>
      </c>
      <c r="AH19" s="36">
        <v>0.5</v>
      </c>
      <c r="AI19" s="3">
        <f t="shared" si="11"/>
        <v>0</v>
      </c>
      <c r="AJ19" s="3">
        <f t="shared" si="12"/>
        <v>0</v>
      </c>
      <c r="AK19"/>
      <c r="AL19" s="35">
        <v>43.2</v>
      </c>
      <c r="AM19" s="3">
        <f t="shared" si="13"/>
        <v>0</v>
      </c>
      <c r="AN19" s="3"/>
      <c r="AO19" s="3"/>
      <c r="AP19" s="76">
        <f t="shared" si="14"/>
        <v>0</v>
      </c>
      <c r="AQ19" s="3">
        <f t="shared" si="15"/>
        <v>0</v>
      </c>
      <c r="AR19" s="3">
        <f t="shared" si="16"/>
        <v>0</v>
      </c>
      <c r="AS19" s="36">
        <v>0.5</v>
      </c>
      <c r="AT19" s="3">
        <f t="shared" si="17"/>
        <v>0</v>
      </c>
      <c r="AU19" s="3">
        <f t="shared" si="18"/>
        <v>0</v>
      </c>
      <c r="AV19"/>
      <c r="AW19" s="35">
        <v>43.2</v>
      </c>
      <c r="AX19" s="3">
        <f t="shared" si="19"/>
        <v>0</v>
      </c>
      <c r="AY19" s="3"/>
      <c r="AZ19" s="3"/>
      <c r="BA19" s="76">
        <f t="shared" si="20"/>
        <v>0</v>
      </c>
      <c r="BB19" s="3">
        <f t="shared" si="21"/>
        <v>0</v>
      </c>
      <c r="BC19" s="3">
        <f t="shared" si="22"/>
        <v>0</v>
      </c>
      <c r="BD19" s="36">
        <v>0.5</v>
      </c>
      <c r="BE19" s="3">
        <f t="shared" si="23"/>
        <v>0</v>
      </c>
      <c r="BF19" s="3">
        <f t="shared" si="24"/>
        <v>0</v>
      </c>
      <c r="BG19"/>
      <c r="BH19" s="35">
        <v>43.2</v>
      </c>
      <c r="BI19" s="3">
        <f t="shared" si="25"/>
        <v>0</v>
      </c>
      <c r="BJ19" s="3"/>
      <c r="BK19" s="3"/>
      <c r="BL19" s="76">
        <f t="shared" si="26"/>
        <v>0</v>
      </c>
      <c r="BM19" s="3">
        <f t="shared" si="27"/>
        <v>0</v>
      </c>
      <c r="BN19" s="3">
        <f t="shared" si="28"/>
        <v>0</v>
      </c>
      <c r="BO19" s="36">
        <v>0.5</v>
      </c>
      <c r="BP19" s="3">
        <f t="shared" si="29"/>
        <v>0</v>
      </c>
      <c r="BQ19" s="3">
        <f t="shared" si="30"/>
        <v>0</v>
      </c>
      <c r="BS19" s="35">
        <v>43.2</v>
      </c>
      <c r="BT19" s="3">
        <f t="shared" si="31"/>
        <v>0</v>
      </c>
      <c r="BU19" s="3"/>
      <c r="BV19" s="3"/>
      <c r="BW19" s="76">
        <f t="shared" si="32"/>
        <v>0</v>
      </c>
      <c r="BX19" s="3">
        <f t="shared" si="33"/>
        <v>0</v>
      </c>
      <c r="BY19" s="3">
        <f t="shared" si="34"/>
        <v>0</v>
      </c>
      <c r="BZ19" s="36">
        <v>0.5</v>
      </c>
      <c r="CA19" s="3">
        <f t="shared" si="35"/>
        <v>0</v>
      </c>
      <c r="CB19" s="3">
        <f t="shared" si="36"/>
        <v>0</v>
      </c>
      <c r="CD19" s="35">
        <v>43.2</v>
      </c>
      <c r="CE19" s="3">
        <f t="shared" si="37"/>
        <v>0</v>
      </c>
      <c r="CF19" s="3"/>
      <c r="CG19" s="3"/>
      <c r="CH19" s="76">
        <f t="shared" si="38"/>
        <v>0</v>
      </c>
      <c r="CI19" s="3">
        <f t="shared" si="39"/>
        <v>0</v>
      </c>
      <c r="CJ19" s="3">
        <f t="shared" si="40"/>
        <v>0</v>
      </c>
      <c r="CK19" s="36">
        <v>0.5</v>
      </c>
      <c r="CL19" s="3">
        <f t="shared" si="41"/>
        <v>0</v>
      </c>
      <c r="CM19" s="3">
        <f t="shared" si="42"/>
        <v>0</v>
      </c>
      <c r="CO19" s="35">
        <v>43.2</v>
      </c>
      <c r="CP19" s="3">
        <f t="shared" si="43"/>
        <v>0</v>
      </c>
      <c r="CQ19" s="3"/>
      <c r="CR19" s="3"/>
      <c r="CS19" s="76">
        <f t="shared" si="44"/>
        <v>0</v>
      </c>
      <c r="CT19" s="3">
        <f t="shared" si="45"/>
        <v>0</v>
      </c>
      <c r="CU19" s="3">
        <f t="shared" si="46"/>
        <v>0</v>
      </c>
      <c r="CV19" s="36">
        <v>0.5</v>
      </c>
      <c r="CW19" s="3">
        <f t="shared" si="47"/>
        <v>0</v>
      </c>
      <c r="CX19" s="3">
        <f t="shared" si="48"/>
        <v>0</v>
      </c>
      <c r="CZ19" s="35">
        <v>43.2</v>
      </c>
      <c r="DA19" s="3">
        <f t="shared" si="49"/>
        <v>0</v>
      </c>
      <c r="DB19" s="3"/>
      <c r="DC19" s="3"/>
      <c r="DD19" s="76">
        <f t="shared" si="50"/>
        <v>0</v>
      </c>
      <c r="DE19" s="3">
        <f t="shared" si="51"/>
        <v>0</v>
      </c>
      <c r="DF19" s="3">
        <f t="shared" si="52"/>
        <v>0</v>
      </c>
      <c r="DG19" s="36">
        <v>0.5</v>
      </c>
      <c r="DH19" s="3">
        <f t="shared" si="53"/>
        <v>0</v>
      </c>
      <c r="DI19" s="3">
        <f t="shared" si="54"/>
        <v>0</v>
      </c>
    </row>
    <row r="20" spans="2:113" x14ac:dyDescent="0.25">
      <c r="B20" s="45">
        <v>45</v>
      </c>
      <c r="C20" s="46" t="s">
        <v>133</v>
      </c>
      <c r="D20" s="67">
        <v>99596.2</v>
      </c>
      <c r="E20" s="68">
        <v>0</v>
      </c>
      <c r="F20" s="68"/>
      <c r="G20" s="69">
        <v>99596.2</v>
      </c>
      <c r="H20" s="69">
        <v>0</v>
      </c>
      <c r="I20" s="69">
        <v>99596.2</v>
      </c>
      <c r="J20" s="51">
        <v>0.45</v>
      </c>
      <c r="K20" s="69">
        <v>44818.29</v>
      </c>
      <c r="L20" s="69">
        <v>54777.909999999996</v>
      </c>
      <c r="N20" s="38">
        <f t="shared" si="0"/>
        <v>0</v>
      </c>
      <c r="P20" s="35">
        <v>45</v>
      </c>
      <c r="Q20" s="3"/>
      <c r="R20" s="3">
        <f t="shared" si="1"/>
        <v>0</v>
      </c>
      <c r="S20" s="3"/>
      <c r="T20" s="76">
        <f t="shared" si="2"/>
        <v>0</v>
      </c>
      <c r="U20" s="3">
        <f t="shared" si="3"/>
        <v>0</v>
      </c>
      <c r="V20" s="3">
        <f t="shared" si="4"/>
        <v>0</v>
      </c>
      <c r="W20" s="36">
        <v>0.45</v>
      </c>
      <c r="X20" s="3">
        <f t="shared" si="5"/>
        <v>0</v>
      </c>
      <c r="Y20" s="3">
        <f t="shared" si="6"/>
        <v>0</v>
      </c>
      <c r="Z20"/>
      <c r="AA20" s="35">
        <v>45</v>
      </c>
      <c r="AB20" s="3">
        <f t="shared" si="7"/>
        <v>0</v>
      </c>
      <c r="AC20" s="3"/>
      <c r="AD20" s="3"/>
      <c r="AE20" s="76">
        <f t="shared" si="8"/>
        <v>0</v>
      </c>
      <c r="AF20" s="3">
        <f t="shared" si="9"/>
        <v>0</v>
      </c>
      <c r="AG20" s="3">
        <f t="shared" si="10"/>
        <v>0</v>
      </c>
      <c r="AH20" s="36">
        <v>0.45</v>
      </c>
      <c r="AI20" s="3">
        <f t="shared" si="11"/>
        <v>0</v>
      </c>
      <c r="AJ20" s="3">
        <f t="shared" si="12"/>
        <v>0</v>
      </c>
      <c r="AK20"/>
      <c r="AL20" s="35">
        <v>45</v>
      </c>
      <c r="AM20" s="3">
        <f t="shared" si="13"/>
        <v>0</v>
      </c>
      <c r="AN20" s="3"/>
      <c r="AO20" s="3"/>
      <c r="AP20" s="76">
        <f t="shared" si="14"/>
        <v>0</v>
      </c>
      <c r="AQ20" s="3">
        <f t="shared" si="15"/>
        <v>0</v>
      </c>
      <c r="AR20" s="3">
        <f t="shared" si="16"/>
        <v>0</v>
      </c>
      <c r="AS20" s="36">
        <v>0.45</v>
      </c>
      <c r="AT20" s="3">
        <f t="shared" si="17"/>
        <v>0</v>
      </c>
      <c r="AU20" s="3">
        <f t="shared" si="18"/>
        <v>0</v>
      </c>
      <c r="AV20"/>
      <c r="AW20" s="35">
        <v>45</v>
      </c>
      <c r="AX20" s="3">
        <f t="shared" si="19"/>
        <v>0</v>
      </c>
      <c r="AY20" s="3"/>
      <c r="AZ20" s="3"/>
      <c r="BA20" s="76">
        <f t="shared" si="20"/>
        <v>0</v>
      </c>
      <c r="BB20" s="3">
        <f t="shared" si="21"/>
        <v>0</v>
      </c>
      <c r="BC20" s="3">
        <f t="shared" si="22"/>
        <v>0</v>
      </c>
      <c r="BD20" s="36">
        <v>0.45</v>
      </c>
      <c r="BE20" s="3">
        <f t="shared" si="23"/>
        <v>0</v>
      </c>
      <c r="BF20" s="3">
        <f t="shared" si="24"/>
        <v>0</v>
      </c>
      <c r="BG20"/>
      <c r="BH20" s="35">
        <v>45</v>
      </c>
      <c r="BI20" s="3">
        <f t="shared" si="25"/>
        <v>0</v>
      </c>
      <c r="BJ20" s="3"/>
      <c r="BK20" s="3"/>
      <c r="BL20" s="76">
        <f t="shared" si="26"/>
        <v>0</v>
      </c>
      <c r="BM20" s="3">
        <f t="shared" si="27"/>
        <v>0</v>
      </c>
      <c r="BN20" s="3">
        <f t="shared" si="28"/>
        <v>0</v>
      </c>
      <c r="BO20" s="36">
        <v>0.45</v>
      </c>
      <c r="BP20" s="3">
        <f t="shared" si="29"/>
        <v>0</v>
      </c>
      <c r="BQ20" s="3">
        <f t="shared" si="30"/>
        <v>0</v>
      </c>
      <c r="BS20" s="35">
        <v>45</v>
      </c>
      <c r="BT20" s="3">
        <f t="shared" si="31"/>
        <v>0</v>
      </c>
      <c r="BU20" s="3"/>
      <c r="BV20" s="3"/>
      <c r="BW20" s="76">
        <f t="shared" si="32"/>
        <v>0</v>
      </c>
      <c r="BX20" s="3">
        <f t="shared" si="33"/>
        <v>0</v>
      </c>
      <c r="BY20" s="3">
        <f t="shared" si="34"/>
        <v>0</v>
      </c>
      <c r="BZ20" s="36">
        <v>0.45</v>
      </c>
      <c r="CA20" s="3">
        <f t="shared" si="35"/>
        <v>0</v>
      </c>
      <c r="CB20" s="3">
        <f t="shared" si="36"/>
        <v>0</v>
      </c>
      <c r="CD20" s="35">
        <v>45</v>
      </c>
      <c r="CE20" s="3">
        <f t="shared" si="37"/>
        <v>0</v>
      </c>
      <c r="CF20" s="3"/>
      <c r="CG20" s="3"/>
      <c r="CH20" s="76">
        <f t="shared" si="38"/>
        <v>0</v>
      </c>
      <c r="CI20" s="3">
        <f t="shared" si="39"/>
        <v>0</v>
      </c>
      <c r="CJ20" s="3">
        <f t="shared" si="40"/>
        <v>0</v>
      </c>
      <c r="CK20" s="36">
        <v>0.45</v>
      </c>
      <c r="CL20" s="3">
        <f t="shared" si="41"/>
        <v>0</v>
      </c>
      <c r="CM20" s="3">
        <f t="shared" si="42"/>
        <v>0</v>
      </c>
      <c r="CO20" s="35">
        <v>45</v>
      </c>
      <c r="CP20" s="3">
        <f t="shared" si="43"/>
        <v>0</v>
      </c>
      <c r="CQ20" s="3"/>
      <c r="CR20" s="3"/>
      <c r="CS20" s="76">
        <f t="shared" si="44"/>
        <v>0</v>
      </c>
      <c r="CT20" s="3">
        <f t="shared" si="45"/>
        <v>0</v>
      </c>
      <c r="CU20" s="3">
        <f t="shared" si="46"/>
        <v>0</v>
      </c>
      <c r="CV20" s="36">
        <v>0.45</v>
      </c>
      <c r="CW20" s="3">
        <f t="shared" si="47"/>
        <v>0</v>
      </c>
      <c r="CX20" s="3">
        <f t="shared" si="48"/>
        <v>0</v>
      </c>
      <c r="CZ20" s="35">
        <v>45</v>
      </c>
      <c r="DA20" s="3">
        <f t="shared" si="49"/>
        <v>0</v>
      </c>
      <c r="DB20" s="3"/>
      <c r="DC20" s="3"/>
      <c r="DD20" s="76">
        <f t="shared" si="50"/>
        <v>0</v>
      </c>
      <c r="DE20" s="3">
        <f t="shared" si="51"/>
        <v>0</v>
      </c>
      <c r="DF20" s="3">
        <f t="shared" si="52"/>
        <v>0</v>
      </c>
      <c r="DG20" s="36">
        <v>0.45</v>
      </c>
      <c r="DH20" s="3">
        <f t="shared" si="53"/>
        <v>0</v>
      </c>
      <c r="DI20" s="3">
        <f t="shared" si="54"/>
        <v>0</v>
      </c>
    </row>
    <row r="21" spans="2:113" x14ac:dyDescent="0.25">
      <c r="B21" s="45">
        <v>46</v>
      </c>
      <c r="C21" s="46" t="s">
        <v>134</v>
      </c>
      <c r="D21" s="67">
        <v>0</v>
      </c>
      <c r="E21" s="68"/>
      <c r="F21" s="68"/>
      <c r="G21" s="69">
        <v>0</v>
      </c>
      <c r="H21" s="69">
        <v>0</v>
      </c>
      <c r="I21" s="69">
        <v>0</v>
      </c>
      <c r="J21" s="51">
        <v>0.3</v>
      </c>
      <c r="K21" s="69">
        <v>0</v>
      </c>
      <c r="L21" s="69">
        <v>0</v>
      </c>
      <c r="N21" s="38">
        <f t="shared" si="0"/>
        <v>0</v>
      </c>
      <c r="P21" s="35">
        <v>46</v>
      </c>
      <c r="Q21" s="3"/>
      <c r="R21" s="3">
        <f t="shared" si="1"/>
        <v>0</v>
      </c>
      <c r="S21" s="3"/>
      <c r="T21" s="76">
        <f t="shared" si="2"/>
        <v>0</v>
      </c>
      <c r="U21" s="3">
        <f t="shared" si="3"/>
        <v>0</v>
      </c>
      <c r="V21" s="3">
        <f t="shared" si="4"/>
        <v>0</v>
      </c>
      <c r="W21" s="36">
        <v>0.3</v>
      </c>
      <c r="X21" s="3">
        <f t="shared" si="5"/>
        <v>0</v>
      </c>
      <c r="Y21" s="3">
        <f t="shared" si="6"/>
        <v>0</v>
      </c>
      <c r="Z21"/>
      <c r="AA21" s="35">
        <v>46</v>
      </c>
      <c r="AB21" s="3">
        <f t="shared" si="7"/>
        <v>0</v>
      </c>
      <c r="AC21" s="3"/>
      <c r="AD21" s="3"/>
      <c r="AE21" s="76">
        <f t="shared" si="8"/>
        <v>0</v>
      </c>
      <c r="AF21" s="3">
        <f t="shared" si="9"/>
        <v>0</v>
      </c>
      <c r="AG21" s="3">
        <f t="shared" si="10"/>
        <v>0</v>
      </c>
      <c r="AH21" s="36">
        <v>0.3</v>
      </c>
      <c r="AI21" s="3">
        <f t="shared" si="11"/>
        <v>0</v>
      </c>
      <c r="AJ21" s="3">
        <f t="shared" si="12"/>
        <v>0</v>
      </c>
      <c r="AK21"/>
      <c r="AL21" s="35">
        <v>46</v>
      </c>
      <c r="AM21" s="3">
        <f t="shared" si="13"/>
        <v>0</v>
      </c>
      <c r="AN21" s="3"/>
      <c r="AO21" s="3"/>
      <c r="AP21" s="76">
        <f t="shared" si="14"/>
        <v>0</v>
      </c>
      <c r="AQ21" s="3">
        <f t="shared" si="15"/>
        <v>0</v>
      </c>
      <c r="AR21" s="3">
        <f t="shared" si="16"/>
        <v>0</v>
      </c>
      <c r="AS21" s="36">
        <v>0.3</v>
      </c>
      <c r="AT21" s="3">
        <f t="shared" si="17"/>
        <v>0</v>
      </c>
      <c r="AU21" s="3">
        <f t="shared" si="18"/>
        <v>0</v>
      </c>
      <c r="AV21"/>
      <c r="AW21" s="35">
        <v>46</v>
      </c>
      <c r="AX21" s="3">
        <f t="shared" si="19"/>
        <v>0</v>
      </c>
      <c r="AY21" s="3"/>
      <c r="AZ21" s="3"/>
      <c r="BA21" s="76">
        <f t="shared" si="20"/>
        <v>0</v>
      </c>
      <c r="BB21" s="3">
        <f t="shared" si="21"/>
        <v>0</v>
      </c>
      <c r="BC21" s="3">
        <f t="shared" si="22"/>
        <v>0</v>
      </c>
      <c r="BD21" s="36">
        <v>0.3</v>
      </c>
      <c r="BE21" s="3">
        <f t="shared" si="23"/>
        <v>0</v>
      </c>
      <c r="BF21" s="3">
        <f t="shared" si="24"/>
        <v>0</v>
      </c>
      <c r="BG21"/>
      <c r="BH21" s="35">
        <v>46</v>
      </c>
      <c r="BI21" s="3">
        <f t="shared" si="25"/>
        <v>0</v>
      </c>
      <c r="BJ21" s="3"/>
      <c r="BK21" s="3"/>
      <c r="BL21" s="76">
        <f t="shared" si="26"/>
        <v>0</v>
      </c>
      <c r="BM21" s="3">
        <f t="shared" si="27"/>
        <v>0</v>
      </c>
      <c r="BN21" s="3">
        <f t="shared" si="28"/>
        <v>0</v>
      </c>
      <c r="BO21" s="36">
        <v>0.3</v>
      </c>
      <c r="BP21" s="3">
        <f t="shared" si="29"/>
        <v>0</v>
      </c>
      <c r="BQ21" s="3">
        <f t="shared" si="30"/>
        <v>0</v>
      </c>
      <c r="BS21" s="35">
        <v>46</v>
      </c>
      <c r="BT21" s="3">
        <f t="shared" si="31"/>
        <v>0</v>
      </c>
      <c r="BU21" s="3"/>
      <c r="BV21" s="3"/>
      <c r="BW21" s="76">
        <f t="shared" si="32"/>
        <v>0</v>
      </c>
      <c r="BX21" s="3">
        <f t="shared" si="33"/>
        <v>0</v>
      </c>
      <c r="BY21" s="3">
        <f t="shared" si="34"/>
        <v>0</v>
      </c>
      <c r="BZ21" s="36">
        <v>0.3</v>
      </c>
      <c r="CA21" s="3">
        <f t="shared" si="35"/>
        <v>0</v>
      </c>
      <c r="CB21" s="3">
        <f t="shared" si="36"/>
        <v>0</v>
      </c>
      <c r="CD21" s="35">
        <v>46</v>
      </c>
      <c r="CE21" s="3">
        <f t="shared" si="37"/>
        <v>0</v>
      </c>
      <c r="CF21" s="3"/>
      <c r="CG21" s="3"/>
      <c r="CH21" s="76">
        <f t="shared" si="38"/>
        <v>0</v>
      </c>
      <c r="CI21" s="3">
        <f t="shared" si="39"/>
        <v>0</v>
      </c>
      <c r="CJ21" s="3">
        <f t="shared" si="40"/>
        <v>0</v>
      </c>
      <c r="CK21" s="36">
        <v>0.3</v>
      </c>
      <c r="CL21" s="3">
        <f t="shared" si="41"/>
        <v>0</v>
      </c>
      <c r="CM21" s="3">
        <f t="shared" si="42"/>
        <v>0</v>
      </c>
      <c r="CO21" s="35">
        <v>46</v>
      </c>
      <c r="CP21" s="3">
        <f t="shared" si="43"/>
        <v>0</v>
      </c>
      <c r="CQ21" s="3"/>
      <c r="CR21" s="3"/>
      <c r="CS21" s="76">
        <f t="shared" si="44"/>
        <v>0</v>
      </c>
      <c r="CT21" s="3">
        <f t="shared" si="45"/>
        <v>0</v>
      </c>
      <c r="CU21" s="3">
        <f t="shared" si="46"/>
        <v>0</v>
      </c>
      <c r="CV21" s="36">
        <v>0.3</v>
      </c>
      <c r="CW21" s="3">
        <f t="shared" si="47"/>
        <v>0</v>
      </c>
      <c r="CX21" s="3">
        <f t="shared" si="48"/>
        <v>0</v>
      </c>
      <c r="CZ21" s="35">
        <v>46</v>
      </c>
      <c r="DA21" s="3">
        <f t="shared" si="49"/>
        <v>0</v>
      </c>
      <c r="DB21" s="3"/>
      <c r="DC21" s="3"/>
      <c r="DD21" s="76">
        <f t="shared" si="50"/>
        <v>0</v>
      </c>
      <c r="DE21" s="3">
        <f t="shared" si="51"/>
        <v>0</v>
      </c>
      <c r="DF21" s="3">
        <f t="shared" si="52"/>
        <v>0</v>
      </c>
      <c r="DG21" s="36">
        <v>0.3</v>
      </c>
      <c r="DH21" s="3">
        <f t="shared" si="53"/>
        <v>0</v>
      </c>
      <c r="DI21" s="3">
        <f t="shared" si="54"/>
        <v>0</v>
      </c>
    </row>
    <row r="22" spans="2:113" x14ac:dyDescent="0.25">
      <c r="B22" s="45">
        <v>47</v>
      </c>
      <c r="C22" s="46" t="s">
        <v>135</v>
      </c>
      <c r="D22" s="67">
        <v>56557584.584000006</v>
      </c>
      <c r="E22" s="68">
        <v>8667000</v>
      </c>
      <c r="F22" s="68"/>
      <c r="G22" s="69">
        <v>65224584.584000006</v>
      </c>
      <c r="H22" s="69">
        <v>4333500</v>
      </c>
      <c r="I22" s="69">
        <v>69558084.584000006</v>
      </c>
      <c r="J22" s="51">
        <v>0.08</v>
      </c>
      <c r="K22" s="69">
        <v>5564646.7667200007</v>
      </c>
      <c r="L22" s="69">
        <v>59659937.817280009</v>
      </c>
      <c r="N22" s="38">
        <f t="shared" si="0"/>
        <v>8667000</v>
      </c>
      <c r="P22" s="35">
        <v>47</v>
      </c>
      <c r="Q22" s="3"/>
      <c r="R22" s="3">
        <f t="shared" si="1"/>
        <v>8667000</v>
      </c>
      <c r="S22" s="3"/>
      <c r="T22" s="76">
        <f t="shared" si="2"/>
        <v>8667000</v>
      </c>
      <c r="U22" s="3">
        <f t="shared" si="3"/>
        <v>13000500</v>
      </c>
      <c r="V22" s="3">
        <f t="shared" si="4"/>
        <v>13000500</v>
      </c>
      <c r="W22" s="36">
        <v>0.08</v>
      </c>
      <c r="X22" s="3">
        <f t="shared" si="5"/>
        <v>-1040040</v>
      </c>
      <c r="Y22" s="3">
        <f t="shared" si="6"/>
        <v>7626960</v>
      </c>
      <c r="Z22"/>
      <c r="AA22" s="35">
        <v>47</v>
      </c>
      <c r="AB22" s="3">
        <f t="shared" si="7"/>
        <v>7626960</v>
      </c>
      <c r="AC22" s="3"/>
      <c r="AD22" s="3"/>
      <c r="AE22" s="76">
        <f t="shared" si="8"/>
        <v>0</v>
      </c>
      <c r="AF22" s="3">
        <f t="shared" si="9"/>
        <v>0</v>
      </c>
      <c r="AG22" s="3">
        <f t="shared" si="10"/>
        <v>7626960</v>
      </c>
      <c r="AH22" s="36">
        <v>0.08</v>
      </c>
      <c r="AI22" s="3">
        <f t="shared" si="11"/>
        <v>-610156.80000000005</v>
      </c>
      <c r="AJ22" s="3">
        <f t="shared" si="12"/>
        <v>7016803.2000000002</v>
      </c>
      <c r="AK22"/>
      <c r="AL22" s="35">
        <v>47</v>
      </c>
      <c r="AM22" s="3">
        <f t="shared" si="13"/>
        <v>7016803.2000000002</v>
      </c>
      <c r="AN22" s="3"/>
      <c r="AO22" s="3"/>
      <c r="AP22" s="76">
        <f t="shared" si="14"/>
        <v>0</v>
      </c>
      <c r="AQ22" s="3">
        <f t="shared" si="15"/>
        <v>0</v>
      </c>
      <c r="AR22" s="3">
        <f t="shared" si="16"/>
        <v>7016803.2000000002</v>
      </c>
      <c r="AS22" s="36">
        <v>0.08</v>
      </c>
      <c r="AT22" s="3">
        <f t="shared" si="17"/>
        <v>-561344.25600000005</v>
      </c>
      <c r="AU22" s="3">
        <f t="shared" si="18"/>
        <v>6455458.9440000001</v>
      </c>
      <c r="AV22"/>
      <c r="AW22" s="35">
        <v>47</v>
      </c>
      <c r="AX22" s="3">
        <f t="shared" si="19"/>
        <v>6455458.9440000001</v>
      </c>
      <c r="AY22" s="3"/>
      <c r="AZ22" s="3"/>
      <c r="BA22" s="76">
        <f t="shared" si="20"/>
        <v>0</v>
      </c>
      <c r="BB22" s="3">
        <f t="shared" si="21"/>
        <v>0</v>
      </c>
      <c r="BC22" s="3">
        <f t="shared" si="22"/>
        <v>6455458.9440000001</v>
      </c>
      <c r="BD22" s="36">
        <v>0.08</v>
      </c>
      <c r="BE22" s="3">
        <f t="shared" si="23"/>
        <v>-516436.71552000003</v>
      </c>
      <c r="BF22" s="3">
        <f t="shared" si="24"/>
        <v>5939022.22848</v>
      </c>
      <c r="BG22"/>
      <c r="BH22" s="35">
        <v>47</v>
      </c>
      <c r="BI22" s="3">
        <f t="shared" si="25"/>
        <v>5939022.22848</v>
      </c>
      <c r="BJ22" s="3"/>
      <c r="BK22" s="3"/>
      <c r="BL22" s="76">
        <f t="shared" si="26"/>
        <v>0</v>
      </c>
      <c r="BM22" s="3">
        <f t="shared" si="27"/>
        <v>0</v>
      </c>
      <c r="BN22" s="3">
        <f t="shared" si="28"/>
        <v>5939022.22848</v>
      </c>
      <c r="BO22" s="36">
        <v>0.08</v>
      </c>
      <c r="BP22" s="3">
        <f t="shared" si="29"/>
        <v>-475121.77827840002</v>
      </c>
      <c r="BQ22" s="3">
        <f t="shared" si="30"/>
        <v>5463900.4502015999</v>
      </c>
      <c r="BS22" s="35">
        <v>47</v>
      </c>
      <c r="BT22" s="3">
        <f t="shared" si="31"/>
        <v>5463900.4502015999</v>
      </c>
      <c r="BU22" s="3"/>
      <c r="BV22" s="3"/>
      <c r="BW22" s="76">
        <f t="shared" si="32"/>
        <v>0</v>
      </c>
      <c r="BX22" s="3">
        <f t="shared" si="33"/>
        <v>0</v>
      </c>
      <c r="BY22" s="3">
        <f t="shared" si="34"/>
        <v>5463900.4502015999</v>
      </c>
      <c r="BZ22" s="36">
        <v>0.08</v>
      </c>
      <c r="CA22" s="3">
        <f t="shared" si="35"/>
        <v>-437112.03601612803</v>
      </c>
      <c r="CB22" s="3">
        <f t="shared" si="36"/>
        <v>5026788.4141854718</v>
      </c>
      <c r="CD22" s="35">
        <v>47</v>
      </c>
      <c r="CE22" s="3">
        <f t="shared" si="37"/>
        <v>5026788.4141854718</v>
      </c>
      <c r="CF22" s="3"/>
      <c r="CG22" s="3"/>
      <c r="CH22" s="76">
        <f t="shared" si="38"/>
        <v>0</v>
      </c>
      <c r="CI22" s="3">
        <f t="shared" si="39"/>
        <v>0</v>
      </c>
      <c r="CJ22" s="3">
        <f t="shared" si="40"/>
        <v>5026788.4141854718</v>
      </c>
      <c r="CK22" s="36">
        <v>0.08</v>
      </c>
      <c r="CL22" s="3">
        <f t="shared" si="41"/>
        <v>-402143.07313483773</v>
      </c>
      <c r="CM22" s="3">
        <f t="shared" si="42"/>
        <v>4624645.3410506342</v>
      </c>
      <c r="CO22" s="35">
        <v>47</v>
      </c>
      <c r="CP22" s="3">
        <f t="shared" si="43"/>
        <v>4624645.3410506342</v>
      </c>
      <c r="CQ22" s="3"/>
      <c r="CR22" s="3"/>
      <c r="CS22" s="76">
        <f t="shared" si="44"/>
        <v>0</v>
      </c>
      <c r="CT22" s="3">
        <f t="shared" si="45"/>
        <v>0</v>
      </c>
      <c r="CU22" s="3">
        <f t="shared" si="46"/>
        <v>4624645.3410506342</v>
      </c>
      <c r="CV22" s="36">
        <v>0.08</v>
      </c>
      <c r="CW22" s="3">
        <f t="shared" si="47"/>
        <v>-369971.62728405074</v>
      </c>
      <c r="CX22" s="3">
        <f t="shared" si="48"/>
        <v>4254673.7137665832</v>
      </c>
      <c r="CZ22" s="35">
        <v>47</v>
      </c>
      <c r="DA22" s="3">
        <f t="shared" si="49"/>
        <v>4254673.7137665832</v>
      </c>
      <c r="DB22" s="3"/>
      <c r="DC22" s="3"/>
      <c r="DD22" s="76">
        <f t="shared" si="50"/>
        <v>0</v>
      </c>
      <c r="DE22" s="3">
        <f t="shared" si="51"/>
        <v>0</v>
      </c>
      <c r="DF22" s="3">
        <f t="shared" si="52"/>
        <v>4254673.7137665832</v>
      </c>
      <c r="DG22" s="36">
        <v>0.08</v>
      </c>
      <c r="DH22" s="3">
        <f t="shared" si="53"/>
        <v>-340373.89710132667</v>
      </c>
      <c r="DI22" s="3">
        <f t="shared" si="54"/>
        <v>3914299.8166652564</v>
      </c>
    </row>
    <row r="23" spans="2:113" x14ac:dyDescent="0.25">
      <c r="B23" s="45">
        <v>50</v>
      </c>
      <c r="C23" s="46" t="s">
        <v>136</v>
      </c>
      <c r="D23" s="67">
        <v>686315.05</v>
      </c>
      <c r="E23" s="68">
        <v>497000</v>
      </c>
      <c r="F23" s="68"/>
      <c r="G23" s="69">
        <v>1183315.05</v>
      </c>
      <c r="H23" s="69">
        <v>248500</v>
      </c>
      <c r="I23" s="69">
        <v>1431815.05</v>
      </c>
      <c r="J23" s="51">
        <v>0.55000000000000004</v>
      </c>
      <c r="K23" s="69">
        <v>787498.27750000008</v>
      </c>
      <c r="L23" s="69">
        <v>395816.77249999996</v>
      </c>
      <c r="N23" s="38">
        <f t="shared" si="0"/>
        <v>497000</v>
      </c>
      <c r="P23" s="35">
        <v>50</v>
      </c>
      <c r="Q23" s="3"/>
      <c r="R23" s="3">
        <f t="shared" si="1"/>
        <v>497000</v>
      </c>
      <c r="S23" s="3"/>
      <c r="T23" s="76">
        <f t="shared" si="2"/>
        <v>497000</v>
      </c>
      <c r="U23" s="3">
        <f t="shared" si="3"/>
        <v>745500</v>
      </c>
      <c r="V23" s="3">
        <f t="shared" si="4"/>
        <v>745500</v>
      </c>
      <c r="W23" s="36">
        <v>0.55000000000000004</v>
      </c>
      <c r="X23" s="3">
        <f t="shared" si="5"/>
        <v>-410025.00000000006</v>
      </c>
      <c r="Y23" s="3">
        <f t="shared" si="6"/>
        <v>86974.999999999942</v>
      </c>
      <c r="Z23"/>
      <c r="AA23" s="35">
        <v>50</v>
      </c>
      <c r="AB23" s="3">
        <f t="shared" si="7"/>
        <v>86974.999999999942</v>
      </c>
      <c r="AC23" s="3"/>
      <c r="AD23" s="3"/>
      <c r="AE23" s="76">
        <f t="shared" si="8"/>
        <v>0</v>
      </c>
      <c r="AF23" s="3">
        <f t="shared" si="9"/>
        <v>0</v>
      </c>
      <c r="AG23" s="3">
        <f t="shared" si="10"/>
        <v>86974.999999999942</v>
      </c>
      <c r="AH23" s="36">
        <v>0.55000000000000004</v>
      </c>
      <c r="AI23" s="3">
        <f t="shared" si="11"/>
        <v>-47836.249999999971</v>
      </c>
      <c r="AJ23" s="3">
        <f t="shared" si="12"/>
        <v>39138.749999999971</v>
      </c>
      <c r="AK23"/>
      <c r="AL23" s="35">
        <v>50</v>
      </c>
      <c r="AM23" s="3">
        <f t="shared" si="13"/>
        <v>39138.749999999971</v>
      </c>
      <c r="AN23" s="3"/>
      <c r="AO23" s="3"/>
      <c r="AP23" s="76">
        <f t="shared" si="14"/>
        <v>0</v>
      </c>
      <c r="AQ23" s="3">
        <f t="shared" si="15"/>
        <v>0</v>
      </c>
      <c r="AR23" s="3">
        <f t="shared" si="16"/>
        <v>39138.749999999971</v>
      </c>
      <c r="AS23" s="36">
        <v>0.55000000000000004</v>
      </c>
      <c r="AT23" s="3">
        <f t="shared" si="17"/>
        <v>-21526.312499999985</v>
      </c>
      <c r="AU23" s="3">
        <f t="shared" si="18"/>
        <v>17612.437499999985</v>
      </c>
      <c r="AV23"/>
      <c r="AW23" s="35">
        <v>50</v>
      </c>
      <c r="AX23" s="3">
        <f t="shared" si="19"/>
        <v>17612.437499999985</v>
      </c>
      <c r="AY23" s="3"/>
      <c r="AZ23" s="3"/>
      <c r="BA23" s="76">
        <f t="shared" si="20"/>
        <v>0</v>
      </c>
      <c r="BB23" s="3">
        <f t="shared" si="21"/>
        <v>0</v>
      </c>
      <c r="BC23" s="3">
        <f t="shared" si="22"/>
        <v>17612.437499999985</v>
      </c>
      <c r="BD23" s="36">
        <v>0.55000000000000004</v>
      </c>
      <c r="BE23" s="3">
        <f t="shared" si="23"/>
        <v>-9686.8406249999935</v>
      </c>
      <c r="BF23" s="3">
        <f t="shared" si="24"/>
        <v>7925.596874999992</v>
      </c>
      <c r="BG23"/>
      <c r="BH23" s="35">
        <v>50</v>
      </c>
      <c r="BI23" s="3">
        <f t="shared" si="25"/>
        <v>7925.596874999992</v>
      </c>
      <c r="BJ23" s="3"/>
      <c r="BK23" s="3"/>
      <c r="BL23" s="76">
        <f t="shared" si="26"/>
        <v>0</v>
      </c>
      <c r="BM23" s="3">
        <f t="shared" si="27"/>
        <v>0</v>
      </c>
      <c r="BN23" s="3">
        <f t="shared" si="28"/>
        <v>7925.596874999992</v>
      </c>
      <c r="BO23" s="36">
        <v>0.55000000000000004</v>
      </c>
      <c r="BP23" s="3">
        <f t="shared" si="29"/>
        <v>-4359.0782812499956</v>
      </c>
      <c r="BQ23" s="3">
        <f t="shared" si="30"/>
        <v>3566.5185937499964</v>
      </c>
      <c r="BS23" s="35">
        <v>50</v>
      </c>
      <c r="BT23" s="3">
        <f t="shared" si="31"/>
        <v>3566.5185937499964</v>
      </c>
      <c r="BU23" s="3"/>
      <c r="BV23" s="3"/>
      <c r="BW23" s="76">
        <f t="shared" si="32"/>
        <v>0</v>
      </c>
      <c r="BX23" s="3">
        <f t="shared" si="33"/>
        <v>0</v>
      </c>
      <c r="BY23" s="3">
        <f t="shared" si="34"/>
        <v>3566.5185937499964</v>
      </c>
      <c r="BZ23" s="36">
        <v>0.55000000000000004</v>
      </c>
      <c r="CA23" s="3">
        <f t="shared" si="35"/>
        <v>-1961.5852265624981</v>
      </c>
      <c r="CB23" s="3">
        <f t="shared" si="36"/>
        <v>1604.9333671874983</v>
      </c>
      <c r="CD23" s="35">
        <v>50</v>
      </c>
      <c r="CE23" s="3">
        <f t="shared" si="37"/>
        <v>1604.9333671874983</v>
      </c>
      <c r="CF23" s="3"/>
      <c r="CG23" s="3"/>
      <c r="CH23" s="76">
        <f t="shared" si="38"/>
        <v>0</v>
      </c>
      <c r="CI23" s="3">
        <f t="shared" si="39"/>
        <v>0</v>
      </c>
      <c r="CJ23" s="3">
        <f t="shared" si="40"/>
        <v>1604.9333671874983</v>
      </c>
      <c r="CK23" s="36">
        <v>0.55000000000000004</v>
      </c>
      <c r="CL23" s="3">
        <f t="shared" si="41"/>
        <v>-882.71335195312417</v>
      </c>
      <c r="CM23" s="3">
        <f t="shared" si="42"/>
        <v>722.22001523437416</v>
      </c>
      <c r="CO23" s="35">
        <v>50</v>
      </c>
      <c r="CP23" s="3">
        <f t="shared" si="43"/>
        <v>722.22001523437416</v>
      </c>
      <c r="CQ23" s="3"/>
      <c r="CR23" s="3"/>
      <c r="CS23" s="76">
        <f t="shared" si="44"/>
        <v>0</v>
      </c>
      <c r="CT23" s="3">
        <f t="shared" si="45"/>
        <v>0</v>
      </c>
      <c r="CU23" s="3">
        <f t="shared" si="46"/>
        <v>722.22001523437416</v>
      </c>
      <c r="CV23" s="36">
        <v>0.55000000000000004</v>
      </c>
      <c r="CW23" s="3">
        <f t="shared" si="47"/>
        <v>-397.22100837890582</v>
      </c>
      <c r="CX23" s="3">
        <f t="shared" si="48"/>
        <v>324.99900685546834</v>
      </c>
      <c r="CZ23" s="35">
        <v>50</v>
      </c>
      <c r="DA23" s="3">
        <f t="shared" si="49"/>
        <v>324.99900685546834</v>
      </c>
      <c r="DB23" s="3"/>
      <c r="DC23" s="3"/>
      <c r="DD23" s="76">
        <f t="shared" si="50"/>
        <v>0</v>
      </c>
      <c r="DE23" s="3">
        <f t="shared" si="51"/>
        <v>0</v>
      </c>
      <c r="DF23" s="3">
        <f t="shared" si="52"/>
        <v>324.99900685546834</v>
      </c>
      <c r="DG23" s="36">
        <v>0.55000000000000004</v>
      </c>
      <c r="DH23" s="3">
        <f t="shared" si="53"/>
        <v>-178.74945377050761</v>
      </c>
      <c r="DI23" s="3">
        <f t="shared" si="54"/>
        <v>146.24955308496072</v>
      </c>
    </row>
    <row r="24" spans="2:113" x14ac:dyDescent="0.25">
      <c r="B24" s="45">
        <v>52</v>
      </c>
      <c r="C24" s="46" t="s">
        <v>137</v>
      </c>
      <c r="D24" s="67">
        <v>0</v>
      </c>
      <c r="E24" s="68"/>
      <c r="F24" s="68"/>
      <c r="G24" s="69">
        <v>0</v>
      </c>
      <c r="H24" s="69">
        <v>0</v>
      </c>
      <c r="I24" s="69">
        <v>0</v>
      </c>
      <c r="J24" s="51">
        <v>1</v>
      </c>
      <c r="K24" s="69">
        <v>0</v>
      </c>
      <c r="L24" s="69">
        <v>0</v>
      </c>
      <c r="N24" s="38">
        <f t="shared" si="0"/>
        <v>0</v>
      </c>
      <c r="P24" s="35">
        <v>52</v>
      </c>
      <c r="Q24" s="3"/>
      <c r="R24" s="3">
        <f t="shared" si="1"/>
        <v>0</v>
      </c>
      <c r="S24" s="3"/>
      <c r="T24" s="76">
        <f t="shared" si="2"/>
        <v>0</v>
      </c>
      <c r="U24" s="3">
        <f t="shared" si="3"/>
        <v>0</v>
      </c>
      <c r="V24" s="3">
        <f t="shared" si="4"/>
        <v>0</v>
      </c>
      <c r="W24" s="36">
        <v>0.55000000000000004</v>
      </c>
      <c r="X24" s="3">
        <f t="shared" si="5"/>
        <v>0</v>
      </c>
      <c r="Y24" s="3">
        <f t="shared" si="6"/>
        <v>0</v>
      </c>
      <c r="Z24"/>
      <c r="AA24" s="35">
        <v>52</v>
      </c>
      <c r="AB24" s="3">
        <f t="shared" si="7"/>
        <v>0</v>
      </c>
      <c r="AC24" s="3"/>
      <c r="AD24" s="3"/>
      <c r="AE24" s="76">
        <f t="shared" si="8"/>
        <v>0</v>
      </c>
      <c r="AF24" s="3">
        <f t="shared" si="9"/>
        <v>0</v>
      </c>
      <c r="AG24" s="3">
        <f t="shared" si="10"/>
        <v>0</v>
      </c>
      <c r="AH24" s="36">
        <v>0.55000000000000004</v>
      </c>
      <c r="AI24" s="3">
        <f t="shared" si="11"/>
        <v>0</v>
      </c>
      <c r="AJ24" s="3">
        <f t="shared" si="12"/>
        <v>0</v>
      </c>
      <c r="AK24"/>
      <c r="AL24" s="35">
        <v>52</v>
      </c>
      <c r="AM24" s="3">
        <f t="shared" si="13"/>
        <v>0</v>
      </c>
      <c r="AN24" s="3"/>
      <c r="AO24" s="3"/>
      <c r="AP24" s="76">
        <f t="shared" si="14"/>
        <v>0</v>
      </c>
      <c r="AQ24" s="3">
        <f t="shared" si="15"/>
        <v>0</v>
      </c>
      <c r="AR24" s="3">
        <f t="shared" si="16"/>
        <v>0</v>
      </c>
      <c r="AS24" s="36">
        <v>0.55000000000000004</v>
      </c>
      <c r="AT24" s="3">
        <f t="shared" si="17"/>
        <v>0</v>
      </c>
      <c r="AU24" s="3">
        <f t="shared" si="18"/>
        <v>0</v>
      </c>
      <c r="AV24"/>
      <c r="AW24" s="35">
        <v>52</v>
      </c>
      <c r="AX24" s="3">
        <f t="shared" si="19"/>
        <v>0</v>
      </c>
      <c r="AY24" s="3"/>
      <c r="AZ24" s="3"/>
      <c r="BA24" s="76">
        <f t="shared" si="20"/>
        <v>0</v>
      </c>
      <c r="BB24" s="3">
        <f t="shared" si="21"/>
        <v>0</v>
      </c>
      <c r="BC24" s="3">
        <f t="shared" si="22"/>
        <v>0</v>
      </c>
      <c r="BD24" s="36">
        <v>0.55000000000000004</v>
      </c>
      <c r="BE24" s="3">
        <f t="shared" si="23"/>
        <v>0</v>
      </c>
      <c r="BF24" s="3">
        <f t="shared" si="24"/>
        <v>0</v>
      </c>
      <c r="BG24"/>
      <c r="BH24" s="35">
        <v>52</v>
      </c>
      <c r="BI24" s="3">
        <f t="shared" si="25"/>
        <v>0</v>
      </c>
      <c r="BJ24" s="3"/>
      <c r="BK24" s="3"/>
      <c r="BL24" s="76">
        <f t="shared" si="26"/>
        <v>0</v>
      </c>
      <c r="BM24" s="3">
        <f t="shared" si="27"/>
        <v>0</v>
      </c>
      <c r="BN24" s="3">
        <f t="shared" si="28"/>
        <v>0</v>
      </c>
      <c r="BO24" s="36">
        <v>0.55000000000000004</v>
      </c>
      <c r="BP24" s="3">
        <f t="shared" si="29"/>
        <v>0</v>
      </c>
      <c r="BQ24" s="3">
        <f t="shared" si="30"/>
        <v>0</v>
      </c>
      <c r="BS24" s="35">
        <v>52</v>
      </c>
      <c r="BT24" s="3">
        <f t="shared" si="31"/>
        <v>0</v>
      </c>
      <c r="BU24" s="3"/>
      <c r="BV24" s="3"/>
      <c r="BW24" s="76">
        <f t="shared" si="32"/>
        <v>0</v>
      </c>
      <c r="BX24" s="3">
        <f t="shared" si="33"/>
        <v>0</v>
      </c>
      <c r="BY24" s="3">
        <f t="shared" si="34"/>
        <v>0</v>
      </c>
      <c r="BZ24" s="36">
        <v>0.55000000000000004</v>
      </c>
      <c r="CA24" s="3">
        <f t="shared" si="35"/>
        <v>0</v>
      </c>
      <c r="CB24" s="3">
        <f t="shared" si="36"/>
        <v>0</v>
      </c>
      <c r="CD24" s="35">
        <v>52</v>
      </c>
      <c r="CE24" s="3">
        <f t="shared" si="37"/>
        <v>0</v>
      </c>
      <c r="CF24" s="3"/>
      <c r="CG24" s="3"/>
      <c r="CH24" s="76">
        <f t="shared" si="38"/>
        <v>0</v>
      </c>
      <c r="CI24" s="3">
        <f t="shared" si="39"/>
        <v>0</v>
      </c>
      <c r="CJ24" s="3">
        <f t="shared" si="40"/>
        <v>0</v>
      </c>
      <c r="CK24" s="36">
        <v>0.55000000000000004</v>
      </c>
      <c r="CL24" s="3">
        <f t="shared" si="41"/>
        <v>0</v>
      </c>
      <c r="CM24" s="3">
        <f t="shared" si="42"/>
        <v>0</v>
      </c>
      <c r="CO24" s="35">
        <v>52</v>
      </c>
      <c r="CP24" s="3">
        <f t="shared" si="43"/>
        <v>0</v>
      </c>
      <c r="CQ24" s="3"/>
      <c r="CR24" s="3"/>
      <c r="CS24" s="76">
        <f t="shared" si="44"/>
        <v>0</v>
      </c>
      <c r="CT24" s="3">
        <f t="shared" si="45"/>
        <v>0</v>
      </c>
      <c r="CU24" s="3">
        <f t="shared" si="46"/>
        <v>0</v>
      </c>
      <c r="CV24" s="36">
        <v>0.55000000000000004</v>
      </c>
      <c r="CW24" s="3">
        <f t="shared" si="47"/>
        <v>0</v>
      </c>
      <c r="CX24" s="3">
        <f t="shared" si="48"/>
        <v>0</v>
      </c>
      <c r="CZ24" s="35">
        <v>52</v>
      </c>
      <c r="DA24" s="3">
        <f t="shared" si="49"/>
        <v>0</v>
      </c>
      <c r="DB24" s="3"/>
      <c r="DC24" s="3"/>
      <c r="DD24" s="76">
        <f t="shared" si="50"/>
        <v>0</v>
      </c>
      <c r="DE24" s="3">
        <f t="shared" si="51"/>
        <v>0</v>
      </c>
      <c r="DF24" s="3">
        <f t="shared" si="52"/>
        <v>0</v>
      </c>
      <c r="DG24" s="36">
        <v>0.55000000000000004</v>
      </c>
      <c r="DH24" s="3">
        <f t="shared" si="53"/>
        <v>0</v>
      </c>
      <c r="DI24" s="3">
        <f t="shared" si="54"/>
        <v>0</v>
      </c>
    </row>
    <row r="25" spans="2:113" x14ac:dyDescent="0.25">
      <c r="B25" s="45">
        <v>95</v>
      </c>
      <c r="C25" s="46" t="s">
        <v>138</v>
      </c>
      <c r="D25" s="67">
        <v>0</v>
      </c>
      <c r="E25" s="68"/>
      <c r="F25" s="68"/>
      <c r="G25" s="69">
        <v>0</v>
      </c>
      <c r="H25" s="69">
        <v>0</v>
      </c>
      <c r="I25" s="69">
        <v>0</v>
      </c>
      <c r="J25" s="51">
        <v>0</v>
      </c>
      <c r="K25" s="69">
        <v>0</v>
      </c>
      <c r="L25" s="69">
        <v>0</v>
      </c>
      <c r="N25" s="38">
        <f t="shared" si="0"/>
        <v>0</v>
      </c>
      <c r="P25" s="35">
        <v>95</v>
      </c>
      <c r="Q25" s="3"/>
      <c r="R25" s="3">
        <f t="shared" si="1"/>
        <v>0</v>
      </c>
      <c r="S25" s="3"/>
      <c r="T25" s="76">
        <f t="shared" si="2"/>
        <v>0</v>
      </c>
      <c r="U25" s="3">
        <f t="shared" si="3"/>
        <v>0</v>
      </c>
      <c r="V25" s="3">
        <f t="shared" si="4"/>
        <v>0</v>
      </c>
      <c r="W25" s="36">
        <v>0</v>
      </c>
      <c r="X25" s="3">
        <f t="shared" si="5"/>
        <v>0</v>
      </c>
      <c r="Y25" s="3">
        <f t="shared" si="6"/>
        <v>0</v>
      </c>
      <c r="Z25"/>
      <c r="AA25" s="35">
        <v>95</v>
      </c>
      <c r="AB25" s="3">
        <f t="shared" si="7"/>
        <v>0</v>
      </c>
      <c r="AC25" s="3"/>
      <c r="AD25" s="3"/>
      <c r="AE25" s="76">
        <f t="shared" si="8"/>
        <v>0</v>
      </c>
      <c r="AF25" s="3">
        <f t="shared" si="9"/>
        <v>0</v>
      </c>
      <c r="AG25" s="3">
        <f t="shared" si="10"/>
        <v>0</v>
      </c>
      <c r="AH25" s="36">
        <v>0</v>
      </c>
      <c r="AI25" s="3">
        <f t="shared" si="11"/>
        <v>0</v>
      </c>
      <c r="AJ25" s="3">
        <f t="shared" si="12"/>
        <v>0</v>
      </c>
      <c r="AK25"/>
      <c r="AL25" s="35">
        <v>95</v>
      </c>
      <c r="AM25" s="3">
        <f t="shared" si="13"/>
        <v>0</v>
      </c>
      <c r="AN25" s="3"/>
      <c r="AO25" s="3"/>
      <c r="AP25" s="76">
        <f t="shared" si="14"/>
        <v>0</v>
      </c>
      <c r="AQ25" s="3">
        <f t="shared" si="15"/>
        <v>0</v>
      </c>
      <c r="AR25" s="3">
        <f t="shared" si="16"/>
        <v>0</v>
      </c>
      <c r="AS25" s="36">
        <v>0</v>
      </c>
      <c r="AT25" s="3">
        <f t="shared" si="17"/>
        <v>0</v>
      </c>
      <c r="AU25" s="3">
        <f t="shared" si="18"/>
        <v>0</v>
      </c>
      <c r="AV25"/>
      <c r="AW25" s="35">
        <v>95</v>
      </c>
      <c r="AX25" s="3">
        <f t="shared" si="19"/>
        <v>0</v>
      </c>
      <c r="AY25" s="3"/>
      <c r="AZ25" s="3"/>
      <c r="BA25" s="76">
        <f t="shared" si="20"/>
        <v>0</v>
      </c>
      <c r="BB25" s="3">
        <f t="shared" si="21"/>
        <v>0</v>
      </c>
      <c r="BC25" s="3">
        <f t="shared" si="22"/>
        <v>0</v>
      </c>
      <c r="BD25" s="36">
        <v>0</v>
      </c>
      <c r="BE25" s="3">
        <f t="shared" si="23"/>
        <v>0</v>
      </c>
      <c r="BF25" s="3">
        <f t="shared" si="24"/>
        <v>0</v>
      </c>
      <c r="BG25"/>
      <c r="BH25" s="35">
        <v>95</v>
      </c>
      <c r="BI25" s="3">
        <f t="shared" si="25"/>
        <v>0</v>
      </c>
      <c r="BJ25" s="3"/>
      <c r="BK25" s="3"/>
      <c r="BL25" s="76">
        <f t="shared" si="26"/>
        <v>0</v>
      </c>
      <c r="BM25" s="3">
        <f t="shared" si="27"/>
        <v>0</v>
      </c>
      <c r="BN25" s="3">
        <f t="shared" si="28"/>
        <v>0</v>
      </c>
      <c r="BO25" s="36">
        <v>0</v>
      </c>
      <c r="BP25" s="3">
        <f t="shared" si="29"/>
        <v>0</v>
      </c>
      <c r="BQ25" s="3">
        <f t="shared" si="30"/>
        <v>0</v>
      </c>
      <c r="BS25" s="35">
        <v>95</v>
      </c>
      <c r="BT25" s="3">
        <f t="shared" si="31"/>
        <v>0</v>
      </c>
      <c r="BU25" s="3"/>
      <c r="BV25" s="3"/>
      <c r="BW25" s="76">
        <f t="shared" si="32"/>
        <v>0</v>
      </c>
      <c r="BX25" s="3">
        <f t="shared" si="33"/>
        <v>0</v>
      </c>
      <c r="BY25" s="3">
        <f t="shared" si="34"/>
        <v>0</v>
      </c>
      <c r="BZ25" s="36">
        <v>0</v>
      </c>
      <c r="CA25" s="3">
        <f t="shared" si="35"/>
        <v>0</v>
      </c>
      <c r="CB25" s="3">
        <f t="shared" si="36"/>
        <v>0</v>
      </c>
      <c r="CD25" s="35">
        <v>95</v>
      </c>
      <c r="CE25" s="3">
        <f t="shared" si="37"/>
        <v>0</v>
      </c>
      <c r="CF25" s="3"/>
      <c r="CG25" s="3"/>
      <c r="CH25" s="76">
        <f t="shared" si="38"/>
        <v>0</v>
      </c>
      <c r="CI25" s="3">
        <f t="shared" si="39"/>
        <v>0</v>
      </c>
      <c r="CJ25" s="3">
        <f t="shared" si="40"/>
        <v>0</v>
      </c>
      <c r="CK25" s="36">
        <v>0</v>
      </c>
      <c r="CL25" s="3">
        <f t="shared" si="41"/>
        <v>0</v>
      </c>
      <c r="CM25" s="3">
        <f t="shared" si="42"/>
        <v>0</v>
      </c>
      <c r="CO25" s="35">
        <v>95</v>
      </c>
      <c r="CP25" s="3">
        <f t="shared" si="43"/>
        <v>0</v>
      </c>
      <c r="CQ25" s="3"/>
      <c r="CR25" s="3"/>
      <c r="CS25" s="76">
        <f t="shared" si="44"/>
        <v>0</v>
      </c>
      <c r="CT25" s="3">
        <f t="shared" si="45"/>
        <v>0</v>
      </c>
      <c r="CU25" s="3">
        <f t="shared" si="46"/>
        <v>0</v>
      </c>
      <c r="CV25" s="36">
        <v>0</v>
      </c>
      <c r="CW25" s="3">
        <f t="shared" si="47"/>
        <v>0</v>
      </c>
      <c r="CX25" s="3">
        <f t="shared" si="48"/>
        <v>0</v>
      </c>
      <c r="CZ25" s="35">
        <v>95</v>
      </c>
      <c r="DA25" s="3">
        <f t="shared" si="49"/>
        <v>0</v>
      </c>
      <c r="DB25" s="3"/>
      <c r="DC25" s="3"/>
      <c r="DD25" s="76">
        <f t="shared" si="50"/>
        <v>0</v>
      </c>
      <c r="DE25" s="3">
        <f t="shared" si="51"/>
        <v>0</v>
      </c>
      <c r="DF25" s="3">
        <f t="shared" si="52"/>
        <v>0</v>
      </c>
      <c r="DG25" s="36">
        <v>0</v>
      </c>
      <c r="DH25" s="3">
        <f t="shared" si="53"/>
        <v>0</v>
      </c>
      <c r="DI25" s="3">
        <f t="shared" si="54"/>
        <v>0</v>
      </c>
    </row>
    <row r="26" spans="2:113" x14ac:dyDescent="0.25">
      <c r="B26" s="55" t="s">
        <v>158</v>
      </c>
      <c r="C26" s="56" t="s">
        <v>140</v>
      </c>
      <c r="D26" s="71">
        <v>154223.92000000001</v>
      </c>
      <c r="E26" s="68"/>
      <c r="F26" s="68"/>
      <c r="G26" s="69">
        <v>154223.92000000001</v>
      </c>
      <c r="H26" s="69">
        <v>0</v>
      </c>
      <c r="I26" s="69">
        <v>154223.92000000001</v>
      </c>
      <c r="J26" s="51">
        <v>0.06</v>
      </c>
      <c r="K26" s="69">
        <v>9253.4351999999999</v>
      </c>
      <c r="L26" s="69">
        <v>144970.48480000001</v>
      </c>
      <c r="N26" s="38">
        <f t="shared" si="0"/>
        <v>0</v>
      </c>
      <c r="P26"/>
      <c r="Q26" s="3"/>
      <c r="R26" s="3">
        <f t="shared" si="1"/>
        <v>0</v>
      </c>
      <c r="S26" s="3"/>
      <c r="T26" s="76">
        <f t="shared" si="2"/>
        <v>0</v>
      </c>
      <c r="U26" s="3">
        <f t="shared" si="3"/>
        <v>0</v>
      </c>
      <c r="V26" s="3">
        <f t="shared" si="4"/>
        <v>0</v>
      </c>
      <c r="W26" s="3"/>
      <c r="X26" s="3">
        <f t="shared" si="5"/>
        <v>0</v>
      </c>
      <c r="Y26" s="3">
        <f t="shared" si="6"/>
        <v>0</v>
      </c>
      <c r="Z26"/>
      <c r="AA26"/>
      <c r="AB26" s="3">
        <f t="shared" si="7"/>
        <v>0</v>
      </c>
      <c r="AC26" s="3"/>
      <c r="AD26" s="3"/>
      <c r="AE26" s="76">
        <f t="shared" si="8"/>
        <v>0</v>
      </c>
      <c r="AF26" s="3">
        <f t="shared" si="9"/>
        <v>0</v>
      </c>
      <c r="AG26" s="3">
        <f t="shared" si="10"/>
        <v>0</v>
      </c>
      <c r="AH26" s="3"/>
      <c r="AI26" s="3">
        <f t="shared" si="11"/>
        <v>0</v>
      </c>
      <c r="AJ26" s="3">
        <f t="shared" si="12"/>
        <v>0</v>
      </c>
      <c r="AK26"/>
      <c r="AL26"/>
      <c r="AM26" s="3">
        <f t="shared" si="13"/>
        <v>0</v>
      </c>
      <c r="AN26" s="3"/>
      <c r="AO26" s="3"/>
      <c r="AP26" s="76">
        <f t="shared" si="14"/>
        <v>0</v>
      </c>
      <c r="AQ26" s="3">
        <f t="shared" si="15"/>
        <v>0</v>
      </c>
      <c r="AR26" s="3">
        <f t="shared" si="16"/>
        <v>0</v>
      </c>
      <c r="AS26" s="3"/>
      <c r="AT26" s="3">
        <f t="shared" si="17"/>
        <v>0</v>
      </c>
      <c r="AU26" s="3">
        <f t="shared" si="18"/>
        <v>0</v>
      </c>
      <c r="AV26"/>
      <c r="AW26"/>
      <c r="AX26" s="3">
        <f t="shared" si="19"/>
        <v>0</v>
      </c>
      <c r="AY26" s="3"/>
      <c r="AZ26" s="3"/>
      <c r="BA26" s="76">
        <f t="shared" si="20"/>
        <v>0</v>
      </c>
      <c r="BB26" s="3">
        <f t="shared" si="21"/>
        <v>0</v>
      </c>
      <c r="BC26" s="3">
        <f t="shared" si="22"/>
        <v>0</v>
      </c>
      <c r="BD26" s="3"/>
      <c r="BE26" s="3">
        <f t="shared" si="23"/>
        <v>0</v>
      </c>
      <c r="BF26" s="3">
        <f t="shared" si="24"/>
        <v>0</v>
      </c>
      <c r="BG26"/>
      <c r="BH26"/>
      <c r="BI26" s="3">
        <f t="shared" si="25"/>
        <v>0</v>
      </c>
      <c r="BJ26" s="3"/>
      <c r="BK26" s="3"/>
      <c r="BL26" s="76">
        <f t="shared" si="26"/>
        <v>0</v>
      </c>
      <c r="BM26" s="3">
        <f t="shared" si="27"/>
        <v>0</v>
      </c>
      <c r="BN26" s="3">
        <f t="shared" si="28"/>
        <v>0</v>
      </c>
      <c r="BO26" s="3"/>
      <c r="BP26" s="3">
        <f t="shared" si="29"/>
        <v>0</v>
      </c>
      <c r="BQ26" s="3">
        <f t="shared" si="30"/>
        <v>0</v>
      </c>
      <c r="BS26"/>
      <c r="BT26" s="3">
        <f t="shared" si="31"/>
        <v>0</v>
      </c>
      <c r="BU26" s="3"/>
      <c r="BV26" s="3"/>
      <c r="BW26" s="76">
        <f t="shared" si="32"/>
        <v>0</v>
      </c>
      <c r="BX26" s="3">
        <f t="shared" si="33"/>
        <v>0</v>
      </c>
      <c r="BY26" s="3">
        <f t="shared" si="34"/>
        <v>0</v>
      </c>
      <c r="BZ26" s="3"/>
      <c r="CA26" s="3">
        <f t="shared" si="35"/>
        <v>0</v>
      </c>
      <c r="CB26" s="3">
        <f t="shared" si="36"/>
        <v>0</v>
      </c>
      <c r="CD26"/>
      <c r="CE26" s="3">
        <f t="shared" si="37"/>
        <v>0</v>
      </c>
      <c r="CF26" s="3"/>
      <c r="CG26" s="3"/>
      <c r="CH26" s="76">
        <f t="shared" si="38"/>
        <v>0</v>
      </c>
      <c r="CI26" s="3">
        <f t="shared" si="39"/>
        <v>0</v>
      </c>
      <c r="CJ26" s="3">
        <f t="shared" si="40"/>
        <v>0</v>
      </c>
      <c r="CK26" s="3"/>
      <c r="CL26" s="3">
        <f t="shared" si="41"/>
        <v>0</v>
      </c>
      <c r="CM26" s="3">
        <f t="shared" si="42"/>
        <v>0</v>
      </c>
      <c r="CO26"/>
      <c r="CP26" s="3">
        <f t="shared" si="43"/>
        <v>0</v>
      </c>
      <c r="CQ26" s="3"/>
      <c r="CR26" s="3"/>
      <c r="CS26" s="76">
        <f t="shared" si="44"/>
        <v>0</v>
      </c>
      <c r="CT26" s="3">
        <f t="shared" si="45"/>
        <v>0</v>
      </c>
      <c r="CU26" s="3">
        <f t="shared" si="46"/>
        <v>0</v>
      </c>
      <c r="CV26" s="3"/>
      <c r="CW26" s="3">
        <f t="shared" si="47"/>
        <v>0</v>
      </c>
      <c r="CX26" s="3">
        <f t="shared" si="48"/>
        <v>0</v>
      </c>
      <c r="CZ26"/>
      <c r="DA26" s="3">
        <f t="shared" si="49"/>
        <v>0</v>
      </c>
      <c r="DB26" s="3"/>
      <c r="DC26" s="3"/>
      <c r="DD26" s="76">
        <f t="shared" si="50"/>
        <v>0</v>
      </c>
      <c r="DE26" s="3">
        <f t="shared" si="51"/>
        <v>0</v>
      </c>
      <c r="DF26" s="3">
        <f t="shared" si="52"/>
        <v>0</v>
      </c>
      <c r="DG26" s="3"/>
      <c r="DH26" s="3">
        <f t="shared" si="53"/>
        <v>0</v>
      </c>
      <c r="DI26" s="3">
        <f t="shared" si="54"/>
        <v>0</v>
      </c>
    </row>
    <row r="27" spans="2:113" x14ac:dyDescent="0.25">
      <c r="B27" s="55" t="s">
        <v>140</v>
      </c>
      <c r="C27" s="56" t="s">
        <v>140</v>
      </c>
      <c r="D27" s="71">
        <v>0</v>
      </c>
      <c r="E27" s="68"/>
      <c r="F27" s="68"/>
      <c r="G27" s="69">
        <v>0</v>
      </c>
      <c r="H27" s="69">
        <v>0</v>
      </c>
      <c r="I27" s="69">
        <v>0</v>
      </c>
      <c r="J27" s="51">
        <v>0.1</v>
      </c>
      <c r="K27" s="69">
        <v>0</v>
      </c>
      <c r="L27" s="69">
        <v>0</v>
      </c>
      <c r="N27" s="38">
        <f t="shared" si="0"/>
        <v>0</v>
      </c>
      <c r="P27"/>
      <c r="Q27" s="3"/>
      <c r="R27" s="3">
        <f t="shared" si="1"/>
        <v>0</v>
      </c>
      <c r="S27" s="3"/>
      <c r="T27" s="76">
        <f t="shared" si="2"/>
        <v>0</v>
      </c>
      <c r="U27" s="3">
        <f t="shared" si="3"/>
        <v>0</v>
      </c>
      <c r="V27" s="3">
        <f t="shared" si="4"/>
        <v>0</v>
      </c>
      <c r="W27" s="3"/>
      <c r="X27" s="3">
        <f t="shared" si="5"/>
        <v>0</v>
      </c>
      <c r="Y27" s="3">
        <f t="shared" si="6"/>
        <v>0</v>
      </c>
      <c r="Z27"/>
      <c r="AA27"/>
      <c r="AB27" s="3">
        <f t="shared" si="7"/>
        <v>0</v>
      </c>
      <c r="AC27" s="3"/>
      <c r="AD27" s="3"/>
      <c r="AE27" s="76">
        <f t="shared" si="8"/>
        <v>0</v>
      </c>
      <c r="AF27" s="3">
        <f t="shared" si="9"/>
        <v>0</v>
      </c>
      <c r="AG27" s="3">
        <f t="shared" si="10"/>
        <v>0</v>
      </c>
      <c r="AH27" s="3"/>
      <c r="AI27" s="3">
        <f t="shared" si="11"/>
        <v>0</v>
      </c>
      <c r="AJ27" s="3">
        <f t="shared" si="12"/>
        <v>0</v>
      </c>
      <c r="AK27"/>
      <c r="AL27"/>
      <c r="AM27" s="3">
        <f t="shared" si="13"/>
        <v>0</v>
      </c>
      <c r="AN27" s="3"/>
      <c r="AO27" s="3"/>
      <c r="AP27" s="76">
        <f t="shared" si="14"/>
        <v>0</v>
      </c>
      <c r="AQ27" s="3">
        <f t="shared" si="15"/>
        <v>0</v>
      </c>
      <c r="AR27" s="3">
        <f t="shared" si="16"/>
        <v>0</v>
      </c>
      <c r="AS27" s="3"/>
      <c r="AT27" s="3">
        <f t="shared" si="17"/>
        <v>0</v>
      </c>
      <c r="AU27" s="3">
        <f t="shared" si="18"/>
        <v>0</v>
      </c>
      <c r="AV27"/>
      <c r="AW27"/>
      <c r="AX27" s="3">
        <f t="shared" si="19"/>
        <v>0</v>
      </c>
      <c r="AY27" s="3"/>
      <c r="AZ27" s="3"/>
      <c r="BA27" s="76">
        <f t="shared" si="20"/>
        <v>0</v>
      </c>
      <c r="BB27" s="3">
        <f t="shared" si="21"/>
        <v>0</v>
      </c>
      <c r="BC27" s="3">
        <f t="shared" si="22"/>
        <v>0</v>
      </c>
      <c r="BD27" s="3"/>
      <c r="BE27" s="3">
        <f t="shared" si="23"/>
        <v>0</v>
      </c>
      <c r="BF27" s="3">
        <f t="shared" si="24"/>
        <v>0</v>
      </c>
      <c r="BG27"/>
      <c r="BH27"/>
      <c r="BI27" s="3">
        <f t="shared" si="25"/>
        <v>0</v>
      </c>
      <c r="BJ27" s="3"/>
      <c r="BK27" s="3"/>
      <c r="BL27" s="76">
        <f t="shared" si="26"/>
        <v>0</v>
      </c>
      <c r="BM27" s="3">
        <f t="shared" si="27"/>
        <v>0</v>
      </c>
      <c r="BN27" s="3">
        <f t="shared" si="28"/>
        <v>0</v>
      </c>
      <c r="BO27" s="3"/>
      <c r="BP27" s="3">
        <f t="shared" si="29"/>
        <v>0</v>
      </c>
      <c r="BQ27" s="3">
        <f t="shared" si="30"/>
        <v>0</v>
      </c>
      <c r="BS27"/>
      <c r="BT27" s="3">
        <f t="shared" si="31"/>
        <v>0</v>
      </c>
      <c r="BU27" s="3"/>
      <c r="BV27" s="3"/>
      <c r="BW27" s="76">
        <f t="shared" si="32"/>
        <v>0</v>
      </c>
      <c r="BX27" s="3">
        <f t="shared" si="33"/>
        <v>0</v>
      </c>
      <c r="BY27" s="3">
        <f t="shared" si="34"/>
        <v>0</v>
      </c>
      <c r="BZ27" s="3"/>
      <c r="CA27" s="3">
        <f t="shared" si="35"/>
        <v>0</v>
      </c>
      <c r="CB27" s="3">
        <f t="shared" si="36"/>
        <v>0</v>
      </c>
      <c r="CD27"/>
      <c r="CE27" s="3">
        <f t="shared" si="37"/>
        <v>0</v>
      </c>
      <c r="CF27" s="3"/>
      <c r="CG27" s="3"/>
      <c r="CH27" s="76">
        <f t="shared" si="38"/>
        <v>0</v>
      </c>
      <c r="CI27" s="3">
        <f t="shared" si="39"/>
        <v>0</v>
      </c>
      <c r="CJ27" s="3">
        <f t="shared" si="40"/>
        <v>0</v>
      </c>
      <c r="CK27" s="3"/>
      <c r="CL27" s="3">
        <f t="shared" si="41"/>
        <v>0</v>
      </c>
      <c r="CM27" s="3">
        <f t="shared" si="42"/>
        <v>0</v>
      </c>
      <c r="CO27"/>
      <c r="CP27" s="3">
        <f t="shared" si="43"/>
        <v>0</v>
      </c>
      <c r="CQ27" s="3"/>
      <c r="CR27" s="3"/>
      <c r="CS27" s="76">
        <f t="shared" si="44"/>
        <v>0</v>
      </c>
      <c r="CT27" s="3">
        <f t="shared" si="45"/>
        <v>0</v>
      </c>
      <c r="CU27" s="3">
        <f t="shared" si="46"/>
        <v>0</v>
      </c>
      <c r="CV27" s="3"/>
      <c r="CW27" s="3">
        <f t="shared" si="47"/>
        <v>0</v>
      </c>
      <c r="CX27" s="3">
        <f t="shared" si="48"/>
        <v>0</v>
      </c>
      <c r="CZ27"/>
      <c r="DA27" s="3">
        <f t="shared" si="49"/>
        <v>0</v>
      </c>
      <c r="DB27" s="3"/>
      <c r="DC27" s="3"/>
      <c r="DD27" s="76">
        <f t="shared" si="50"/>
        <v>0</v>
      </c>
      <c r="DE27" s="3">
        <f t="shared" si="51"/>
        <v>0</v>
      </c>
      <c r="DF27" s="3">
        <f t="shared" si="52"/>
        <v>0</v>
      </c>
      <c r="DG27" s="3"/>
      <c r="DH27" s="3">
        <f t="shared" si="53"/>
        <v>0</v>
      </c>
      <c r="DI27" s="3">
        <f t="shared" si="54"/>
        <v>0</v>
      </c>
    </row>
    <row r="28" spans="2:113" x14ac:dyDescent="0.25">
      <c r="B28" s="55" t="s">
        <v>140</v>
      </c>
      <c r="C28" s="56" t="s">
        <v>140</v>
      </c>
      <c r="D28" s="71">
        <v>0</v>
      </c>
      <c r="E28" s="68"/>
      <c r="F28" s="68"/>
      <c r="G28" s="69">
        <v>0</v>
      </c>
      <c r="H28" s="69">
        <v>0</v>
      </c>
      <c r="I28" s="69">
        <v>0</v>
      </c>
      <c r="J28" s="51">
        <v>0</v>
      </c>
      <c r="K28" s="69">
        <v>0</v>
      </c>
      <c r="L28" s="69">
        <v>0</v>
      </c>
      <c r="N28" s="38">
        <f t="shared" si="0"/>
        <v>0</v>
      </c>
      <c r="P28"/>
      <c r="Q28" s="3"/>
      <c r="R28" s="3">
        <f t="shared" si="1"/>
        <v>0</v>
      </c>
      <c r="S28" s="3"/>
      <c r="T28" s="76">
        <f t="shared" si="2"/>
        <v>0</v>
      </c>
      <c r="U28" s="3">
        <f t="shared" si="3"/>
        <v>0</v>
      </c>
      <c r="V28" s="3">
        <f t="shared" si="4"/>
        <v>0</v>
      </c>
      <c r="W28" s="3"/>
      <c r="X28" s="3">
        <f t="shared" si="5"/>
        <v>0</v>
      </c>
      <c r="Y28" s="3">
        <f t="shared" si="6"/>
        <v>0</v>
      </c>
      <c r="Z28"/>
      <c r="AA28"/>
      <c r="AB28" s="3">
        <f t="shared" si="7"/>
        <v>0</v>
      </c>
      <c r="AC28" s="3"/>
      <c r="AD28" s="3"/>
      <c r="AE28" s="76">
        <f t="shared" si="8"/>
        <v>0</v>
      </c>
      <c r="AF28" s="3">
        <f t="shared" si="9"/>
        <v>0</v>
      </c>
      <c r="AG28" s="3">
        <f t="shared" si="10"/>
        <v>0</v>
      </c>
      <c r="AH28" s="3"/>
      <c r="AI28" s="3">
        <f t="shared" si="11"/>
        <v>0</v>
      </c>
      <c r="AJ28" s="3">
        <f t="shared" si="12"/>
        <v>0</v>
      </c>
      <c r="AK28"/>
      <c r="AL28"/>
      <c r="AM28" s="3">
        <f t="shared" si="13"/>
        <v>0</v>
      </c>
      <c r="AN28" s="3"/>
      <c r="AO28" s="3"/>
      <c r="AP28" s="76">
        <f t="shared" si="14"/>
        <v>0</v>
      </c>
      <c r="AQ28" s="3">
        <f t="shared" si="15"/>
        <v>0</v>
      </c>
      <c r="AR28" s="3">
        <f t="shared" si="16"/>
        <v>0</v>
      </c>
      <c r="AS28" s="3"/>
      <c r="AT28" s="3">
        <f t="shared" si="17"/>
        <v>0</v>
      </c>
      <c r="AU28" s="3">
        <f t="shared" si="18"/>
        <v>0</v>
      </c>
      <c r="AV28"/>
      <c r="AW28"/>
      <c r="AX28" s="3">
        <f t="shared" si="19"/>
        <v>0</v>
      </c>
      <c r="AY28" s="3"/>
      <c r="AZ28" s="3"/>
      <c r="BA28" s="76">
        <f t="shared" si="20"/>
        <v>0</v>
      </c>
      <c r="BB28" s="3">
        <f t="shared" si="21"/>
        <v>0</v>
      </c>
      <c r="BC28" s="3">
        <f t="shared" si="22"/>
        <v>0</v>
      </c>
      <c r="BD28" s="3"/>
      <c r="BE28" s="3">
        <f t="shared" si="23"/>
        <v>0</v>
      </c>
      <c r="BF28" s="3">
        <f t="shared" si="24"/>
        <v>0</v>
      </c>
      <c r="BG28"/>
      <c r="BH28"/>
      <c r="BI28" s="3">
        <f t="shared" si="25"/>
        <v>0</v>
      </c>
      <c r="BJ28" s="3"/>
      <c r="BK28" s="3"/>
      <c r="BL28" s="76">
        <f t="shared" si="26"/>
        <v>0</v>
      </c>
      <c r="BM28" s="3">
        <f t="shared" si="27"/>
        <v>0</v>
      </c>
      <c r="BN28" s="3">
        <f t="shared" si="28"/>
        <v>0</v>
      </c>
      <c r="BO28" s="3"/>
      <c r="BP28" s="3">
        <f t="shared" si="29"/>
        <v>0</v>
      </c>
      <c r="BQ28" s="3">
        <f t="shared" si="30"/>
        <v>0</v>
      </c>
      <c r="BS28"/>
      <c r="BT28" s="3">
        <f t="shared" si="31"/>
        <v>0</v>
      </c>
      <c r="BU28" s="3"/>
      <c r="BV28" s="3"/>
      <c r="BW28" s="76">
        <f t="shared" si="32"/>
        <v>0</v>
      </c>
      <c r="BX28" s="3">
        <f t="shared" si="33"/>
        <v>0</v>
      </c>
      <c r="BY28" s="3">
        <f t="shared" si="34"/>
        <v>0</v>
      </c>
      <c r="BZ28" s="3"/>
      <c r="CA28" s="3">
        <f t="shared" si="35"/>
        <v>0</v>
      </c>
      <c r="CB28" s="3">
        <f t="shared" si="36"/>
        <v>0</v>
      </c>
      <c r="CD28"/>
      <c r="CE28" s="3">
        <f t="shared" si="37"/>
        <v>0</v>
      </c>
      <c r="CF28" s="3"/>
      <c r="CG28" s="3"/>
      <c r="CH28" s="76">
        <f t="shared" si="38"/>
        <v>0</v>
      </c>
      <c r="CI28" s="3">
        <f t="shared" si="39"/>
        <v>0</v>
      </c>
      <c r="CJ28" s="3">
        <f t="shared" si="40"/>
        <v>0</v>
      </c>
      <c r="CK28" s="3"/>
      <c r="CL28" s="3">
        <f t="shared" si="41"/>
        <v>0</v>
      </c>
      <c r="CM28" s="3">
        <f t="shared" si="42"/>
        <v>0</v>
      </c>
      <c r="CO28"/>
      <c r="CP28" s="3">
        <f t="shared" si="43"/>
        <v>0</v>
      </c>
      <c r="CQ28" s="3"/>
      <c r="CR28" s="3"/>
      <c r="CS28" s="76">
        <f t="shared" si="44"/>
        <v>0</v>
      </c>
      <c r="CT28" s="3">
        <f t="shared" si="45"/>
        <v>0</v>
      </c>
      <c r="CU28" s="3">
        <f t="shared" si="46"/>
        <v>0</v>
      </c>
      <c r="CV28" s="3"/>
      <c r="CW28" s="3">
        <f t="shared" si="47"/>
        <v>0</v>
      </c>
      <c r="CX28" s="3">
        <f t="shared" si="48"/>
        <v>0</v>
      </c>
      <c r="CZ28"/>
      <c r="DA28" s="3">
        <f t="shared" si="49"/>
        <v>0</v>
      </c>
      <c r="DB28" s="3"/>
      <c r="DC28" s="3"/>
      <c r="DD28" s="76">
        <f t="shared" si="50"/>
        <v>0</v>
      </c>
      <c r="DE28" s="3">
        <f t="shared" si="51"/>
        <v>0</v>
      </c>
      <c r="DF28" s="3">
        <f t="shared" si="52"/>
        <v>0</v>
      </c>
      <c r="DG28" s="3"/>
      <c r="DH28" s="3">
        <f t="shared" si="53"/>
        <v>0</v>
      </c>
      <c r="DI28" s="3">
        <f t="shared" si="54"/>
        <v>0</v>
      </c>
    </row>
    <row r="29" spans="2:113" ht="15.75" thickBot="1" x14ac:dyDescent="0.3">
      <c r="B29" s="55" t="s">
        <v>140</v>
      </c>
      <c r="C29" s="56" t="s">
        <v>140</v>
      </c>
      <c r="D29" s="71">
        <v>0</v>
      </c>
      <c r="E29" s="68"/>
      <c r="F29" s="68"/>
      <c r="G29" s="69">
        <v>0</v>
      </c>
      <c r="H29" s="69">
        <v>0</v>
      </c>
      <c r="I29" s="69">
        <v>0</v>
      </c>
      <c r="J29" s="51">
        <v>0</v>
      </c>
      <c r="K29" s="69">
        <v>0</v>
      </c>
      <c r="L29" s="69">
        <v>0</v>
      </c>
      <c r="N29" s="38">
        <f t="shared" si="0"/>
        <v>0</v>
      </c>
      <c r="P29"/>
      <c r="Q29" s="7">
        <f>SUM(Q4:Q28)</f>
        <v>0</v>
      </c>
      <c r="R29" s="7">
        <f>SUM(R4:R28)</f>
        <v>10863000</v>
      </c>
      <c r="S29" s="7">
        <f t="shared" ref="S29:V29" si="55">SUM(S4:S28)</f>
        <v>0</v>
      </c>
      <c r="T29" s="7">
        <f t="shared" si="55"/>
        <v>10863000</v>
      </c>
      <c r="U29" s="7">
        <f t="shared" si="55"/>
        <v>16294500</v>
      </c>
      <c r="V29" s="7">
        <f t="shared" si="55"/>
        <v>16294500</v>
      </c>
      <c r="W29" s="3"/>
      <c r="X29" s="7">
        <f t="shared" ref="X29:Y29" si="56">SUM(X4:X28)</f>
        <v>-1917855</v>
      </c>
      <c r="Y29" s="7">
        <f t="shared" si="56"/>
        <v>8945145</v>
      </c>
      <c r="Z29"/>
      <c r="AA29"/>
      <c r="AB29" s="7">
        <f>SUM(AB4:AB28)</f>
        <v>8945145</v>
      </c>
      <c r="AC29" s="7">
        <f>SUM(AC4:AC28)</f>
        <v>0</v>
      </c>
      <c r="AD29" s="7">
        <f t="shared" ref="AD29:AG29" si="57">SUM(AD4:AD28)</f>
        <v>0</v>
      </c>
      <c r="AE29" s="7">
        <f t="shared" si="57"/>
        <v>0</v>
      </c>
      <c r="AF29" s="7">
        <f t="shared" si="57"/>
        <v>0</v>
      </c>
      <c r="AG29" s="7">
        <f t="shared" si="57"/>
        <v>8945145</v>
      </c>
      <c r="AH29" s="3"/>
      <c r="AI29" s="7">
        <f t="shared" ref="AI29:AJ29" si="58">SUM(AI4:AI28)</f>
        <v>-814828.45000000007</v>
      </c>
      <c r="AJ29" s="7">
        <f t="shared" si="58"/>
        <v>8130316.5500000007</v>
      </c>
      <c r="AK29"/>
      <c r="AL29"/>
      <c r="AM29" s="7">
        <f>SUM(AM4:AM28)</f>
        <v>8130316.5500000007</v>
      </c>
      <c r="AN29" s="7">
        <f>SUM(AN4:AN28)</f>
        <v>0</v>
      </c>
      <c r="AO29" s="7">
        <f t="shared" ref="AO29:AR29" si="59">SUM(AO4:AO28)</f>
        <v>0</v>
      </c>
      <c r="AP29" s="7">
        <f t="shared" si="59"/>
        <v>0</v>
      </c>
      <c r="AQ29" s="7">
        <f t="shared" si="59"/>
        <v>0</v>
      </c>
      <c r="AR29" s="7">
        <f t="shared" si="59"/>
        <v>8130316.5500000007</v>
      </c>
      <c r="AS29" s="3"/>
      <c r="AT29" s="7">
        <f t="shared" ref="AT29:AU29" si="60">SUM(AT4:AT28)</f>
        <v>-703721.25250000006</v>
      </c>
      <c r="AU29" s="7">
        <f t="shared" si="60"/>
        <v>7426595.2975000003</v>
      </c>
      <c r="AV29"/>
      <c r="AW29"/>
      <c r="AX29" s="7">
        <f>SUM(AX4:AX28)</f>
        <v>7426595.2975000003</v>
      </c>
      <c r="AY29" s="7">
        <f>SUM(AY4:AY28)</f>
        <v>0</v>
      </c>
      <c r="AZ29" s="7">
        <f t="shared" ref="AZ29:BC29" si="61">SUM(AZ4:AZ28)</f>
        <v>0</v>
      </c>
      <c r="BA29" s="7">
        <f t="shared" si="61"/>
        <v>0</v>
      </c>
      <c r="BB29" s="7">
        <f t="shared" si="61"/>
        <v>0</v>
      </c>
      <c r="BC29" s="7">
        <f t="shared" si="61"/>
        <v>7426595.2975000003</v>
      </c>
      <c r="BD29" s="3"/>
      <c r="BE29" s="7">
        <f t="shared" ref="BE29:BF29" si="62">SUM(BE4:BE28)</f>
        <v>-620829.34278499999</v>
      </c>
      <c r="BF29" s="7">
        <f t="shared" si="62"/>
        <v>6805765.9547149995</v>
      </c>
      <c r="BG29"/>
      <c r="BH29"/>
      <c r="BI29" s="7">
        <f>SUM(BI4:BI28)</f>
        <v>6805765.9547149995</v>
      </c>
      <c r="BJ29" s="7">
        <f>SUM(BJ4:BJ28)</f>
        <v>0</v>
      </c>
      <c r="BK29" s="7">
        <f t="shared" ref="BK29:BN29" si="63">SUM(BK4:BK28)</f>
        <v>0</v>
      </c>
      <c r="BL29" s="7">
        <f t="shared" si="63"/>
        <v>0</v>
      </c>
      <c r="BM29" s="7">
        <f t="shared" si="63"/>
        <v>0</v>
      </c>
      <c r="BN29" s="7">
        <f t="shared" si="63"/>
        <v>6805765.9547149995</v>
      </c>
      <c r="BO29" s="3"/>
      <c r="BP29" s="7">
        <f t="shared" ref="BP29:BQ29" si="64">SUM(BP4:BP28)</f>
        <v>-555070.43473404995</v>
      </c>
      <c r="BQ29" s="7">
        <f t="shared" si="64"/>
        <v>6250695.5199809493</v>
      </c>
      <c r="BS29"/>
      <c r="BT29" s="7">
        <f>SUM(BT4:BT28)</f>
        <v>6250695.5199809493</v>
      </c>
      <c r="BU29" s="7">
        <f>SUM(BU4:BU28)</f>
        <v>0</v>
      </c>
      <c r="BV29" s="7">
        <f t="shared" ref="BV29:BY29" si="65">SUM(BV4:BV28)</f>
        <v>0</v>
      </c>
      <c r="BW29" s="7">
        <f t="shared" si="65"/>
        <v>0</v>
      </c>
      <c r="BX29" s="7">
        <f t="shared" si="65"/>
        <v>0</v>
      </c>
      <c r="BY29" s="7">
        <f t="shared" si="65"/>
        <v>6250695.5199809493</v>
      </c>
      <c r="BZ29" s="3"/>
      <c r="CA29" s="7">
        <f t="shared" ref="CA29:CB29" si="66">SUM(CA4:CA28)</f>
        <v>-500581.73799011455</v>
      </c>
      <c r="CB29" s="7">
        <f t="shared" si="66"/>
        <v>5750113.7819908354</v>
      </c>
      <c r="CD29"/>
      <c r="CE29" s="7">
        <f>SUM(CE4:CE28)</f>
        <v>5750113.7819908354</v>
      </c>
      <c r="CF29" s="7">
        <f>SUM(CF4:CF28)</f>
        <v>0</v>
      </c>
      <c r="CG29" s="7">
        <f t="shared" ref="CG29:CJ29" si="67">SUM(CG4:CG28)</f>
        <v>0</v>
      </c>
      <c r="CH29" s="7">
        <f t="shared" si="67"/>
        <v>0</v>
      </c>
      <c r="CI29" s="7">
        <f t="shared" si="67"/>
        <v>0</v>
      </c>
      <c r="CJ29" s="7">
        <f t="shared" si="67"/>
        <v>5750113.7819908354</v>
      </c>
      <c r="CK29" s="3"/>
      <c r="CL29" s="7">
        <f t="shared" ref="CL29:CM29" si="68">SUM(CL4:CL28)</f>
        <v>-454070.42823431792</v>
      </c>
      <c r="CM29" s="7">
        <f t="shared" si="68"/>
        <v>5296043.3537565172</v>
      </c>
      <c r="CO29"/>
      <c r="CP29" s="7">
        <f>SUM(CP4:CP28)</f>
        <v>5296043.3537565172</v>
      </c>
      <c r="CQ29" s="7">
        <f>SUM(CQ4:CQ28)</f>
        <v>0</v>
      </c>
      <c r="CR29" s="7">
        <f t="shared" ref="CR29:CU29" si="69">SUM(CR4:CR28)</f>
        <v>0</v>
      </c>
      <c r="CS29" s="7">
        <f t="shared" si="69"/>
        <v>0</v>
      </c>
      <c r="CT29" s="7">
        <f t="shared" si="69"/>
        <v>0</v>
      </c>
      <c r="CU29" s="7">
        <f t="shared" si="69"/>
        <v>5296043.3537565172</v>
      </c>
      <c r="CV29" s="3"/>
      <c r="CW29" s="7">
        <f t="shared" ref="CW29:CX29" si="70">SUM(CW4:CW28)</f>
        <v>-413559.39072305558</v>
      </c>
      <c r="CX29" s="7">
        <f t="shared" si="70"/>
        <v>4882483.963033461</v>
      </c>
      <c r="CZ29"/>
      <c r="DA29" s="7">
        <f>SUM(DA4:DA28)</f>
        <v>4882483.963033461</v>
      </c>
      <c r="DB29" s="7">
        <f>SUM(DB4:DB28)</f>
        <v>0</v>
      </c>
      <c r="DC29" s="7">
        <f t="shared" ref="DC29:DF29" si="71">SUM(DC4:DC28)</f>
        <v>0</v>
      </c>
      <c r="DD29" s="7">
        <f t="shared" si="71"/>
        <v>0</v>
      </c>
      <c r="DE29" s="7">
        <f t="shared" si="71"/>
        <v>0</v>
      </c>
      <c r="DF29" s="7">
        <f t="shared" si="71"/>
        <v>4882483.963033461</v>
      </c>
      <c r="DG29" s="3"/>
      <c r="DH29" s="7">
        <f t="shared" ref="DH29:DI29" si="72">SUM(DH4:DH28)</f>
        <v>-377778.86100279813</v>
      </c>
      <c r="DI29" s="7">
        <f t="shared" si="72"/>
        <v>4504705.1020306638</v>
      </c>
    </row>
    <row r="30" spans="2:113" ht="15.75" thickTop="1" x14ac:dyDescent="0.25">
      <c r="B30" s="55" t="s">
        <v>140</v>
      </c>
      <c r="C30" s="56" t="s">
        <v>140</v>
      </c>
      <c r="D30" s="71">
        <v>0</v>
      </c>
      <c r="E30" s="68"/>
      <c r="F30" s="68"/>
      <c r="G30" s="69">
        <v>0</v>
      </c>
      <c r="H30" s="69">
        <v>0</v>
      </c>
      <c r="I30" s="69">
        <v>0</v>
      </c>
      <c r="J30" s="51">
        <v>0</v>
      </c>
      <c r="K30" s="69">
        <v>0</v>
      </c>
      <c r="L30" s="69">
        <v>0</v>
      </c>
      <c r="N30" s="38">
        <f t="shared" si="0"/>
        <v>0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S30"/>
      <c r="BT30"/>
      <c r="BU30"/>
      <c r="BV30"/>
      <c r="BW30"/>
      <c r="BX30"/>
      <c r="BY30"/>
      <c r="BZ30"/>
      <c r="CA30"/>
      <c r="CB30"/>
      <c r="CD30"/>
      <c r="CE30"/>
      <c r="CF30"/>
      <c r="CG30"/>
      <c r="CH30"/>
      <c r="CI30"/>
      <c r="CJ30"/>
      <c r="CK30"/>
      <c r="CL30"/>
      <c r="CM30"/>
      <c r="CO30"/>
      <c r="CP30"/>
      <c r="CQ30"/>
      <c r="CR30"/>
      <c r="CS30"/>
      <c r="CT30"/>
      <c r="CU30"/>
      <c r="CV30"/>
      <c r="CW30"/>
      <c r="CX30"/>
      <c r="CZ30"/>
      <c r="DA30"/>
      <c r="DB30"/>
      <c r="DC30"/>
      <c r="DD30"/>
      <c r="DE30"/>
      <c r="DF30"/>
      <c r="DG30"/>
      <c r="DH30"/>
      <c r="DI30"/>
    </row>
    <row r="31" spans="2:113" x14ac:dyDescent="0.25">
      <c r="B31" s="55" t="s">
        <v>140</v>
      </c>
      <c r="C31" s="56" t="s">
        <v>140</v>
      </c>
      <c r="D31" s="71">
        <v>0</v>
      </c>
      <c r="E31" s="68"/>
      <c r="F31" s="68"/>
      <c r="G31" s="69">
        <v>0</v>
      </c>
      <c r="H31" s="69">
        <v>0</v>
      </c>
      <c r="I31" s="69">
        <v>0</v>
      </c>
      <c r="J31" s="51">
        <v>0</v>
      </c>
      <c r="K31" s="69">
        <v>0</v>
      </c>
      <c r="L31" s="69">
        <v>0</v>
      </c>
      <c r="N31" s="38">
        <f t="shared" si="0"/>
        <v>0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S31"/>
      <c r="BT31"/>
      <c r="BU31"/>
      <c r="BV31"/>
      <c r="BW31"/>
      <c r="BX31"/>
      <c r="BY31"/>
      <c r="BZ31"/>
      <c r="CA31"/>
      <c r="CB31"/>
      <c r="CD31"/>
      <c r="CE31"/>
      <c r="CF31"/>
      <c r="CG31"/>
      <c r="CH31"/>
      <c r="CI31"/>
      <c r="CJ31"/>
      <c r="CK31"/>
      <c r="CL31"/>
      <c r="CM31"/>
      <c r="CO31"/>
      <c r="CP31"/>
      <c r="CQ31"/>
      <c r="CR31"/>
      <c r="CS31"/>
      <c r="CT31"/>
      <c r="CU31"/>
      <c r="CV31"/>
      <c r="CW31"/>
      <c r="CX31"/>
      <c r="CZ31"/>
      <c r="DA31"/>
      <c r="DB31"/>
      <c r="DC31"/>
      <c r="DD31"/>
      <c r="DE31"/>
      <c r="DF31"/>
      <c r="DG31"/>
      <c r="DH31"/>
      <c r="DI31"/>
    </row>
    <row r="32" spans="2:113" x14ac:dyDescent="0.25">
      <c r="B32" s="55" t="s">
        <v>140</v>
      </c>
      <c r="C32" s="56" t="s">
        <v>140</v>
      </c>
      <c r="D32" s="71">
        <v>0</v>
      </c>
      <c r="E32" s="68"/>
      <c r="F32" s="68"/>
      <c r="G32" s="69">
        <v>0</v>
      </c>
      <c r="H32" s="69">
        <v>0</v>
      </c>
      <c r="I32" s="69">
        <v>0</v>
      </c>
      <c r="J32" s="51">
        <v>0</v>
      </c>
      <c r="K32" s="69">
        <v>0</v>
      </c>
      <c r="L32" s="69">
        <v>0</v>
      </c>
      <c r="N32" s="38">
        <f t="shared" si="0"/>
        <v>0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S32"/>
      <c r="BT32"/>
      <c r="BU32"/>
      <c r="BV32"/>
      <c r="BW32"/>
      <c r="BX32"/>
      <c r="BY32"/>
      <c r="BZ32"/>
      <c r="CA32"/>
      <c r="CB32"/>
      <c r="CD32"/>
      <c r="CE32"/>
      <c r="CF32"/>
      <c r="CG32"/>
      <c r="CH32"/>
      <c r="CI32"/>
      <c r="CJ32"/>
      <c r="CK32"/>
      <c r="CL32"/>
      <c r="CM32"/>
      <c r="CO32"/>
      <c r="CP32"/>
      <c r="CQ32"/>
      <c r="CR32"/>
      <c r="CS32"/>
      <c r="CT32"/>
      <c r="CU32"/>
      <c r="CV32"/>
      <c r="CW32"/>
      <c r="CX32"/>
      <c r="CZ32"/>
      <c r="DA32"/>
      <c r="DB32"/>
      <c r="DC32"/>
      <c r="DD32"/>
      <c r="DE32"/>
      <c r="DF32"/>
      <c r="DG32"/>
      <c r="DH32"/>
      <c r="DI32"/>
    </row>
    <row r="33" spans="2:113" x14ac:dyDescent="0.25">
      <c r="B33" s="55" t="s">
        <v>140</v>
      </c>
      <c r="C33" s="56" t="s">
        <v>140</v>
      </c>
      <c r="D33" s="71">
        <v>0</v>
      </c>
      <c r="E33" s="68"/>
      <c r="F33" s="68"/>
      <c r="G33" s="69">
        <v>0</v>
      </c>
      <c r="H33" s="69">
        <v>0</v>
      </c>
      <c r="I33" s="69">
        <v>0</v>
      </c>
      <c r="J33" s="51">
        <v>0</v>
      </c>
      <c r="K33" s="69">
        <v>0</v>
      </c>
      <c r="L33" s="69">
        <v>0</v>
      </c>
      <c r="N33" s="38">
        <f t="shared" si="0"/>
        <v>0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S33"/>
      <c r="BT33"/>
      <c r="BU33"/>
      <c r="BV33"/>
      <c r="BW33"/>
      <c r="BX33"/>
      <c r="BY33"/>
      <c r="BZ33"/>
      <c r="CA33"/>
      <c r="CB33"/>
      <c r="CD33"/>
      <c r="CE33"/>
      <c r="CF33"/>
      <c r="CG33"/>
      <c r="CH33"/>
      <c r="CI33"/>
      <c r="CJ33"/>
      <c r="CK33"/>
      <c r="CL33"/>
      <c r="CM33"/>
      <c r="CO33"/>
      <c r="CP33"/>
      <c r="CQ33"/>
      <c r="CR33"/>
      <c r="CS33"/>
      <c r="CT33"/>
      <c r="CU33"/>
      <c r="CV33"/>
      <c r="CW33"/>
      <c r="CX33"/>
      <c r="CZ33"/>
      <c r="DA33"/>
      <c r="DB33"/>
      <c r="DC33"/>
      <c r="DD33"/>
      <c r="DE33"/>
      <c r="DF33"/>
      <c r="DG33"/>
      <c r="DH33"/>
      <c r="DI33"/>
    </row>
    <row r="34" spans="2:113" x14ac:dyDescent="0.25">
      <c r="B34" s="55" t="s">
        <v>140</v>
      </c>
      <c r="C34" s="56" t="s">
        <v>140</v>
      </c>
      <c r="D34" s="71">
        <v>0</v>
      </c>
      <c r="E34" s="68"/>
      <c r="F34" s="68"/>
      <c r="G34" s="69">
        <v>0</v>
      </c>
      <c r="H34" s="69">
        <v>0</v>
      </c>
      <c r="I34" s="69">
        <v>0</v>
      </c>
      <c r="J34" s="51">
        <v>0</v>
      </c>
      <c r="K34" s="69">
        <v>0</v>
      </c>
      <c r="L34" s="69">
        <v>0</v>
      </c>
      <c r="N34" s="38">
        <f t="shared" si="0"/>
        <v>0</v>
      </c>
      <c r="P34" s="100" t="s">
        <v>141</v>
      </c>
      <c r="Q34" s="100"/>
      <c r="R34" s="100"/>
      <c r="S34" s="100"/>
      <c r="T34" s="100"/>
      <c r="U34" s="100"/>
      <c r="V34" s="100"/>
      <c r="W34" s="100"/>
      <c r="X34" s="100"/>
      <c r="Y34" s="100"/>
      <c r="Z34"/>
      <c r="AA34" s="100" t="s">
        <v>142</v>
      </c>
      <c r="AB34" s="100"/>
      <c r="AC34" s="100"/>
      <c r="AD34" s="100"/>
      <c r="AE34" s="100"/>
      <c r="AF34" s="100"/>
      <c r="AG34" s="100"/>
      <c r="AH34" s="100"/>
      <c r="AI34" s="100"/>
      <c r="AJ34" s="100"/>
      <c r="AK34"/>
      <c r="AL34" s="100" t="s">
        <v>143</v>
      </c>
      <c r="AM34" s="100"/>
      <c r="AN34" s="100"/>
      <c r="AO34" s="100"/>
      <c r="AP34" s="100"/>
      <c r="AQ34" s="100"/>
      <c r="AR34" s="100"/>
      <c r="AS34" s="100"/>
      <c r="AT34" s="100"/>
      <c r="AU34" s="100"/>
      <c r="AV34"/>
      <c r="AW34" s="100" t="s">
        <v>144</v>
      </c>
      <c r="AX34" s="100"/>
      <c r="AY34" s="100"/>
      <c r="AZ34" s="100"/>
      <c r="BA34" s="100"/>
      <c r="BB34" s="100"/>
      <c r="BC34" s="100"/>
      <c r="BD34" s="100"/>
      <c r="BE34" s="100"/>
      <c r="BF34" s="100"/>
      <c r="BG34"/>
      <c r="BH34" s="100" t="s">
        <v>145</v>
      </c>
      <c r="BI34" s="100"/>
      <c r="BJ34" s="100"/>
      <c r="BK34" s="100"/>
      <c r="BL34" s="100"/>
      <c r="BM34" s="100"/>
      <c r="BN34" s="100"/>
      <c r="BO34" s="100"/>
      <c r="BP34" s="100"/>
      <c r="BQ34" s="100"/>
      <c r="BS34" s="100" t="s">
        <v>146</v>
      </c>
      <c r="BT34" s="100"/>
      <c r="BU34" s="100"/>
      <c r="BV34" s="100"/>
      <c r="BW34" s="100"/>
      <c r="BX34" s="100"/>
      <c r="BY34" s="100"/>
      <c r="BZ34" s="100"/>
      <c r="CA34" s="100"/>
      <c r="CB34" s="100"/>
      <c r="CD34" s="100" t="s">
        <v>147</v>
      </c>
      <c r="CE34" s="100"/>
      <c r="CF34" s="100"/>
      <c r="CG34" s="100"/>
      <c r="CH34" s="100"/>
      <c r="CI34" s="100"/>
      <c r="CJ34" s="100"/>
      <c r="CK34" s="100"/>
      <c r="CL34" s="100"/>
      <c r="CM34" s="100"/>
      <c r="CO34" s="100" t="s">
        <v>148</v>
      </c>
      <c r="CP34" s="100"/>
      <c r="CQ34" s="100"/>
      <c r="CR34" s="100"/>
      <c r="CS34" s="100"/>
      <c r="CT34" s="100"/>
      <c r="CU34" s="100"/>
      <c r="CV34" s="100"/>
      <c r="CW34" s="100"/>
      <c r="CX34" s="100"/>
      <c r="CZ34" s="100" t="s">
        <v>149</v>
      </c>
      <c r="DA34" s="100"/>
      <c r="DB34" s="100"/>
      <c r="DC34" s="100"/>
      <c r="DD34" s="100"/>
      <c r="DE34" s="100"/>
      <c r="DF34" s="100"/>
      <c r="DG34" s="100"/>
      <c r="DH34" s="100"/>
      <c r="DI34" s="100"/>
    </row>
    <row r="35" spans="2:113" ht="60.75" thickBot="1" x14ac:dyDescent="0.3">
      <c r="B35" s="55" t="s">
        <v>140</v>
      </c>
      <c r="C35" s="56" t="s">
        <v>140</v>
      </c>
      <c r="D35" s="71">
        <v>0</v>
      </c>
      <c r="E35" s="68"/>
      <c r="F35" s="68"/>
      <c r="G35" s="69">
        <v>0</v>
      </c>
      <c r="H35" s="69">
        <v>0</v>
      </c>
      <c r="I35" s="69">
        <v>0</v>
      </c>
      <c r="J35" s="51">
        <v>0</v>
      </c>
      <c r="K35" s="69">
        <v>0</v>
      </c>
      <c r="L35" s="69">
        <v>0</v>
      </c>
      <c r="N35" s="38">
        <f t="shared" si="0"/>
        <v>0</v>
      </c>
      <c r="P35" s="34" t="s">
        <v>99</v>
      </c>
      <c r="Q35" s="34" t="s">
        <v>110</v>
      </c>
      <c r="R35" s="34" t="s">
        <v>102</v>
      </c>
      <c r="S35" s="34"/>
      <c r="T35" s="34" t="s">
        <v>111</v>
      </c>
      <c r="U35" s="77" t="s">
        <v>150</v>
      </c>
      <c r="V35" s="34" t="s">
        <v>151</v>
      </c>
      <c r="W35" s="34" t="s">
        <v>114</v>
      </c>
      <c r="X35" s="34" t="s">
        <v>115</v>
      </c>
      <c r="Y35" s="34" t="s">
        <v>116</v>
      </c>
      <c r="Z35"/>
      <c r="AA35" s="34" t="s">
        <v>99</v>
      </c>
      <c r="AB35" s="34" t="s">
        <v>110</v>
      </c>
      <c r="AC35" s="34" t="s">
        <v>102</v>
      </c>
      <c r="AD35" s="34"/>
      <c r="AE35" s="34" t="s">
        <v>111</v>
      </c>
      <c r="AF35" s="77" t="s">
        <v>150</v>
      </c>
      <c r="AG35" s="34" t="s">
        <v>151</v>
      </c>
      <c r="AH35" s="34" t="s">
        <v>114</v>
      </c>
      <c r="AI35" s="34" t="s">
        <v>115</v>
      </c>
      <c r="AJ35" s="34" t="s">
        <v>116</v>
      </c>
      <c r="AK35"/>
      <c r="AL35" s="34" t="s">
        <v>99</v>
      </c>
      <c r="AM35" s="34" t="s">
        <v>110</v>
      </c>
      <c r="AN35" s="34" t="s">
        <v>102</v>
      </c>
      <c r="AO35" s="34"/>
      <c r="AP35" s="34" t="s">
        <v>111</v>
      </c>
      <c r="AQ35" s="77" t="s">
        <v>150</v>
      </c>
      <c r="AR35" s="34" t="s">
        <v>151</v>
      </c>
      <c r="AS35" s="34" t="s">
        <v>114</v>
      </c>
      <c r="AT35" s="34" t="s">
        <v>115</v>
      </c>
      <c r="AU35" s="34" t="s">
        <v>116</v>
      </c>
      <c r="AV35"/>
      <c r="AW35" s="34" t="s">
        <v>99</v>
      </c>
      <c r="AX35" s="34" t="s">
        <v>110</v>
      </c>
      <c r="AY35" s="34" t="s">
        <v>102</v>
      </c>
      <c r="AZ35" s="34"/>
      <c r="BA35" s="34" t="s">
        <v>111</v>
      </c>
      <c r="BB35" s="77" t="s">
        <v>150</v>
      </c>
      <c r="BC35" s="34" t="s">
        <v>151</v>
      </c>
      <c r="BD35" s="34" t="s">
        <v>114</v>
      </c>
      <c r="BE35" s="34" t="s">
        <v>115</v>
      </c>
      <c r="BF35" s="34" t="s">
        <v>116</v>
      </c>
      <c r="BG35"/>
      <c r="BH35" s="34" t="s">
        <v>99</v>
      </c>
      <c r="BI35" s="34" t="s">
        <v>110</v>
      </c>
      <c r="BJ35" s="34" t="s">
        <v>102</v>
      </c>
      <c r="BK35" s="34"/>
      <c r="BL35" s="34" t="s">
        <v>111</v>
      </c>
      <c r="BM35" s="77" t="s">
        <v>150</v>
      </c>
      <c r="BN35" s="34" t="s">
        <v>151</v>
      </c>
      <c r="BO35" s="34" t="s">
        <v>114</v>
      </c>
      <c r="BP35" s="34" t="s">
        <v>115</v>
      </c>
      <c r="BQ35" s="34" t="s">
        <v>116</v>
      </c>
      <c r="BS35" s="34" t="s">
        <v>99</v>
      </c>
      <c r="BT35" s="34" t="s">
        <v>110</v>
      </c>
      <c r="BU35" s="34" t="s">
        <v>102</v>
      </c>
      <c r="BV35" s="34"/>
      <c r="BW35" s="34" t="s">
        <v>111</v>
      </c>
      <c r="BX35" s="77" t="s">
        <v>150</v>
      </c>
      <c r="BY35" s="34" t="s">
        <v>151</v>
      </c>
      <c r="BZ35" s="34" t="s">
        <v>114</v>
      </c>
      <c r="CA35" s="34" t="s">
        <v>115</v>
      </c>
      <c r="CB35" s="34" t="s">
        <v>116</v>
      </c>
      <c r="CD35" s="34" t="s">
        <v>99</v>
      </c>
      <c r="CE35" s="34" t="s">
        <v>110</v>
      </c>
      <c r="CF35" s="34" t="s">
        <v>102</v>
      </c>
      <c r="CG35" s="34"/>
      <c r="CH35" s="34" t="s">
        <v>111</v>
      </c>
      <c r="CI35" s="77" t="s">
        <v>150</v>
      </c>
      <c r="CJ35" s="34" t="s">
        <v>151</v>
      </c>
      <c r="CK35" s="34" t="s">
        <v>114</v>
      </c>
      <c r="CL35" s="34" t="s">
        <v>115</v>
      </c>
      <c r="CM35" s="34" t="s">
        <v>116</v>
      </c>
      <c r="CO35" s="34" t="s">
        <v>99</v>
      </c>
      <c r="CP35" s="34" t="s">
        <v>110</v>
      </c>
      <c r="CQ35" s="34" t="s">
        <v>102</v>
      </c>
      <c r="CR35" s="34"/>
      <c r="CS35" s="34" t="s">
        <v>111</v>
      </c>
      <c r="CT35" s="77" t="s">
        <v>150</v>
      </c>
      <c r="CU35" s="34" t="s">
        <v>151</v>
      </c>
      <c r="CV35" s="34" t="s">
        <v>114</v>
      </c>
      <c r="CW35" s="34" t="s">
        <v>115</v>
      </c>
      <c r="CX35" s="34" t="s">
        <v>116</v>
      </c>
      <c r="CZ35" s="34" t="s">
        <v>99</v>
      </c>
      <c r="DA35" s="34" t="s">
        <v>110</v>
      </c>
      <c r="DB35" s="34" t="s">
        <v>102</v>
      </c>
      <c r="DC35" s="34"/>
      <c r="DD35" s="34" t="s">
        <v>111</v>
      </c>
      <c r="DE35" s="77" t="s">
        <v>150</v>
      </c>
      <c r="DF35" s="34" t="s">
        <v>151</v>
      </c>
      <c r="DG35" s="34" t="s">
        <v>114</v>
      </c>
      <c r="DH35" s="34" t="s">
        <v>115</v>
      </c>
      <c r="DI35" s="34" t="s">
        <v>116</v>
      </c>
    </row>
    <row r="36" spans="2:113" ht="15.75" thickBot="1" x14ac:dyDescent="0.3">
      <c r="B36" s="58"/>
      <c r="C36" s="59" t="s">
        <v>26</v>
      </c>
      <c r="D36" s="72">
        <v>122263894.83400001</v>
      </c>
      <c r="E36" s="72">
        <v>10863000</v>
      </c>
      <c r="F36" s="72">
        <v>0</v>
      </c>
      <c r="G36" s="72">
        <v>133126894.83400001</v>
      </c>
      <c r="H36" s="72">
        <v>5431500</v>
      </c>
      <c r="I36" s="72">
        <v>138511894.83400002</v>
      </c>
      <c r="J36" s="61"/>
      <c r="K36" s="73">
        <v>10920416.236620001</v>
      </c>
      <c r="L36" s="73">
        <v>122206478.59738001</v>
      </c>
      <c r="P36" s="35">
        <v>1</v>
      </c>
      <c r="Q36" s="3"/>
      <c r="R36" s="3">
        <f>+R4</f>
        <v>804000</v>
      </c>
      <c r="S36" s="3"/>
      <c r="T36" s="76">
        <f>IF(R36+S36&lt;0,0,R36+S36)</f>
        <v>804000</v>
      </c>
      <c r="U36" s="3">
        <f>T36*0.5</f>
        <v>402000</v>
      </c>
      <c r="V36" s="3">
        <f>+Q36+U36</f>
        <v>402000</v>
      </c>
      <c r="W36" s="36">
        <v>0.04</v>
      </c>
      <c r="X36" s="3">
        <f>-V36*W36</f>
        <v>-16080</v>
      </c>
      <c r="Y36" s="3">
        <f>+Q36+T36+X36</f>
        <v>787920</v>
      </c>
      <c r="Z36"/>
      <c r="AA36" s="35">
        <v>1</v>
      </c>
      <c r="AB36" s="3">
        <f>+Y36</f>
        <v>787920</v>
      </c>
      <c r="AC36" s="3"/>
      <c r="AD36" s="3"/>
      <c r="AE36" s="76">
        <f>IF(AC36+AD36&lt;0,0,AC36+AD36)</f>
        <v>0</v>
      </c>
      <c r="AF36" s="3">
        <f>AE36*0.5</f>
        <v>0</v>
      </c>
      <c r="AG36" s="3">
        <f>+AB36+AF36</f>
        <v>787920</v>
      </c>
      <c r="AH36" s="36">
        <v>0.04</v>
      </c>
      <c r="AI36" s="3">
        <f>-AG36*AH36</f>
        <v>-31516.799999999999</v>
      </c>
      <c r="AJ36" s="3">
        <f>+AB36+AE36+AI36</f>
        <v>756403.19999999995</v>
      </c>
      <c r="AK36"/>
      <c r="AL36" s="35">
        <v>1</v>
      </c>
      <c r="AM36" s="3">
        <f>AJ36</f>
        <v>756403.19999999995</v>
      </c>
      <c r="AN36" s="3"/>
      <c r="AO36" s="3"/>
      <c r="AP36" s="76">
        <f>IF(AN36+AO36&lt;0,0,AN36+AO36)</f>
        <v>0</v>
      </c>
      <c r="AQ36" s="3">
        <f>AP36*0.5</f>
        <v>0</v>
      </c>
      <c r="AR36" s="3">
        <f>+AM36+AQ36</f>
        <v>756403.19999999995</v>
      </c>
      <c r="AS36" s="36">
        <v>0.04</v>
      </c>
      <c r="AT36" s="3">
        <f>-AR36*AS36</f>
        <v>-30256.127999999997</v>
      </c>
      <c r="AU36" s="3">
        <f>+AM36+AP36+AT36</f>
        <v>726147.07199999993</v>
      </c>
      <c r="AV36"/>
      <c r="AW36" s="35">
        <v>1</v>
      </c>
      <c r="AX36" s="3">
        <f>+AU36</f>
        <v>726147.07199999993</v>
      </c>
      <c r="AY36" s="3"/>
      <c r="AZ36" s="3"/>
      <c r="BA36" s="76">
        <f>IF(AY36+AZ36&lt;0,0,AY36+AZ36)</f>
        <v>0</v>
      </c>
      <c r="BB36" s="3">
        <f>BA36*0.5</f>
        <v>0</v>
      </c>
      <c r="BC36" s="3">
        <f>+AX36+BB36</f>
        <v>726147.07199999993</v>
      </c>
      <c r="BD36" s="36">
        <v>0.04</v>
      </c>
      <c r="BE36" s="3">
        <f>-BC36*BD36</f>
        <v>-29045.882879999997</v>
      </c>
      <c r="BF36" s="3">
        <f>+AX36+BA36+BE36</f>
        <v>697101.18911999988</v>
      </c>
      <c r="BG36"/>
      <c r="BH36" s="35">
        <v>1</v>
      </c>
      <c r="BI36" s="3">
        <f>+BF36</f>
        <v>697101.18911999988</v>
      </c>
      <c r="BJ36" s="3"/>
      <c r="BK36" s="3"/>
      <c r="BL36" s="76">
        <f>IF(BJ36+BK36&lt;0,0,BJ36+BK36)</f>
        <v>0</v>
      </c>
      <c r="BM36" s="3">
        <f>BL36*0.5</f>
        <v>0</v>
      </c>
      <c r="BN36" s="3">
        <f>+BI36+BM36</f>
        <v>697101.18911999988</v>
      </c>
      <c r="BO36" s="36">
        <v>0.04</v>
      </c>
      <c r="BP36" s="3">
        <f>-BN36*BO36</f>
        <v>-27884.047564799996</v>
      </c>
      <c r="BQ36" s="3">
        <f>+BI36+BL36+BP36</f>
        <v>669217.14155519987</v>
      </c>
      <c r="BS36" s="35">
        <v>1</v>
      </c>
      <c r="BT36" s="3">
        <f>+BQ36</f>
        <v>669217.14155519987</v>
      </c>
      <c r="BU36" s="3"/>
      <c r="BV36" s="3"/>
      <c r="BW36" s="76">
        <f>IF(BU36+BV36&lt;0,0,BU36+BV36)</f>
        <v>0</v>
      </c>
      <c r="BX36" s="3">
        <f>BW36*0.5</f>
        <v>0</v>
      </c>
      <c r="BY36" s="3">
        <f>+BT36+BX36</f>
        <v>669217.14155519987</v>
      </c>
      <c r="BZ36" s="36">
        <v>0.04</v>
      </c>
      <c r="CA36" s="3">
        <f>-BY36*BZ36</f>
        <v>-26768.685662207994</v>
      </c>
      <c r="CB36" s="3">
        <f>+BT36+BW36+CA36</f>
        <v>642448.45589299186</v>
      </c>
      <c r="CD36" s="35">
        <v>1</v>
      </c>
      <c r="CE36" s="3">
        <f>+CB36</f>
        <v>642448.45589299186</v>
      </c>
      <c r="CF36" s="3"/>
      <c r="CG36" s="3"/>
      <c r="CH36" s="76">
        <f>IF(CF36+CG36&lt;0,0,CF36+CG36)</f>
        <v>0</v>
      </c>
      <c r="CI36" s="3">
        <f>CH36*0.5</f>
        <v>0</v>
      </c>
      <c r="CJ36" s="3">
        <f>+CE36+CI36</f>
        <v>642448.45589299186</v>
      </c>
      <c r="CK36" s="36">
        <v>0.04</v>
      </c>
      <c r="CL36" s="3">
        <f>-CJ36*CK36</f>
        <v>-25697.938235719674</v>
      </c>
      <c r="CM36" s="3">
        <f>+CE36+CH36+CL36</f>
        <v>616750.51765727217</v>
      </c>
      <c r="CO36" s="35">
        <v>1</v>
      </c>
      <c r="CP36" s="3">
        <f>+CM36</f>
        <v>616750.51765727217</v>
      </c>
      <c r="CQ36" s="3"/>
      <c r="CR36" s="3"/>
      <c r="CS36" s="76">
        <f>IF(CQ36+CR36&lt;0,0,CQ36+CR36)</f>
        <v>0</v>
      </c>
      <c r="CT36" s="3">
        <f>CS36*0.5</f>
        <v>0</v>
      </c>
      <c r="CU36" s="3">
        <f>+CP36+CT36</f>
        <v>616750.51765727217</v>
      </c>
      <c r="CV36" s="36">
        <v>0.04</v>
      </c>
      <c r="CW36" s="3">
        <f>-CU36*CV36</f>
        <v>-24670.020706290888</v>
      </c>
      <c r="CX36" s="3">
        <f>+CP36+CS36+CW36</f>
        <v>592080.49695098132</v>
      </c>
      <c r="CZ36" s="35">
        <v>1</v>
      </c>
      <c r="DA36" s="3">
        <f>+CX36</f>
        <v>592080.49695098132</v>
      </c>
      <c r="DB36" s="3"/>
      <c r="DC36" s="3"/>
      <c r="DD36" s="76">
        <f>IF(DB36+DC36&lt;0,0,DB36+DC36)</f>
        <v>0</v>
      </c>
      <c r="DE36" s="3">
        <f>DD36*0.5</f>
        <v>0</v>
      </c>
      <c r="DF36" s="3">
        <f>+DA36+DE36</f>
        <v>592080.49695098132</v>
      </c>
      <c r="DG36" s="36">
        <v>0.04</v>
      </c>
      <c r="DH36" s="3">
        <f>-DF36*DG36</f>
        <v>-23683.219878039254</v>
      </c>
      <c r="DI36" s="3">
        <f>+DA36+DD36+DH36</f>
        <v>568397.27707294212</v>
      </c>
    </row>
    <row r="37" spans="2:113" x14ac:dyDescent="0.25">
      <c r="P37" s="35" t="s">
        <v>28</v>
      </c>
      <c r="Q37" s="3"/>
      <c r="R37" s="3">
        <f t="shared" ref="R37:R60" si="73">+R5</f>
        <v>0</v>
      </c>
      <c r="S37" s="3"/>
      <c r="T37" s="76">
        <f t="shared" ref="T37:T60" si="74">IF(R37+S37&lt;0,0,R37+S37)</f>
        <v>0</v>
      </c>
      <c r="U37" s="3">
        <f t="shared" ref="U37:U60" si="75">T37*0.5</f>
        <v>0</v>
      </c>
      <c r="V37" s="3">
        <f t="shared" ref="V37:V60" si="76">+Q37+U37</f>
        <v>0</v>
      </c>
      <c r="W37" s="36">
        <v>0.06</v>
      </c>
      <c r="X37" s="3">
        <f t="shared" ref="X37:X60" si="77">-V37*W37</f>
        <v>0</v>
      </c>
      <c r="Y37" s="3">
        <f t="shared" ref="Y37:Y60" si="78">+Q37+T37+X37</f>
        <v>0</v>
      </c>
      <c r="Z37"/>
      <c r="AA37" s="35" t="s">
        <v>28</v>
      </c>
      <c r="AB37" s="3">
        <f t="shared" ref="AB37:AB60" si="79">+Y37</f>
        <v>0</v>
      </c>
      <c r="AC37" s="3"/>
      <c r="AD37" s="3"/>
      <c r="AE37" s="76">
        <f t="shared" ref="AE37:AE60" si="80">IF(AC37+AD37&lt;0,0,AC37+AD37)</f>
        <v>0</v>
      </c>
      <c r="AF37" s="3">
        <f t="shared" ref="AF37:AF60" si="81">AE37*0.5</f>
        <v>0</v>
      </c>
      <c r="AG37" s="3">
        <f t="shared" ref="AG37:AG60" si="82">+AB37+AF37</f>
        <v>0</v>
      </c>
      <c r="AH37" s="36">
        <v>0.06</v>
      </c>
      <c r="AI37" s="3">
        <f t="shared" ref="AI37:AI60" si="83">-AG37*AH37</f>
        <v>0</v>
      </c>
      <c r="AJ37" s="3">
        <f t="shared" ref="AJ37:AJ60" si="84">+AB37+AE37+AI37</f>
        <v>0</v>
      </c>
      <c r="AK37"/>
      <c r="AL37" s="35" t="s">
        <v>28</v>
      </c>
      <c r="AM37" s="3">
        <f t="shared" ref="AM37:AM60" si="85">AJ37</f>
        <v>0</v>
      </c>
      <c r="AN37" s="3"/>
      <c r="AO37" s="3"/>
      <c r="AP37" s="76">
        <f t="shared" ref="AP37:AP60" si="86">IF(AN37+AO37&lt;0,0,AN37+AO37)</f>
        <v>0</v>
      </c>
      <c r="AQ37" s="3">
        <f t="shared" ref="AQ37:AQ60" si="87">AP37*0.5</f>
        <v>0</v>
      </c>
      <c r="AR37" s="3">
        <f t="shared" ref="AR37:AR60" si="88">+AM37+AQ37</f>
        <v>0</v>
      </c>
      <c r="AS37" s="36">
        <v>0.06</v>
      </c>
      <c r="AT37" s="3">
        <f t="shared" ref="AT37:AT60" si="89">-AR37*AS37</f>
        <v>0</v>
      </c>
      <c r="AU37" s="3">
        <f t="shared" ref="AU37:AU60" si="90">+AM37+AP37+AT37</f>
        <v>0</v>
      </c>
      <c r="AV37"/>
      <c r="AW37" s="35" t="s">
        <v>28</v>
      </c>
      <c r="AX37" s="3">
        <f t="shared" ref="AX37:AX60" si="91">+AU37</f>
        <v>0</v>
      </c>
      <c r="AY37" s="3"/>
      <c r="AZ37" s="3"/>
      <c r="BA37" s="76">
        <f t="shared" ref="BA37:BA60" si="92">IF(AY37+AZ37&lt;0,0,AY37+AZ37)</f>
        <v>0</v>
      </c>
      <c r="BB37" s="3">
        <f t="shared" ref="BB37:BB60" si="93">BA37*0.5</f>
        <v>0</v>
      </c>
      <c r="BC37" s="3">
        <f t="shared" ref="BC37:BC60" si="94">+AX37+BB37</f>
        <v>0</v>
      </c>
      <c r="BD37" s="36">
        <v>0.06</v>
      </c>
      <c r="BE37" s="3">
        <f t="shared" ref="BE37:BE60" si="95">-BC37*BD37</f>
        <v>0</v>
      </c>
      <c r="BF37" s="3">
        <f t="shared" ref="BF37:BF60" si="96">+AX37+BA37+BE37</f>
        <v>0</v>
      </c>
      <c r="BG37"/>
      <c r="BH37" s="35" t="s">
        <v>28</v>
      </c>
      <c r="BI37" s="3">
        <f t="shared" ref="BI37:BI60" si="97">+BF37</f>
        <v>0</v>
      </c>
      <c r="BJ37" s="3"/>
      <c r="BK37" s="3"/>
      <c r="BL37" s="76">
        <f t="shared" ref="BL37:BL60" si="98">IF(BJ37+BK37&lt;0,0,BJ37+BK37)</f>
        <v>0</v>
      </c>
      <c r="BM37" s="3">
        <f t="shared" ref="BM37:BM60" si="99">BL37*0.5</f>
        <v>0</v>
      </c>
      <c r="BN37" s="3">
        <f t="shared" ref="BN37:BN60" si="100">+BI37+BM37</f>
        <v>0</v>
      </c>
      <c r="BO37" s="36">
        <v>0.06</v>
      </c>
      <c r="BP37" s="3">
        <f t="shared" ref="BP37:BP60" si="101">-BN37*BO37</f>
        <v>0</v>
      </c>
      <c r="BQ37" s="3">
        <f t="shared" ref="BQ37:BQ60" si="102">+BI37+BL37+BP37</f>
        <v>0</v>
      </c>
      <c r="BS37" s="35" t="s">
        <v>28</v>
      </c>
      <c r="BT37" s="3">
        <f t="shared" ref="BT37:BT60" si="103">+BQ37</f>
        <v>0</v>
      </c>
      <c r="BU37" s="3"/>
      <c r="BV37" s="3"/>
      <c r="BW37" s="76">
        <f t="shared" ref="BW37:BW60" si="104">IF(BU37+BV37&lt;0,0,BU37+BV37)</f>
        <v>0</v>
      </c>
      <c r="BX37" s="3">
        <f t="shared" ref="BX37:BX60" si="105">BW37*0.5</f>
        <v>0</v>
      </c>
      <c r="BY37" s="3">
        <f t="shared" ref="BY37:BY60" si="106">+BT37+BX37</f>
        <v>0</v>
      </c>
      <c r="BZ37" s="36">
        <v>0.06</v>
      </c>
      <c r="CA37" s="3">
        <f t="shared" ref="CA37:CA60" si="107">-BY37*BZ37</f>
        <v>0</v>
      </c>
      <c r="CB37" s="3">
        <f t="shared" ref="CB37:CB60" si="108">+BT37+BW37+CA37</f>
        <v>0</v>
      </c>
      <c r="CD37" s="35" t="s">
        <v>28</v>
      </c>
      <c r="CE37" s="3">
        <f t="shared" ref="CE37:CE60" si="109">+CB37</f>
        <v>0</v>
      </c>
      <c r="CF37" s="3"/>
      <c r="CG37" s="3"/>
      <c r="CH37" s="76">
        <f t="shared" ref="CH37:CH60" si="110">IF(CF37+CG37&lt;0,0,CF37+CG37)</f>
        <v>0</v>
      </c>
      <c r="CI37" s="3">
        <f t="shared" ref="CI37:CI60" si="111">CH37*0.5</f>
        <v>0</v>
      </c>
      <c r="CJ37" s="3">
        <f t="shared" ref="CJ37:CJ60" si="112">+CE37+CI37</f>
        <v>0</v>
      </c>
      <c r="CK37" s="36">
        <v>0.06</v>
      </c>
      <c r="CL37" s="3">
        <f t="shared" ref="CL37:CL60" si="113">-CJ37*CK37</f>
        <v>0</v>
      </c>
      <c r="CM37" s="3">
        <f t="shared" ref="CM37:CM60" si="114">+CE37+CH37+CL37</f>
        <v>0</v>
      </c>
      <c r="CO37" s="35" t="s">
        <v>28</v>
      </c>
      <c r="CP37" s="3">
        <f t="shared" ref="CP37:CP60" si="115">+CM37</f>
        <v>0</v>
      </c>
      <c r="CQ37" s="3"/>
      <c r="CR37" s="3"/>
      <c r="CS37" s="76">
        <f t="shared" ref="CS37:CS60" si="116">IF(CQ37+CR37&lt;0,0,CQ37+CR37)</f>
        <v>0</v>
      </c>
      <c r="CT37" s="3">
        <f t="shared" ref="CT37:CT60" si="117">CS37*0.5</f>
        <v>0</v>
      </c>
      <c r="CU37" s="3">
        <f t="shared" ref="CU37:CU60" si="118">+CP37+CT37</f>
        <v>0</v>
      </c>
      <c r="CV37" s="36">
        <v>0.06</v>
      </c>
      <c r="CW37" s="3">
        <f t="shared" ref="CW37:CW60" si="119">-CU37*CV37</f>
        <v>0</v>
      </c>
      <c r="CX37" s="3">
        <f t="shared" ref="CX37:CX60" si="120">+CP37+CS37+CW37</f>
        <v>0</v>
      </c>
      <c r="CZ37" s="35" t="s">
        <v>28</v>
      </c>
      <c r="DA37" s="3">
        <f t="shared" ref="DA37:DA60" si="121">+CX37</f>
        <v>0</v>
      </c>
      <c r="DB37" s="3"/>
      <c r="DC37" s="3"/>
      <c r="DD37" s="76">
        <f t="shared" ref="DD37:DD60" si="122">IF(DB37+DC37&lt;0,0,DB37+DC37)</f>
        <v>0</v>
      </c>
      <c r="DE37" s="3">
        <f t="shared" ref="DE37:DE60" si="123">DD37*0.5</f>
        <v>0</v>
      </c>
      <c r="DF37" s="3">
        <f t="shared" ref="DF37:DF60" si="124">+DA37+DE37</f>
        <v>0</v>
      </c>
      <c r="DG37" s="36">
        <v>0.06</v>
      </c>
      <c r="DH37" s="3">
        <f t="shared" ref="DH37:DH60" si="125">-DF37*DG37</f>
        <v>0</v>
      </c>
      <c r="DI37" s="3">
        <f t="shared" ref="DI37:DI60" si="126">+DA37+DD37+DH37</f>
        <v>0</v>
      </c>
    </row>
    <row r="38" spans="2:113" x14ac:dyDescent="0.25">
      <c r="P38" s="35">
        <v>2</v>
      </c>
      <c r="Q38" s="3"/>
      <c r="R38" s="3">
        <f t="shared" si="73"/>
        <v>0</v>
      </c>
      <c r="S38" s="3"/>
      <c r="T38" s="76">
        <f t="shared" si="74"/>
        <v>0</v>
      </c>
      <c r="U38" s="3">
        <f t="shared" si="75"/>
        <v>0</v>
      </c>
      <c r="V38" s="3">
        <f t="shared" si="76"/>
        <v>0</v>
      </c>
      <c r="W38" s="36">
        <v>0.06</v>
      </c>
      <c r="X38" s="3">
        <f t="shared" si="77"/>
        <v>0</v>
      </c>
      <c r="Y38" s="3">
        <f t="shared" si="78"/>
        <v>0</v>
      </c>
      <c r="Z38"/>
      <c r="AA38" s="35">
        <v>2</v>
      </c>
      <c r="AB38" s="3">
        <f t="shared" si="79"/>
        <v>0</v>
      </c>
      <c r="AC38" s="3"/>
      <c r="AD38" s="3"/>
      <c r="AE38" s="76">
        <f t="shared" si="80"/>
        <v>0</v>
      </c>
      <c r="AF38" s="3">
        <f t="shared" si="81"/>
        <v>0</v>
      </c>
      <c r="AG38" s="3">
        <f t="shared" si="82"/>
        <v>0</v>
      </c>
      <c r="AH38" s="36">
        <v>0.06</v>
      </c>
      <c r="AI38" s="3">
        <f t="shared" si="83"/>
        <v>0</v>
      </c>
      <c r="AJ38" s="3">
        <f t="shared" si="84"/>
        <v>0</v>
      </c>
      <c r="AK38"/>
      <c r="AL38" s="35">
        <v>2</v>
      </c>
      <c r="AM38" s="3">
        <f t="shared" si="85"/>
        <v>0</v>
      </c>
      <c r="AN38" s="3"/>
      <c r="AO38" s="3"/>
      <c r="AP38" s="76">
        <f t="shared" si="86"/>
        <v>0</v>
      </c>
      <c r="AQ38" s="3">
        <f t="shared" si="87"/>
        <v>0</v>
      </c>
      <c r="AR38" s="3">
        <f t="shared" si="88"/>
        <v>0</v>
      </c>
      <c r="AS38" s="36">
        <v>0.06</v>
      </c>
      <c r="AT38" s="3">
        <f t="shared" si="89"/>
        <v>0</v>
      </c>
      <c r="AU38" s="3">
        <f t="shared" si="90"/>
        <v>0</v>
      </c>
      <c r="AV38"/>
      <c r="AW38" s="35">
        <v>2</v>
      </c>
      <c r="AX38" s="3">
        <f t="shared" si="91"/>
        <v>0</v>
      </c>
      <c r="AY38" s="3"/>
      <c r="AZ38" s="3"/>
      <c r="BA38" s="76">
        <f t="shared" si="92"/>
        <v>0</v>
      </c>
      <c r="BB38" s="3">
        <f t="shared" si="93"/>
        <v>0</v>
      </c>
      <c r="BC38" s="3">
        <f t="shared" si="94"/>
        <v>0</v>
      </c>
      <c r="BD38" s="36">
        <v>0.06</v>
      </c>
      <c r="BE38" s="3">
        <f t="shared" si="95"/>
        <v>0</v>
      </c>
      <c r="BF38" s="3">
        <f t="shared" si="96"/>
        <v>0</v>
      </c>
      <c r="BG38"/>
      <c r="BH38" s="35">
        <v>2</v>
      </c>
      <c r="BI38" s="3">
        <f t="shared" si="97"/>
        <v>0</v>
      </c>
      <c r="BJ38" s="3"/>
      <c r="BK38" s="3"/>
      <c r="BL38" s="76">
        <f t="shared" si="98"/>
        <v>0</v>
      </c>
      <c r="BM38" s="3">
        <f t="shared" si="99"/>
        <v>0</v>
      </c>
      <c r="BN38" s="3">
        <f t="shared" si="100"/>
        <v>0</v>
      </c>
      <c r="BO38" s="36">
        <v>0.06</v>
      </c>
      <c r="BP38" s="3">
        <f t="shared" si="101"/>
        <v>0</v>
      </c>
      <c r="BQ38" s="3">
        <f t="shared" si="102"/>
        <v>0</v>
      </c>
      <c r="BS38" s="35">
        <v>2</v>
      </c>
      <c r="BT38" s="3">
        <f t="shared" si="103"/>
        <v>0</v>
      </c>
      <c r="BU38" s="3"/>
      <c r="BV38" s="3"/>
      <c r="BW38" s="76">
        <f t="shared" si="104"/>
        <v>0</v>
      </c>
      <c r="BX38" s="3">
        <f t="shared" si="105"/>
        <v>0</v>
      </c>
      <c r="BY38" s="3">
        <f t="shared" si="106"/>
        <v>0</v>
      </c>
      <c r="BZ38" s="36">
        <v>0.06</v>
      </c>
      <c r="CA38" s="3">
        <f t="shared" si="107"/>
        <v>0</v>
      </c>
      <c r="CB38" s="3">
        <f t="shared" si="108"/>
        <v>0</v>
      </c>
      <c r="CD38" s="35">
        <v>2</v>
      </c>
      <c r="CE38" s="3">
        <f t="shared" si="109"/>
        <v>0</v>
      </c>
      <c r="CF38" s="3"/>
      <c r="CG38" s="3"/>
      <c r="CH38" s="76">
        <f t="shared" si="110"/>
        <v>0</v>
      </c>
      <c r="CI38" s="3">
        <f t="shared" si="111"/>
        <v>0</v>
      </c>
      <c r="CJ38" s="3">
        <f t="shared" si="112"/>
        <v>0</v>
      </c>
      <c r="CK38" s="36">
        <v>0.06</v>
      </c>
      <c r="CL38" s="3">
        <f t="shared" si="113"/>
        <v>0</v>
      </c>
      <c r="CM38" s="3">
        <f t="shared" si="114"/>
        <v>0</v>
      </c>
      <c r="CO38" s="35">
        <v>2</v>
      </c>
      <c r="CP38" s="3">
        <f t="shared" si="115"/>
        <v>0</v>
      </c>
      <c r="CQ38" s="3"/>
      <c r="CR38" s="3"/>
      <c r="CS38" s="76">
        <f t="shared" si="116"/>
        <v>0</v>
      </c>
      <c r="CT38" s="3">
        <f t="shared" si="117"/>
        <v>0</v>
      </c>
      <c r="CU38" s="3">
        <f t="shared" si="118"/>
        <v>0</v>
      </c>
      <c r="CV38" s="36">
        <v>0.06</v>
      </c>
      <c r="CW38" s="3">
        <f t="shared" si="119"/>
        <v>0</v>
      </c>
      <c r="CX38" s="3">
        <f t="shared" si="120"/>
        <v>0</v>
      </c>
      <c r="CZ38" s="35">
        <v>2</v>
      </c>
      <c r="DA38" s="3">
        <f t="shared" si="121"/>
        <v>0</v>
      </c>
      <c r="DB38" s="3"/>
      <c r="DC38" s="3"/>
      <c r="DD38" s="76">
        <f t="shared" si="122"/>
        <v>0</v>
      </c>
      <c r="DE38" s="3">
        <f t="shared" si="123"/>
        <v>0</v>
      </c>
      <c r="DF38" s="3">
        <f t="shared" si="124"/>
        <v>0</v>
      </c>
      <c r="DG38" s="36">
        <v>0.06</v>
      </c>
      <c r="DH38" s="3">
        <f t="shared" si="125"/>
        <v>0</v>
      </c>
      <c r="DI38" s="3">
        <f t="shared" si="126"/>
        <v>0</v>
      </c>
    </row>
    <row r="39" spans="2:113" x14ac:dyDescent="0.25">
      <c r="P39" s="35">
        <v>8</v>
      </c>
      <c r="Q39" s="3"/>
      <c r="R39" s="3">
        <f t="shared" si="73"/>
        <v>229000</v>
      </c>
      <c r="S39" s="3"/>
      <c r="T39" s="76">
        <f t="shared" si="74"/>
        <v>229000</v>
      </c>
      <c r="U39" s="3">
        <f t="shared" si="75"/>
        <v>114500</v>
      </c>
      <c r="V39" s="3">
        <f t="shared" si="76"/>
        <v>114500</v>
      </c>
      <c r="W39" s="36">
        <v>0.2</v>
      </c>
      <c r="X39" s="3">
        <f t="shared" si="77"/>
        <v>-22900</v>
      </c>
      <c r="Y39" s="3">
        <f t="shared" si="78"/>
        <v>206100</v>
      </c>
      <c r="Z39"/>
      <c r="AA39" s="35">
        <v>8</v>
      </c>
      <c r="AB39" s="3">
        <f t="shared" si="79"/>
        <v>206100</v>
      </c>
      <c r="AC39" s="3"/>
      <c r="AD39" s="3"/>
      <c r="AE39" s="76">
        <f t="shared" si="80"/>
        <v>0</v>
      </c>
      <c r="AF39" s="3">
        <f t="shared" si="81"/>
        <v>0</v>
      </c>
      <c r="AG39" s="3">
        <f t="shared" si="82"/>
        <v>206100</v>
      </c>
      <c r="AH39" s="36">
        <v>0.2</v>
      </c>
      <c r="AI39" s="3">
        <f t="shared" si="83"/>
        <v>-41220</v>
      </c>
      <c r="AJ39" s="3">
        <f t="shared" si="84"/>
        <v>164880</v>
      </c>
      <c r="AK39"/>
      <c r="AL39" s="35">
        <v>8</v>
      </c>
      <c r="AM39" s="3">
        <f t="shared" si="85"/>
        <v>164880</v>
      </c>
      <c r="AN39" s="3"/>
      <c r="AO39" s="3"/>
      <c r="AP39" s="76">
        <f t="shared" si="86"/>
        <v>0</v>
      </c>
      <c r="AQ39" s="3">
        <f t="shared" si="87"/>
        <v>0</v>
      </c>
      <c r="AR39" s="3">
        <f t="shared" si="88"/>
        <v>164880</v>
      </c>
      <c r="AS39" s="36">
        <v>0.2</v>
      </c>
      <c r="AT39" s="3">
        <f t="shared" si="89"/>
        <v>-32976</v>
      </c>
      <c r="AU39" s="3">
        <f t="shared" si="90"/>
        <v>131904</v>
      </c>
      <c r="AV39"/>
      <c r="AW39" s="35">
        <v>8</v>
      </c>
      <c r="AX39" s="3">
        <f t="shared" si="91"/>
        <v>131904</v>
      </c>
      <c r="AY39" s="3"/>
      <c r="AZ39" s="3"/>
      <c r="BA39" s="76">
        <f t="shared" si="92"/>
        <v>0</v>
      </c>
      <c r="BB39" s="3">
        <f t="shared" si="93"/>
        <v>0</v>
      </c>
      <c r="BC39" s="3">
        <f t="shared" si="94"/>
        <v>131904</v>
      </c>
      <c r="BD39" s="36">
        <v>0.2</v>
      </c>
      <c r="BE39" s="3">
        <f t="shared" si="95"/>
        <v>-26380.800000000003</v>
      </c>
      <c r="BF39" s="3">
        <f t="shared" si="96"/>
        <v>105523.2</v>
      </c>
      <c r="BG39"/>
      <c r="BH39" s="35">
        <v>8</v>
      </c>
      <c r="BI39" s="3">
        <f t="shared" si="97"/>
        <v>105523.2</v>
      </c>
      <c r="BJ39" s="3"/>
      <c r="BK39" s="3"/>
      <c r="BL39" s="76">
        <f t="shared" si="98"/>
        <v>0</v>
      </c>
      <c r="BM39" s="3">
        <f t="shared" si="99"/>
        <v>0</v>
      </c>
      <c r="BN39" s="3">
        <f t="shared" si="100"/>
        <v>105523.2</v>
      </c>
      <c r="BO39" s="36">
        <v>0.2</v>
      </c>
      <c r="BP39" s="3">
        <f t="shared" si="101"/>
        <v>-21104.639999999999</v>
      </c>
      <c r="BQ39" s="3">
        <f t="shared" si="102"/>
        <v>84418.559999999998</v>
      </c>
      <c r="BS39" s="35">
        <v>8</v>
      </c>
      <c r="BT39" s="3">
        <f t="shared" si="103"/>
        <v>84418.559999999998</v>
      </c>
      <c r="BU39" s="3"/>
      <c r="BV39" s="3"/>
      <c r="BW39" s="76">
        <f t="shared" si="104"/>
        <v>0</v>
      </c>
      <c r="BX39" s="3">
        <f t="shared" si="105"/>
        <v>0</v>
      </c>
      <c r="BY39" s="3">
        <f t="shared" si="106"/>
        <v>84418.559999999998</v>
      </c>
      <c r="BZ39" s="36">
        <v>0.2</v>
      </c>
      <c r="CA39" s="3">
        <f t="shared" si="107"/>
        <v>-16883.712</v>
      </c>
      <c r="CB39" s="3">
        <f t="shared" si="108"/>
        <v>67534.847999999998</v>
      </c>
      <c r="CD39" s="35">
        <v>8</v>
      </c>
      <c r="CE39" s="3">
        <f t="shared" si="109"/>
        <v>67534.847999999998</v>
      </c>
      <c r="CF39" s="3"/>
      <c r="CG39" s="3"/>
      <c r="CH39" s="76">
        <f t="shared" si="110"/>
        <v>0</v>
      </c>
      <c r="CI39" s="3">
        <f t="shared" si="111"/>
        <v>0</v>
      </c>
      <c r="CJ39" s="3">
        <f t="shared" si="112"/>
        <v>67534.847999999998</v>
      </c>
      <c r="CK39" s="36">
        <v>0.2</v>
      </c>
      <c r="CL39" s="3">
        <f t="shared" si="113"/>
        <v>-13506.9696</v>
      </c>
      <c r="CM39" s="3">
        <f t="shared" si="114"/>
        <v>54027.878400000001</v>
      </c>
      <c r="CO39" s="35">
        <v>8</v>
      </c>
      <c r="CP39" s="3">
        <f t="shared" si="115"/>
        <v>54027.878400000001</v>
      </c>
      <c r="CQ39" s="3"/>
      <c r="CR39" s="3"/>
      <c r="CS39" s="76">
        <f t="shared" si="116"/>
        <v>0</v>
      </c>
      <c r="CT39" s="3">
        <f t="shared" si="117"/>
        <v>0</v>
      </c>
      <c r="CU39" s="3">
        <f t="shared" si="118"/>
        <v>54027.878400000001</v>
      </c>
      <c r="CV39" s="36">
        <v>0.2</v>
      </c>
      <c r="CW39" s="3">
        <f t="shared" si="119"/>
        <v>-10805.575680000002</v>
      </c>
      <c r="CX39" s="3">
        <f t="shared" si="120"/>
        <v>43222.30272</v>
      </c>
      <c r="CZ39" s="35">
        <v>8</v>
      </c>
      <c r="DA39" s="3">
        <f t="shared" si="121"/>
        <v>43222.30272</v>
      </c>
      <c r="DB39" s="3"/>
      <c r="DC39" s="3"/>
      <c r="DD39" s="76">
        <f t="shared" si="122"/>
        <v>0</v>
      </c>
      <c r="DE39" s="3">
        <f t="shared" si="123"/>
        <v>0</v>
      </c>
      <c r="DF39" s="3">
        <f t="shared" si="124"/>
        <v>43222.30272</v>
      </c>
      <c r="DG39" s="36">
        <v>0.2</v>
      </c>
      <c r="DH39" s="3">
        <f t="shared" si="125"/>
        <v>-8644.4605439999996</v>
      </c>
      <c r="DI39" s="3">
        <f t="shared" si="126"/>
        <v>34577.842175999998</v>
      </c>
    </row>
    <row r="40" spans="2:113" x14ac:dyDescent="0.25">
      <c r="P40" s="35">
        <v>10</v>
      </c>
      <c r="Q40" s="3"/>
      <c r="R40" s="3">
        <f t="shared" si="73"/>
        <v>573000</v>
      </c>
      <c r="S40" s="3"/>
      <c r="T40" s="76">
        <f t="shared" si="74"/>
        <v>573000</v>
      </c>
      <c r="U40" s="3">
        <f t="shared" si="75"/>
        <v>286500</v>
      </c>
      <c r="V40" s="3">
        <f t="shared" si="76"/>
        <v>286500</v>
      </c>
      <c r="W40" s="36">
        <v>0.3</v>
      </c>
      <c r="X40" s="3">
        <f t="shared" si="77"/>
        <v>-85950</v>
      </c>
      <c r="Y40" s="3">
        <f t="shared" si="78"/>
        <v>487050</v>
      </c>
      <c r="Z40"/>
      <c r="AA40" s="35">
        <v>10</v>
      </c>
      <c r="AB40" s="3">
        <f t="shared" si="79"/>
        <v>487050</v>
      </c>
      <c r="AC40" s="3"/>
      <c r="AD40" s="3"/>
      <c r="AE40" s="76">
        <f t="shared" si="80"/>
        <v>0</v>
      </c>
      <c r="AF40" s="3">
        <f t="shared" si="81"/>
        <v>0</v>
      </c>
      <c r="AG40" s="3">
        <f t="shared" si="82"/>
        <v>487050</v>
      </c>
      <c r="AH40" s="36">
        <v>0.3</v>
      </c>
      <c r="AI40" s="3">
        <f t="shared" si="83"/>
        <v>-146115</v>
      </c>
      <c r="AJ40" s="3">
        <f t="shared" si="84"/>
        <v>340935</v>
      </c>
      <c r="AK40"/>
      <c r="AL40" s="35">
        <v>10</v>
      </c>
      <c r="AM40" s="3">
        <f t="shared" si="85"/>
        <v>340935</v>
      </c>
      <c r="AN40" s="3"/>
      <c r="AO40" s="3"/>
      <c r="AP40" s="76">
        <f t="shared" si="86"/>
        <v>0</v>
      </c>
      <c r="AQ40" s="3">
        <f t="shared" si="87"/>
        <v>0</v>
      </c>
      <c r="AR40" s="3">
        <f t="shared" si="88"/>
        <v>340935</v>
      </c>
      <c r="AS40" s="36">
        <v>0.3</v>
      </c>
      <c r="AT40" s="3">
        <f t="shared" si="89"/>
        <v>-102280.5</v>
      </c>
      <c r="AU40" s="3">
        <f t="shared" si="90"/>
        <v>238654.5</v>
      </c>
      <c r="AV40"/>
      <c r="AW40" s="35">
        <v>10</v>
      </c>
      <c r="AX40" s="3">
        <f t="shared" si="91"/>
        <v>238654.5</v>
      </c>
      <c r="AY40" s="3"/>
      <c r="AZ40" s="3"/>
      <c r="BA40" s="76">
        <f t="shared" si="92"/>
        <v>0</v>
      </c>
      <c r="BB40" s="3">
        <f t="shared" si="93"/>
        <v>0</v>
      </c>
      <c r="BC40" s="3">
        <f t="shared" si="94"/>
        <v>238654.5</v>
      </c>
      <c r="BD40" s="36">
        <v>0.3</v>
      </c>
      <c r="BE40" s="3">
        <f t="shared" si="95"/>
        <v>-71596.349999999991</v>
      </c>
      <c r="BF40" s="3">
        <f t="shared" si="96"/>
        <v>167058.15000000002</v>
      </c>
      <c r="BG40"/>
      <c r="BH40" s="35">
        <v>10</v>
      </c>
      <c r="BI40" s="3">
        <f t="shared" si="97"/>
        <v>167058.15000000002</v>
      </c>
      <c r="BJ40" s="3"/>
      <c r="BK40" s="3"/>
      <c r="BL40" s="76">
        <f t="shared" si="98"/>
        <v>0</v>
      </c>
      <c r="BM40" s="3">
        <f t="shared" si="99"/>
        <v>0</v>
      </c>
      <c r="BN40" s="3">
        <f t="shared" si="100"/>
        <v>167058.15000000002</v>
      </c>
      <c r="BO40" s="36">
        <v>0.3</v>
      </c>
      <c r="BP40" s="3">
        <f t="shared" si="101"/>
        <v>-50117.445000000007</v>
      </c>
      <c r="BQ40" s="3">
        <f t="shared" si="102"/>
        <v>116940.70500000002</v>
      </c>
      <c r="BS40" s="35">
        <v>10</v>
      </c>
      <c r="BT40" s="3">
        <f t="shared" si="103"/>
        <v>116940.70500000002</v>
      </c>
      <c r="BU40" s="3"/>
      <c r="BV40" s="3"/>
      <c r="BW40" s="76">
        <f t="shared" si="104"/>
        <v>0</v>
      </c>
      <c r="BX40" s="3">
        <f t="shared" si="105"/>
        <v>0</v>
      </c>
      <c r="BY40" s="3">
        <f t="shared" si="106"/>
        <v>116940.70500000002</v>
      </c>
      <c r="BZ40" s="36">
        <v>0.3</v>
      </c>
      <c r="CA40" s="3">
        <f t="shared" si="107"/>
        <v>-35082.211500000005</v>
      </c>
      <c r="CB40" s="3">
        <f t="shared" si="108"/>
        <v>81858.493500000011</v>
      </c>
      <c r="CD40" s="35">
        <v>10</v>
      </c>
      <c r="CE40" s="3">
        <f t="shared" si="109"/>
        <v>81858.493500000011</v>
      </c>
      <c r="CF40" s="3"/>
      <c r="CG40" s="3"/>
      <c r="CH40" s="76">
        <f t="shared" si="110"/>
        <v>0</v>
      </c>
      <c r="CI40" s="3">
        <f t="shared" si="111"/>
        <v>0</v>
      </c>
      <c r="CJ40" s="3">
        <f t="shared" si="112"/>
        <v>81858.493500000011</v>
      </c>
      <c r="CK40" s="36">
        <v>0.3</v>
      </c>
      <c r="CL40" s="3">
        <f t="shared" si="113"/>
        <v>-24557.548050000001</v>
      </c>
      <c r="CM40" s="3">
        <f t="shared" si="114"/>
        <v>57300.945450000014</v>
      </c>
      <c r="CO40" s="35">
        <v>10</v>
      </c>
      <c r="CP40" s="3">
        <f t="shared" si="115"/>
        <v>57300.945450000014</v>
      </c>
      <c r="CQ40" s="3"/>
      <c r="CR40" s="3"/>
      <c r="CS40" s="76">
        <f t="shared" si="116"/>
        <v>0</v>
      </c>
      <c r="CT40" s="3">
        <f t="shared" si="117"/>
        <v>0</v>
      </c>
      <c r="CU40" s="3">
        <f t="shared" si="118"/>
        <v>57300.945450000014</v>
      </c>
      <c r="CV40" s="36">
        <v>0.3</v>
      </c>
      <c r="CW40" s="3">
        <f t="shared" si="119"/>
        <v>-17190.283635000003</v>
      </c>
      <c r="CX40" s="3">
        <f t="shared" si="120"/>
        <v>40110.661815000014</v>
      </c>
      <c r="CZ40" s="35">
        <v>10</v>
      </c>
      <c r="DA40" s="3">
        <f t="shared" si="121"/>
        <v>40110.661815000014</v>
      </c>
      <c r="DB40" s="3"/>
      <c r="DC40" s="3"/>
      <c r="DD40" s="76">
        <f t="shared" si="122"/>
        <v>0</v>
      </c>
      <c r="DE40" s="3">
        <f t="shared" si="123"/>
        <v>0</v>
      </c>
      <c r="DF40" s="3">
        <f t="shared" si="124"/>
        <v>40110.661815000014</v>
      </c>
      <c r="DG40" s="36">
        <v>0.3</v>
      </c>
      <c r="DH40" s="3">
        <f t="shared" si="125"/>
        <v>-12033.198544500005</v>
      </c>
      <c r="DI40" s="3">
        <f t="shared" si="126"/>
        <v>28077.463270500011</v>
      </c>
    </row>
    <row r="41" spans="2:113" x14ac:dyDescent="0.25">
      <c r="P41" s="35">
        <v>10.1</v>
      </c>
      <c r="Q41" s="3"/>
      <c r="R41" s="3">
        <f t="shared" si="73"/>
        <v>0</v>
      </c>
      <c r="S41" s="3"/>
      <c r="T41" s="76">
        <f t="shared" si="74"/>
        <v>0</v>
      </c>
      <c r="U41" s="3">
        <f t="shared" si="75"/>
        <v>0</v>
      </c>
      <c r="V41" s="3">
        <f t="shared" si="76"/>
        <v>0</v>
      </c>
      <c r="W41" s="36">
        <v>0.3</v>
      </c>
      <c r="X41" s="3">
        <f t="shared" si="77"/>
        <v>0</v>
      </c>
      <c r="Y41" s="3">
        <f t="shared" si="78"/>
        <v>0</v>
      </c>
      <c r="Z41"/>
      <c r="AA41" s="35">
        <v>10.1</v>
      </c>
      <c r="AB41" s="3">
        <f t="shared" si="79"/>
        <v>0</v>
      </c>
      <c r="AC41" s="3"/>
      <c r="AD41" s="3"/>
      <c r="AE41" s="76">
        <f t="shared" si="80"/>
        <v>0</v>
      </c>
      <c r="AF41" s="3">
        <f t="shared" si="81"/>
        <v>0</v>
      </c>
      <c r="AG41" s="3">
        <f t="shared" si="82"/>
        <v>0</v>
      </c>
      <c r="AH41" s="36">
        <v>0.3</v>
      </c>
      <c r="AI41" s="3">
        <f t="shared" si="83"/>
        <v>0</v>
      </c>
      <c r="AJ41" s="3">
        <f t="shared" si="84"/>
        <v>0</v>
      </c>
      <c r="AK41"/>
      <c r="AL41" s="35">
        <v>10.1</v>
      </c>
      <c r="AM41" s="3">
        <f t="shared" si="85"/>
        <v>0</v>
      </c>
      <c r="AN41" s="3"/>
      <c r="AO41" s="3"/>
      <c r="AP41" s="76">
        <f t="shared" si="86"/>
        <v>0</v>
      </c>
      <c r="AQ41" s="3">
        <f t="shared" si="87"/>
        <v>0</v>
      </c>
      <c r="AR41" s="3">
        <f t="shared" si="88"/>
        <v>0</v>
      </c>
      <c r="AS41" s="36">
        <v>0.3</v>
      </c>
      <c r="AT41" s="3">
        <f t="shared" si="89"/>
        <v>0</v>
      </c>
      <c r="AU41" s="3">
        <f t="shared" si="90"/>
        <v>0</v>
      </c>
      <c r="AV41"/>
      <c r="AW41" s="35">
        <v>10.1</v>
      </c>
      <c r="AX41" s="3">
        <f t="shared" si="91"/>
        <v>0</v>
      </c>
      <c r="AY41" s="3"/>
      <c r="AZ41" s="3"/>
      <c r="BA41" s="76">
        <f t="shared" si="92"/>
        <v>0</v>
      </c>
      <c r="BB41" s="3">
        <f t="shared" si="93"/>
        <v>0</v>
      </c>
      <c r="BC41" s="3">
        <f t="shared" si="94"/>
        <v>0</v>
      </c>
      <c r="BD41" s="36">
        <v>0.3</v>
      </c>
      <c r="BE41" s="3">
        <f t="shared" si="95"/>
        <v>0</v>
      </c>
      <c r="BF41" s="3">
        <f t="shared" si="96"/>
        <v>0</v>
      </c>
      <c r="BG41"/>
      <c r="BH41" s="35">
        <v>10.1</v>
      </c>
      <c r="BI41" s="3">
        <f t="shared" si="97"/>
        <v>0</v>
      </c>
      <c r="BJ41" s="3"/>
      <c r="BK41" s="3"/>
      <c r="BL41" s="76">
        <f t="shared" si="98"/>
        <v>0</v>
      </c>
      <c r="BM41" s="3">
        <f t="shared" si="99"/>
        <v>0</v>
      </c>
      <c r="BN41" s="3">
        <f t="shared" si="100"/>
        <v>0</v>
      </c>
      <c r="BO41" s="36">
        <v>0.3</v>
      </c>
      <c r="BP41" s="3">
        <f t="shared" si="101"/>
        <v>0</v>
      </c>
      <c r="BQ41" s="3">
        <f t="shared" si="102"/>
        <v>0</v>
      </c>
      <c r="BS41" s="35">
        <v>10.1</v>
      </c>
      <c r="BT41" s="3">
        <f t="shared" si="103"/>
        <v>0</v>
      </c>
      <c r="BU41" s="3"/>
      <c r="BV41" s="3"/>
      <c r="BW41" s="76">
        <f t="shared" si="104"/>
        <v>0</v>
      </c>
      <c r="BX41" s="3">
        <f t="shared" si="105"/>
        <v>0</v>
      </c>
      <c r="BY41" s="3">
        <f t="shared" si="106"/>
        <v>0</v>
      </c>
      <c r="BZ41" s="36">
        <v>0.3</v>
      </c>
      <c r="CA41" s="3">
        <f t="shared" si="107"/>
        <v>0</v>
      </c>
      <c r="CB41" s="3">
        <f t="shared" si="108"/>
        <v>0</v>
      </c>
      <c r="CD41" s="35">
        <v>10.1</v>
      </c>
      <c r="CE41" s="3">
        <f t="shared" si="109"/>
        <v>0</v>
      </c>
      <c r="CF41" s="3"/>
      <c r="CG41" s="3"/>
      <c r="CH41" s="76">
        <f t="shared" si="110"/>
        <v>0</v>
      </c>
      <c r="CI41" s="3">
        <f t="shared" si="111"/>
        <v>0</v>
      </c>
      <c r="CJ41" s="3">
        <f t="shared" si="112"/>
        <v>0</v>
      </c>
      <c r="CK41" s="36">
        <v>0.3</v>
      </c>
      <c r="CL41" s="3">
        <f t="shared" si="113"/>
        <v>0</v>
      </c>
      <c r="CM41" s="3">
        <f t="shared" si="114"/>
        <v>0</v>
      </c>
      <c r="CO41" s="35">
        <v>10.1</v>
      </c>
      <c r="CP41" s="3">
        <f t="shared" si="115"/>
        <v>0</v>
      </c>
      <c r="CQ41" s="3"/>
      <c r="CR41" s="3"/>
      <c r="CS41" s="76">
        <f t="shared" si="116"/>
        <v>0</v>
      </c>
      <c r="CT41" s="3">
        <f t="shared" si="117"/>
        <v>0</v>
      </c>
      <c r="CU41" s="3">
        <f t="shared" si="118"/>
        <v>0</v>
      </c>
      <c r="CV41" s="36">
        <v>0.3</v>
      </c>
      <c r="CW41" s="3">
        <f t="shared" si="119"/>
        <v>0</v>
      </c>
      <c r="CX41" s="3">
        <f t="shared" si="120"/>
        <v>0</v>
      </c>
      <c r="CZ41" s="35">
        <v>10.1</v>
      </c>
      <c r="DA41" s="3">
        <f t="shared" si="121"/>
        <v>0</v>
      </c>
      <c r="DB41" s="3"/>
      <c r="DC41" s="3"/>
      <c r="DD41" s="76">
        <f t="shared" si="122"/>
        <v>0</v>
      </c>
      <c r="DE41" s="3">
        <f t="shared" si="123"/>
        <v>0</v>
      </c>
      <c r="DF41" s="3">
        <f t="shared" si="124"/>
        <v>0</v>
      </c>
      <c r="DG41" s="36">
        <v>0.3</v>
      </c>
      <c r="DH41" s="3">
        <f t="shared" si="125"/>
        <v>0</v>
      </c>
      <c r="DI41" s="3">
        <f t="shared" si="126"/>
        <v>0</v>
      </c>
    </row>
    <row r="42" spans="2:113" x14ac:dyDescent="0.25">
      <c r="P42" s="35">
        <v>12</v>
      </c>
      <c r="Q42" s="3"/>
      <c r="R42" s="3">
        <f t="shared" si="73"/>
        <v>93000</v>
      </c>
      <c r="S42" s="3"/>
      <c r="T42" s="76">
        <f t="shared" si="74"/>
        <v>93000</v>
      </c>
      <c r="U42" s="3">
        <f t="shared" si="75"/>
        <v>46500</v>
      </c>
      <c r="V42" s="3">
        <f t="shared" si="76"/>
        <v>46500</v>
      </c>
      <c r="W42" s="36">
        <v>1</v>
      </c>
      <c r="X42" s="3">
        <f t="shared" si="77"/>
        <v>-46500</v>
      </c>
      <c r="Y42" s="3">
        <f t="shared" si="78"/>
        <v>46500</v>
      </c>
      <c r="Z42"/>
      <c r="AA42" s="35">
        <v>12</v>
      </c>
      <c r="AB42" s="3">
        <f t="shared" si="79"/>
        <v>46500</v>
      </c>
      <c r="AC42" s="3"/>
      <c r="AD42" s="3"/>
      <c r="AE42" s="76">
        <f t="shared" si="80"/>
        <v>0</v>
      </c>
      <c r="AF42" s="3">
        <f t="shared" si="81"/>
        <v>0</v>
      </c>
      <c r="AG42" s="3">
        <f t="shared" si="82"/>
        <v>46500</v>
      </c>
      <c r="AH42" s="36">
        <v>1</v>
      </c>
      <c r="AI42" s="3">
        <f t="shared" si="83"/>
        <v>-46500</v>
      </c>
      <c r="AJ42" s="3">
        <f t="shared" si="84"/>
        <v>0</v>
      </c>
      <c r="AK42"/>
      <c r="AL42" s="35">
        <v>12</v>
      </c>
      <c r="AM42" s="3">
        <f t="shared" si="85"/>
        <v>0</v>
      </c>
      <c r="AN42" s="3"/>
      <c r="AO42" s="3"/>
      <c r="AP42" s="76">
        <f t="shared" si="86"/>
        <v>0</v>
      </c>
      <c r="AQ42" s="3">
        <f t="shared" si="87"/>
        <v>0</v>
      </c>
      <c r="AR42" s="3">
        <f t="shared" si="88"/>
        <v>0</v>
      </c>
      <c r="AS42" s="36">
        <v>1</v>
      </c>
      <c r="AT42" s="3">
        <f t="shared" si="89"/>
        <v>0</v>
      </c>
      <c r="AU42" s="3">
        <f t="shared" si="90"/>
        <v>0</v>
      </c>
      <c r="AV42"/>
      <c r="AW42" s="35">
        <v>12</v>
      </c>
      <c r="AX42" s="3">
        <f t="shared" si="91"/>
        <v>0</v>
      </c>
      <c r="AY42" s="3"/>
      <c r="AZ42" s="3"/>
      <c r="BA42" s="76">
        <f t="shared" si="92"/>
        <v>0</v>
      </c>
      <c r="BB42" s="3">
        <f t="shared" si="93"/>
        <v>0</v>
      </c>
      <c r="BC42" s="3">
        <f t="shared" si="94"/>
        <v>0</v>
      </c>
      <c r="BD42" s="36">
        <v>1</v>
      </c>
      <c r="BE42" s="3">
        <f t="shared" si="95"/>
        <v>0</v>
      </c>
      <c r="BF42" s="3">
        <f t="shared" si="96"/>
        <v>0</v>
      </c>
      <c r="BG42"/>
      <c r="BH42" s="35">
        <v>12</v>
      </c>
      <c r="BI42" s="3">
        <f t="shared" si="97"/>
        <v>0</v>
      </c>
      <c r="BJ42" s="3"/>
      <c r="BK42" s="3"/>
      <c r="BL42" s="76">
        <f t="shared" si="98"/>
        <v>0</v>
      </c>
      <c r="BM42" s="3">
        <f t="shared" si="99"/>
        <v>0</v>
      </c>
      <c r="BN42" s="3">
        <f t="shared" si="100"/>
        <v>0</v>
      </c>
      <c r="BO42" s="36">
        <v>1</v>
      </c>
      <c r="BP42" s="3">
        <f t="shared" si="101"/>
        <v>0</v>
      </c>
      <c r="BQ42" s="3">
        <f t="shared" si="102"/>
        <v>0</v>
      </c>
      <c r="BS42" s="35">
        <v>12</v>
      </c>
      <c r="BT42" s="3">
        <f t="shared" si="103"/>
        <v>0</v>
      </c>
      <c r="BU42" s="3"/>
      <c r="BV42" s="3"/>
      <c r="BW42" s="76">
        <f t="shared" si="104"/>
        <v>0</v>
      </c>
      <c r="BX42" s="3">
        <f t="shared" si="105"/>
        <v>0</v>
      </c>
      <c r="BY42" s="3">
        <f t="shared" si="106"/>
        <v>0</v>
      </c>
      <c r="BZ42" s="36">
        <v>1</v>
      </c>
      <c r="CA42" s="3">
        <f t="shared" si="107"/>
        <v>0</v>
      </c>
      <c r="CB42" s="3">
        <f t="shared" si="108"/>
        <v>0</v>
      </c>
      <c r="CD42" s="35">
        <v>12</v>
      </c>
      <c r="CE42" s="3">
        <f t="shared" si="109"/>
        <v>0</v>
      </c>
      <c r="CF42" s="3"/>
      <c r="CG42" s="3"/>
      <c r="CH42" s="76">
        <f t="shared" si="110"/>
        <v>0</v>
      </c>
      <c r="CI42" s="3">
        <f t="shared" si="111"/>
        <v>0</v>
      </c>
      <c r="CJ42" s="3">
        <f t="shared" si="112"/>
        <v>0</v>
      </c>
      <c r="CK42" s="36">
        <v>1</v>
      </c>
      <c r="CL42" s="3">
        <f t="shared" si="113"/>
        <v>0</v>
      </c>
      <c r="CM42" s="3">
        <f t="shared" si="114"/>
        <v>0</v>
      </c>
      <c r="CO42" s="35">
        <v>12</v>
      </c>
      <c r="CP42" s="3">
        <f t="shared" si="115"/>
        <v>0</v>
      </c>
      <c r="CQ42" s="3"/>
      <c r="CR42" s="3"/>
      <c r="CS42" s="76">
        <f t="shared" si="116"/>
        <v>0</v>
      </c>
      <c r="CT42" s="3">
        <f t="shared" si="117"/>
        <v>0</v>
      </c>
      <c r="CU42" s="3">
        <f t="shared" si="118"/>
        <v>0</v>
      </c>
      <c r="CV42" s="36">
        <v>1</v>
      </c>
      <c r="CW42" s="3">
        <f t="shared" si="119"/>
        <v>0</v>
      </c>
      <c r="CX42" s="3">
        <f t="shared" si="120"/>
        <v>0</v>
      </c>
      <c r="CZ42" s="35">
        <v>12</v>
      </c>
      <c r="DA42" s="3">
        <f t="shared" si="121"/>
        <v>0</v>
      </c>
      <c r="DB42" s="3"/>
      <c r="DC42" s="3"/>
      <c r="DD42" s="76">
        <f t="shared" si="122"/>
        <v>0</v>
      </c>
      <c r="DE42" s="3">
        <f t="shared" si="123"/>
        <v>0</v>
      </c>
      <c r="DF42" s="3">
        <f t="shared" si="124"/>
        <v>0</v>
      </c>
      <c r="DG42" s="36">
        <v>1</v>
      </c>
      <c r="DH42" s="3">
        <f t="shared" si="125"/>
        <v>0</v>
      </c>
      <c r="DI42" s="3">
        <f t="shared" si="126"/>
        <v>0</v>
      </c>
    </row>
    <row r="43" spans="2:113" x14ac:dyDescent="0.25">
      <c r="P43" s="35" t="s">
        <v>29</v>
      </c>
      <c r="Q43" s="3"/>
      <c r="R43" s="3">
        <f t="shared" si="73"/>
        <v>0</v>
      </c>
      <c r="S43" s="3"/>
      <c r="T43" s="76">
        <f t="shared" si="74"/>
        <v>0</v>
      </c>
      <c r="U43" s="3">
        <f t="shared" si="75"/>
        <v>0</v>
      </c>
      <c r="V43" s="3">
        <f t="shared" si="76"/>
        <v>0</v>
      </c>
      <c r="W43" s="36"/>
      <c r="X43" s="3">
        <f t="shared" si="77"/>
        <v>0</v>
      </c>
      <c r="Y43" s="3">
        <f t="shared" si="78"/>
        <v>0</v>
      </c>
      <c r="Z43"/>
      <c r="AA43" s="35" t="s">
        <v>29</v>
      </c>
      <c r="AB43" s="3">
        <f t="shared" si="79"/>
        <v>0</v>
      </c>
      <c r="AC43" s="3"/>
      <c r="AD43" s="3"/>
      <c r="AE43" s="76">
        <f t="shared" si="80"/>
        <v>0</v>
      </c>
      <c r="AF43" s="3">
        <f t="shared" si="81"/>
        <v>0</v>
      </c>
      <c r="AG43" s="3">
        <f t="shared" si="82"/>
        <v>0</v>
      </c>
      <c r="AH43" s="36"/>
      <c r="AI43" s="3">
        <f t="shared" si="83"/>
        <v>0</v>
      </c>
      <c r="AJ43" s="3">
        <f t="shared" si="84"/>
        <v>0</v>
      </c>
      <c r="AK43"/>
      <c r="AL43" s="35" t="s">
        <v>29</v>
      </c>
      <c r="AM43" s="3">
        <f t="shared" si="85"/>
        <v>0</v>
      </c>
      <c r="AN43" s="3"/>
      <c r="AO43" s="3"/>
      <c r="AP43" s="76">
        <f t="shared" si="86"/>
        <v>0</v>
      </c>
      <c r="AQ43" s="3">
        <f t="shared" si="87"/>
        <v>0</v>
      </c>
      <c r="AR43" s="3">
        <f t="shared" si="88"/>
        <v>0</v>
      </c>
      <c r="AS43" s="36"/>
      <c r="AT43" s="3">
        <f t="shared" si="89"/>
        <v>0</v>
      </c>
      <c r="AU43" s="3">
        <f t="shared" si="90"/>
        <v>0</v>
      </c>
      <c r="AV43"/>
      <c r="AW43" s="35" t="s">
        <v>29</v>
      </c>
      <c r="AX43" s="3">
        <f t="shared" si="91"/>
        <v>0</v>
      </c>
      <c r="AY43" s="3"/>
      <c r="AZ43" s="3"/>
      <c r="BA43" s="76">
        <f t="shared" si="92"/>
        <v>0</v>
      </c>
      <c r="BB43" s="3">
        <f t="shared" si="93"/>
        <v>0</v>
      </c>
      <c r="BC43" s="3">
        <f t="shared" si="94"/>
        <v>0</v>
      </c>
      <c r="BD43" s="36"/>
      <c r="BE43" s="3">
        <f t="shared" si="95"/>
        <v>0</v>
      </c>
      <c r="BF43" s="3">
        <f t="shared" si="96"/>
        <v>0</v>
      </c>
      <c r="BG43"/>
      <c r="BH43" s="35" t="s">
        <v>29</v>
      </c>
      <c r="BI43" s="3">
        <f t="shared" si="97"/>
        <v>0</v>
      </c>
      <c r="BJ43" s="3"/>
      <c r="BK43" s="3"/>
      <c r="BL43" s="76">
        <f t="shared" si="98"/>
        <v>0</v>
      </c>
      <c r="BM43" s="3">
        <f t="shared" si="99"/>
        <v>0</v>
      </c>
      <c r="BN43" s="3">
        <f t="shared" si="100"/>
        <v>0</v>
      </c>
      <c r="BO43" s="36"/>
      <c r="BP43" s="3">
        <f t="shared" si="101"/>
        <v>0</v>
      </c>
      <c r="BQ43" s="3">
        <f t="shared" si="102"/>
        <v>0</v>
      </c>
      <c r="BS43" s="35" t="s">
        <v>29</v>
      </c>
      <c r="BT43" s="3">
        <f t="shared" si="103"/>
        <v>0</v>
      </c>
      <c r="BU43" s="3"/>
      <c r="BV43" s="3"/>
      <c r="BW43" s="76">
        <f t="shared" si="104"/>
        <v>0</v>
      </c>
      <c r="BX43" s="3">
        <f t="shared" si="105"/>
        <v>0</v>
      </c>
      <c r="BY43" s="3">
        <f t="shared" si="106"/>
        <v>0</v>
      </c>
      <c r="BZ43" s="36"/>
      <c r="CA43" s="3">
        <f t="shared" si="107"/>
        <v>0</v>
      </c>
      <c r="CB43" s="3">
        <f t="shared" si="108"/>
        <v>0</v>
      </c>
      <c r="CD43" s="35" t="s">
        <v>29</v>
      </c>
      <c r="CE43" s="3">
        <f t="shared" si="109"/>
        <v>0</v>
      </c>
      <c r="CF43" s="3"/>
      <c r="CG43" s="3"/>
      <c r="CH43" s="76">
        <f t="shared" si="110"/>
        <v>0</v>
      </c>
      <c r="CI43" s="3">
        <f t="shared" si="111"/>
        <v>0</v>
      </c>
      <c r="CJ43" s="3">
        <f t="shared" si="112"/>
        <v>0</v>
      </c>
      <c r="CK43" s="36"/>
      <c r="CL43" s="3">
        <f t="shared" si="113"/>
        <v>0</v>
      </c>
      <c r="CM43" s="3">
        <f t="shared" si="114"/>
        <v>0</v>
      </c>
      <c r="CO43" s="35" t="s">
        <v>29</v>
      </c>
      <c r="CP43" s="3">
        <f t="shared" si="115"/>
        <v>0</v>
      </c>
      <c r="CQ43" s="3"/>
      <c r="CR43" s="3"/>
      <c r="CS43" s="76">
        <f t="shared" si="116"/>
        <v>0</v>
      </c>
      <c r="CT43" s="3">
        <f t="shared" si="117"/>
        <v>0</v>
      </c>
      <c r="CU43" s="3">
        <f t="shared" si="118"/>
        <v>0</v>
      </c>
      <c r="CV43" s="36"/>
      <c r="CW43" s="3">
        <f t="shared" si="119"/>
        <v>0</v>
      </c>
      <c r="CX43" s="3">
        <f t="shared" si="120"/>
        <v>0</v>
      </c>
      <c r="CZ43" s="35" t="s">
        <v>29</v>
      </c>
      <c r="DA43" s="3">
        <f t="shared" si="121"/>
        <v>0</v>
      </c>
      <c r="DB43" s="3"/>
      <c r="DC43" s="3"/>
      <c r="DD43" s="76">
        <f t="shared" si="122"/>
        <v>0</v>
      </c>
      <c r="DE43" s="3">
        <f t="shared" si="123"/>
        <v>0</v>
      </c>
      <c r="DF43" s="3">
        <f t="shared" si="124"/>
        <v>0</v>
      </c>
      <c r="DG43" s="36"/>
      <c r="DH43" s="3">
        <f t="shared" si="125"/>
        <v>0</v>
      </c>
      <c r="DI43" s="3">
        <f t="shared" si="126"/>
        <v>0</v>
      </c>
    </row>
    <row r="44" spans="2:113" x14ac:dyDescent="0.25">
      <c r="P44" s="35" t="s">
        <v>30</v>
      </c>
      <c r="Q44" s="3"/>
      <c r="R44" s="3">
        <f t="shared" si="73"/>
        <v>0</v>
      </c>
      <c r="S44" s="3"/>
      <c r="T44" s="76">
        <f t="shared" si="74"/>
        <v>0</v>
      </c>
      <c r="U44" s="3">
        <f t="shared" si="75"/>
        <v>0</v>
      </c>
      <c r="V44" s="3">
        <f t="shared" si="76"/>
        <v>0</v>
      </c>
      <c r="W44" s="36"/>
      <c r="X44" s="3">
        <f t="shared" si="77"/>
        <v>0</v>
      </c>
      <c r="Y44" s="3">
        <f t="shared" si="78"/>
        <v>0</v>
      </c>
      <c r="Z44"/>
      <c r="AA44" s="35" t="s">
        <v>30</v>
      </c>
      <c r="AB44" s="3">
        <f t="shared" si="79"/>
        <v>0</v>
      </c>
      <c r="AC44" s="3"/>
      <c r="AD44" s="3"/>
      <c r="AE44" s="76">
        <f t="shared" si="80"/>
        <v>0</v>
      </c>
      <c r="AF44" s="3">
        <f t="shared" si="81"/>
        <v>0</v>
      </c>
      <c r="AG44" s="3">
        <f t="shared" si="82"/>
        <v>0</v>
      </c>
      <c r="AH44" s="36"/>
      <c r="AI44" s="3">
        <f t="shared" si="83"/>
        <v>0</v>
      </c>
      <c r="AJ44" s="3">
        <f t="shared" si="84"/>
        <v>0</v>
      </c>
      <c r="AK44"/>
      <c r="AL44" s="35" t="s">
        <v>30</v>
      </c>
      <c r="AM44" s="3">
        <f t="shared" si="85"/>
        <v>0</v>
      </c>
      <c r="AN44" s="3"/>
      <c r="AO44" s="3"/>
      <c r="AP44" s="76">
        <f t="shared" si="86"/>
        <v>0</v>
      </c>
      <c r="AQ44" s="3">
        <f t="shared" si="87"/>
        <v>0</v>
      </c>
      <c r="AR44" s="3">
        <f t="shared" si="88"/>
        <v>0</v>
      </c>
      <c r="AS44" s="36"/>
      <c r="AT44" s="3">
        <f t="shared" si="89"/>
        <v>0</v>
      </c>
      <c r="AU44" s="3">
        <f t="shared" si="90"/>
        <v>0</v>
      </c>
      <c r="AV44"/>
      <c r="AW44" s="35" t="s">
        <v>30</v>
      </c>
      <c r="AX44" s="3">
        <f t="shared" si="91"/>
        <v>0</v>
      </c>
      <c r="AY44" s="3"/>
      <c r="AZ44" s="3"/>
      <c r="BA44" s="76">
        <f t="shared" si="92"/>
        <v>0</v>
      </c>
      <c r="BB44" s="3">
        <f t="shared" si="93"/>
        <v>0</v>
      </c>
      <c r="BC44" s="3">
        <f t="shared" si="94"/>
        <v>0</v>
      </c>
      <c r="BD44" s="36"/>
      <c r="BE44" s="3">
        <f t="shared" si="95"/>
        <v>0</v>
      </c>
      <c r="BF44" s="3">
        <f t="shared" si="96"/>
        <v>0</v>
      </c>
      <c r="BG44"/>
      <c r="BH44" s="35" t="s">
        <v>30</v>
      </c>
      <c r="BI44" s="3">
        <f t="shared" si="97"/>
        <v>0</v>
      </c>
      <c r="BJ44" s="3"/>
      <c r="BK44" s="3"/>
      <c r="BL44" s="76">
        <f t="shared" si="98"/>
        <v>0</v>
      </c>
      <c r="BM44" s="3">
        <f t="shared" si="99"/>
        <v>0</v>
      </c>
      <c r="BN44" s="3">
        <f t="shared" si="100"/>
        <v>0</v>
      </c>
      <c r="BO44" s="36"/>
      <c r="BP44" s="3">
        <f t="shared" si="101"/>
        <v>0</v>
      </c>
      <c r="BQ44" s="3">
        <f t="shared" si="102"/>
        <v>0</v>
      </c>
      <c r="BS44" s="35" t="s">
        <v>30</v>
      </c>
      <c r="BT44" s="3">
        <f t="shared" si="103"/>
        <v>0</v>
      </c>
      <c r="BU44" s="3"/>
      <c r="BV44" s="3"/>
      <c r="BW44" s="76">
        <f t="shared" si="104"/>
        <v>0</v>
      </c>
      <c r="BX44" s="3">
        <f t="shared" si="105"/>
        <v>0</v>
      </c>
      <c r="BY44" s="3">
        <f t="shared" si="106"/>
        <v>0</v>
      </c>
      <c r="BZ44" s="36"/>
      <c r="CA44" s="3">
        <f t="shared" si="107"/>
        <v>0</v>
      </c>
      <c r="CB44" s="3">
        <f t="shared" si="108"/>
        <v>0</v>
      </c>
      <c r="CD44" s="35" t="s">
        <v>30</v>
      </c>
      <c r="CE44" s="3">
        <f t="shared" si="109"/>
        <v>0</v>
      </c>
      <c r="CF44" s="3"/>
      <c r="CG44" s="3"/>
      <c r="CH44" s="76">
        <f t="shared" si="110"/>
        <v>0</v>
      </c>
      <c r="CI44" s="3">
        <f t="shared" si="111"/>
        <v>0</v>
      </c>
      <c r="CJ44" s="3">
        <f t="shared" si="112"/>
        <v>0</v>
      </c>
      <c r="CK44" s="36"/>
      <c r="CL44" s="3">
        <f t="shared" si="113"/>
        <v>0</v>
      </c>
      <c r="CM44" s="3">
        <f t="shared" si="114"/>
        <v>0</v>
      </c>
      <c r="CO44" s="35" t="s">
        <v>30</v>
      </c>
      <c r="CP44" s="3">
        <f t="shared" si="115"/>
        <v>0</v>
      </c>
      <c r="CQ44" s="3"/>
      <c r="CR44" s="3"/>
      <c r="CS44" s="76">
        <f t="shared" si="116"/>
        <v>0</v>
      </c>
      <c r="CT44" s="3">
        <f t="shared" si="117"/>
        <v>0</v>
      </c>
      <c r="CU44" s="3">
        <f t="shared" si="118"/>
        <v>0</v>
      </c>
      <c r="CV44" s="36"/>
      <c r="CW44" s="3">
        <f t="shared" si="119"/>
        <v>0</v>
      </c>
      <c r="CX44" s="3">
        <f t="shared" si="120"/>
        <v>0</v>
      </c>
      <c r="CZ44" s="35" t="s">
        <v>30</v>
      </c>
      <c r="DA44" s="3">
        <f t="shared" si="121"/>
        <v>0</v>
      </c>
      <c r="DB44" s="3"/>
      <c r="DC44" s="3"/>
      <c r="DD44" s="76">
        <f t="shared" si="122"/>
        <v>0</v>
      </c>
      <c r="DE44" s="3">
        <f t="shared" si="123"/>
        <v>0</v>
      </c>
      <c r="DF44" s="3">
        <f t="shared" si="124"/>
        <v>0</v>
      </c>
      <c r="DG44" s="36"/>
      <c r="DH44" s="3">
        <f t="shared" si="125"/>
        <v>0</v>
      </c>
      <c r="DI44" s="3">
        <f t="shared" si="126"/>
        <v>0</v>
      </c>
    </row>
    <row r="45" spans="2:113" x14ac:dyDescent="0.25">
      <c r="P45" s="35" t="s">
        <v>31</v>
      </c>
      <c r="Q45" s="3"/>
      <c r="R45" s="3">
        <f t="shared" si="73"/>
        <v>0</v>
      </c>
      <c r="S45" s="3"/>
      <c r="T45" s="76">
        <f t="shared" si="74"/>
        <v>0</v>
      </c>
      <c r="U45" s="3">
        <f t="shared" si="75"/>
        <v>0</v>
      </c>
      <c r="V45" s="3">
        <f t="shared" si="76"/>
        <v>0</v>
      </c>
      <c r="W45" s="36"/>
      <c r="X45" s="3">
        <f t="shared" si="77"/>
        <v>0</v>
      </c>
      <c r="Y45" s="3">
        <f t="shared" si="78"/>
        <v>0</v>
      </c>
      <c r="Z45"/>
      <c r="AA45" s="35" t="s">
        <v>31</v>
      </c>
      <c r="AB45" s="3">
        <f t="shared" si="79"/>
        <v>0</v>
      </c>
      <c r="AC45" s="3"/>
      <c r="AD45" s="3"/>
      <c r="AE45" s="76">
        <f t="shared" si="80"/>
        <v>0</v>
      </c>
      <c r="AF45" s="3">
        <f t="shared" si="81"/>
        <v>0</v>
      </c>
      <c r="AG45" s="3">
        <f t="shared" si="82"/>
        <v>0</v>
      </c>
      <c r="AH45" s="36"/>
      <c r="AI45" s="3">
        <f t="shared" si="83"/>
        <v>0</v>
      </c>
      <c r="AJ45" s="3">
        <f t="shared" si="84"/>
        <v>0</v>
      </c>
      <c r="AK45"/>
      <c r="AL45" s="35" t="s">
        <v>31</v>
      </c>
      <c r="AM45" s="3">
        <f t="shared" si="85"/>
        <v>0</v>
      </c>
      <c r="AN45" s="3"/>
      <c r="AO45" s="3"/>
      <c r="AP45" s="76">
        <f t="shared" si="86"/>
        <v>0</v>
      </c>
      <c r="AQ45" s="3">
        <f t="shared" si="87"/>
        <v>0</v>
      </c>
      <c r="AR45" s="3">
        <f t="shared" si="88"/>
        <v>0</v>
      </c>
      <c r="AS45" s="36"/>
      <c r="AT45" s="3">
        <f t="shared" si="89"/>
        <v>0</v>
      </c>
      <c r="AU45" s="3">
        <f t="shared" si="90"/>
        <v>0</v>
      </c>
      <c r="AV45"/>
      <c r="AW45" s="35" t="s">
        <v>31</v>
      </c>
      <c r="AX45" s="3">
        <f t="shared" si="91"/>
        <v>0</v>
      </c>
      <c r="AY45" s="3"/>
      <c r="AZ45" s="3"/>
      <c r="BA45" s="76">
        <f t="shared" si="92"/>
        <v>0</v>
      </c>
      <c r="BB45" s="3">
        <f t="shared" si="93"/>
        <v>0</v>
      </c>
      <c r="BC45" s="3">
        <f t="shared" si="94"/>
        <v>0</v>
      </c>
      <c r="BD45" s="36"/>
      <c r="BE45" s="3">
        <f t="shared" si="95"/>
        <v>0</v>
      </c>
      <c r="BF45" s="3">
        <f t="shared" si="96"/>
        <v>0</v>
      </c>
      <c r="BG45"/>
      <c r="BH45" s="35" t="s">
        <v>31</v>
      </c>
      <c r="BI45" s="3">
        <f t="shared" si="97"/>
        <v>0</v>
      </c>
      <c r="BJ45" s="3"/>
      <c r="BK45" s="3"/>
      <c r="BL45" s="76">
        <f t="shared" si="98"/>
        <v>0</v>
      </c>
      <c r="BM45" s="3">
        <f t="shared" si="99"/>
        <v>0</v>
      </c>
      <c r="BN45" s="3">
        <f t="shared" si="100"/>
        <v>0</v>
      </c>
      <c r="BO45" s="36"/>
      <c r="BP45" s="3">
        <f t="shared" si="101"/>
        <v>0</v>
      </c>
      <c r="BQ45" s="3">
        <f t="shared" si="102"/>
        <v>0</v>
      </c>
      <c r="BS45" s="35" t="s">
        <v>31</v>
      </c>
      <c r="BT45" s="3">
        <f t="shared" si="103"/>
        <v>0</v>
      </c>
      <c r="BU45" s="3"/>
      <c r="BV45" s="3"/>
      <c r="BW45" s="76">
        <f t="shared" si="104"/>
        <v>0</v>
      </c>
      <c r="BX45" s="3">
        <f t="shared" si="105"/>
        <v>0</v>
      </c>
      <c r="BY45" s="3">
        <f t="shared" si="106"/>
        <v>0</v>
      </c>
      <c r="BZ45" s="36"/>
      <c r="CA45" s="3">
        <f t="shared" si="107"/>
        <v>0</v>
      </c>
      <c r="CB45" s="3">
        <f t="shared" si="108"/>
        <v>0</v>
      </c>
      <c r="CD45" s="35" t="s">
        <v>31</v>
      </c>
      <c r="CE45" s="3">
        <f t="shared" si="109"/>
        <v>0</v>
      </c>
      <c r="CF45" s="3"/>
      <c r="CG45" s="3"/>
      <c r="CH45" s="76">
        <f t="shared" si="110"/>
        <v>0</v>
      </c>
      <c r="CI45" s="3">
        <f t="shared" si="111"/>
        <v>0</v>
      </c>
      <c r="CJ45" s="3">
        <f t="shared" si="112"/>
        <v>0</v>
      </c>
      <c r="CK45" s="36"/>
      <c r="CL45" s="3">
        <f t="shared" si="113"/>
        <v>0</v>
      </c>
      <c r="CM45" s="3">
        <f t="shared" si="114"/>
        <v>0</v>
      </c>
      <c r="CO45" s="35" t="s">
        <v>31</v>
      </c>
      <c r="CP45" s="3">
        <f t="shared" si="115"/>
        <v>0</v>
      </c>
      <c r="CQ45" s="3"/>
      <c r="CR45" s="3"/>
      <c r="CS45" s="76">
        <f t="shared" si="116"/>
        <v>0</v>
      </c>
      <c r="CT45" s="3">
        <f t="shared" si="117"/>
        <v>0</v>
      </c>
      <c r="CU45" s="3">
        <f t="shared" si="118"/>
        <v>0</v>
      </c>
      <c r="CV45" s="36"/>
      <c r="CW45" s="3">
        <f t="shared" si="119"/>
        <v>0</v>
      </c>
      <c r="CX45" s="3">
        <f t="shared" si="120"/>
        <v>0</v>
      </c>
      <c r="CZ45" s="35" t="s">
        <v>31</v>
      </c>
      <c r="DA45" s="3">
        <f t="shared" si="121"/>
        <v>0</v>
      </c>
      <c r="DB45" s="3"/>
      <c r="DC45" s="3"/>
      <c r="DD45" s="76">
        <f t="shared" si="122"/>
        <v>0</v>
      </c>
      <c r="DE45" s="3">
        <f t="shared" si="123"/>
        <v>0</v>
      </c>
      <c r="DF45" s="3">
        <f t="shared" si="124"/>
        <v>0</v>
      </c>
      <c r="DG45" s="36"/>
      <c r="DH45" s="3">
        <f t="shared" si="125"/>
        <v>0</v>
      </c>
      <c r="DI45" s="3">
        <f t="shared" si="126"/>
        <v>0</v>
      </c>
    </row>
    <row r="46" spans="2:113" x14ac:dyDescent="0.25">
      <c r="P46" s="35" t="s">
        <v>32</v>
      </c>
      <c r="Q46" s="3"/>
      <c r="R46" s="3">
        <f t="shared" si="73"/>
        <v>0</v>
      </c>
      <c r="S46" s="3"/>
      <c r="T46" s="76">
        <f t="shared" si="74"/>
        <v>0</v>
      </c>
      <c r="U46" s="3">
        <f t="shared" si="75"/>
        <v>0</v>
      </c>
      <c r="V46" s="3">
        <f t="shared" si="76"/>
        <v>0</v>
      </c>
      <c r="W46" s="36"/>
      <c r="X46" s="3">
        <f t="shared" si="77"/>
        <v>0</v>
      </c>
      <c r="Y46" s="3">
        <f t="shared" si="78"/>
        <v>0</v>
      </c>
      <c r="Z46"/>
      <c r="AA46" s="35" t="s">
        <v>32</v>
      </c>
      <c r="AB46" s="3">
        <f t="shared" si="79"/>
        <v>0</v>
      </c>
      <c r="AC46" s="3"/>
      <c r="AD46" s="3"/>
      <c r="AE46" s="76">
        <f t="shared" si="80"/>
        <v>0</v>
      </c>
      <c r="AF46" s="3">
        <f t="shared" si="81"/>
        <v>0</v>
      </c>
      <c r="AG46" s="3">
        <f t="shared" si="82"/>
        <v>0</v>
      </c>
      <c r="AH46" s="36"/>
      <c r="AI46" s="3">
        <f t="shared" si="83"/>
        <v>0</v>
      </c>
      <c r="AJ46" s="3">
        <f t="shared" si="84"/>
        <v>0</v>
      </c>
      <c r="AK46"/>
      <c r="AL46" s="35" t="s">
        <v>32</v>
      </c>
      <c r="AM46" s="3">
        <f t="shared" si="85"/>
        <v>0</v>
      </c>
      <c r="AN46" s="3"/>
      <c r="AO46" s="3"/>
      <c r="AP46" s="76">
        <f t="shared" si="86"/>
        <v>0</v>
      </c>
      <c r="AQ46" s="3">
        <f t="shared" si="87"/>
        <v>0</v>
      </c>
      <c r="AR46" s="3">
        <f t="shared" si="88"/>
        <v>0</v>
      </c>
      <c r="AS46" s="36"/>
      <c r="AT46" s="3">
        <f t="shared" si="89"/>
        <v>0</v>
      </c>
      <c r="AU46" s="3">
        <f t="shared" si="90"/>
        <v>0</v>
      </c>
      <c r="AV46"/>
      <c r="AW46" s="35" t="s">
        <v>32</v>
      </c>
      <c r="AX46" s="3">
        <f t="shared" si="91"/>
        <v>0</v>
      </c>
      <c r="AY46" s="3"/>
      <c r="AZ46" s="3"/>
      <c r="BA46" s="76">
        <f t="shared" si="92"/>
        <v>0</v>
      </c>
      <c r="BB46" s="3">
        <f t="shared" si="93"/>
        <v>0</v>
      </c>
      <c r="BC46" s="3">
        <f t="shared" si="94"/>
        <v>0</v>
      </c>
      <c r="BD46" s="36"/>
      <c r="BE46" s="3">
        <f t="shared" si="95"/>
        <v>0</v>
      </c>
      <c r="BF46" s="3">
        <f t="shared" si="96"/>
        <v>0</v>
      </c>
      <c r="BG46"/>
      <c r="BH46" s="35" t="s">
        <v>32</v>
      </c>
      <c r="BI46" s="3">
        <f t="shared" si="97"/>
        <v>0</v>
      </c>
      <c r="BJ46" s="3"/>
      <c r="BK46" s="3"/>
      <c r="BL46" s="76">
        <f t="shared" si="98"/>
        <v>0</v>
      </c>
      <c r="BM46" s="3">
        <f t="shared" si="99"/>
        <v>0</v>
      </c>
      <c r="BN46" s="3">
        <f t="shared" si="100"/>
        <v>0</v>
      </c>
      <c r="BO46" s="36"/>
      <c r="BP46" s="3">
        <f t="shared" si="101"/>
        <v>0</v>
      </c>
      <c r="BQ46" s="3">
        <f t="shared" si="102"/>
        <v>0</v>
      </c>
      <c r="BS46" s="35" t="s">
        <v>32</v>
      </c>
      <c r="BT46" s="3">
        <f t="shared" si="103"/>
        <v>0</v>
      </c>
      <c r="BU46" s="3"/>
      <c r="BV46" s="3"/>
      <c r="BW46" s="76">
        <f t="shared" si="104"/>
        <v>0</v>
      </c>
      <c r="BX46" s="3">
        <f t="shared" si="105"/>
        <v>0</v>
      </c>
      <c r="BY46" s="3">
        <f t="shared" si="106"/>
        <v>0</v>
      </c>
      <c r="BZ46" s="36"/>
      <c r="CA46" s="3">
        <f t="shared" si="107"/>
        <v>0</v>
      </c>
      <c r="CB46" s="3">
        <f t="shared" si="108"/>
        <v>0</v>
      </c>
      <c r="CD46" s="35" t="s">
        <v>32</v>
      </c>
      <c r="CE46" s="3">
        <f t="shared" si="109"/>
        <v>0</v>
      </c>
      <c r="CF46" s="3"/>
      <c r="CG46" s="3"/>
      <c r="CH46" s="76">
        <f t="shared" si="110"/>
        <v>0</v>
      </c>
      <c r="CI46" s="3">
        <f t="shared" si="111"/>
        <v>0</v>
      </c>
      <c r="CJ46" s="3">
        <f t="shared" si="112"/>
        <v>0</v>
      </c>
      <c r="CK46" s="36"/>
      <c r="CL46" s="3">
        <f t="shared" si="113"/>
        <v>0</v>
      </c>
      <c r="CM46" s="3">
        <f t="shared" si="114"/>
        <v>0</v>
      </c>
      <c r="CO46" s="35" t="s">
        <v>32</v>
      </c>
      <c r="CP46" s="3">
        <f t="shared" si="115"/>
        <v>0</v>
      </c>
      <c r="CQ46" s="3"/>
      <c r="CR46" s="3"/>
      <c r="CS46" s="76">
        <f t="shared" si="116"/>
        <v>0</v>
      </c>
      <c r="CT46" s="3">
        <f t="shared" si="117"/>
        <v>0</v>
      </c>
      <c r="CU46" s="3">
        <f t="shared" si="118"/>
        <v>0</v>
      </c>
      <c r="CV46" s="36"/>
      <c r="CW46" s="3">
        <f t="shared" si="119"/>
        <v>0</v>
      </c>
      <c r="CX46" s="3">
        <f t="shared" si="120"/>
        <v>0</v>
      </c>
      <c r="CZ46" s="35" t="s">
        <v>32</v>
      </c>
      <c r="DA46" s="3">
        <f t="shared" si="121"/>
        <v>0</v>
      </c>
      <c r="DB46" s="3"/>
      <c r="DC46" s="3"/>
      <c r="DD46" s="76">
        <f t="shared" si="122"/>
        <v>0</v>
      </c>
      <c r="DE46" s="3">
        <f t="shared" si="123"/>
        <v>0</v>
      </c>
      <c r="DF46" s="3">
        <f t="shared" si="124"/>
        <v>0</v>
      </c>
      <c r="DG46" s="36"/>
      <c r="DH46" s="3">
        <f t="shared" si="125"/>
        <v>0</v>
      </c>
      <c r="DI46" s="3">
        <f t="shared" si="126"/>
        <v>0</v>
      </c>
    </row>
    <row r="47" spans="2:113" x14ac:dyDescent="0.25">
      <c r="P47" s="35">
        <v>14</v>
      </c>
      <c r="Q47" s="3"/>
      <c r="R47" s="3">
        <f t="shared" si="73"/>
        <v>0</v>
      </c>
      <c r="S47" s="3"/>
      <c r="T47" s="76">
        <f t="shared" si="74"/>
        <v>0</v>
      </c>
      <c r="U47" s="3">
        <f t="shared" si="75"/>
        <v>0</v>
      </c>
      <c r="V47" s="3">
        <f t="shared" si="76"/>
        <v>0</v>
      </c>
      <c r="W47" s="36"/>
      <c r="X47" s="3">
        <f t="shared" si="77"/>
        <v>0</v>
      </c>
      <c r="Y47" s="3">
        <f t="shared" si="78"/>
        <v>0</v>
      </c>
      <c r="Z47"/>
      <c r="AA47" s="35">
        <v>14</v>
      </c>
      <c r="AB47" s="3">
        <f t="shared" si="79"/>
        <v>0</v>
      </c>
      <c r="AC47" s="3"/>
      <c r="AD47" s="3"/>
      <c r="AE47" s="76">
        <f t="shared" si="80"/>
        <v>0</v>
      </c>
      <c r="AF47" s="3">
        <f t="shared" si="81"/>
        <v>0</v>
      </c>
      <c r="AG47" s="3">
        <f t="shared" si="82"/>
        <v>0</v>
      </c>
      <c r="AH47" s="36"/>
      <c r="AI47" s="3">
        <f t="shared" si="83"/>
        <v>0</v>
      </c>
      <c r="AJ47" s="3">
        <f t="shared" si="84"/>
        <v>0</v>
      </c>
      <c r="AK47"/>
      <c r="AL47" s="35">
        <v>14</v>
      </c>
      <c r="AM47" s="3">
        <f t="shared" si="85"/>
        <v>0</v>
      </c>
      <c r="AN47" s="3"/>
      <c r="AO47" s="3"/>
      <c r="AP47" s="76">
        <f t="shared" si="86"/>
        <v>0</v>
      </c>
      <c r="AQ47" s="3">
        <f t="shared" si="87"/>
        <v>0</v>
      </c>
      <c r="AR47" s="3">
        <f t="shared" si="88"/>
        <v>0</v>
      </c>
      <c r="AS47" s="36"/>
      <c r="AT47" s="3">
        <f t="shared" si="89"/>
        <v>0</v>
      </c>
      <c r="AU47" s="3">
        <f t="shared" si="90"/>
        <v>0</v>
      </c>
      <c r="AV47"/>
      <c r="AW47" s="35">
        <v>14</v>
      </c>
      <c r="AX47" s="3">
        <f t="shared" si="91"/>
        <v>0</v>
      </c>
      <c r="AY47" s="3"/>
      <c r="AZ47" s="3"/>
      <c r="BA47" s="76">
        <f t="shared" si="92"/>
        <v>0</v>
      </c>
      <c r="BB47" s="3">
        <f t="shared" si="93"/>
        <v>0</v>
      </c>
      <c r="BC47" s="3">
        <f t="shared" si="94"/>
        <v>0</v>
      </c>
      <c r="BD47" s="36"/>
      <c r="BE47" s="3">
        <f t="shared" si="95"/>
        <v>0</v>
      </c>
      <c r="BF47" s="3">
        <f t="shared" si="96"/>
        <v>0</v>
      </c>
      <c r="BG47"/>
      <c r="BH47" s="35">
        <v>14</v>
      </c>
      <c r="BI47" s="3">
        <f t="shared" si="97"/>
        <v>0</v>
      </c>
      <c r="BJ47" s="3"/>
      <c r="BK47" s="3"/>
      <c r="BL47" s="76">
        <f t="shared" si="98"/>
        <v>0</v>
      </c>
      <c r="BM47" s="3">
        <f t="shared" si="99"/>
        <v>0</v>
      </c>
      <c r="BN47" s="3">
        <f t="shared" si="100"/>
        <v>0</v>
      </c>
      <c r="BO47" s="36"/>
      <c r="BP47" s="3">
        <f t="shared" si="101"/>
        <v>0</v>
      </c>
      <c r="BQ47" s="3">
        <f t="shared" si="102"/>
        <v>0</v>
      </c>
      <c r="BS47" s="35">
        <v>14</v>
      </c>
      <c r="BT47" s="3">
        <f t="shared" si="103"/>
        <v>0</v>
      </c>
      <c r="BU47" s="3"/>
      <c r="BV47" s="3"/>
      <c r="BW47" s="76">
        <f t="shared" si="104"/>
        <v>0</v>
      </c>
      <c r="BX47" s="3">
        <f t="shared" si="105"/>
        <v>0</v>
      </c>
      <c r="BY47" s="3">
        <f t="shared" si="106"/>
        <v>0</v>
      </c>
      <c r="BZ47" s="36"/>
      <c r="CA47" s="3">
        <f t="shared" si="107"/>
        <v>0</v>
      </c>
      <c r="CB47" s="3">
        <f t="shared" si="108"/>
        <v>0</v>
      </c>
      <c r="CD47" s="35">
        <v>14</v>
      </c>
      <c r="CE47" s="3">
        <f t="shared" si="109"/>
        <v>0</v>
      </c>
      <c r="CF47" s="3"/>
      <c r="CG47" s="3"/>
      <c r="CH47" s="76">
        <f t="shared" si="110"/>
        <v>0</v>
      </c>
      <c r="CI47" s="3">
        <f t="shared" si="111"/>
        <v>0</v>
      </c>
      <c r="CJ47" s="3">
        <f t="shared" si="112"/>
        <v>0</v>
      </c>
      <c r="CK47" s="36"/>
      <c r="CL47" s="3">
        <f t="shared" si="113"/>
        <v>0</v>
      </c>
      <c r="CM47" s="3">
        <f t="shared" si="114"/>
        <v>0</v>
      </c>
      <c r="CO47" s="35">
        <v>14</v>
      </c>
      <c r="CP47" s="3">
        <f t="shared" si="115"/>
        <v>0</v>
      </c>
      <c r="CQ47" s="3"/>
      <c r="CR47" s="3"/>
      <c r="CS47" s="76">
        <f t="shared" si="116"/>
        <v>0</v>
      </c>
      <c r="CT47" s="3">
        <f t="shared" si="117"/>
        <v>0</v>
      </c>
      <c r="CU47" s="3">
        <f t="shared" si="118"/>
        <v>0</v>
      </c>
      <c r="CV47" s="36"/>
      <c r="CW47" s="3">
        <f t="shared" si="119"/>
        <v>0</v>
      </c>
      <c r="CX47" s="3">
        <f t="shared" si="120"/>
        <v>0</v>
      </c>
      <c r="CZ47" s="35">
        <v>14</v>
      </c>
      <c r="DA47" s="3">
        <f t="shared" si="121"/>
        <v>0</v>
      </c>
      <c r="DB47" s="3"/>
      <c r="DC47" s="3"/>
      <c r="DD47" s="76">
        <f t="shared" si="122"/>
        <v>0</v>
      </c>
      <c r="DE47" s="3">
        <f t="shared" si="123"/>
        <v>0</v>
      </c>
      <c r="DF47" s="3">
        <f t="shared" si="124"/>
        <v>0</v>
      </c>
      <c r="DG47" s="36"/>
      <c r="DH47" s="3">
        <f t="shared" si="125"/>
        <v>0</v>
      </c>
      <c r="DI47" s="3">
        <f t="shared" si="126"/>
        <v>0</v>
      </c>
    </row>
    <row r="48" spans="2:113" x14ac:dyDescent="0.25">
      <c r="P48" s="35">
        <v>17</v>
      </c>
      <c r="Q48" s="3"/>
      <c r="R48" s="3">
        <f t="shared" si="73"/>
        <v>0</v>
      </c>
      <c r="S48" s="3"/>
      <c r="T48" s="76">
        <f t="shared" si="74"/>
        <v>0</v>
      </c>
      <c r="U48" s="3">
        <f t="shared" si="75"/>
        <v>0</v>
      </c>
      <c r="V48" s="3">
        <f t="shared" si="76"/>
        <v>0</v>
      </c>
      <c r="W48" s="36">
        <v>0.08</v>
      </c>
      <c r="X48" s="3">
        <f t="shared" si="77"/>
        <v>0</v>
      </c>
      <c r="Y48" s="3">
        <f t="shared" si="78"/>
        <v>0</v>
      </c>
      <c r="Z48"/>
      <c r="AA48" s="35">
        <v>17</v>
      </c>
      <c r="AB48" s="3">
        <f t="shared" si="79"/>
        <v>0</v>
      </c>
      <c r="AC48" s="3"/>
      <c r="AD48" s="3"/>
      <c r="AE48" s="76">
        <f t="shared" si="80"/>
        <v>0</v>
      </c>
      <c r="AF48" s="3">
        <f t="shared" si="81"/>
        <v>0</v>
      </c>
      <c r="AG48" s="3">
        <f t="shared" si="82"/>
        <v>0</v>
      </c>
      <c r="AH48" s="36">
        <v>0.08</v>
      </c>
      <c r="AI48" s="3">
        <f t="shared" si="83"/>
        <v>0</v>
      </c>
      <c r="AJ48" s="3">
        <f t="shared" si="84"/>
        <v>0</v>
      </c>
      <c r="AK48"/>
      <c r="AL48" s="35">
        <v>17</v>
      </c>
      <c r="AM48" s="3">
        <f t="shared" si="85"/>
        <v>0</v>
      </c>
      <c r="AN48" s="3"/>
      <c r="AO48" s="3"/>
      <c r="AP48" s="76">
        <f t="shared" si="86"/>
        <v>0</v>
      </c>
      <c r="AQ48" s="3">
        <f t="shared" si="87"/>
        <v>0</v>
      </c>
      <c r="AR48" s="3">
        <f t="shared" si="88"/>
        <v>0</v>
      </c>
      <c r="AS48" s="36">
        <v>0.08</v>
      </c>
      <c r="AT48" s="3">
        <f t="shared" si="89"/>
        <v>0</v>
      </c>
      <c r="AU48" s="3">
        <f t="shared" si="90"/>
        <v>0</v>
      </c>
      <c r="AV48"/>
      <c r="AW48" s="35">
        <v>17</v>
      </c>
      <c r="AX48" s="3">
        <f t="shared" si="91"/>
        <v>0</v>
      </c>
      <c r="AY48" s="3"/>
      <c r="AZ48" s="3"/>
      <c r="BA48" s="76">
        <f t="shared" si="92"/>
        <v>0</v>
      </c>
      <c r="BB48" s="3">
        <f t="shared" si="93"/>
        <v>0</v>
      </c>
      <c r="BC48" s="3">
        <f t="shared" si="94"/>
        <v>0</v>
      </c>
      <c r="BD48" s="36">
        <v>0.08</v>
      </c>
      <c r="BE48" s="3">
        <f t="shared" si="95"/>
        <v>0</v>
      </c>
      <c r="BF48" s="3">
        <f t="shared" si="96"/>
        <v>0</v>
      </c>
      <c r="BG48"/>
      <c r="BH48" s="35">
        <v>17</v>
      </c>
      <c r="BI48" s="3">
        <f t="shared" si="97"/>
        <v>0</v>
      </c>
      <c r="BJ48" s="3"/>
      <c r="BK48" s="3"/>
      <c r="BL48" s="76">
        <f t="shared" si="98"/>
        <v>0</v>
      </c>
      <c r="BM48" s="3">
        <f t="shared" si="99"/>
        <v>0</v>
      </c>
      <c r="BN48" s="3">
        <f t="shared" si="100"/>
        <v>0</v>
      </c>
      <c r="BO48" s="36">
        <v>0.08</v>
      </c>
      <c r="BP48" s="3">
        <f t="shared" si="101"/>
        <v>0</v>
      </c>
      <c r="BQ48" s="3">
        <f t="shared" si="102"/>
        <v>0</v>
      </c>
      <c r="BS48" s="35">
        <v>17</v>
      </c>
      <c r="BT48" s="3">
        <f t="shared" si="103"/>
        <v>0</v>
      </c>
      <c r="BU48" s="3"/>
      <c r="BV48" s="3"/>
      <c r="BW48" s="76">
        <f t="shared" si="104"/>
        <v>0</v>
      </c>
      <c r="BX48" s="3">
        <f t="shared" si="105"/>
        <v>0</v>
      </c>
      <c r="BY48" s="3">
        <f t="shared" si="106"/>
        <v>0</v>
      </c>
      <c r="BZ48" s="36">
        <v>0.08</v>
      </c>
      <c r="CA48" s="3">
        <f t="shared" si="107"/>
        <v>0</v>
      </c>
      <c r="CB48" s="3">
        <f t="shared" si="108"/>
        <v>0</v>
      </c>
      <c r="CD48" s="35">
        <v>17</v>
      </c>
      <c r="CE48" s="3">
        <f t="shared" si="109"/>
        <v>0</v>
      </c>
      <c r="CF48" s="3"/>
      <c r="CG48" s="3"/>
      <c r="CH48" s="76">
        <f t="shared" si="110"/>
        <v>0</v>
      </c>
      <c r="CI48" s="3">
        <f t="shared" si="111"/>
        <v>0</v>
      </c>
      <c r="CJ48" s="3">
        <f t="shared" si="112"/>
        <v>0</v>
      </c>
      <c r="CK48" s="36">
        <v>0.08</v>
      </c>
      <c r="CL48" s="3">
        <f t="shared" si="113"/>
        <v>0</v>
      </c>
      <c r="CM48" s="3">
        <f t="shared" si="114"/>
        <v>0</v>
      </c>
      <c r="CO48" s="35">
        <v>17</v>
      </c>
      <c r="CP48" s="3">
        <f t="shared" si="115"/>
        <v>0</v>
      </c>
      <c r="CQ48" s="3"/>
      <c r="CR48" s="3"/>
      <c r="CS48" s="76">
        <f t="shared" si="116"/>
        <v>0</v>
      </c>
      <c r="CT48" s="3">
        <f t="shared" si="117"/>
        <v>0</v>
      </c>
      <c r="CU48" s="3">
        <f t="shared" si="118"/>
        <v>0</v>
      </c>
      <c r="CV48" s="36">
        <v>0.08</v>
      </c>
      <c r="CW48" s="3">
        <f t="shared" si="119"/>
        <v>0</v>
      </c>
      <c r="CX48" s="3">
        <f t="shared" si="120"/>
        <v>0</v>
      </c>
      <c r="CZ48" s="35">
        <v>17</v>
      </c>
      <c r="DA48" s="3">
        <f t="shared" si="121"/>
        <v>0</v>
      </c>
      <c r="DB48" s="3"/>
      <c r="DC48" s="3"/>
      <c r="DD48" s="76">
        <f t="shared" si="122"/>
        <v>0</v>
      </c>
      <c r="DE48" s="3">
        <f t="shared" si="123"/>
        <v>0</v>
      </c>
      <c r="DF48" s="3">
        <f t="shared" si="124"/>
        <v>0</v>
      </c>
      <c r="DG48" s="36">
        <v>0.08</v>
      </c>
      <c r="DH48" s="3">
        <f t="shared" si="125"/>
        <v>0</v>
      </c>
      <c r="DI48" s="3">
        <f t="shared" si="126"/>
        <v>0</v>
      </c>
    </row>
    <row r="49" spans="16:113" x14ac:dyDescent="0.25">
      <c r="P49" s="35">
        <v>42</v>
      </c>
      <c r="Q49" s="3"/>
      <c r="R49" s="3">
        <f t="shared" si="73"/>
        <v>0</v>
      </c>
      <c r="S49" s="3"/>
      <c r="T49" s="76">
        <f t="shared" si="74"/>
        <v>0</v>
      </c>
      <c r="U49" s="3">
        <f t="shared" si="75"/>
        <v>0</v>
      </c>
      <c r="V49" s="3">
        <f t="shared" si="76"/>
        <v>0</v>
      </c>
      <c r="W49" s="36">
        <v>0.12</v>
      </c>
      <c r="X49" s="3">
        <f t="shared" si="77"/>
        <v>0</v>
      </c>
      <c r="Y49" s="3">
        <f t="shared" si="78"/>
        <v>0</v>
      </c>
      <c r="Z49"/>
      <c r="AA49" s="35">
        <v>42</v>
      </c>
      <c r="AB49" s="3">
        <f t="shared" si="79"/>
        <v>0</v>
      </c>
      <c r="AC49" s="3"/>
      <c r="AD49" s="3"/>
      <c r="AE49" s="76">
        <f t="shared" si="80"/>
        <v>0</v>
      </c>
      <c r="AF49" s="3">
        <f t="shared" si="81"/>
        <v>0</v>
      </c>
      <c r="AG49" s="3">
        <f t="shared" si="82"/>
        <v>0</v>
      </c>
      <c r="AH49" s="36">
        <v>0.12</v>
      </c>
      <c r="AI49" s="3">
        <f t="shared" si="83"/>
        <v>0</v>
      </c>
      <c r="AJ49" s="3">
        <f t="shared" si="84"/>
        <v>0</v>
      </c>
      <c r="AK49"/>
      <c r="AL49" s="35">
        <v>42</v>
      </c>
      <c r="AM49" s="3">
        <f t="shared" si="85"/>
        <v>0</v>
      </c>
      <c r="AN49" s="3"/>
      <c r="AO49" s="3"/>
      <c r="AP49" s="76">
        <f t="shared" si="86"/>
        <v>0</v>
      </c>
      <c r="AQ49" s="3">
        <f t="shared" si="87"/>
        <v>0</v>
      </c>
      <c r="AR49" s="3">
        <f t="shared" si="88"/>
        <v>0</v>
      </c>
      <c r="AS49" s="36">
        <v>0.12</v>
      </c>
      <c r="AT49" s="3">
        <f t="shared" si="89"/>
        <v>0</v>
      </c>
      <c r="AU49" s="3">
        <f t="shared" si="90"/>
        <v>0</v>
      </c>
      <c r="AV49"/>
      <c r="AW49" s="35">
        <v>42</v>
      </c>
      <c r="AX49" s="3">
        <f t="shared" si="91"/>
        <v>0</v>
      </c>
      <c r="AY49" s="3"/>
      <c r="AZ49" s="3"/>
      <c r="BA49" s="76">
        <f t="shared" si="92"/>
        <v>0</v>
      </c>
      <c r="BB49" s="3">
        <f t="shared" si="93"/>
        <v>0</v>
      </c>
      <c r="BC49" s="3">
        <f t="shared" si="94"/>
        <v>0</v>
      </c>
      <c r="BD49" s="36">
        <v>0.12</v>
      </c>
      <c r="BE49" s="3">
        <f t="shared" si="95"/>
        <v>0</v>
      </c>
      <c r="BF49" s="3">
        <f t="shared" si="96"/>
        <v>0</v>
      </c>
      <c r="BG49"/>
      <c r="BH49" s="35">
        <v>42</v>
      </c>
      <c r="BI49" s="3">
        <f t="shared" si="97"/>
        <v>0</v>
      </c>
      <c r="BJ49" s="3"/>
      <c r="BK49" s="3"/>
      <c r="BL49" s="76">
        <f t="shared" si="98"/>
        <v>0</v>
      </c>
      <c r="BM49" s="3">
        <f t="shared" si="99"/>
        <v>0</v>
      </c>
      <c r="BN49" s="3">
        <f t="shared" si="100"/>
        <v>0</v>
      </c>
      <c r="BO49" s="36">
        <v>0.12</v>
      </c>
      <c r="BP49" s="3">
        <f t="shared" si="101"/>
        <v>0</v>
      </c>
      <c r="BQ49" s="3">
        <f t="shared" si="102"/>
        <v>0</v>
      </c>
      <c r="BS49" s="35">
        <v>42</v>
      </c>
      <c r="BT49" s="3">
        <f t="shared" si="103"/>
        <v>0</v>
      </c>
      <c r="BU49" s="3"/>
      <c r="BV49" s="3"/>
      <c r="BW49" s="76">
        <f t="shared" si="104"/>
        <v>0</v>
      </c>
      <c r="BX49" s="3">
        <f t="shared" si="105"/>
        <v>0</v>
      </c>
      <c r="BY49" s="3">
        <f t="shared" si="106"/>
        <v>0</v>
      </c>
      <c r="BZ49" s="36">
        <v>0.12</v>
      </c>
      <c r="CA49" s="3">
        <f t="shared" si="107"/>
        <v>0</v>
      </c>
      <c r="CB49" s="3">
        <f t="shared" si="108"/>
        <v>0</v>
      </c>
      <c r="CD49" s="35">
        <v>42</v>
      </c>
      <c r="CE49" s="3">
        <f t="shared" si="109"/>
        <v>0</v>
      </c>
      <c r="CF49" s="3"/>
      <c r="CG49" s="3"/>
      <c r="CH49" s="76">
        <f t="shared" si="110"/>
        <v>0</v>
      </c>
      <c r="CI49" s="3">
        <f t="shared" si="111"/>
        <v>0</v>
      </c>
      <c r="CJ49" s="3">
        <f t="shared" si="112"/>
        <v>0</v>
      </c>
      <c r="CK49" s="36">
        <v>0.12</v>
      </c>
      <c r="CL49" s="3">
        <f t="shared" si="113"/>
        <v>0</v>
      </c>
      <c r="CM49" s="3">
        <f t="shared" si="114"/>
        <v>0</v>
      </c>
      <c r="CO49" s="35">
        <v>42</v>
      </c>
      <c r="CP49" s="3">
        <f t="shared" si="115"/>
        <v>0</v>
      </c>
      <c r="CQ49" s="3"/>
      <c r="CR49" s="3"/>
      <c r="CS49" s="76">
        <f t="shared" si="116"/>
        <v>0</v>
      </c>
      <c r="CT49" s="3">
        <f t="shared" si="117"/>
        <v>0</v>
      </c>
      <c r="CU49" s="3">
        <f t="shared" si="118"/>
        <v>0</v>
      </c>
      <c r="CV49" s="36">
        <v>0.12</v>
      </c>
      <c r="CW49" s="3">
        <f t="shared" si="119"/>
        <v>0</v>
      </c>
      <c r="CX49" s="3">
        <f t="shared" si="120"/>
        <v>0</v>
      </c>
      <c r="CZ49" s="35">
        <v>42</v>
      </c>
      <c r="DA49" s="3">
        <f t="shared" si="121"/>
        <v>0</v>
      </c>
      <c r="DB49" s="3"/>
      <c r="DC49" s="3"/>
      <c r="DD49" s="76">
        <f t="shared" si="122"/>
        <v>0</v>
      </c>
      <c r="DE49" s="3">
        <f t="shared" si="123"/>
        <v>0</v>
      </c>
      <c r="DF49" s="3">
        <f t="shared" si="124"/>
        <v>0</v>
      </c>
      <c r="DG49" s="36">
        <v>0.12</v>
      </c>
      <c r="DH49" s="3">
        <f t="shared" si="125"/>
        <v>0</v>
      </c>
      <c r="DI49" s="3">
        <f t="shared" si="126"/>
        <v>0</v>
      </c>
    </row>
    <row r="50" spans="16:113" x14ac:dyDescent="0.25">
      <c r="P50" s="35">
        <v>43.1</v>
      </c>
      <c r="Q50" s="3"/>
      <c r="R50" s="3">
        <f t="shared" si="73"/>
        <v>0</v>
      </c>
      <c r="S50" s="3"/>
      <c r="T50" s="76">
        <f t="shared" si="74"/>
        <v>0</v>
      </c>
      <c r="U50" s="3">
        <f t="shared" si="75"/>
        <v>0</v>
      </c>
      <c r="V50" s="3">
        <f t="shared" si="76"/>
        <v>0</v>
      </c>
      <c r="W50" s="36">
        <v>0.3</v>
      </c>
      <c r="X50" s="3">
        <f t="shared" si="77"/>
        <v>0</v>
      </c>
      <c r="Y50" s="3">
        <f t="shared" si="78"/>
        <v>0</v>
      </c>
      <c r="Z50"/>
      <c r="AA50" s="35">
        <v>43.1</v>
      </c>
      <c r="AB50" s="3">
        <f t="shared" si="79"/>
        <v>0</v>
      </c>
      <c r="AC50" s="3"/>
      <c r="AD50" s="3"/>
      <c r="AE50" s="76">
        <f t="shared" si="80"/>
        <v>0</v>
      </c>
      <c r="AF50" s="3">
        <f t="shared" si="81"/>
        <v>0</v>
      </c>
      <c r="AG50" s="3">
        <f t="shared" si="82"/>
        <v>0</v>
      </c>
      <c r="AH50" s="36">
        <v>0.3</v>
      </c>
      <c r="AI50" s="3">
        <f t="shared" si="83"/>
        <v>0</v>
      </c>
      <c r="AJ50" s="3">
        <f t="shared" si="84"/>
        <v>0</v>
      </c>
      <c r="AK50"/>
      <c r="AL50" s="35">
        <v>43.1</v>
      </c>
      <c r="AM50" s="3">
        <f t="shared" si="85"/>
        <v>0</v>
      </c>
      <c r="AN50" s="3"/>
      <c r="AO50" s="3"/>
      <c r="AP50" s="76">
        <f t="shared" si="86"/>
        <v>0</v>
      </c>
      <c r="AQ50" s="3">
        <f t="shared" si="87"/>
        <v>0</v>
      </c>
      <c r="AR50" s="3">
        <f t="shared" si="88"/>
        <v>0</v>
      </c>
      <c r="AS50" s="36">
        <v>0.3</v>
      </c>
      <c r="AT50" s="3">
        <f t="shared" si="89"/>
        <v>0</v>
      </c>
      <c r="AU50" s="3">
        <f t="shared" si="90"/>
        <v>0</v>
      </c>
      <c r="AV50"/>
      <c r="AW50" s="35">
        <v>43.1</v>
      </c>
      <c r="AX50" s="3">
        <f t="shared" si="91"/>
        <v>0</v>
      </c>
      <c r="AY50" s="3"/>
      <c r="AZ50" s="3"/>
      <c r="BA50" s="76">
        <f t="shared" si="92"/>
        <v>0</v>
      </c>
      <c r="BB50" s="3">
        <f t="shared" si="93"/>
        <v>0</v>
      </c>
      <c r="BC50" s="3">
        <f t="shared" si="94"/>
        <v>0</v>
      </c>
      <c r="BD50" s="36">
        <v>0.3</v>
      </c>
      <c r="BE50" s="3">
        <f t="shared" si="95"/>
        <v>0</v>
      </c>
      <c r="BF50" s="3">
        <f t="shared" si="96"/>
        <v>0</v>
      </c>
      <c r="BG50"/>
      <c r="BH50" s="35">
        <v>43.1</v>
      </c>
      <c r="BI50" s="3">
        <f t="shared" si="97"/>
        <v>0</v>
      </c>
      <c r="BJ50" s="3"/>
      <c r="BK50" s="3"/>
      <c r="BL50" s="76">
        <f t="shared" si="98"/>
        <v>0</v>
      </c>
      <c r="BM50" s="3">
        <f t="shared" si="99"/>
        <v>0</v>
      </c>
      <c r="BN50" s="3">
        <f t="shared" si="100"/>
        <v>0</v>
      </c>
      <c r="BO50" s="36">
        <v>0.3</v>
      </c>
      <c r="BP50" s="3">
        <f t="shared" si="101"/>
        <v>0</v>
      </c>
      <c r="BQ50" s="3">
        <f t="shared" si="102"/>
        <v>0</v>
      </c>
      <c r="BS50" s="35">
        <v>43.1</v>
      </c>
      <c r="BT50" s="3">
        <f t="shared" si="103"/>
        <v>0</v>
      </c>
      <c r="BU50" s="3"/>
      <c r="BV50" s="3"/>
      <c r="BW50" s="76">
        <f t="shared" si="104"/>
        <v>0</v>
      </c>
      <c r="BX50" s="3">
        <f t="shared" si="105"/>
        <v>0</v>
      </c>
      <c r="BY50" s="3">
        <f t="shared" si="106"/>
        <v>0</v>
      </c>
      <c r="BZ50" s="36">
        <v>0.3</v>
      </c>
      <c r="CA50" s="3">
        <f t="shared" si="107"/>
        <v>0</v>
      </c>
      <c r="CB50" s="3">
        <f t="shared" si="108"/>
        <v>0</v>
      </c>
      <c r="CD50" s="35">
        <v>43.1</v>
      </c>
      <c r="CE50" s="3">
        <f t="shared" si="109"/>
        <v>0</v>
      </c>
      <c r="CF50" s="3"/>
      <c r="CG50" s="3"/>
      <c r="CH50" s="76">
        <f t="shared" si="110"/>
        <v>0</v>
      </c>
      <c r="CI50" s="3">
        <f t="shared" si="111"/>
        <v>0</v>
      </c>
      <c r="CJ50" s="3">
        <f t="shared" si="112"/>
        <v>0</v>
      </c>
      <c r="CK50" s="36">
        <v>0.3</v>
      </c>
      <c r="CL50" s="3">
        <f t="shared" si="113"/>
        <v>0</v>
      </c>
      <c r="CM50" s="3">
        <f t="shared" si="114"/>
        <v>0</v>
      </c>
      <c r="CO50" s="35">
        <v>43.1</v>
      </c>
      <c r="CP50" s="3">
        <f t="shared" si="115"/>
        <v>0</v>
      </c>
      <c r="CQ50" s="3"/>
      <c r="CR50" s="3"/>
      <c r="CS50" s="76">
        <f t="shared" si="116"/>
        <v>0</v>
      </c>
      <c r="CT50" s="3">
        <f t="shared" si="117"/>
        <v>0</v>
      </c>
      <c r="CU50" s="3">
        <f t="shared" si="118"/>
        <v>0</v>
      </c>
      <c r="CV50" s="36">
        <v>0.3</v>
      </c>
      <c r="CW50" s="3">
        <f t="shared" si="119"/>
        <v>0</v>
      </c>
      <c r="CX50" s="3">
        <f t="shared" si="120"/>
        <v>0</v>
      </c>
      <c r="CZ50" s="35">
        <v>43.1</v>
      </c>
      <c r="DA50" s="3">
        <f t="shared" si="121"/>
        <v>0</v>
      </c>
      <c r="DB50" s="3"/>
      <c r="DC50" s="3"/>
      <c r="DD50" s="76">
        <f t="shared" si="122"/>
        <v>0</v>
      </c>
      <c r="DE50" s="3">
        <f t="shared" si="123"/>
        <v>0</v>
      </c>
      <c r="DF50" s="3">
        <f t="shared" si="124"/>
        <v>0</v>
      </c>
      <c r="DG50" s="36">
        <v>0.3</v>
      </c>
      <c r="DH50" s="3">
        <f t="shared" si="125"/>
        <v>0</v>
      </c>
      <c r="DI50" s="3">
        <f t="shared" si="126"/>
        <v>0</v>
      </c>
    </row>
    <row r="51" spans="16:113" x14ac:dyDescent="0.25">
      <c r="P51" s="35">
        <v>43.2</v>
      </c>
      <c r="Q51" s="3"/>
      <c r="R51" s="3">
        <f t="shared" si="73"/>
        <v>0</v>
      </c>
      <c r="S51" s="3"/>
      <c r="T51" s="76">
        <f t="shared" si="74"/>
        <v>0</v>
      </c>
      <c r="U51" s="3">
        <f t="shared" si="75"/>
        <v>0</v>
      </c>
      <c r="V51" s="3">
        <f t="shared" si="76"/>
        <v>0</v>
      </c>
      <c r="W51" s="36">
        <v>0.5</v>
      </c>
      <c r="X51" s="3">
        <f t="shared" si="77"/>
        <v>0</v>
      </c>
      <c r="Y51" s="3">
        <f t="shared" si="78"/>
        <v>0</v>
      </c>
      <c r="Z51"/>
      <c r="AA51" s="35">
        <v>43.2</v>
      </c>
      <c r="AB51" s="3">
        <f t="shared" si="79"/>
        <v>0</v>
      </c>
      <c r="AC51" s="3"/>
      <c r="AD51" s="3"/>
      <c r="AE51" s="76">
        <f t="shared" si="80"/>
        <v>0</v>
      </c>
      <c r="AF51" s="3">
        <f t="shared" si="81"/>
        <v>0</v>
      </c>
      <c r="AG51" s="3">
        <f t="shared" si="82"/>
        <v>0</v>
      </c>
      <c r="AH51" s="36">
        <v>0.5</v>
      </c>
      <c r="AI51" s="3">
        <f t="shared" si="83"/>
        <v>0</v>
      </c>
      <c r="AJ51" s="3">
        <f t="shared" si="84"/>
        <v>0</v>
      </c>
      <c r="AK51"/>
      <c r="AL51" s="35">
        <v>43.2</v>
      </c>
      <c r="AM51" s="3">
        <f t="shared" si="85"/>
        <v>0</v>
      </c>
      <c r="AN51" s="3"/>
      <c r="AO51" s="3"/>
      <c r="AP51" s="76">
        <f t="shared" si="86"/>
        <v>0</v>
      </c>
      <c r="AQ51" s="3">
        <f t="shared" si="87"/>
        <v>0</v>
      </c>
      <c r="AR51" s="3">
        <f t="shared" si="88"/>
        <v>0</v>
      </c>
      <c r="AS51" s="36">
        <v>0.5</v>
      </c>
      <c r="AT51" s="3">
        <f t="shared" si="89"/>
        <v>0</v>
      </c>
      <c r="AU51" s="3">
        <f t="shared" si="90"/>
        <v>0</v>
      </c>
      <c r="AV51"/>
      <c r="AW51" s="35">
        <v>43.2</v>
      </c>
      <c r="AX51" s="3">
        <f t="shared" si="91"/>
        <v>0</v>
      </c>
      <c r="AY51" s="3"/>
      <c r="AZ51" s="3"/>
      <c r="BA51" s="76">
        <f t="shared" si="92"/>
        <v>0</v>
      </c>
      <c r="BB51" s="3">
        <f t="shared" si="93"/>
        <v>0</v>
      </c>
      <c r="BC51" s="3">
        <f t="shared" si="94"/>
        <v>0</v>
      </c>
      <c r="BD51" s="36">
        <v>0.5</v>
      </c>
      <c r="BE51" s="3">
        <f t="shared" si="95"/>
        <v>0</v>
      </c>
      <c r="BF51" s="3">
        <f t="shared" si="96"/>
        <v>0</v>
      </c>
      <c r="BG51"/>
      <c r="BH51" s="35">
        <v>43.2</v>
      </c>
      <c r="BI51" s="3">
        <f t="shared" si="97"/>
        <v>0</v>
      </c>
      <c r="BJ51" s="3"/>
      <c r="BK51" s="3"/>
      <c r="BL51" s="76">
        <f t="shared" si="98"/>
        <v>0</v>
      </c>
      <c r="BM51" s="3">
        <f t="shared" si="99"/>
        <v>0</v>
      </c>
      <c r="BN51" s="3">
        <f t="shared" si="100"/>
        <v>0</v>
      </c>
      <c r="BO51" s="36">
        <v>0.5</v>
      </c>
      <c r="BP51" s="3">
        <f t="shared" si="101"/>
        <v>0</v>
      </c>
      <c r="BQ51" s="3">
        <f t="shared" si="102"/>
        <v>0</v>
      </c>
      <c r="BS51" s="35">
        <v>43.2</v>
      </c>
      <c r="BT51" s="3">
        <f t="shared" si="103"/>
        <v>0</v>
      </c>
      <c r="BU51" s="3"/>
      <c r="BV51" s="3"/>
      <c r="BW51" s="76">
        <f t="shared" si="104"/>
        <v>0</v>
      </c>
      <c r="BX51" s="3">
        <f t="shared" si="105"/>
        <v>0</v>
      </c>
      <c r="BY51" s="3">
        <f t="shared" si="106"/>
        <v>0</v>
      </c>
      <c r="BZ51" s="36">
        <v>0.5</v>
      </c>
      <c r="CA51" s="3">
        <f t="shared" si="107"/>
        <v>0</v>
      </c>
      <c r="CB51" s="3">
        <f t="shared" si="108"/>
        <v>0</v>
      </c>
      <c r="CD51" s="35">
        <v>43.2</v>
      </c>
      <c r="CE51" s="3">
        <f t="shared" si="109"/>
        <v>0</v>
      </c>
      <c r="CF51" s="3"/>
      <c r="CG51" s="3"/>
      <c r="CH51" s="76">
        <f t="shared" si="110"/>
        <v>0</v>
      </c>
      <c r="CI51" s="3">
        <f t="shared" si="111"/>
        <v>0</v>
      </c>
      <c r="CJ51" s="3">
        <f t="shared" si="112"/>
        <v>0</v>
      </c>
      <c r="CK51" s="36">
        <v>0.5</v>
      </c>
      <c r="CL51" s="3">
        <f t="shared" si="113"/>
        <v>0</v>
      </c>
      <c r="CM51" s="3">
        <f t="shared" si="114"/>
        <v>0</v>
      </c>
      <c r="CO51" s="35">
        <v>43.2</v>
      </c>
      <c r="CP51" s="3">
        <f t="shared" si="115"/>
        <v>0</v>
      </c>
      <c r="CQ51" s="3"/>
      <c r="CR51" s="3"/>
      <c r="CS51" s="76">
        <f t="shared" si="116"/>
        <v>0</v>
      </c>
      <c r="CT51" s="3">
        <f t="shared" si="117"/>
        <v>0</v>
      </c>
      <c r="CU51" s="3">
        <f t="shared" si="118"/>
        <v>0</v>
      </c>
      <c r="CV51" s="36">
        <v>0.5</v>
      </c>
      <c r="CW51" s="3">
        <f t="shared" si="119"/>
        <v>0</v>
      </c>
      <c r="CX51" s="3">
        <f t="shared" si="120"/>
        <v>0</v>
      </c>
      <c r="CZ51" s="35">
        <v>43.2</v>
      </c>
      <c r="DA51" s="3">
        <f t="shared" si="121"/>
        <v>0</v>
      </c>
      <c r="DB51" s="3"/>
      <c r="DC51" s="3"/>
      <c r="DD51" s="76">
        <f t="shared" si="122"/>
        <v>0</v>
      </c>
      <c r="DE51" s="3">
        <f t="shared" si="123"/>
        <v>0</v>
      </c>
      <c r="DF51" s="3">
        <f t="shared" si="124"/>
        <v>0</v>
      </c>
      <c r="DG51" s="36">
        <v>0.5</v>
      </c>
      <c r="DH51" s="3">
        <f t="shared" si="125"/>
        <v>0</v>
      </c>
      <c r="DI51" s="3">
        <f t="shared" si="126"/>
        <v>0</v>
      </c>
    </row>
    <row r="52" spans="16:113" x14ac:dyDescent="0.25">
      <c r="P52" s="35">
        <v>45</v>
      </c>
      <c r="Q52" s="3"/>
      <c r="R52" s="3">
        <f t="shared" si="73"/>
        <v>0</v>
      </c>
      <c r="S52" s="3"/>
      <c r="T52" s="76">
        <f t="shared" si="74"/>
        <v>0</v>
      </c>
      <c r="U52" s="3">
        <f t="shared" si="75"/>
        <v>0</v>
      </c>
      <c r="V52" s="3">
        <f t="shared" si="76"/>
        <v>0</v>
      </c>
      <c r="W52" s="36">
        <v>0.45</v>
      </c>
      <c r="X52" s="3">
        <f t="shared" si="77"/>
        <v>0</v>
      </c>
      <c r="Y52" s="3">
        <f t="shared" si="78"/>
        <v>0</v>
      </c>
      <c r="Z52"/>
      <c r="AA52" s="35">
        <v>45</v>
      </c>
      <c r="AB52" s="3">
        <f t="shared" si="79"/>
        <v>0</v>
      </c>
      <c r="AC52" s="3"/>
      <c r="AD52" s="3"/>
      <c r="AE52" s="76">
        <f t="shared" si="80"/>
        <v>0</v>
      </c>
      <c r="AF52" s="3">
        <f t="shared" si="81"/>
        <v>0</v>
      </c>
      <c r="AG52" s="3">
        <f t="shared" si="82"/>
        <v>0</v>
      </c>
      <c r="AH52" s="36">
        <v>0.45</v>
      </c>
      <c r="AI52" s="3">
        <f t="shared" si="83"/>
        <v>0</v>
      </c>
      <c r="AJ52" s="3">
        <f t="shared" si="84"/>
        <v>0</v>
      </c>
      <c r="AK52"/>
      <c r="AL52" s="35">
        <v>45</v>
      </c>
      <c r="AM52" s="3">
        <f t="shared" si="85"/>
        <v>0</v>
      </c>
      <c r="AN52" s="3"/>
      <c r="AO52" s="3"/>
      <c r="AP52" s="76">
        <f t="shared" si="86"/>
        <v>0</v>
      </c>
      <c r="AQ52" s="3">
        <f t="shared" si="87"/>
        <v>0</v>
      </c>
      <c r="AR52" s="3">
        <f t="shared" si="88"/>
        <v>0</v>
      </c>
      <c r="AS52" s="36">
        <v>0.45</v>
      </c>
      <c r="AT52" s="3">
        <f t="shared" si="89"/>
        <v>0</v>
      </c>
      <c r="AU52" s="3">
        <f t="shared" si="90"/>
        <v>0</v>
      </c>
      <c r="AV52"/>
      <c r="AW52" s="35">
        <v>45</v>
      </c>
      <c r="AX52" s="3">
        <f t="shared" si="91"/>
        <v>0</v>
      </c>
      <c r="AY52" s="3"/>
      <c r="AZ52" s="3"/>
      <c r="BA52" s="76">
        <f t="shared" si="92"/>
        <v>0</v>
      </c>
      <c r="BB52" s="3">
        <f t="shared" si="93"/>
        <v>0</v>
      </c>
      <c r="BC52" s="3">
        <f t="shared" si="94"/>
        <v>0</v>
      </c>
      <c r="BD52" s="36">
        <v>0.45</v>
      </c>
      <c r="BE52" s="3">
        <f t="shared" si="95"/>
        <v>0</v>
      </c>
      <c r="BF52" s="3">
        <f t="shared" si="96"/>
        <v>0</v>
      </c>
      <c r="BG52"/>
      <c r="BH52" s="35">
        <v>45</v>
      </c>
      <c r="BI52" s="3">
        <f t="shared" si="97"/>
        <v>0</v>
      </c>
      <c r="BJ52" s="3"/>
      <c r="BK52" s="3"/>
      <c r="BL52" s="76">
        <f t="shared" si="98"/>
        <v>0</v>
      </c>
      <c r="BM52" s="3">
        <f t="shared" si="99"/>
        <v>0</v>
      </c>
      <c r="BN52" s="3">
        <f t="shared" si="100"/>
        <v>0</v>
      </c>
      <c r="BO52" s="36">
        <v>0.45</v>
      </c>
      <c r="BP52" s="3">
        <f t="shared" si="101"/>
        <v>0</v>
      </c>
      <c r="BQ52" s="3">
        <f t="shared" si="102"/>
        <v>0</v>
      </c>
      <c r="BS52" s="35">
        <v>45</v>
      </c>
      <c r="BT52" s="3">
        <f t="shared" si="103"/>
        <v>0</v>
      </c>
      <c r="BU52" s="3"/>
      <c r="BV52" s="3"/>
      <c r="BW52" s="76">
        <f t="shared" si="104"/>
        <v>0</v>
      </c>
      <c r="BX52" s="3">
        <f t="shared" si="105"/>
        <v>0</v>
      </c>
      <c r="BY52" s="3">
        <f t="shared" si="106"/>
        <v>0</v>
      </c>
      <c r="BZ52" s="36">
        <v>0.45</v>
      </c>
      <c r="CA52" s="3">
        <f t="shared" si="107"/>
        <v>0</v>
      </c>
      <c r="CB52" s="3">
        <f t="shared" si="108"/>
        <v>0</v>
      </c>
      <c r="CD52" s="35">
        <v>45</v>
      </c>
      <c r="CE52" s="3">
        <f t="shared" si="109"/>
        <v>0</v>
      </c>
      <c r="CF52" s="3"/>
      <c r="CG52" s="3"/>
      <c r="CH52" s="76">
        <f t="shared" si="110"/>
        <v>0</v>
      </c>
      <c r="CI52" s="3">
        <f t="shared" si="111"/>
        <v>0</v>
      </c>
      <c r="CJ52" s="3">
        <f t="shared" si="112"/>
        <v>0</v>
      </c>
      <c r="CK52" s="36">
        <v>0.45</v>
      </c>
      <c r="CL52" s="3">
        <f t="shared" si="113"/>
        <v>0</v>
      </c>
      <c r="CM52" s="3">
        <f t="shared" si="114"/>
        <v>0</v>
      </c>
      <c r="CO52" s="35">
        <v>45</v>
      </c>
      <c r="CP52" s="3">
        <f t="shared" si="115"/>
        <v>0</v>
      </c>
      <c r="CQ52" s="3"/>
      <c r="CR52" s="3"/>
      <c r="CS52" s="76">
        <f t="shared" si="116"/>
        <v>0</v>
      </c>
      <c r="CT52" s="3">
        <f t="shared" si="117"/>
        <v>0</v>
      </c>
      <c r="CU52" s="3">
        <f t="shared" si="118"/>
        <v>0</v>
      </c>
      <c r="CV52" s="36">
        <v>0.45</v>
      </c>
      <c r="CW52" s="3">
        <f t="shared" si="119"/>
        <v>0</v>
      </c>
      <c r="CX52" s="3">
        <f t="shared" si="120"/>
        <v>0</v>
      </c>
      <c r="CZ52" s="35">
        <v>45</v>
      </c>
      <c r="DA52" s="3">
        <f t="shared" si="121"/>
        <v>0</v>
      </c>
      <c r="DB52" s="3"/>
      <c r="DC52" s="3"/>
      <c r="DD52" s="76">
        <f t="shared" si="122"/>
        <v>0</v>
      </c>
      <c r="DE52" s="3">
        <f t="shared" si="123"/>
        <v>0</v>
      </c>
      <c r="DF52" s="3">
        <f t="shared" si="124"/>
        <v>0</v>
      </c>
      <c r="DG52" s="36">
        <v>0.45</v>
      </c>
      <c r="DH52" s="3">
        <f t="shared" si="125"/>
        <v>0</v>
      </c>
      <c r="DI52" s="3">
        <f t="shared" si="126"/>
        <v>0</v>
      </c>
    </row>
    <row r="53" spans="16:113" x14ac:dyDescent="0.25">
      <c r="P53" s="35">
        <v>46</v>
      </c>
      <c r="Q53" s="3"/>
      <c r="R53" s="3">
        <f t="shared" si="73"/>
        <v>0</v>
      </c>
      <c r="S53" s="3"/>
      <c r="T53" s="76">
        <f t="shared" si="74"/>
        <v>0</v>
      </c>
      <c r="U53" s="3">
        <f t="shared" si="75"/>
        <v>0</v>
      </c>
      <c r="V53" s="3">
        <f t="shared" si="76"/>
        <v>0</v>
      </c>
      <c r="W53" s="36">
        <v>0.3</v>
      </c>
      <c r="X53" s="3">
        <f t="shared" si="77"/>
        <v>0</v>
      </c>
      <c r="Y53" s="3">
        <f t="shared" si="78"/>
        <v>0</v>
      </c>
      <c r="Z53"/>
      <c r="AA53" s="35">
        <v>46</v>
      </c>
      <c r="AB53" s="3">
        <f t="shared" si="79"/>
        <v>0</v>
      </c>
      <c r="AC53" s="3"/>
      <c r="AD53" s="3"/>
      <c r="AE53" s="76">
        <f t="shared" si="80"/>
        <v>0</v>
      </c>
      <c r="AF53" s="3">
        <f t="shared" si="81"/>
        <v>0</v>
      </c>
      <c r="AG53" s="3">
        <f t="shared" si="82"/>
        <v>0</v>
      </c>
      <c r="AH53" s="36">
        <v>0.3</v>
      </c>
      <c r="AI53" s="3">
        <f t="shared" si="83"/>
        <v>0</v>
      </c>
      <c r="AJ53" s="3">
        <f t="shared" si="84"/>
        <v>0</v>
      </c>
      <c r="AK53"/>
      <c r="AL53" s="35">
        <v>46</v>
      </c>
      <c r="AM53" s="3">
        <f t="shared" si="85"/>
        <v>0</v>
      </c>
      <c r="AN53" s="3"/>
      <c r="AO53" s="3"/>
      <c r="AP53" s="76">
        <f t="shared" si="86"/>
        <v>0</v>
      </c>
      <c r="AQ53" s="3">
        <f t="shared" si="87"/>
        <v>0</v>
      </c>
      <c r="AR53" s="3">
        <f t="shared" si="88"/>
        <v>0</v>
      </c>
      <c r="AS53" s="36">
        <v>0.3</v>
      </c>
      <c r="AT53" s="3">
        <f t="shared" si="89"/>
        <v>0</v>
      </c>
      <c r="AU53" s="3">
        <f t="shared" si="90"/>
        <v>0</v>
      </c>
      <c r="AV53"/>
      <c r="AW53" s="35">
        <v>46</v>
      </c>
      <c r="AX53" s="3">
        <f t="shared" si="91"/>
        <v>0</v>
      </c>
      <c r="AY53" s="3"/>
      <c r="AZ53" s="3"/>
      <c r="BA53" s="76">
        <f t="shared" si="92"/>
        <v>0</v>
      </c>
      <c r="BB53" s="3">
        <f t="shared" si="93"/>
        <v>0</v>
      </c>
      <c r="BC53" s="3">
        <f t="shared" si="94"/>
        <v>0</v>
      </c>
      <c r="BD53" s="36">
        <v>0.3</v>
      </c>
      <c r="BE53" s="3">
        <f t="shared" si="95"/>
        <v>0</v>
      </c>
      <c r="BF53" s="3">
        <f t="shared" si="96"/>
        <v>0</v>
      </c>
      <c r="BG53"/>
      <c r="BH53" s="35">
        <v>46</v>
      </c>
      <c r="BI53" s="3">
        <f t="shared" si="97"/>
        <v>0</v>
      </c>
      <c r="BJ53" s="3"/>
      <c r="BK53" s="3"/>
      <c r="BL53" s="76">
        <f t="shared" si="98"/>
        <v>0</v>
      </c>
      <c r="BM53" s="3">
        <f t="shared" si="99"/>
        <v>0</v>
      </c>
      <c r="BN53" s="3">
        <f t="shared" si="100"/>
        <v>0</v>
      </c>
      <c r="BO53" s="36">
        <v>0.3</v>
      </c>
      <c r="BP53" s="3">
        <f t="shared" si="101"/>
        <v>0</v>
      </c>
      <c r="BQ53" s="3">
        <f t="shared" si="102"/>
        <v>0</v>
      </c>
      <c r="BS53" s="35">
        <v>46</v>
      </c>
      <c r="BT53" s="3">
        <f t="shared" si="103"/>
        <v>0</v>
      </c>
      <c r="BU53" s="3"/>
      <c r="BV53" s="3"/>
      <c r="BW53" s="76">
        <f t="shared" si="104"/>
        <v>0</v>
      </c>
      <c r="BX53" s="3">
        <f t="shared" si="105"/>
        <v>0</v>
      </c>
      <c r="BY53" s="3">
        <f t="shared" si="106"/>
        <v>0</v>
      </c>
      <c r="BZ53" s="36">
        <v>0.3</v>
      </c>
      <c r="CA53" s="3">
        <f t="shared" si="107"/>
        <v>0</v>
      </c>
      <c r="CB53" s="3">
        <f t="shared" si="108"/>
        <v>0</v>
      </c>
      <c r="CD53" s="35">
        <v>46</v>
      </c>
      <c r="CE53" s="3">
        <f t="shared" si="109"/>
        <v>0</v>
      </c>
      <c r="CF53" s="3"/>
      <c r="CG53" s="3"/>
      <c r="CH53" s="76">
        <f t="shared" si="110"/>
        <v>0</v>
      </c>
      <c r="CI53" s="3">
        <f t="shared" si="111"/>
        <v>0</v>
      </c>
      <c r="CJ53" s="3">
        <f t="shared" si="112"/>
        <v>0</v>
      </c>
      <c r="CK53" s="36">
        <v>0.3</v>
      </c>
      <c r="CL53" s="3">
        <f t="shared" si="113"/>
        <v>0</v>
      </c>
      <c r="CM53" s="3">
        <f t="shared" si="114"/>
        <v>0</v>
      </c>
      <c r="CO53" s="35">
        <v>46</v>
      </c>
      <c r="CP53" s="3">
        <f t="shared" si="115"/>
        <v>0</v>
      </c>
      <c r="CQ53" s="3"/>
      <c r="CR53" s="3"/>
      <c r="CS53" s="76">
        <f t="shared" si="116"/>
        <v>0</v>
      </c>
      <c r="CT53" s="3">
        <f t="shared" si="117"/>
        <v>0</v>
      </c>
      <c r="CU53" s="3">
        <f t="shared" si="118"/>
        <v>0</v>
      </c>
      <c r="CV53" s="36">
        <v>0.3</v>
      </c>
      <c r="CW53" s="3">
        <f t="shared" si="119"/>
        <v>0</v>
      </c>
      <c r="CX53" s="3">
        <f t="shared" si="120"/>
        <v>0</v>
      </c>
      <c r="CZ53" s="35">
        <v>46</v>
      </c>
      <c r="DA53" s="3">
        <f t="shared" si="121"/>
        <v>0</v>
      </c>
      <c r="DB53" s="3"/>
      <c r="DC53" s="3"/>
      <c r="DD53" s="76">
        <f t="shared" si="122"/>
        <v>0</v>
      </c>
      <c r="DE53" s="3">
        <f t="shared" si="123"/>
        <v>0</v>
      </c>
      <c r="DF53" s="3">
        <f t="shared" si="124"/>
        <v>0</v>
      </c>
      <c r="DG53" s="36">
        <v>0.3</v>
      </c>
      <c r="DH53" s="3">
        <f t="shared" si="125"/>
        <v>0</v>
      </c>
      <c r="DI53" s="3">
        <f t="shared" si="126"/>
        <v>0</v>
      </c>
    </row>
    <row r="54" spans="16:113" x14ac:dyDescent="0.25">
      <c r="P54" s="35">
        <v>47</v>
      </c>
      <c r="Q54" s="3"/>
      <c r="R54" s="3">
        <f t="shared" si="73"/>
        <v>8667000</v>
      </c>
      <c r="S54" s="3"/>
      <c r="T54" s="76">
        <f t="shared" si="74"/>
        <v>8667000</v>
      </c>
      <c r="U54" s="3">
        <f t="shared" si="75"/>
        <v>4333500</v>
      </c>
      <c r="V54" s="3">
        <f t="shared" si="76"/>
        <v>4333500</v>
      </c>
      <c r="W54" s="36">
        <v>0.08</v>
      </c>
      <c r="X54" s="3">
        <f t="shared" si="77"/>
        <v>-346680</v>
      </c>
      <c r="Y54" s="3">
        <f t="shared" si="78"/>
        <v>8320320</v>
      </c>
      <c r="Z54"/>
      <c r="AA54" s="35">
        <v>47</v>
      </c>
      <c r="AB54" s="3">
        <f t="shared" si="79"/>
        <v>8320320</v>
      </c>
      <c r="AC54" s="3"/>
      <c r="AD54" s="3"/>
      <c r="AE54" s="76">
        <f t="shared" si="80"/>
        <v>0</v>
      </c>
      <c r="AF54" s="3">
        <f t="shared" si="81"/>
        <v>0</v>
      </c>
      <c r="AG54" s="3">
        <f t="shared" si="82"/>
        <v>8320320</v>
      </c>
      <c r="AH54" s="36">
        <v>0.08</v>
      </c>
      <c r="AI54" s="3">
        <f t="shared" si="83"/>
        <v>-665625.59999999998</v>
      </c>
      <c r="AJ54" s="3">
        <f t="shared" si="84"/>
        <v>7654694.4000000004</v>
      </c>
      <c r="AK54"/>
      <c r="AL54" s="35">
        <v>47</v>
      </c>
      <c r="AM54" s="3">
        <f t="shared" si="85"/>
        <v>7654694.4000000004</v>
      </c>
      <c r="AN54" s="3"/>
      <c r="AO54" s="3"/>
      <c r="AP54" s="76">
        <f t="shared" si="86"/>
        <v>0</v>
      </c>
      <c r="AQ54" s="3">
        <f t="shared" si="87"/>
        <v>0</v>
      </c>
      <c r="AR54" s="3">
        <f t="shared" si="88"/>
        <v>7654694.4000000004</v>
      </c>
      <c r="AS54" s="36">
        <v>0.08</v>
      </c>
      <c r="AT54" s="3">
        <f t="shared" si="89"/>
        <v>-612375.55200000003</v>
      </c>
      <c r="AU54" s="3">
        <f t="shared" si="90"/>
        <v>7042318.8480000002</v>
      </c>
      <c r="AV54"/>
      <c r="AW54" s="35">
        <v>47</v>
      </c>
      <c r="AX54" s="3">
        <f t="shared" si="91"/>
        <v>7042318.8480000002</v>
      </c>
      <c r="AY54" s="3"/>
      <c r="AZ54" s="3"/>
      <c r="BA54" s="76">
        <f t="shared" si="92"/>
        <v>0</v>
      </c>
      <c r="BB54" s="3">
        <f t="shared" si="93"/>
        <v>0</v>
      </c>
      <c r="BC54" s="3">
        <f t="shared" si="94"/>
        <v>7042318.8480000002</v>
      </c>
      <c r="BD54" s="36">
        <v>0.08</v>
      </c>
      <c r="BE54" s="3">
        <f t="shared" si="95"/>
        <v>-563385.50783999998</v>
      </c>
      <c r="BF54" s="3">
        <f t="shared" si="96"/>
        <v>6478933.3401600001</v>
      </c>
      <c r="BG54"/>
      <c r="BH54" s="35">
        <v>47</v>
      </c>
      <c r="BI54" s="3">
        <f t="shared" si="97"/>
        <v>6478933.3401600001</v>
      </c>
      <c r="BJ54" s="3"/>
      <c r="BK54" s="3"/>
      <c r="BL54" s="76">
        <f t="shared" si="98"/>
        <v>0</v>
      </c>
      <c r="BM54" s="3">
        <f t="shared" si="99"/>
        <v>0</v>
      </c>
      <c r="BN54" s="3">
        <f t="shared" si="100"/>
        <v>6478933.3401600001</v>
      </c>
      <c r="BO54" s="36">
        <v>0.08</v>
      </c>
      <c r="BP54" s="3">
        <f t="shared" si="101"/>
        <v>-518314.66721280001</v>
      </c>
      <c r="BQ54" s="3">
        <f t="shared" si="102"/>
        <v>5960618.6729472</v>
      </c>
      <c r="BS54" s="35">
        <v>47</v>
      </c>
      <c r="BT54" s="3">
        <f t="shared" si="103"/>
        <v>5960618.6729472</v>
      </c>
      <c r="BU54" s="3"/>
      <c r="BV54" s="3"/>
      <c r="BW54" s="76">
        <f t="shared" si="104"/>
        <v>0</v>
      </c>
      <c r="BX54" s="3">
        <f t="shared" si="105"/>
        <v>0</v>
      </c>
      <c r="BY54" s="3">
        <f t="shared" si="106"/>
        <v>5960618.6729472</v>
      </c>
      <c r="BZ54" s="36">
        <v>0.08</v>
      </c>
      <c r="CA54" s="3">
        <f t="shared" si="107"/>
        <v>-476849.493835776</v>
      </c>
      <c r="CB54" s="3">
        <f t="shared" si="108"/>
        <v>5483769.1791114239</v>
      </c>
      <c r="CD54" s="35">
        <v>47</v>
      </c>
      <c r="CE54" s="3">
        <f t="shared" si="109"/>
        <v>5483769.1791114239</v>
      </c>
      <c r="CF54" s="3"/>
      <c r="CG54" s="3"/>
      <c r="CH54" s="76">
        <f t="shared" si="110"/>
        <v>0</v>
      </c>
      <c r="CI54" s="3">
        <f t="shared" si="111"/>
        <v>0</v>
      </c>
      <c r="CJ54" s="3">
        <f t="shared" si="112"/>
        <v>5483769.1791114239</v>
      </c>
      <c r="CK54" s="36">
        <v>0.08</v>
      </c>
      <c r="CL54" s="3">
        <f t="shared" si="113"/>
        <v>-438701.5343289139</v>
      </c>
      <c r="CM54" s="3">
        <f t="shared" si="114"/>
        <v>5045067.6447825097</v>
      </c>
      <c r="CO54" s="35">
        <v>47</v>
      </c>
      <c r="CP54" s="3">
        <f t="shared" si="115"/>
        <v>5045067.6447825097</v>
      </c>
      <c r="CQ54" s="3"/>
      <c r="CR54" s="3"/>
      <c r="CS54" s="76">
        <f t="shared" si="116"/>
        <v>0</v>
      </c>
      <c r="CT54" s="3">
        <f t="shared" si="117"/>
        <v>0</v>
      </c>
      <c r="CU54" s="3">
        <f t="shared" si="118"/>
        <v>5045067.6447825097</v>
      </c>
      <c r="CV54" s="36">
        <v>0.08</v>
      </c>
      <c r="CW54" s="3">
        <f t="shared" si="119"/>
        <v>-403605.41158260079</v>
      </c>
      <c r="CX54" s="3">
        <f t="shared" si="120"/>
        <v>4641462.2331999093</v>
      </c>
      <c r="CZ54" s="35">
        <v>47</v>
      </c>
      <c r="DA54" s="3">
        <f t="shared" si="121"/>
        <v>4641462.2331999093</v>
      </c>
      <c r="DB54" s="3"/>
      <c r="DC54" s="3"/>
      <c r="DD54" s="76">
        <f t="shared" si="122"/>
        <v>0</v>
      </c>
      <c r="DE54" s="3">
        <f t="shared" si="123"/>
        <v>0</v>
      </c>
      <c r="DF54" s="3">
        <f t="shared" si="124"/>
        <v>4641462.2331999093</v>
      </c>
      <c r="DG54" s="36">
        <v>0.08</v>
      </c>
      <c r="DH54" s="3">
        <f t="shared" si="125"/>
        <v>-371316.97865599277</v>
      </c>
      <c r="DI54" s="3">
        <f t="shared" si="126"/>
        <v>4270145.2545439163</v>
      </c>
    </row>
    <row r="55" spans="16:113" x14ac:dyDescent="0.25">
      <c r="P55" s="35">
        <v>50</v>
      </c>
      <c r="Q55" s="3"/>
      <c r="R55" s="3">
        <f t="shared" si="73"/>
        <v>497000</v>
      </c>
      <c r="S55" s="3"/>
      <c r="T55" s="76">
        <f t="shared" si="74"/>
        <v>497000</v>
      </c>
      <c r="U55" s="3">
        <f t="shared" si="75"/>
        <v>248500</v>
      </c>
      <c r="V55" s="3">
        <f t="shared" si="76"/>
        <v>248500</v>
      </c>
      <c r="W55" s="36">
        <v>0.55000000000000004</v>
      </c>
      <c r="X55" s="3">
        <f t="shared" si="77"/>
        <v>-136675</v>
      </c>
      <c r="Y55" s="3">
        <f t="shared" si="78"/>
        <v>360325</v>
      </c>
      <c r="Z55"/>
      <c r="AA55" s="35">
        <v>50</v>
      </c>
      <c r="AB55" s="3">
        <f t="shared" si="79"/>
        <v>360325</v>
      </c>
      <c r="AC55" s="3"/>
      <c r="AD55" s="3"/>
      <c r="AE55" s="76">
        <f t="shared" si="80"/>
        <v>0</v>
      </c>
      <c r="AF55" s="3">
        <f t="shared" si="81"/>
        <v>0</v>
      </c>
      <c r="AG55" s="3">
        <f t="shared" si="82"/>
        <v>360325</v>
      </c>
      <c r="AH55" s="36">
        <v>0.55000000000000004</v>
      </c>
      <c r="AI55" s="3">
        <f t="shared" si="83"/>
        <v>-198178.75000000003</v>
      </c>
      <c r="AJ55" s="3">
        <f t="shared" si="84"/>
        <v>162146.24999999997</v>
      </c>
      <c r="AK55"/>
      <c r="AL55" s="35">
        <v>50</v>
      </c>
      <c r="AM55" s="3">
        <f t="shared" si="85"/>
        <v>162146.24999999997</v>
      </c>
      <c r="AN55" s="3"/>
      <c r="AO55" s="3"/>
      <c r="AP55" s="76">
        <f t="shared" si="86"/>
        <v>0</v>
      </c>
      <c r="AQ55" s="3">
        <f t="shared" si="87"/>
        <v>0</v>
      </c>
      <c r="AR55" s="3">
        <f t="shared" si="88"/>
        <v>162146.24999999997</v>
      </c>
      <c r="AS55" s="36">
        <v>0.55000000000000004</v>
      </c>
      <c r="AT55" s="3">
        <f t="shared" si="89"/>
        <v>-89180.437499999985</v>
      </c>
      <c r="AU55" s="3">
        <f t="shared" si="90"/>
        <v>72965.812499999985</v>
      </c>
      <c r="AV55"/>
      <c r="AW55" s="35">
        <v>50</v>
      </c>
      <c r="AX55" s="3">
        <f t="shared" si="91"/>
        <v>72965.812499999985</v>
      </c>
      <c r="AY55" s="3"/>
      <c r="AZ55" s="3"/>
      <c r="BA55" s="76">
        <f t="shared" si="92"/>
        <v>0</v>
      </c>
      <c r="BB55" s="3">
        <f t="shared" si="93"/>
        <v>0</v>
      </c>
      <c r="BC55" s="3">
        <f t="shared" si="94"/>
        <v>72965.812499999985</v>
      </c>
      <c r="BD55" s="36">
        <v>0.55000000000000004</v>
      </c>
      <c r="BE55" s="3">
        <f t="shared" si="95"/>
        <v>-40131.196874999994</v>
      </c>
      <c r="BF55" s="3">
        <f t="shared" si="96"/>
        <v>32834.615624999991</v>
      </c>
      <c r="BG55"/>
      <c r="BH55" s="35">
        <v>50</v>
      </c>
      <c r="BI55" s="3">
        <f t="shared" si="97"/>
        <v>32834.615624999991</v>
      </c>
      <c r="BJ55" s="3"/>
      <c r="BK55" s="3"/>
      <c r="BL55" s="76">
        <f t="shared" si="98"/>
        <v>0</v>
      </c>
      <c r="BM55" s="3">
        <f t="shared" si="99"/>
        <v>0</v>
      </c>
      <c r="BN55" s="3">
        <f t="shared" si="100"/>
        <v>32834.615624999991</v>
      </c>
      <c r="BO55" s="36">
        <v>0.55000000000000004</v>
      </c>
      <c r="BP55" s="3">
        <f t="shared" si="101"/>
        <v>-18059.038593749996</v>
      </c>
      <c r="BQ55" s="3">
        <f t="shared" si="102"/>
        <v>14775.577031249995</v>
      </c>
      <c r="BS55" s="35">
        <v>50</v>
      </c>
      <c r="BT55" s="3">
        <f t="shared" si="103"/>
        <v>14775.577031249995</v>
      </c>
      <c r="BU55" s="3"/>
      <c r="BV55" s="3"/>
      <c r="BW55" s="76">
        <f t="shared" si="104"/>
        <v>0</v>
      </c>
      <c r="BX55" s="3">
        <f t="shared" si="105"/>
        <v>0</v>
      </c>
      <c r="BY55" s="3">
        <f t="shared" si="106"/>
        <v>14775.577031249995</v>
      </c>
      <c r="BZ55" s="36">
        <v>0.55000000000000004</v>
      </c>
      <c r="CA55" s="3">
        <f t="shared" si="107"/>
        <v>-8126.5673671874983</v>
      </c>
      <c r="CB55" s="3">
        <f t="shared" si="108"/>
        <v>6649.009664062497</v>
      </c>
      <c r="CD55" s="35">
        <v>50</v>
      </c>
      <c r="CE55" s="3">
        <f t="shared" si="109"/>
        <v>6649.009664062497</v>
      </c>
      <c r="CF55" s="3"/>
      <c r="CG55" s="3"/>
      <c r="CH55" s="76">
        <f t="shared" si="110"/>
        <v>0</v>
      </c>
      <c r="CI55" s="3">
        <f t="shared" si="111"/>
        <v>0</v>
      </c>
      <c r="CJ55" s="3">
        <f t="shared" si="112"/>
        <v>6649.009664062497</v>
      </c>
      <c r="CK55" s="36">
        <v>0.55000000000000004</v>
      </c>
      <c r="CL55" s="3">
        <f t="shared" si="113"/>
        <v>-3656.9553152343738</v>
      </c>
      <c r="CM55" s="3">
        <f t="shared" si="114"/>
        <v>2992.0543488281232</v>
      </c>
      <c r="CO55" s="35">
        <v>50</v>
      </c>
      <c r="CP55" s="3">
        <f t="shared" si="115"/>
        <v>2992.0543488281232</v>
      </c>
      <c r="CQ55" s="3"/>
      <c r="CR55" s="3"/>
      <c r="CS55" s="76">
        <f t="shared" si="116"/>
        <v>0</v>
      </c>
      <c r="CT55" s="3">
        <f t="shared" si="117"/>
        <v>0</v>
      </c>
      <c r="CU55" s="3">
        <f t="shared" si="118"/>
        <v>2992.0543488281232</v>
      </c>
      <c r="CV55" s="36">
        <v>0.55000000000000004</v>
      </c>
      <c r="CW55" s="3">
        <f t="shared" si="119"/>
        <v>-1645.6298918554678</v>
      </c>
      <c r="CX55" s="3">
        <f t="shared" si="120"/>
        <v>1346.4244569726554</v>
      </c>
      <c r="CZ55" s="35">
        <v>50</v>
      </c>
      <c r="DA55" s="3">
        <f t="shared" si="121"/>
        <v>1346.4244569726554</v>
      </c>
      <c r="DB55" s="3"/>
      <c r="DC55" s="3"/>
      <c r="DD55" s="76">
        <f t="shared" si="122"/>
        <v>0</v>
      </c>
      <c r="DE55" s="3">
        <f t="shared" si="123"/>
        <v>0</v>
      </c>
      <c r="DF55" s="3">
        <f t="shared" si="124"/>
        <v>1346.4244569726554</v>
      </c>
      <c r="DG55" s="36">
        <v>0.55000000000000004</v>
      </c>
      <c r="DH55" s="3">
        <f t="shared" si="125"/>
        <v>-740.53345133496055</v>
      </c>
      <c r="DI55" s="3">
        <f t="shared" si="126"/>
        <v>605.89100563769489</v>
      </c>
    </row>
    <row r="56" spans="16:113" x14ac:dyDescent="0.25">
      <c r="P56" s="35">
        <v>52</v>
      </c>
      <c r="Q56" s="3"/>
      <c r="R56" s="3">
        <f t="shared" si="73"/>
        <v>0</v>
      </c>
      <c r="S56" s="3"/>
      <c r="T56" s="76">
        <f t="shared" si="74"/>
        <v>0</v>
      </c>
      <c r="U56" s="3">
        <f t="shared" si="75"/>
        <v>0</v>
      </c>
      <c r="V56" s="3">
        <f t="shared" si="76"/>
        <v>0</v>
      </c>
      <c r="W56" s="36">
        <v>0.55000000000000004</v>
      </c>
      <c r="X56" s="3">
        <f t="shared" si="77"/>
        <v>0</v>
      </c>
      <c r="Y56" s="3">
        <f t="shared" si="78"/>
        <v>0</v>
      </c>
      <c r="Z56"/>
      <c r="AA56" s="35">
        <v>52</v>
      </c>
      <c r="AB56" s="3">
        <f t="shared" si="79"/>
        <v>0</v>
      </c>
      <c r="AC56" s="3"/>
      <c r="AD56" s="3"/>
      <c r="AE56" s="76">
        <f t="shared" si="80"/>
        <v>0</v>
      </c>
      <c r="AF56" s="3">
        <f t="shared" si="81"/>
        <v>0</v>
      </c>
      <c r="AG56" s="3">
        <f t="shared" si="82"/>
        <v>0</v>
      </c>
      <c r="AH56" s="36">
        <v>0.55000000000000004</v>
      </c>
      <c r="AI56" s="3">
        <f t="shared" si="83"/>
        <v>0</v>
      </c>
      <c r="AJ56" s="3">
        <f t="shared" si="84"/>
        <v>0</v>
      </c>
      <c r="AK56"/>
      <c r="AL56" s="35">
        <v>52</v>
      </c>
      <c r="AM56" s="3">
        <f t="shared" si="85"/>
        <v>0</v>
      </c>
      <c r="AN56" s="3"/>
      <c r="AO56" s="3"/>
      <c r="AP56" s="76">
        <f t="shared" si="86"/>
        <v>0</v>
      </c>
      <c r="AQ56" s="3">
        <f t="shared" si="87"/>
        <v>0</v>
      </c>
      <c r="AR56" s="3">
        <f t="shared" si="88"/>
        <v>0</v>
      </c>
      <c r="AS56" s="36">
        <v>0.55000000000000004</v>
      </c>
      <c r="AT56" s="3">
        <f t="shared" si="89"/>
        <v>0</v>
      </c>
      <c r="AU56" s="3">
        <f t="shared" si="90"/>
        <v>0</v>
      </c>
      <c r="AV56"/>
      <c r="AW56" s="35">
        <v>52</v>
      </c>
      <c r="AX56" s="3">
        <f t="shared" si="91"/>
        <v>0</v>
      </c>
      <c r="AY56" s="3"/>
      <c r="AZ56" s="3"/>
      <c r="BA56" s="76">
        <f t="shared" si="92"/>
        <v>0</v>
      </c>
      <c r="BB56" s="3">
        <f t="shared" si="93"/>
        <v>0</v>
      </c>
      <c r="BC56" s="3">
        <f t="shared" si="94"/>
        <v>0</v>
      </c>
      <c r="BD56" s="36">
        <v>0.55000000000000004</v>
      </c>
      <c r="BE56" s="3">
        <f t="shared" si="95"/>
        <v>0</v>
      </c>
      <c r="BF56" s="3">
        <f t="shared" si="96"/>
        <v>0</v>
      </c>
      <c r="BG56"/>
      <c r="BH56" s="35">
        <v>52</v>
      </c>
      <c r="BI56" s="3">
        <f t="shared" si="97"/>
        <v>0</v>
      </c>
      <c r="BJ56" s="3"/>
      <c r="BK56" s="3"/>
      <c r="BL56" s="76">
        <f t="shared" si="98"/>
        <v>0</v>
      </c>
      <c r="BM56" s="3">
        <f t="shared" si="99"/>
        <v>0</v>
      </c>
      <c r="BN56" s="3">
        <f t="shared" si="100"/>
        <v>0</v>
      </c>
      <c r="BO56" s="36">
        <v>0.55000000000000004</v>
      </c>
      <c r="BP56" s="3">
        <f t="shared" si="101"/>
        <v>0</v>
      </c>
      <c r="BQ56" s="3">
        <f t="shared" si="102"/>
        <v>0</v>
      </c>
      <c r="BS56" s="35">
        <v>52</v>
      </c>
      <c r="BT56" s="3">
        <f t="shared" si="103"/>
        <v>0</v>
      </c>
      <c r="BU56" s="3"/>
      <c r="BV56" s="3"/>
      <c r="BW56" s="76">
        <f t="shared" si="104"/>
        <v>0</v>
      </c>
      <c r="BX56" s="3">
        <f t="shared" si="105"/>
        <v>0</v>
      </c>
      <c r="BY56" s="3">
        <f t="shared" si="106"/>
        <v>0</v>
      </c>
      <c r="BZ56" s="36">
        <v>0.55000000000000004</v>
      </c>
      <c r="CA56" s="3">
        <f t="shared" si="107"/>
        <v>0</v>
      </c>
      <c r="CB56" s="3">
        <f t="shared" si="108"/>
        <v>0</v>
      </c>
      <c r="CD56" s="35">
        <v>52</v>
      </c>
      <c r="CE56" s="3">
        <f t="shared" si="109"/>
        <v>0</v>
      </c>
      <c r="CF56" s="3"/>
      <c r="CG56" s="3"/>
      <c r="CH56" s="76">
        <f t="shared" si="110"/>
        <v>0</v>
      </c>
      <c r="CI56" s="3">
        <f t="shared" si="111"/>
        <v>0</v>
      </c>
      <c r="CJ56" s="3">
        <f t="shared" si="112"/>
        <v>0</v>
      </c>
      <c r="CK56" s="36">
        <v>0.55000000000000004</v>
      </c>
      <c r="CL56" s="3">
        <f t="shared" si="113"/>
        <v>0</v>
      </c>
      <c r="CM56" s="3">
        <f t="shared" si="114"/>
        <v>0</v>
      </c>
      <c r="CO56" s="35">
        <v>52</v>
      </c>
      <c r="CP56" s="3">
        <f t="shared" si="115"/>
        <v>0</v>
      </c>
      <c r="CQ56" s="3"/>
      <c r="CR56" s="3"/>
      <c r="CS56" s="76">
        <f t="shared" si="116"/>
        <v>0</v>
      </c>
      <c r="CT56" s="3">
        <f t="shared" si="117"/>
        <v>0</v>
      </c>
      <c r="CU56" s="3">
        <f t="shared" si="118"/>
        <v>0</v>
      </c>
      <c r="CV56" s="36">
        <v>0.55000000000000004</v>
      </c>
      <c r="CW56" s="3">
        <f t="shared" si="119"/>
        <v>0</v>
      </c>
      <c r="CX56" s="3">
        <f t="shared" si="120"/>
        <v>0</v>
      </c>
      <c r="CZ56" s="35">
        <v>52</v>
      </c>
      <c r="DA56" s="3">
        <f t="shared" si="121"/>
        <v>0</v>
      </c>
      <c r="DB56" s="3"/>
      <c r="DC56" s="3"/>
      <c r="DD56" s="76">
        <f t="shared" si="122"/>
        <v>0</v>
      </c>
      <c r="DE56" s="3">
        <f t="shared" si="123"/>
        <v>0</v>
      </c>
      <c r="DF56" s="3">
        <f t="shared" si="124"/>
        <v>0</v>
      </c>
      <c r="DG56" s="36">
        <v>0.55000000000000004</v>
      </c>
      <c r="DH56" s="3">
        <f t="shared" si="125"/>
        <v>0</v>
      </c>
      <c r="DI56" s="3">
        <f t="shared" si="126"/>
        <v>0</v>
      </c>
    </row>
    <row r="57" spans="16:113" x14ac:dyDescent="0.25">
      <c r="P57" s="35">
        <v>95</v>
      </c>
      <c r="Q57" s="3"/>
      <c r="R57" s="3">
        <f t="shared" si="73"/>
        <v>0</v>
      </c>
      <c r="S57" s="3"/>
      <c r="T57" s="76">
        <f t="shared" si="74"/>
        <v>0</v>
      </c>
      <c r="U57" s="3">
        <f t="shared" si="75"/>
        <v>0</v>
      </c>
      <c r="V57" s="3">
        <f t="shared" si="76"/>
        <v>0</v>
      </c>
      <c r="W57" s="36">
        <v>0</v>
      </c>
      <c r="X57" s="3">
        <f t="shared" si="77"/>
        <v>0</v>
      </c>
      <c r="Y57" s="3">
        <f t="shared" si="78"/>
        <v>0</v>
      </c>
      <c r="Z57"/>
      <c r="AA57" s="35">
        <v>95</v>
      </c>
      <c r="AB57" s="3">
        <f t="shared" si="79"/>
        <v>0</v>
      </c>
      <c r="AC57" s="3"/>
      <c r="AD57" s="3"/>
      <c r="AE57" s="76">
        <f t="shared" si="80"/>
        <v>0</v>
      </c>
      <c r="AF57" s="3">
        <f t="shared" si="81"/>
        <v>0</v>
      </c>
      <c r="AG57" s="3">
        <f t="shared" si="82"/>
        <v>0</v>
      </c>
      <c r="AH57" s="36">
        <v>0</v>
      </c>
      <c r="AI57" s="3">
        <f t="shared" si="83"/>
        <v>0</v>
      </c>
      <c r="AJ57" s="3">
        <f t="shared" si="84"/>
        <v>0</v>
      </c>
      <c r="AK57"/>
      <c r="AL57" s="35">
        <v>95</v>
      </c>
      <c r="AM57" s="3">
        <f t="shared" si="85"/>
        <v>0</v>
      </c>
      <c r="AN57" s="3"/>
      <c r="AO57" s="3"/>
      <c r="AP57" s="76">
        <f t="shared" si="86"/>
        <v>0</v>
      </c>
      <c r="AQ57" s="3">
        <f t="shared" si="87"/>
        <v>0</v>
      </c>
      <c r="AR57" s="3">
        <f t="shared" si="88"/>
        <v>0</v>
      </c>
      <c r="AS57" s="36">
        <v>0</v>
      </c>
      <c r="AT57" s="3">
        <f t="shared" si="89"/>
        <v>0</v>
      </c>
      <c r="AU57" s="3">
        <f t="shared" si="90"/>
        <v>0</v>
      </c>
      <c r="AV57"/>
      <c r="AW57" s="35">
        <v>95</v>
      </c>
      <c r="AX57" s="3">
        <f t="shared" si="91"/>
        <v>0</v>
      </c>
      <c r="AY57" s="3"/>
      <c r="AZ57" s="3"/>
      <c r="BA57" s="76">
        <f t="shared" si="92"/>
        <v>0</v>
      </c>
      <c r="BB57" s="3">
        <f t="shared" si="93"/>
        <v>0</v>
      </c>
      <c r="BC57" s="3">
        <f t="shared" si="94"/>
        <v>0</v>
      </c>
      <c r="BD57" s="36">
        <v>0</v>
      </c>
      <c r="BE57" s="3">
        <f t="shared" si="95"/>
        <v>0</v>
      </c>
      <c r="BF57" s="3">
        <f t="shared" si="96"/>
        <v>0</v>
      </c>
      <c r="BG57"/>
      <c r="BH57" s="35">
        <v>95</v>
      </c>
      <c r="BI57" s="3">
        <f t="shared" si="97"/>
        <v>0</v>
      </c>
      <c r="BJ57" s="3"/>
      <c r="BK57" s="3"/>
      <c r="BL57" s="76">
        <f t="shared" si="98"/>
        <v>0</v>
      </c>
      <c r="BM57" s="3">
        <f t="shared" si="99"/>
        <v>0</v>
      </c>
      <c r="BN57" s="3">
        <f t="shared" si="100"/>
        <v>0</v>
      </c>
      <c r="BO57" s="36">
        <v>0</v>
      </c>
      <c r="BP57" s="3">
        <f t="shared" si="101"/>
        <v>0</v>
      </c>
      <c r="BQ57" s="3">
        <f t="shared" si="102"/>
        <v>0</v>
      </c>
      <c r="BS57" s="35">
        <v>95</v>
      </c>
      <c r="BT57" s="3">
        <f t="shared" si="103"/>
        <v>0</v>
      </c>
      <c r="BU57" s="3"/>
      <c r="BV57" s="3"/>
      <c r="BW57" s="76">
        <f t="shared" si="104"/>
        <v>0</v>
      </c>
      <c r="BX57" s="3">
        <f t="shared" si="105"/>
        <v>0</v>
      </c>
      <c r="BY57" s="3">
        <f t="shared" si="106"/>
        <v>0</v>
      </c>
      <c r="BZ57" s="36">
        <v>0</v>
      </c>
      <c r="CA57" s="3">
        <f t="shared" si="107"/>
        <v>0</v>
      </c>
      <c r="CB57" s="3">
        <f t="shared" si="108"/>
        <v>0</v>
      </c>
      <c r="CD57" s="35">
        <v>95</v>
      </c>
      <c r="CE57" s="3">
        <f t="shared" si="109"/>
        <v>0</v>
      </c>
      <c r="CF57" s="3"/>
      <c r="CG57" s="3"/>
      <c r="CH57" s="76">
        <f t="shared" si="110"/>
        <v>0</v>
      </c>
      <c r="CI57" s="3">
        <f t="shared" si="111"/>
        <v>0</v>
      </c>
      <c r="CJ57" s="3">
        <f t="shared" si="112"/>
        <v>0</v>
      </c>
      <c r="CK57" s="36">
        <v>0</v>
      </c>
      <c r="CL57" s="3">
        <f t="shared" si="113"/>
        <v>0</v>
      </c>
      <c r="CM57" s="3">
        <f t="shared" si="114"/>
        <v>0</v>
      </c>
      <c r="CO57" s="35">
        <v>95</v>
      </c>
      <c r="CP57" s="3">
        <f t="shared" si="115"/>
        <v>0</v>
      </c>
      <c r="CQ57" s="3"/>
      <c r="CR57" s="3"/>
      <c r="CS57" s="76">
        <f t="shared" si="116"/>
        <v>0</v>
      </c>
      <c r="CT57" s="3">
        <f t="shared" si="117"/>
        <v>0</v>
      </c>
      <c r="CU57" s="3">
        <f t="shared" si="118"/>
        <v>0</v>
      </c>
      <c r="CV57" s="36">
        <v>0</v>
      </c>
      <c r="CW57" s="3">
        <f t="shared" si="119"/>
        <v>0</v>
      </c>
      <c r="CX57" s="3">
        <f t="shared" si="120"/>
        <v>0</v>
      </c>
      <c r="CZ57" s="35">
        <v>95</v>
      </c>
      <c r="DA57" s="3">
        <f t="shared" si="121"/>
        <v>0</v>
      </c>
      <c r="DB57" s="3"/>
      <c r="DC57" s="3"/>
      <c r="DD57" s="76">
        <f t="shared" si="122"/>
        <v>0</v>
      </c>
      <c r="DE57" s="3">
        <f t="shared" si="123"/>
        <v>0</v>
      </c>
      <c r="DF57" s="3">
        <f t="shared" si="124"/>
        <v>0</v>
      </c>
      <c r="DG57" s="36">
        <v>0</v>
      </c>
      <c r="DH57" s="3">
        <f t="shared" si="125"/>
        <v>0</v>
      </c>
      <c r="DI57" s="3">
        <f t="shared" si="126"/>
        <v>0</v>
      </c>
    </row>
    <row r="58" spans="16:113" x14ac:dyDescent="0.25">
      <c r="P58"/>
      <c r="Q58" s="3"/>
      <c r="R58" s="3">
        <f t="shared" si="73"/>
        <v>0</v>
      </c>
      <c r="S58" s="3"/>
      <c r="T58" s="76">
        <f t="shared" si="74"/>
        <v>0</v>
      </c>
      <c r="U58" s="3">
        <f t="shared" si="75"/>
        <v>0</v>
      </c>
      <c r="V58" s="3">
        <f t="shared" si="76"/>
        <v>0</v>
      </c>
      <c r="W58" s="3"/>
      <c r="X58" s="3">
        <f t="shared" si="77"/>
        <v>0</v>
      </c>
      <c r="Y58" s="3">
        <f t="shared" si="78"/>
        <v>0</v>
      </c>
      <c r="Z58"/>
      <c r="AA58"/>
      <c r="AB58" s="3">
        <f t="shared" si="79"/>
        <v>0</v>
      </c>
      <c r="AC58" s="3"/>
      <c r="AD58" s="3"/>
      <c r="AE58" s="76">
        <f t="shared" si="80"/>
        <v>0</v>
      </c>
      <c r="AF58" s="3">
        <f t="shared" si="81"/>
        <v>0</v>
      </c>
      <c r="AG58" s="3">
        <f t="shared" si="82"/>
        <v>0</v>
      </c>
      <c r="AH58" s="3"/>
      <c r="AI58" s="3">
        <f t="shared" si="83"/>
        <v>0</v>
      </c>
      <c r="AJ58" s="3">
        <f t="shared" si="84"/>
        <v>0</v>
      </c>
      <c r="AK58"/>
      <c r="AL58"/>
      <c r="AM58" s="3">
        <f t="shared" si="85"/>
        <v>0</v>
      </c>
      <c r="AN58" s="3"/>
      <c r="AO58" s="3"/>
      <c r="AP58" s="76">
        <f t="shared" si="86"/>
        <v>0</v>
      </c>
      <c r="AQ58" s="3">
        <f t="shared" si="87"/>
        <v>0</v>
      </c>
      <c r="AR58" s="3">
        <f t="shared" si="88"/>
        <v>0</v>
      </c>
      <c r="AS58" s="3"/>
      <c r="AT58" s="3">
        <f t="shared" si="89"/>
        <v>0</v>
      </c>
      <c r="AU58" s="3">
        <f t="shared" si="90"/>
        <v>0</v>
      </c>
      <c r="AV58"/>
      <c r="AW58"/>
      <c r="AX58" s="3">
        <f t="shared" si="91"/>
        <v>0</v>
      </c>
      <c r="AY58" s="3"/>
      <c r="AZ58" s="3"/>
      <c r="BA58" s="76">
        <f t="shared" si="92"/>
        <v>0</v>
      </c>
      <c r="BB58" s="3">
        <f t="shared" si="93"/>
        <v>0</v>
      </c>
      <c r="BC58" s="3">
        <f t="shared" si="94"/>
        <v>0</v>
      </c>
      <c r="BD58" s="3"/>
      <c r="BE58" s="3">
        <f t="shared" si="95"/>
        <v>0</v>
      </c>
      <c r="BF58" s="3">
        <f t="shared" si="96"/>
        <v>0</v>
      </c>
      <c r="BG58"/>
      <c r="BH58"/>
      <c r="BI58" s="3">
        <f t="shared" si="97"/>
        <v>0</v>
      </c>
      <c r="BJ58" s="3"/>
      <c r="BK58" s="3"/>
      <c r="BL58" s="76">
        <f t="shared" si="98"/>
        <v>0</v>
      </c>
      <c r="BM58" s="3">
        <f t="shared" si="99"/>
        <v>0</v>
      </c>
      <c r="BN58" s="3">
        <f t="shared" si="100"/>
        <v>0</v>
      </c>
      <c r="BO58" s="3"/>
      <c r="BP58" s="3">
        <f t="shared" si="101"/>
        <v>0</v>
      </c>
      <c r="BQ58" s="3">
        <f t="shared" si="102"/>
        <v>0</v>
      </c>
      <c r="BS58"/>
      <c r="BT58" s="3">
        <f t="shared" si="103"/>
        <v>0</v>
      </c>
      <c r="BU58" s="3"/>
      <c r="BV58" s="3"/>
      <c r="BW58" s="76">
        <f t="shared" si="104"/>
        <v>0</v>
      </c>
      <c r="BX58" s="3">
        <f t="shared" si="105"/>
        <v>0</v>
      </c>
      <c r="BY58" s="3">
        <f t="shared" si="106"/>
        <v>0</v>
      </c>
      <c r="BZ58" s="3"/>
      <c r="CA58" s="3">
        <f t="shared" si="107"/>
        <v>0</v>
      </c>
      <c r="CB58" s="3">
        <f t="shared" si="108"/>
        <v>0</v>
      </c>
      <c r="CD58"/>
      <c r="CE58" s="3">
        <f t="shared" si="109"/>
        <v>0</v>
      </c>
      <c r="CF58" s="3"/>
      <c r="CG58" s="3"/>
      <c r="CH58" s="76">
        <f t="shared" si="110"/>
        <v>0</v>
      </c>
      <c r="CI58" s="3">
        <f t="shared" si="111"/>
        <v>0</v>
      </c>
      <c r="CJ58" s="3">
        <f t="shared" si="112"/>
        <v>0</v>
      </c>
      <c r="CK58" s="3"/>
      <c r="CL58" s="3">
        <f t="shared" si="113"/>
        <v>0</v>
      </c>
      <c r="CM58" s="3">
        <f t="shared" si="114"/>
        <v>0</v>
      </c>
      <c r="CO58"/>
      <c r="CP58" s="3">
        <f t="shared" si="115"/>
        <v>0</v>
      </c>
      <c r="CQ58" s="3"/>
      <c r="CR58" s="3"/>
      <c r="CS58" s="76">
        <f t="shared" si="116"/>
        <v>0</v>
      </c>
      <c r="CT58" s="3">
        <f t="shared" si="117"/>
        <v>0</v>
      </c>
      <c r="CU58" s="3">
        <f t="shared" si="118"/>
        <v>0</v>
      </c>
      <c r="CV58" s="3"/>
      <c r="CW58" s="3">
        <f t="shared" si="119"/>
        <v>0</v>
      </c>
      <c r="CX58" s="3">
        <f t="shared" si="120"/>
        <v>0</v>
      </c>
      <c r="CZ58"/>
      <c r="DA58" s="3">
        <f t="shared" si="121"/>
        <v>0</v>
      </c>
      <c r="DB58" s="3"/>
      <c r="DC58" s="3"/>
      <c r="DD58" s="76">
        <f t="shared" si="122"/>
        <v>0</v>
      </c>
      <c r="DE58" s="3">
        <f t="shared" si="123"/>
        <v>0</v>
      </c>
      <c r="DF58" s="3">
        <f t="shared" si="124"/>
        <v>0</v>
      </c>
      <c r="DG58" s="3"/>
      <c r="DH58" s="3">
        <f t="shared" si="125"/>
        <v>0</v>
      </c>
      <c r="DI58" s="3">
        <f t="shared" si="126"/>
        <v>0</v>
      </c>
    </row>
    <row r="59" spans="16:113" x14ac:dyDescent="0.25">
      <c r="P59"/>
      <c r="Q59" s="3"/>
      <c r="R59" s="3">
        <f t="shared" si="73"/>
        <v>0</v>
      </c>
      <c r="S59" s="3"/>
      <c r="T59" s="76">
        <f t="shared" si="74"/>
        <v>0</v>
      </c>
      <c r="U59" s="3">
        <f t="shared" si="75"/>
        <v>0</v>
      </c>
      <c r="V59" s="3">
        <f t="shared" si="76"/>
        <v>0</v>
      </c>
      <c r="W59" s="3"/>
      <c r="X59" s="3">
        <f t="shared" si="77"/>
        <v>0</v>
      </c>
      <c r="Y59" s="3">
        <f t="shared" si="78"/>
        <v>0</v>
      </c>
      <c r="Z59"/>
      <c r="AA59"/>
      <c r="AB59" s="3">
        <f t="shared" si="79"/>
        <v>0</v>
      </c>
      <c r="AC59" s="3"/>
      <c r="AD59" s="3"/>
      <c r="AE59" s="76">
        <f t="shared" si="80"/>
        <v>0</v>
      </c>
      <c r="AF59" s="3">
        <f t="shared" si="81"/>
        <v>0</v>
      </c>
      <c r="AG59" s="3">
        <f t="shared" si="82"/>
        <v>0</v>
      </c>
      <c r="AH59" s="3"/>
      <c r="AI59" s="3">
        <f t="shared" si="83"/>
        <v>0</v>
      </c>
      <c r="AJ59" s="3">
        <f t="shared" si="84"/>
        <v>0</v>
      </c>
      <c r="AK59"/>
      <c r="AL59"/>
      <c r="AM59" s="3">
        <f t="shared" si="85"/>
        <v>0</v>
      </c>
      <c r="AN59" s="3"/>
      <c r="AO59" s="3"/>
      <c r="AP59" s="76">
        <f t="shared" si="86"/>
        <v>0</v>
      </c>
      <c r="AQ59" s="3">
        <f t="shared" si="87"/>
        <v>0</v>
      </c>
      <c r="AR59" s="3">
        <f t="shared" si="88"/>
        <v>0</v>
      </c>
      <c r="AS59" s="3"/>
      <c r="AT59" s="3">
        <f t="shared" si="89"/>
        <v>0</v>
      </c>
      <c r="AU59" s="3">
        <f t="shared" si="90"/>
        <v>0</v>
      </c>
      <c r="AV59"/>
      <c r="AW59"/>
      <c r="AX59" s="3">
        <f t="shared" si="91"/>
        <v>0</v>
      </c>
      <c r="AY59" s="3"/>
      <c r="AZ59" s="3"/>
      <c r="BA59" s="76">
        <f t="shared" si="92"/>
        <v>0</v>
      </c>
      <c r="BB59" s="3">
        <f t="shared" si="93"/>
        <v>0</v>
      </c>
      <c r="BC59" s="3">
        <f t="shared" si="94"/>
        <v>0</v>
      </c>
      <c r="BD59" s="3"/>
      <c r="BE59" s="3">
        <f t="shared" si="95"/>
        <v>0</v>
      </c>
      <c r="BF59" s="3">
        <f t="shared" si="96"/>
        <v>0</v>
      </c>
      <c r="BG59"/>
      <c r="BH59"/>
      <c r="BI59" s="3">
        <f t="shared" si="97"/>
        <v>0</v>
      </c>
      <c r="BJ59" s="3"/>
      <c r="BK59" s="3"/>
      <c r="BL59" s="76">
        <f t="shared" si="98"/>
        <v>0</v>
      </c>
      <c r="BM59" s="3">
        <f t="shared" si="99"/>
        <v>0</v>
      </c>
      <c r="BN59" s="3">
        <f t="shared" si="100"/>
        <v>0</v>
      </c>
      <c r="BO59" s="3"/>
      <c r="BP59" s="3">
        <f t="shared" si="101"/>
        <v>0</v>
      </c>
      <c r="BQ59" s="3">
        <f t="shared" si="102"/>
        <v>0</v>
      </c>
      <c r="BS59"/>
      <c r="BT59" s="3">
        <f t="shared" si="103"/>
        <v>0</v>
      </c>
      <c r="BU59" s="3"/>
      <c r="BV59" s="3"/>
      <c r="BW59" s="76">
        <f t="shared" si="104"/>
        <v>0</v>
      </c>
      <c r="BX59" s="3">
        <f t="shared" si="105"/>
        <v>0</v>
      </c>
      <c r="BY59" s="3">
        <f t="shared" si="106"/>
        <v>0</v>
      </c>
      <c r="BZ59" s="3"/>
      <c r="CA59" s="3">
        <f t="shared" si="107"/>
        <v>0</v>
      </c>
      <c r="CB59" s="3">
        <f t="shared" si="108"/>
        <v>0</v>
      </c>
      <c r="CD59"/>
      <c r="CE59" s="3">
        <f t="shared" si="109"/>
        <v>0</v>
      </c>
      <c r="CF59" s="3"/>
      <c r="CG59" s="3"/>
      <c r="CH59" s="76">
        <f t="shared" si="110"/>
        <v>0</v>
      </c>
      <c r="CI59" s="3">
        <f t="shared" si="111"/>
        <v>0</v>
      </c>
      <c r="CJ59" s="3">
        <f t="shared" si="112"/>
        <v>0</v>
      </c>
      <c r="CK59" s="3"/>
      <c r="CL59" s="3">
        <f t="shared" si="113"/>
        <v>0</v>
      </c>
      <c r="CM59" s="3">
        <f t="shared" si="114"/>
        <v>0</v>
      </c>
      <c r="CO59"/>
      <c r="CP59" s="3">
        <f t="shared" si="115"/>
        <v>0</v>
      </c>
      <c r="CQ59" s="3"/>
      <c r="CR59" s="3"/>
      <c r="CS59" s="76">
        <f t="shared" si="116"/>
        <v>0</v>
      </c>
      <c r="CT59" s="3">
        <f t="shared" si="117"/>
        <v>0</v>
      </c>
      <c r="CU59" s="3">
        <f t="shared" si="118"/>
        <v>0</v>
      </c>
      <c r="CV59" s="3"/>
      <c r="CW59" s="3">
        <f t="shared" si="119"/>
        <v>0</v>
      </c>
      <c r="CX59" s="3">
        <f t="shared" si="120"/>
        <v>0</v>
      </c>
      <c r="CZ59"/>
      <c r="DA59" s="3">
        <f t="shared" si="121"/>
        <v>0</v>
      </c>
      <c r="DB59" s="3"/>
      <c r="DC59" s="3"/>
      <c r="DD59" s="76">
        <f t="shared" si="122"/>
        <v>0</v>
      </c>
      <c r="DE59" s="3">
        <f t="shared" si="123"/>
        <v>0</v>
      </c>
      <c r="DF59" s="3">
        <f t="shared" si="124"/>
        <v>0</v>
      </c>
      <c r="DG59" s="3"/>
      <c r="DH59" s="3">
        <f t="shared" si="125"/>
        <v>0</v>
      </c>
      <c r="DI59" s="3">
        <f t="shared" si="126"/>
        <v>0</v>
      </c>
    </row>
    <row r="60" spans="16:113" x14ac:dyDescent="0.25">
      <c r="P60"/>
      <c r="Q60" s="3"/>
      <c r="R60" s="3">
        <f t="shared" si="73"/>
        <v>0</v>
      </c>
      <c r="S60" s="3"/>
      <c r="T60" s="76">
        <f t="shared" si="74"/>
        <v>0</v>
      </c>
      <c r="U60" s="3">
        <f t="shared" si="75"/>
        <v>0</v>
      </c>
      <c r="V60" s="3">
        <f t="shared" si="76"/>
        <v>0</v>
      </c>
      <c r="W60" s="3"/>
      <c r="X60" s="3">
        <f t="shared" si="77"/>
        <v>0</v>
      </c>
      <c r="Y60" s="3">
        <f t="shared" si="78"/>
        <v>0</v>
      </c>
      <c r="Z60"/>
      <c r="AA60"/>
      <c r="AB60" s="3">
        <f t="shared" si="79"/>
        <v>0</v>
      </c>
      <c r="AC60" s="3"/>
      <c r="AD60" s="3"/>
      <c r="AE60" s="76">
        <f t="shared" si="80"/>
        <v>0</v>
      </c>
      <c r="AF60" s="3">
        <f t="shared" si="81"/>
        <v>0</v>
      </c>
      <c r="AG60" s="3">
        <f t="shared" si="82"/>
        <v>0</v>
      </c>
      <c r="AH60" s="3"/>
      <c r="AI60" s="3">
        <f t="shared" si="83"/>
        <v>0</v>
      </c>
      <c r="AJ60" s="3">
        <f t="shared" si="84"/>
        <v>0</v>
      </c>
      <c r="AK60"/>
      <c r="AL60"/>
      <c r="AM60" s="3">
        <f t="shared" si="85"/>
        <v>0</v>
      </c>
      <c r="AN60" s="3"/>
      <c r="AO60" s="3"/>
      <c r="AP60" s="76">
        <f t="shared" si="86"/>
        <v>0</v>
      </c>
      <c r="AQ60" s="3">
        <f t="shared" si="87"/>
        <v>0</v>
      </c>
      <c r="AR60" s="3">
        <f t="shared" si="88"/>
        <v>0</v>
      </c>
      <c r="AS60" s="3"/>
      <c r="AT60" s="3">
        <f t="shared" si="89"/>
        <v>0</v>
      </c>
      <c r="AU60" s="3">
        <f t="shared" si="90"/>
        <v>0</v>
      </c>
      <c r="AV60"/>
      <c r="AW60"/>
      <c r="AX60" s="3">
        <f t="shared" si="91"/>
        <v>0</v>
      </c>
      <c r="AY60" s="3"/>
      <c r="AZ60" s="3"/>
      <c r="BA60" s="76">
        <f t="shared" si="92"/>
        <v>0</v>
      </c>
      <c r="BB60" s="3">
        <f t="shared" si="93"/>
        <v>0</v>
      </c>
      <c r="BC60" s="3">
        <f t="shared" si="94"/>
        <v>0</v>
      </c>
      <c r="BD60" s="3"/>
      <c r="BE60" s="3">
        <f t="shared" si="95"/>
        <v>0</v>
      </c>
      <c r="BF60" s="3">
        <f t="shared" si="96"/>
        <v>0</v>
      </c>
      <c r="BG60"/>
      <c r="BH60"/>
      <c r="BI60" s="3">
        <f t="shared" si="97"/>
        <v>0</v>
      </c>
      <c r="BJ60" s="3"/>
      <c r="BK60" s="3"/>
      <c r="BL60" s="76">
        <f t="shared" si="98"/>
        <v>0</v>
      </c>
      <c r="BM60" s="3">
        <f t="shared" si="99"/>
        <v>0</v>
      </c>
      <c r="BN60" s="3">
        <f t="shared" si="100"/>
        <v>0</v>
      </c>
      <c r="BO60" s="3"/>
      <c r="BP60" s="3">
        <f t="shared" si="101"/>
        <v>0</v>
      </c>
      <c r="BQ60" s="3">
        <f t="shared" si="102"/>
        <v>0</v>
      </c>
      <c r="BS60"/>
      <c r="BT60" s="3">
        <f t="shared" si="103"/>
        <v>0</v>
      </c>
      <c r="BU60" s="3"/>
      <c r="BV60" s="3"/>
      <c r="BW60" s="76">
        <f t="shared" si="104"/>
        <v>0</v>
      </c>
      <c r="BX60" s="3">
        <f t="shared" si="105"/>
        <v>0</v>
      </c>
      <c r="BY60" s="3">
        <f t="shared" si="106"/>
        <v>0</v>
      </c>
      <c r="BZ60" s="3"/>
      <c r="CA60" s="3">
        <f t="shared" si="107"/>
        <v>0</v>
      </c>
      <c r="CB60" s="3">
        <f t="shared" si="108"/>
        <v>0</v>
      </c>
      <c r="CD60"/>
      <c r="CE60" s="3">
        <f t="shared" si="109"/>
        <v>0</v>
      </c>
      <c r="CF60" s="3"/>
      <c r="CG60" s="3"/>
      <c r="CH60" s="76">
        <f t="shared" si="110"/>
        <v>0</v>
      </c>
      <c r="CI60" s="3">
        <f t="shared" si="111"/>
        <v>0</v>
      </c>
      <c r="CJ60" s="3">
        <f t="shared" si="112"/>
        <v>0</v>
      </c>
      <c r="CK60" s="3"/>
      <c r="CL60" s="3">
        <f t="shared" si="113"/>
        <v>0</v>
      </c>
      <c r="CM60" s="3">
        <f t="shared" si="114"/>
        <v>0</v>
      </c>
      <c r="CO60"/>
      <c r="CP60" s="3">
        <f t="shared" si="115"/>
        <v>0</v>
      </c>
      <c r="CQ60" s="3"/>
      <c r="CR60" s="3"/>
      <c r="CS60" s="76">
        <f t="shared" si="116"/>
        <v>0</v>
      </c>
      <c r="CT60" s="3">
        <f t="shared" si="117"/>
        <v>0</v>
      </c>
      <c r="CU60" s="3">
        <f t="shared" si="118"/>
        <v>0</v>
      </c>
      <c r="CV60" s="3"/>
      <c r="CW60" s="3">
        <f t="shared" si="119"/>
        <v>0</v>
      </c>
      <c r="CX60" s="3">
        <f t="shared" si="120"/>
        <v>0</v>
      </c>
      <c r="CZ60"/>
      <c r="DA60" s="3">
        <f t="shared" si="121"/>
        <v>0</v>
      </c>
      <c r="DB60" s="3"/>
      <c r="DC60" s="3"/>
      <c r="DD60" s="76">
        <f t="shared" si="122"/>
        <v>0</v>
      </c>
      <c r="DE60" s="3">
        <f t="shared" si="123"/>
        <v>0</v>
      </c>
      <c r="DF60" s="3">
        <f t="shared" si="124"/>
        <v>0</v>
      </c>
      <c r="DG60" s="3"/>
      <c r="DH60" s="3">
        <f t="shared" si="125"/>
        <v>0</v>
      </c>
      <c r="DI60" s="3">
        <f t="shared" si="126"/>
        <v>0</v>
      </c>
    </row>
    <row r="61" spans="16:113" ht="15.75" thickBot="1" x14ac:dyDescent="0.3">
      <c r="P61"/>
      <c r="Q61" s="7">
        <f>SUM(Q36:Q60)</f>
        <v>0</v>
      </c>
      <c r="R61" s="7">
        <f>SUM(R36:R60)</f>
        <v>10863000</v>
      </c>
      <c r="S61" s="7">
        <f t="shared" ref="S61:Y61" si="127">SUM(S36:S60)</f>
        <v>0</v>
      </c>
      <c r="T61" s="7">
        <f t="shared" si="127"/>
        <v>10863000</v>
      </c>
      <c r="U61" s="7">
        <f t="shared" si="127"/>
        <v>5431500</v>
      </c>
      <c r="V61" s="7">
        <f t="shared" si="127"/>
        <v>5431500</v>
      </c>
      <c r="W61" s="3"/>
      <c r="X61" s="7">
        <f t="shared" si="127"/>
        <v>-654785</v>
      </c>
      <c r="Y61" s="7">
        <f t="shared" si="127"/>
        <v>10208215</v>
      </c>
      <c r="Z61"/>
      <c r="AA61"/>
      <c r="AB61" s="7">
        <f>SUM(AB36:AB60)</f>
        <v>10208215</v>
      </c>
      <c r="AC61" s="7">
        <f>SUM(AC36:AC60)</f>
        <v>0</v>
      </c>
      <c r="AD61" s="7">
        <f t="shared" ref="AD61:AG61" si="128">SUM(AD36:AD60)</f>
        <v>0</v>
      </c>
      <c r="AE61" s="7">
        <f t="shared" si="128"/>
        <v>0</v>
      </c>
      <c r="AF61" s="7">
        <f t="shared" si="128"/>
        <v>0</v>
      </c>
      <c r="AG61" s="7">
        <f t="shared" si="128"/>
        <v>10208215</v>
      </c>
      <c r="AH61" s="3"/>
      <c r="AI61" s="7">
        <f t="shared" ref="AI61:AJ61" si="129">SUM(AI36:AI60)</f>
        <v>-1129156.1499999999</v>
      </c>
      <c r="AJ61" s="7">
        <f t="shared" si="129"/>
        <v>9079058.8499999996</v>
      </c>
      <c r="AK61"/>
      <c r="AL61"/>
      <c r="AM61" s="7">
        <f>SUM(AM36:AM60)</f>
        <v>9079058.8499999996</v>
      </c>
      <c r="AN61" s="7">
        <f>SUM(AN36:AN60)</f>
        <v>0</v>
      </c>
      <c r="AO61" s="7">
        <f t="shared" ref="AO61:AR61" si="130">SUM(AO36:AO60)</f>
        <v>0</v>
      </c>
      <c r="AP61" s="7">
        <f t="shared" si="130"/>
        <v>0</v>
      </c>
      <c r="AQ61" s="7">
        <f t="shared" si="130"/>
        <v>0</v>
      </c>
      <c r="AR61" s="7">
        <f t="shared" si="130"/>
        <v>9079058.8499999996</v>
      </c>
      <c r="AS61" s="3"/>
      <c r="AT61" s="7">
        <f t="shared" ref="AT61:AU61" si="131">SUM(AT36:AT60)</f>
        <v>-867068.61750000005</v>
      </c>
      <c r="AU61" s="7">
        <f t="shared" si="131"/>
        <v>8211990.2324999999</v>
      </c>
      <c r="AV61"/>
      <c r="AW61"/>
      <c r="AX61" s="7">
        <f>SUM(AX36:AX60)</f>
        <v>8211990.2324999999</v>
      </c>
      <c r="AY61" s="7">
        <f>SUM(AY36:AY60)</f>
        <v>0</v>
      </c>
      <c r="AZ61" s="7">
        <f t="shared" ref="AZ61:BC61" si="132">SUM(AZ36:AZ60)</f>
        <v>0</v>
      </c>
      <c r="BA61" s="7">
        <f t="shared" si="132"/>
        <v>0</v>
      </c>
      <c r="BB61" s="7">
        <f t="shared" si="132"/>
        <v>0</v>
      </c>
      <c r="BC61" s="7">
        <f t="shared" si="132"/>
        <v>8211990.2324999999</v>
      </c>
      <c r="BD61" s="3"/>
      <c r="BE61" s="7">
        <f t="shared" ref="BE61:BF61" si="133">SUM(BE36:BE60)</f>
        <v>-730539.73759499996</v>
      </c>
      <c r="BF61" s="7">
        <f t="shared" si="133"/>
        <v>7481450.4949049996</v>
      </c>
      <c r="BG61"/>
      <c r="BH61"/>
      <c r="BI61" s="7">
        <f>SUM(BI36:BI60)</f>
        <v>7481450.4949049996</v>
      </c>
      <c r="BJ61" s="7">
        <f>SUM(BJ36:BJ60)</f>
        <v>0</v>
      </c>
      <c r="BK61" s="7">
        <f t="shared" ref="BK61:BN61" si="134">SUM(BK36:BK60)</f>
        <v>0</v>
      </c>
      <c r="BL61" s="7">
        <f t="shared" si="134"/>
        <v>0</v>
      </c>
      <c r="BM61" s="7">
        <f t="shared" si="134"/>
        <v>0</v>
      </c>
      <c r="BN61" s="7">
        <f t="shared" si="134"/>
        <v>7481450.4949049996</v>
      </c>
      <c r="BO61" s="3"/>
      <c r="BP61" s="7">
        <f t="shared" ref="BP61:BQ61" si="135">SUM(BP36:BP60)</f>
        <v>-635479.83837134996</v>
      </c>
      <c r="BQ61" s="7">
        <f t="shared" si="135"/>
        <v>6845970.6565336501</v>
      </c>
      <c r="BS61"/>
      <c r="BT61" s="7">
        <f>SUM(BT36:BT60)</f>
        <v>6845970.6565336501</v>
      </c>
      <c r="BU61" s="7">
        <f>SUM(BU36:BU60)</f>
        <v>0</v>
      </c>
      <c r="BV61" s="7">
        <f t="shared" ref="BV61:BY61" si="136">SUM(BV36:BV60)</f>
        <v>0</v>
      </c>
      <c r="BW61" s="7">
        <f t="shared" si="136"/>
        <v>0</v>
      </c>
      <c r="BX61" s="7">
        <f t="shared" si="136"/>
        <v>0</v>
      </c>
      <c r="BY61" s="7">
        <f t="shared" si="136"/>
        <v>6845970.6565336501</v>
      </c>
      <c r="BZ61" s="3"/>
      <c r="CA61" s="7">
        <f t="shared" ref="CA61:CB61" si="137">SUM(CA36:CA60)</f>
        <v>-563710.67036517151</v>
      </c>
      <c r="CB61" s="7">
        <f t="shared" si="137"/>
        <v>6282259.9861684777</v>
      </c>
      <c r="CD61"/>
      <c r="CE61" s="7">
        <f>SUM(CE36:CE60)</f>
        <v>6282259.9861684777</v>
      </c>
      <c r="CF61" s="7">
        <f>SUM(CF36:CF60)</f>
        <v>0</v>
      </c>
      <c r="CG61" s="7">
        <f t="shared" ref="CG61:CJ61" si="138">SUM(CG36:CG60)</f>
        <v>0</v>
      </c>
      <c r="CH61" s="7">
        <f t="shared" si="138"/>
        <v>0</v>
      </c>
      <c r="CI61" s="7">
        <f t="shared" si="138"/>
        <v>0</v>
      </c>
      <c r="CJ61" s="7">
        <f t="shared" si="138"/>
        <v>6282259.9861684777</v>
      </c>
      <c r="CK61" s="3"/>
      <c r="CL61" s="7">
        <f t="shared" ref="CL61:CM61" si="139">SUM(CL36:CL60)</f>
        <v>-506120.94552986795</v>
      </c>
      <c r="CM61" s="7">
        <f t="shared" si="139"/>
        <v>5776139.0406386098</v>
      </c>
      <c r="CO61"/>
      <c r="CP61" s="7">
        <f>SUM(CP36:CP60)</f>
        <v>5776139.0406386098</v>
      </c>
      <c r="CQ61" s="7">
        <f>SUM(CQ36:CQ60)</f>
        <v>0</v>
      </c>
      <c r="CR61" s="7">
        <f t="shared" ref="CR61:CU61" si="140">SUM(CR36:CR60)</f>
        <v>0</v>
      </c>
      <c r="CS61" s="7">
        <f t="shared" si="140"/>
        <v>0</v>
      </c>
      <c r="CT61" s="7">
        <f t="shared" si="140"/>
        <v>0</v>
      </c>
      <c r="CU61" s="7">
        <f t="shared" si="140"/>
        <v>5776139.0406386098</v>
      </c>
      <c r="CV61" s="3"/>
      <c r="CW61" s="7">
        <f t="shared" ref="CW61:CX61" si="141">SUM(CW36:CW60)</f>
        <v>-457916.92149574717</v>
      </c>
      <c r="CX61" s="7">
        <f t="shared" si="141"/>
        <v>5318222.119142863</v>
      </c>
      <c r="CZ61"/>
      <c r="DA61" s="7">
        <f>SUM(DA36:DA60)</f>
        <v>5318222.119142863</v>
      </c>
      <c r="DB61" s="7">
        <f>SUM(DB36:DB60)</f>
        <v>0</v>
      </c>
      <c r="DC61" s="7">
        <f t="shared" ref="DC61:DF61" si="142">SUM(DC36:DC60)</f>
        <v>0</v>
      </c>
      <c r="DD61" s="7">
        <f t="shared" si="142"/>
        <v>0</v>
      </c>
      <c r="DE61" s="7">
        <f t="shared" si="142"/>
        <v>0</v>
      </c>
      <c r="DF61" s="7">
        <f t="shared" si="142"/>
        <v>5318222.119142863</v>
      </c>
      <c r="DG61" s="3"/>
      <c r="DH61" s="7">
        <f t="shared" ref="DH61:DI61" si="143">SUM(DH36:DH60)</f>
        <v>-416418.39107386704</v>
      </c>
      <c r="DI61" s="7">
        <f t="shared" si="143"/>
        <v>4901803.7280689962</v>
      </c>
    </row>
    <row r="62" spans="16:113" ht="15.75" thickTop="1" x14ac:dyDescent="0.25"/>
    <row r="64" spans="16:113" x14ac:dyDescent="0.25">
      <c r="X64" s="78">
        <f>+X29-X61</f>
        <v>-1263070</v>
      </c>
      <c r="AI64" s="78">
        <f>+AI29-AI61</f>
        <v>314327.69999999984</v>
      </c>
      <c r="AT64" s="78">
        <f>+AT29-AT61</f>
        <v>163347.36499999999</v>
      </c>
      <c r="BE64" s="78">
        <f>+BE29-BE61</f>
        <v>109710.39480999997</v>
      </c>
      <c r="BF64" s="78"/>
      <c r="BP64" s="78">
        <f>+BP29-BP61</f>
        <v>80409.403637300013</v>
      </c>
      <c r="CA64" s="78">
        <f>+CA29-CA61</f>
        <v>63128.93237505696</v>
      </c>
      <c r="CL64" s="78">
        <f>+CL29-CL61</f>
        <v>52050.517295550031</v>
      </c>
      <c r="CW64" s="78">
        <f>+CW29-CW61</f>
        <v>44357.530772691593</v>
      </c>
      <c r="DH64" s="78">
        <f>+DH29-DH61</f>
        <v>38639.530071068904</v>
      </c>
    </row>
    <row r="68" spans="16:112" x14ac:dyDescent="0.25">
      <c r="P68" s="35">
        <v>1</v>
      </c>
      <c r="X68" s="78">
        <f>X4-X36</f>
        <v>-32160</v>
      </c>
      <c r="AA68" s="35">
        <v>1</v>
      </c>
      <c r="AI68" s="78">
        <f>AI4-AI36</f>
        <v>1286.3999999999978</v>
      </c>
      <c r="AL68" s="35">
        <v>1</v>
      </c>
      <c r="AT68" s="78">
        <f>AT4-AT36</f>
        <v>1234.9439999999959</v>
      </c>
      <c r="AW68" s="35">
        <v>1</v>
      </c>
      <c r="BE68" s="78">
        <f>BE4-BE36</f>
        <v>1185.5462399999997</v>
      </c>
      <c r="BH68" s="35">
        <v>1</v>
      </c>
      <c r="BP68" s="78">
        <f>BP4-BP36</f>
        <v>1138.1243903999966</v>
      </c>
      <c r="BS68" s="35">
        <v>1</v>
      </c>
      <c r="CA68" s="78">
        <f>CA4-CA36</f>
        <v>1092.5994147839956</v>
      </c>
      <c r="CD68" s="35">
        <v>1</v>
      </c>
      <c r="CL68" s="78">
        <f>CL4-CL36</f>
        <v>1048.8954381926342</v>
      </c>
      <c r="CO68" s="35">
        <v>1</v>
      </c>
      <c r="CW68" s="78">
        <f>CW4-CW36</f>
        <v>1006.9396206649326</v>
      </c>
      <c r="CZ68" s="35">
        <v>1</v>
      </c>
      <c r="DH68" s="78">
        <f>DH4-DH36</f>
        <v>966.6620358383334</v>
      </c>
    </row>
    <row r="69" spans="16:112" x14ac:dyDescent="0.25">
      <c r="P69" s="35" t="s">
        <v>28</v>
      </c>
      <c r="X69" s="78">
        <f t="shared" ref="X69:X89" si="144">X5-X37</f>
        <v>0</v>
      </c>
      <c r="AA69" s="35" t="s">
        <v>28</v>
      </c>
      <c r="AI69" s="78">
        <f t="shared" ref="AI69:AI89" si="145">AI5-AI37</f>
        <v>0</v>
      </c>
      <c r="AL69" s="35" t="s">
        <v>28</v>
      </c>
      <c r="AT69" s="78">
        <f t="shared" ref="AT69:AT89" si="146">AT5-AT37</f>
        <v>0</v>
      </c>
      <c r="AW69" s="35" t="s">
        <v>28</v>
      </c>
      <c r="BE69" s="78">
        <f t="shared" ref="BE69:BE89" si="147">BE5-BE37</f>
        <v>0</v>
      </c>
      <c r="BH69" s="35" t="s">
        <v>28</v>
      </c>
      <c r="BP69" s="78">
        <f t="shared" ref="BP69:BP89" si="148">BP5-BP37</f>
        <v>0</v>
      </c>
      <c r="BS69" s="35" t="s">
        <v>28</v>
      </c>
      <c r="CA69" s="78">
        <f t="shared" ref="CA69:CA89" si="149">CA5-CA37</f>
        <v>0</v>
      </c>
      <c r="CD69" s="35" t="s">
        <v>28</v>
      </c>
      <c r="CL69" s="78">
        <f t="shared" ref="CL69:CL89" si="150">CL5-CL37</f>
        <v>0</v>
      </c>
      <c r="CO69" s="35" t="s">
        <v>28</v>
      </c>
      <c r="CW69" s="78">
        <f t="shared" ref="CW69:CW89" si="151">CW5-CW37</f>
        <v>0</v>
      </c>
      <c r="CZ69" s="35" t="s">
        <v>28</v>
      </c>
      <c r="DH69" s="78">
        <f t="shared" ref="DH69:DH89" si="152">DH5-DH37</f>
        <v>0</v>
      </c>
    </row>
    <row r="70" spans="16:112" x14ac:dyDescent="0.25">
      <c r="P70" s="35">
        <v>2</v>
      </c>
      <c r="X70" s="78">
        <f t="shared" si="144"/>
        <v>0</v>
      </c>
      <c r="AA70" s="35">
        <v>2</v>
      </c>
      <c r="AI70" s="78">
        <f t="shared" si="145"/>
        <v>0</v>
      </c>
      <c r="AL70" s="35">
        <v>2</v>
      </c>
      <c r="AT70" s="78">
        <f t="shared" si="146"/>
        <v>0</v>
      </c>
      <c r="AW70" s="35">
        <v>2</v>
      </c>
      <c r="BE70" s="78">
        <f t="shared" si="147"/>
        <v>0</v>
      </c>
      <c r="BH70" s="35">
        <v>2</v>
      </c>
      <c r="BP70" s="78">
        <f t="shared" si="148"/>
        <v>0</v>
      </c>
      <c r="BS70" s="35">
        <v>2</v>
      </c>
      <c r="CA70" s="78">
        <f t="shared" si="149"/>
        <v>0</v>
      </c>
      <c r="CD70" s="35">
        <v>2</v>
      </c>
      <c r="CL70" s="78">
        <f t="shared" si="150"/>
        <v>0</v>
      </c>
      <c r="CO70" s="35">
        <v>2</v>
      </c>
      <c r="CW70" s="78">
        <f t="shared" si="151"/>
        <v>0</v>
      </c>
      <c r="CZ70" s="35">
        <v>2</v>
      </c>
      <c r="DH70" s="78">
        <f t="shared" si="152"/>
        <v>0</v>
      </c>
    </row>
    <row r="71" spans="16:112" x14ac:dyDescent="0.25">
      <c r="P71" s="35">
        <v>8</v>
      </c>
      <c r="X71" s="78">
        <f t="shared" si="144"/>
        <v>-45800</v>
      </c>
      <c r="AA71" s="35">
        <v>8</v>
      </c>
      <c r="AI71" s="78">
        <f t="shared" si="145"/>
        <v>9160</v>
      </c>
      <c r="AL71" s="35">
        <v>8</v>
      </c>
      <c r="AT71" s="78">
        <f t="shared" si="146"/>
        <v>7328</v>
      </c>
      <c r="AW71" s="35">
        <v>8</v>
      </c>
      <c r="BE71" s="78">
        <f t="shared" si="147"/>
        <v>5862.4000000000015</v>
      </c>
      <c r="BH71" s="35">
        <v>8</v>
      </c>
      <c r="BP71" s="78">
        <f t="shared" si="148"/>
        <v>4689.9199999999983</v>
      </c>
      <c r="BS71" s="35">
        <v>8</v>
      </c>
      <c r="CA71" s="78">
        <f t="shared" si="149"/>
        <v>3751.9359999999979</v>
      </c>
      <c r="CD71" s="35">
        <v>8</v>
      </c>
      <c r="CL71" s="78">
        <f t="shared" si="150"/>
        <v>3001.5487999999987</v>
      </c>
      <c r="CO71" s="35">
        <v>8</v>
      </c>
      <c r="CW71" s="78">
        <f t="shared" si="151"/>
        <v>2401.2390400000004</v>
      </c>
      <c r="CZ71" s="35">
        <v>8</v>
      </c>
      <c r="DH71" s="78">
        <f t="shared" si="152"/>
        <v>1920.9912319999985</v>
      </c>
    </row>
    <row r="72" spans="16:112" x14ac:dyDescent="0.25">
      <c r="P72" s="35">
        <v>10</v>
      </c>
      <c r="X72" s="78">
        <f t="shared" si="144"/>
        <v>-171900</v>
      </c>
      <c r="AA72" s="35">
        <v>10</v>
      </c>
      <c r="AI72" s="78">
        <f t="shared" si="145"/>
        <v>51570</v>
      </c>
      <c r="AL72" s="35">
        <v>10</v>
      </c>
      <c r="AT72" s="78">
        <f t="shared" si="146"/>
        <v>36099</v>
      </c>
      <c r="AW72" s="35">
        <v>10</v>
      </c>
      <c r="BE72" s="78">
        <f t="shared" si="147"/>
        <v>25269.299999999996</v>
      </c>
      <c r="BH72" s="35">
        <v>10</v>
      </c>
      <c r="BP72" s="78">
        <f t="shared" si="148"/>
        <v>17688.510000000006</v>
      </c>
      <c r="BS72" s="35">
        <v>10</v>
      </c>
      <c r="CA72" s="78">
        <f t="shared" si="149"/>
        <v>12381.957000000002</v>
      </c>
      <c r="CD72" s="35">
        <v>10</v>
      </c>
      <c r="CL72" s="78">
        <f t="shared" si="150"/>
        <v>8667.3698999999979</v>
      </c>
      <c r="CO72" s="35">
        <v>10</v>
      </c>
      <c r="CW72" s="78">
        <f t="shared" si="151"/>
        <v>6067.1589299999996</v>
      </c>
      <c r="CZ72" s="35">
        <v>10</v>
      </c>
      <c r="DH72" s="78">
        <f t="shared" si="152"/>
        <v>4247.0112510000017</v>
      </c>
    </row>
    <row r="73" spans="16:112" x14ac:dyDescent="0.25">
      <c r="P73" s="35">
        <v>10.1</v>
      </c>
      <c r="X73" s="78">
        <f t="shared" si="144"/>
        <v>0</v>
      </c>
      <c r="AA73" s="35">
        <v>10.1</v>
      </c>
      <c r="AI73" s="78">
        <f t="shared" si="145"/>
        <v>0</v>
      </c>
      <c r="AL73" s="35">
        <v>10.1</v>
      </c>
      <c r="AT73" s="78">
        <f t="shared" si="146"/>
        <v>0</v>
      </c>
      <c r="AW73" s="35">
        <v>10.1</v>
      </c>
      <c r="BE73" s="78">
        <f t="shared" si="147"/>
        <v>0</v>
      </c>
      <c r="BH73" s="35">
        <v>10.1</v>
      </c>
      <c r="BP73" s="78">
        <f t="shared" si="148"/>
        <v>0</v>
      </c>
      <c r="BS73" s="35">
        <v>10.1</v>
      </c>
      <c r="CA73" s="78">
        <f t="shared" si="149"/>
        <v>0</v>
      </c>
      <c r="CD73" s="35">
        <v>10.1</v>
      </c>
      <c r="CL73" s="78">
        <f t="shared" si="150"/>
        <v>0</v>
      </c>
      <c r="CO73" s="35">
        <v>10.1</v>
      </c>
      <c r="CW73" s="78">
        <f t="shared" si="151"/>
        <v>0</v>
      </c>
      <c r="CZ73" s="35">
        <v>10.1</v>
      </c>
      <c r="DH73" s="78">
        <f t="shared" si="152"/>
        <v>0</v>
      </c>
    </row>
    <row r="74" spans="16:112" x14ac:dyDescent="0.25">
      <c r="P74" s="35">
        <v>12</v>
      </c>
      <c r="X74" s="78">
        <f t="shared" si="144"/>
        <v>-46500</v>
      </c>
      <c r="AA74" s="35">
        <v>12</v>
      </c>
      <c r="AI74" s="78">
        <f t="shared" si="145"/>
        <v>46500</v>
      </c>
      <c r="AL74" s="35">
        <v>12</v>
      </c>
      <c r="AT74" s="78">
        <f t="shared" si="146"/>
        <v>0</v>
      </c>
      <c r="AW74" s="35">
        <v>12</v>
      </c>
      <c r="BE74" s="78">
        <f t="shared" si="147"/>
        <v>0</v>
      </c>
      <c r="BH74" s="35">
        <v>12</v>
      </c>
      <c r="BP74" s="78">
        <f t="shared" si="148"/>
        <v>0</v>
      </c>
      <c r="BS74" s="35">
        <v>12</v>
      </c>
      <c r="CA74" s="78">
        <f t="shared" si="149"/>
        <v>0</v>
      </c>
      <c r="CD74" s="35">
        <v>12</v>
      </c>
      <c r="CL74" s="78">
        <f t="shared" si="150"/>
        <v>0</v>
      </c>
      <c r="CO74" s="35">
        <v>12</v>
      </c>
      <c r="CW74" s="78">
        <f t="shared" si="151"/>
        <v>0</v>
      </c>
      <c r="CZ74" s="35">
        <v>12</v>
      </c>
      <c r="DH74" s="78">
        <f t="shared" si="152"/>
        <v>0</v>
      </c>
    </row>
    <row r="75" spans="16:112" x14ac:dyDescent="0.25">
      <c r="P75" s="35" t="s">
        <v>29</v>
      </c>
      <c r="X75" s="78">
        <f t="shared" si="144"/>
        <v>0</v>
      </c>
      <c r="AA75" s="35" t="s">
        <v>29</v>
      </c>
      <c r="AI75" s="78">
        <f t="shared" si="145"/>
        <v>0</v>
      </c>
      <c r="AL75" s="35" t="s">
        <v>29</v>
      </c>
      <c r="AT75" s="78">
        <f t="shared" si="146"/>
        <v>0</v>
      </c>
      <c r="AW75" s="35" t="s">
        <v>29</v>
      </c>
      <c r="BE75" s="78">
        <f t="shared" si="147"/>
        <v>0</v>
      </c>
      <c r="BH75" s="35" t="s">
        <v>29</v>
      </c>
      <c r="BP75" s="78">
        <f t="shared" si="148"/>
        <v>0</v>
      </c>
      <c r="BS75" s="35" t="s">
        <v>29</v>
      </c>
      <c r="CA75" s="78">
        <f t="shared" si="149"/>
        <v>0</v>
      </c>
      <c r="CD75" s="35" t="s">
        <v>29</v>
      </c>
      <c r="CL75" s="78">
        <f t="shared" si="150"/>
        <v>0</v>
      </c>
      <c r="CO75" s="35" t="s">
        <v>29</v>
      </c>
      <c r="CW75" s="78">
        <f t="shared" si="151"/>
        <v>0</v>
      </c>
      <c r="CZ75" s="35" t="s">
        <v>29</v>
      </c>
      <c r="DH75" s="78">
        <f t="shared" si="152"/>
        <v>0</v>
      </c>
    </row>
    <row r="76" spans="16:112" x14ac:dyDescent="0.25">
      <c r="P76" s="35" t="s">
        <v>30</v>
      </c>
      <c r="X76" s="78">
        <f t="shared" si="144"/>
        <v>0</v>
      </c>
      <c r="AA76" s="35" t="s">
        <v>30</v>
      </c>
      <c r="AI76" s="78">
        <f t="shared" si="145"/>
        <v>0</v>
      </c>
      <c r="AL76" s="35" t="s">
        <v>30</v>
      </c>
      <c r="AT76" s="78">
        <f t="shared" si="146"/>
        <v>0</v>
      </c>
      <c r="AW76" s="35" t="s">
        <v>30</v>
      </c>
      <c r="BE76" s="78">
        <f t="shared" si="147"/>
        <v>0</v>
      </c>
      <c r="BH76" s="35" t="s">
        <v>30</v>
      </c>
      <c r="BP76" s="78">
        <f t="shared" si="148"/>
        <v>0</v>
      </c>
      <c r="BS76" s="35" t="s">
        <v>30</v>
      </c>
      <c r="CA76" s="78">
        <f t="shared" si="149"/>
        <v>0</v>
      </c>
      <c r="CD76" s="35" t="s">
        <v>30</v>
      </c>
      <c r="CL76" s="78">
        <f t="shared" si="150"/>
        <v>0</v>
      </c>
      <c r="CO76" s="35" t="s">
        <v>30</v>
      </c>
      <c r="CW76" s="78">
        <f t="shared" si="151"/>
        <v>0</v>
      </c>
      <c r="CZ76" s="35" t="s">
        <v>30</v>
      </c>
      <c r="DH76" s="78">
        <f t="shared" si="152"/>
        <v>0</v>
      </c>
    </row>
    <row r="77" spans="16:112" x14ac:dyDescent="0.25">
      <c r="P77" s="35" t="s">
        <v>31</v>
      </c>
      <c r="X77" s="78">
        <f t="shared" si="144"/>
        <v>0</v>
      </c>
      <c r="AA77" s="35" t="s">
        <v>31</v>
      </c>
      <c r="AI77" s="78">
        <f t="shared" si="145"/>
        <v>0</v>
      </c>
      <c r="AL77" s="35" t="s">
        <v>31</v>
      </c>
      <c r="AT77" s="78">
        <f t="shared" si="146"/>
        <v>0</v>
      </c>
      <c r="AW77" s="35" t="s">
        <v>31</v>
      </c>
      <c r="BE77" s="78">
        <f t="shared" si="147"/>
        <v>0</v>
      </c>
      <c r="BH77" s="35" t="s">
        <v>31</v>
      </c>
      <c r="BP77" s="78">
        <f t="shared" si="148"/>
        <v>0</v>
      </c>
      <c r="BS77" s="35" t="s">
        <v>31</v>
      </c>
      <c r="CA77" s="78">
        <f t="shared" si="149"/>
        <v>0</v>
      </c>
      <c r="CD77" s="35" t="s">
        <v>31</v>
      </c>
      <c r="CL77" s="78">
        <f t="shared" si="150"/>
        <v>0</v>
      </c>
      <c r="CO77" s="35" t="s">
        <v>31</v>
      </c>
      <c r="CW77" s="78">
        <f t="shared" si="151"/>
        <v>0</v>
      </c>
      <c r="CZ77" s="35" t="s">
        <v>31</v>
      </c>
      <c r="DH77" s="78">
        <f t="shared" si="152"/>
        <v>0</v>
      </c>
    </row>
    <row r="78" spans="16:112" x14ac:dyDescent="0.25">
      <c r="P78" s="35" t="s">
        <v>32</v>
      </c>
      <c r="X78" s="78">
        <f t="shared" si="144"/>
        <v>0</v>
      </c>
      <c r="AA78" s="35" t="s">
        <v>32</v>
      </c>
      <c r="AI78" s="78">
        <f t="shared" si="145"/>
        <v>0</v>
      </c>
      <c r="AL78" s="35" t="s">
        <v>32</v>
      </c>
      <c r="AT78" s="78">
        <f t="shared" si="146"/>
        <v>0</v>
      </c>
      <c r="AW78" s="35" t="s">
        <v>32</v>
      </c>
      <c r="BE78" s="78">
        <f t="shared" si="147"/>
        <v>0</v>
      </c>
      <c r="BH78" s="35" t="s">
        <v>32</v>
      </c>
      <c r="BP78" s="78">
        <f t="shared" si="148"/>
        <v>0</v>
      </c>
      <c r="BS78" s="35" t="s">
        <v>32</v>
      </c>
      <c r="CA78" s="78">
        <f t="shared" si="149"/>
        <v>0</v>
      </c>
      <c r="CD78" s="35" t="s">
        <v>32</v>
      </c>
      <c r="CL78" s="78">
        <f t="shared" si="150"/>
        <v>0</v>
      </c>
      <c r="CO78" s="35" t="s">
        <v>32</v>
      </c>
      <c r="CW78" s="78">
        <f t="shared" si="151"/>
        <v>0</v>
      </c>
      <c r="CZ78" s="35" t="s">
        <v>32</v>
      </c>
      <c r="DH78" s="78">
        <f t="shared" si="152"/>
        <v>0</v>
      </c>
    </row>
    <row r="79" spans="16:112" x14ac:dyDescent="0.25">
      <c r="P79" s="35">
        <v>14</v>
      </c>
      <c r="X79" s="78">
        <f t="shared" si="144"/>
        <v>0</v>
      </c>
      <c r="AA79" s="35">
        <v>14</v>
      </c>
      <c r="AI79" s="78">
        <f t="shared" si="145"/>
        <v>0</v>
      </c>
      <c r="AL79" s="35">
        <v>14</v>
      </c>
      <c r="AT79" s="78">
        <f t="shared" si="146"/>
        <v>0</v>
      </c>
      <c r="AW79" s="35">
        <v>14</v>
      </c>
      <c r="BE79" s="78">
        <f t="shared" si="147"/>
        <v>0</v>
      </c>
      <c r="BH79" s="35">
        <v>14</v>
      </c>
      <c r="BP79" s="78">
        <f t="shared" si="148"/>
        <v>0</v>
      </c>
      <c r="BS79" s="35">
        <v>14</v>
      </c>
      <c r="CA79" s="78">
        <f t="shared" si="149"/>
        <v>0</v>
      </c>
      <c r="CD79" s="35">
        <v>14</v>
      </c>
      <c r="CL79" s="78">
        <f t="shared" si="150"/>
        <v>0</v>
      </c>
      <c r="CO79" s="35">
        <v>14</v>
      </c>
      <c r="CW79" s="78">
        <f t="shared" si="151"/>
        <v>0</v>
      </c>
      <c r="CZ79" s="35">
        <v>14</v>
      </c>
      <c r="DH79" s="78">
        <f t="shared" si="152"/>
        <v>0</v>
      </c>
    </row>
    <row r="80" spans="16:112" x14ac:dyDescent="0.25">
      <c r="P80" s="35">
        <v>17</v>
      </c>
      <c r="X80" s="78">
        <f t="shared" si="144"/>
        <v>0</v>
      </c>
      <c r="AA80" s="35">
        <v>17</v>
      </c>
      <c r="AI80" s="78">
        <f t="shared" si="145"/>
        <v>0</v>
      </c>
      <c r="AL80" s="35">
        <v>17</v>
      </c>
      <c r="AT80" s="78">
        <f t="shared" si="146"/>
        <v>0</v>
      </c>
      <c r="AW80" s="35">
        <v>17</v>
      </c>
      <c r="BE80" s="78">
        <f t="shared" si="147"/>
        <v>0</v>
      </c>
      <c r="BH80" s="35">
        <v>17</v>
      </c>
      <c r="BP80" s="78">
        <f t="shared" si="148"/>
        <v>0</v>
      </c>
      <c r="BS80" s="35">
        <v>17</v>
      </c>
      <c r="CA80" s="78">
        <f t="shared" si="149"/>
        <v>0</v>
      </c>
      <c r="CD80" s="35">
        <v>17</v>
      </c>
      <c r="CL80" s="78">
        <f t="shared" si="150"/>
        <v>0</v>
      </c>
      <c r="CO80" s="35">
        <v>17</v>
      </c>
      <c r="CW80" s="78">
        <f t="shared" si="151"/>
        <v>0</v>
      </c>
      <c r="CZ80" s="35">
        <v>17</v>
      </c>
      <c r="DH80" s="78">
        <f t="shared" si="152"/>
        <v>0</v>
      </c>
    </row>
    <row r="81" spans="16:112" x14ac:dyDescent="0.25">
      <c r="P81" s="35">
        <v>42</v>
      </c>
      <c r="X81" s="78">
        <f t="shared" si="144"/>
        <v>0</v>
      </c>
      <c r="AA81" s="35">
        <v>42</v>
      </c>
      <c r="AI81" s="78">
        <f t="shared" si="145"/>
        <v>0</v>
      </c>
      <c r="AL81" s="35">
        <v>42</v>
      </c>
      <c r="AT81" s="78">
        <f t="shared" si="146"/>
        <v>0</v>
      </c>
      <c r="AW81" s="35">
        <v>42</v>
      </c>
      <c r="BE81" s="78">
        <f t="shared" si="147"/>
        <v>0</v>
      </c>
      <c r="BH81" s="35">
        <v>42</v>
      </c>
      <c r="BP81" s="78">
        <f t="shared" si="148"/>
        <v>0</v>
      </c>
      <c r="BS81" s="35">
        <v>42</v>
      </c>
      <c r="CA81" s="78">
        <f t="shared" si="149"/>
        <v>0</v>
      </c>
      <c r="CD81" s="35">
        <v>42</v>
      </c>
      <c r="CL81" s="78">
        <f t="shared" si="150"/>
        <v>0</v>
      </c>
      <c r="CO81" s="35">
        <v>42</v>
      </c>
      <c r="CW81" s="78">
        <f t="shared" si="151"/>
        <v>0</v>
      </c>
      <c r="CZ81" s="35">
        <v>42</v>
      </c>
      <c r="DH81" s="78">
        <f t="shared" si="152"/>
        <v>0</v>
      </c>
    </row>
    <row r="82" spans="16:112" x14ac:dyDescent="0.25">
      <c r="P82" s="35">
        <v>43.1</v>
      </c>
      <c r="X82" s="78">
        <f t="shared" si="144"/>
        <v>0</v>
      </c>
      <c r="AA82" s="35">
        <v>43.1</v>
      </c>
      <c r="AI82" s="78">
        <f t="shared" si="145"/>
        <v>0</v>
      </c>
      <c r="AL82" s="35">
        <v>43.1</v>
      </c>
      <c r="AT82" s="78">
        <f t="shared" si="146"/>
        <v>0</v>
      </c>
      <c r="AW82" s="35">
        <v>43.1</v>
      </c>
      <c r="BE82" s="78">
        <f t="shared" si="147"/>
        <v>0</v>
      </c>
      <c r="BH82" s="35">
        <v>43.1</v>
      </c>
      <c r="BP82" s="78">
        <f t="shared" si="148"/>
        <v>0</v>
      </c>
      <c r="BS82" s="35">
        <v>43.1</v>
      </c>
      <c r="CA82" s="78">
        <f t="shared" si="149"/>
        <v>0</v>
      </c>
      <c r="CD82" s="35">
        <v>43.1</v>
      </c>
      <c r="CL82" s="78">
        <f t="shared" si="150"/>
        <v>0</v>
      </c>
      <c r="CO82" s="35">
        <v>43.1</v>
      </c>
      <c r="CW82" s="78">
        <f t="shared" si="151"/>
        <v>0</v>
      </c>
      <c r="CZ82" s="35">
        <v>43.1</v>
      </c>
      <c r="DH82" s="78">
        <f t="shared" si="152"/>
        <v>0</v>
      </c>
    </row>
    <row r="83" spans="16:112" x14ac:dyDescent="0.25">
      <c r="P83" s="35">
        <v>43.2</v>
      </c>
      <c r="X83" s="78">
        <f t="shared" si="144"/>
        <v>0</v>
      </c>
      <c r="AA83" s="35">
        <v>43.2</v>
      </c>
      <c r="AI83" s="78">
        <f t="shared" si="145"/>
        <v>0</v>
      </c>
      <c r="AL83" s="35">
        <v>43.2</v>
      </c>
      <c r="AT83" s="78">
        <f t="shared" si="146"/>
        <v>0</v>
      </c>
      <c r="AW83" s="35">
        <v>43.2</v>
      </c>
      <c r="BE83" s="78">
        <f t="shared" si="147"/>
        <v>0</v>
      </c>
      <c r="BH83" s="35">
        <v>43.2</v>
      </c>
      <c r="BP83" s="78">
        <f t="shared" si="148"/>
        <v>0</v>
      </c>
      <c r="BS83" s="35">
        <v>43.2</v>
      </c>
      <c r="CA83" s="78">
        <f t="shared" si="149"/>
        <v>0</v>
      </c>
      <c r="CD83" s="35">
        <v>43.2</v>
      </c>
      <c r="CL83" s="78">
        <f t="shared" si="150"/>
        <v>0</v>
      </c>
      <c r="CO83" s="35">
        <v>43.2</v>
      </c>
      <c r="CW83" s="78">
        <f t="shared" si="151"/>
        <v>0</v>
      </c>
      <c r="CZ83" s="35">
        <v>43.2</v>
      </c>
      <c r="DH83" s="78">
        <f t="shared" si="152"/>
        <v>0</v>
      </c>
    </row>
    <row r="84" spans="16:112" x14ac:dyDescent="0.25">
      <c r="P84" s="35">
        <v>45</v>
      </c>
      <c r="X84" s="78">
        <f t="shared" si="144"/>
        <v>0</v>
      </c>
      <c r="AA84" s="35">
        <v>45</v>
      </c>
      <c r="AI84" s="78">
        <f t="shared" si="145"/>
        <v>0</v>
      </c>
      <c r="AL84" s="35">
        <v>45</v>
      </c>
      <c r="AT84" s="78">
        <f t="shared" si="146"/>
        <v>0</v>
      </c>
      <c r="AW84" s="35">
        <v>45</v>
      </c>
      <c r="BE84" s="78">
        <f t="shared" si="147"/>
        <v>0</v>
      </c>
      <c r="BH84" s="35">
        <v>45</v>
      </c>
      <c r="BP84" s="78">
        <f t="shared" si="148"/>
        <v>0</v>
      </c>
      <c r="BS84" s="35">
        <v>45</v>
      </c>
      <c r="CA84" s="78">
        <f t="shared" si="149"/>
        <v>0</v>
      </c>
      <c r="CD84" s="35">
        <v>45</v>
      </c>
      <c r="CL84" s="78">
        <f t="shared" si="150"/>
        <v>0</v>
      </c>
      <c r="CO84" s="35">
        <v>45</v>
      </c>
      <c r="CW84" s="78">
        <f t="shared" si="151"/>
        <v>0</v>
      </c>
      <c r="CZ84" s="35">
        <v>45</v>
      </c>
      <c r="DH84" s="78">
        <f t="shared" si="152"/>
        <v>0</v>
      </c>
    </row>
    <row r="85" spans="16:112" x14ac:dyDescent="0.25">
      <c r="P85" s="35">
        <v>46</v>
      </c>
      <c r="X85" s="78">
        <f t="shared" si="144"/>
        <v>0</v>
      </c>
      <c r="AA85" s="35">
        <v>46</v>
      </c>
      <c r="AI85" s="78">
        <f t="shared" si="145"/>
        <v>0</v>
      </c>
      <c r="AL85" s="35">
        <v>46</v>
      </c>
      <c r="AT85" s="78">
        <f t="shared" si="146"/>
        <v>0</v>
      </c>
      <c r="AW85" s="35">
        <v>46</v>
      </c>
      <c r="BE85" s="78">
        <f t="shared" si="147"/>
        <v>0</v>
      </c>
      <c r="BH85" s="35">
        <v>46</v>
      </c>
      <c r="BP85" s="78">
        <f t="shared" si="148"/>
        <v>0</v>
      </c>
      <c r="BS85" s="35">
        <v>46</v>
      </c>
      <c r="CA85" s="78">
        <f t="shared" si="149"/>
        <v>0</v>
      </c>
      <c r="CD85" s="35">
        <v>46</v>
      </c>
      <c r="CL85" s="78">
        <f t="shared" si="150"/>
        <v>0</v>
      </c>
      <c r="CO85" s="35">
        <v>46</v>
      </c>
      <c r="CW85" s="78">
        <f t="shared" si="151"/>
        <v>0</v>
      </c>
      <c r="CZ85" s="35">
        <v>46</v>
      </c>
      <c r="DH85" s="78">
        <f t="shared" si="152"/>
        <v>0</v>
      </c>
    </row>
    <row r="86" spans="16:112" x14ac:dyDescent="0.25">
      <c r="P86" s="35">
        <v>47</v>
      </c>
      <c r="X86" s="78">
        <f t="shared" si="144"/>
        <v>-693360</v>
      </c>
      <c r="AA86" s="35">
        <v>47</v>
      </c>
      <c r="AI86" s="78">
        <f t="shared" si="145"/>
        <v>55468.79999999993</v>
      </c>
      <c r="AL86" s="35">
        <v>47</v>
      </c>
      <c r="AT86" s="78">
        <f t="shared" si="146"/>
        <v>51031.295999999973</v>
      </c>
      <c r="AW86" s="35">
        <v>47</v>
      </c>
      <c r="BE86" s="78">
        <f t="shared" si="147"/>
        <v>46948.79231999995</v>
      </c>
      <c r="BH86" s="35">
        <v>47</v>
      </c>
      <c r="BP86" s="78">
        <f t="shared" si="148"/>
        <v>43192.888934399991</v>
      </c>
      <c r="BS86" s="35">
        <v>47</v>
      </c>
      <c r="CA86" s="78">
        <f t="shared" si="149"/>
        <v>39737.457819647971</v>
      </c>
      <c r="CD86" s="35">
        <v>47</v>
      </c>
      <c r="CL86" s="78">
        <f t="shared" si="150"/>
        <v>36558.461194076168</v>
      </c>
      <c r="CO86" s="35">
        <v>47</v>
      </c>
      <c r="CW86" s="78">
        <f t="shared" si="151"/>
        <v>33633.784298550047</v>
      </c>
      <c r="CZ86" s="35">
        <v>47</v>
      </c>
      <c r="DH86" s="78">
        <f t="shared" si="152"/>
        <v>30943.081554666103</v>
      </c>
    </row>
    <row r="87" spans="16:112" x14ac:dyDescent="0.25">
      <c r="P87" s="35">
        <v>50</v>
      </c>
      <c r="X87" s="78">
        <f t="shared" si="144"/>
        <v>-273350.00000000006</v>
      </c>
      <c r="AA87" s="35">
        <v>50</v>
      </c>
      <c r="AI87" s="78">
        <f t="shared" si="145"/>
        <v>150342.50000000006</v>
      </c>
      <c r="AL87" s="35">
        <v>50</v>
      </c>
      <c r="AT87" s="78">
        <f t="shared" si="146"/>
        <v>67654.125</v>
      </c>
      <c r="AW87" s="35">
        <v>50</v>
      </c>
      <c r="BE87" s="78">
        <f t="shared" si="147"/>
        <v>30444.356250000001</v>
      </c>
      <c r="BH87" s="35">
        <v>50</v>
      </c>
      <c r="BP87" s="78">
        <f t="shared" si="148"/>
        <v>13699.960312499999</v>
      </c>
      <c r="BS87" s="35">
        <v>50</v>
      </c>
      <c r="CA87" s="78">
        <f t="shared" si="149"/>
        <v>6164.9821406250003</v>
      </c>
      <c r="CD87" s="35">
        <v>50</v>
      </c>
      <c r="CL87" s="78">
        <f t="shared" si="150"/>
        <v>2774.2419632812498</v>
      </c>
      <c r="CO87" s="35">
        <v>50</v>
      </c>
      <c r="CW87" s="78">
        <f t="shared" si="151"/>
        <v>1248.4088834765621</v>
      </c>
      <c r="CZ87" s="35">
        <v>50</v>
      </c>
      <c r="DH87" s="78">
        <f t="shared" si="152"/>
        <v>561.78399756445287</v>
      </c>
    </row>
    <row r="88" spans="16:112" x14ac:dyDescent="0.25">
      <c r="P88" s="35">
        <v>52</v>
      </c>
      <c r="X88" s="78">
        <f t="shared" si="144"/>
        <v>0</v>
      </c>
      <c r="AA88" s="35">
        <v>52</v>
      </c>
      <c r="AI88" s="78">
        <f t="shared" si="145"/>
        <v>0</v>
      </c>
      <c r="AL88" s="35">
        <v>52</v>
      </c>
      <c r="AT88" s="78">
        <f t="shared" si="146"/>
        <v>0</v>
      </c>
      <c r="AW88" s="35">
        <v>52</v>
      </c>
      <c r="BE88" s="78">
        <f t="shared" si="147"/>
        <v>0</v>
      </c>
      <c r="BH88" s="35">
        <v>52</v>
      </c>
      <c r="BP88" s="78">
        <f t="shared" si="148"/>
        <v>0</v>
      </c>
      <c r="BS88" s="35">
        <v>52</v>
      </c>
      <c r="CA88" s="78">
        <f t="shared" si="149"/>
        <v>0</v>
      </c>
      <c r="CD88" s="35">
        <v>52</v>
      </c>
      <c r="CL88" s="78">
        <f t="shared" si="150"/>
        <v>0</v>
      </c>
      <c r="CO88" s="35">
        <v>52</v>
      </c>
      <c r="CW88" s="78">
        <f t="shared" si="151"/>
        <v>0</v>
      </c>
      <c r="CZ88" s="35">
        <v>52</v>
      </c>
      <c r="DH88" s="78">
        <f t="shared" si="152"/>
        <v>0</v>
      </c>
    </row>
    <row r="89" spans="16:112" x14ac:dyDescent="0.25">
      <c r="P89" s="35">
        <v>95</v>
      </c>
      <c r="X89" s="78">
        <f t="shared" si="144"/>
        <v>0</v>
      </c>
      <c r="AA89" s="35">
        <v>95</v>
      </c>
      <c r="AI89" s="78">
        <f t="shared" si="145"/>
        <v>0</v>
      </c>
      <c r="AL89" s="35">
        <v>95</v>
      </c>
      <c r="AT89" s="78">
        <f t="shared" si="146"/>
        <v>0</v>
      </c>
      <c r="AW89" s="35">
        <v>95</v>
      </c>
      <c r="BE89" s="78">
        <f t="shared" si="147"/>
        <v>0</v>
      </c>
      <c r="BH89" s="35">
        <v>95</v>
      </c>
      <c r="BP89" s="78">
        <f t="shared" si="148"/>
        <v>0</v>
      </c>
      <c r="BS89" s="35">
        <v>95</v>
      </c>
      <c r="CA89" s="78">
        <f t="shared" si="149"/>
        <v>0</v>
      </c>
      <c r="CD89" s="35">
        <v>95</v>
      </c>
      <c r="CL89" s="78">
        <f t="shared" si="150"/>
        <v>0</v>
      </c>
      <c r="CO89" s="35">
        <v>95</v>
      </c>
      <c r="CW89" s="78">
        <f t="shared" si="151"/>
        <v>0</v>
      </c>
      <c r="CZ89" s="35">
        <v>95</v>
      </c>
      <c r="DH89" s="78">
        <f t="shared" si="152"/>
        <v>0</v>
      </c>
    </row>
    <row r="91" spans="16:112" ht="15.75" thickBot="1" x14ac:dyDescent="0.3">
      <c r="X91" s="79">
        <f>SUM(X68:X90)</f>
        <v>-1263070</v>
      </c>
      <c r="AI91" s="79">
        <f>SUM(AI68:AI90)</f>
        <v>314327.69999999995</v>
      </c>
      <c r="AT91" s="79">
        <f>SUM(AT68:AT90)</f>
        <v>163347.36499999996</v>
      </c>
      <c r="BE91" s="79">
        <f>SUM(BE68:BE90)</f>
        <v>109710.39480999994</v>
      </c>
      <c r="BP91" s="79">
        <f>SUM(BP68:BP90)</f>
        <v>80409.403637299998</v>
      </c>
      <c r="CA91" s="79">
        <f>SUM(CA68:CA90)</f>
        <v>63128.93237505696</v>
      </c>
      <c r="CL91" s="79">
        <f>SUM(CL68:CL90)</f>
        <v>52050.517295550053</v>
      </c>
      <c r="CW91" s="79">
        <f>SUM(CW68:CW90)</f>
        <v>44357.530772691542</v>
      </c>
      <c r="DH91" s="79">
        <f>SUM(DH68:DH90)</f>
        <v>38639.53007106889</v>
      </c>
    </row>
    <row r="92" spans="16:112" ht="15.75" thickTop="1" x14ac:dyDescent="0.25">
      <c r="X92" s="78">
        <f>+X64-X91</f>
        <v>0</v>
      </c>
      <c r="AI92" s="78">
        <f>+AI64-AI91</f>
        <v>0</v>
      </c>
      <c r="AT92" s="78">
        <f>+AT64-AT91</f>
        <v>0</v>
      </c>
      <c r="BE92" s="78">
        <f>+BE64-BE91</f>
        <v>0</v>
      </c>
      <c r="BP92" s="78">
        <f>+BP64-BP91</f>
        <v>0</v>
      </c>
      <c r="CA92" s="78">
        <f>+CA64-CA91</f>
        <v>0</v>
      </c>
      <c r="CL92" s="78">
        <f>+CL64-CL91</f>
        <v>0</v>
      </c>
      <c r="CW92" s="78">
        <f>+CW64-CW91</f>
        <v>0</v>
      </c>
      <c r="DH92" s="78">
        <f>+DH64-DH91</f>
        <v>0</v>
      </c>
    </row>
  </sheetData>
  <mergeCells count="18">
    <mergeCell ref="CD2:CM2"/>
    <mergeCell ref="CD34:CM34"/>
    <mergeCell ref="CO2:CX2"/>
    <mergeCell ref="CO34:CX34"/>
    <mergeCell ref="CZ2:DI2"/>
    <mergeCell ref="CZ34:DI34"/>
    <mergeCell ref="BS2:CB2"/>
    <mergeCell ref="BS34:CB34"/>
    <mergeCell ref="P2:Y2"/>
    <mergeCell ref="AA2:AJ2"/>
    <mergeCell ref="AL2:AU2"/>
    <mergeCell ref="AW2:BF2"/>
    <mergeCell ref="BH2:BQ2"/>
    <mergeCell ref="P34:Y34"/>
    <mergeCell ref="AA34:AJ34"/>
    <mergeCell ref="AL34:AU34"/>
    <mergeCell ref="AW34:BF34"/>
    <mergeCell ref="BH34:BQ34"/>
  </mergeCells>
  <conditionalFormatting sqref="B4:F35">
    <cfRule type="expression" dxfId="5" priority="1" stopIfTrue="1">
      <formula>LEN(B4)&gt;0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EF6-BAD6-4DA5-9767-9E514485DDC8}">
  <sheetPr>
    <tabColor theme="8"/>
  </sheetPr>
  <dimension ref="A1:DI92"/>
  <sheetViews>
    <sheetView topLeftCell="D28" zoomScale="85" zoomScaleNormal="85" workbookViewId="0">
      <selection activeCell="X64" sqref="X64"/>
    </sheetView>
  </sheetViews>
  <sheetFormatPr defaultColWidth="9.28515625" defaultRowHeight="15" x14ac:dyDescent="0.25"/>
  <cols>
    <col min="1" max="1" width="9.28515625" style="33"/>
    <col min="2" max="2" width="11.5703125" style="33" bestFit="1" customWidth="1"/>
    <col min="3" max="3" width="72.85546875" style="33" bestFit="1" customWidth="1"/>
    <col min="4" max="4" width="15.28515625" style="33" bestFit="1" customWidth="1"/>
    <col min="5" max="5" width="14.140625" style="33" bestFit="1" customWidth="1"/>
    <col min="6" max="6" width="9.28515625" style="33" bestFit="1" customWidth="1"/>
    <col min="7" max="7" width="15" style="33" bestFit="1" customWidth="1"/>
    <col min="8" max="8" width="14.28515625" style="33" bestFit="1" customWidth="1"/>
    <col min="9" max="9" width="14.5703125" style="33" bestFit="1" customWidth="1"/>
    <col min="10" max="10" width="7.140625" style="33" bestFit="1" customWidth="1"/>
    <col min="11" max="11" width="13.7109375" style="33" bestFit="1" customWidth="1"/>
    <col min="12" max="12" width="15.28515625" style="33" bestFit="1" customWidth="1"/>
    <col min="13" max="15" width="9.28515625" style="33"/>
    <col min="16" max="16" width="11.5703125" style="33" bestFit="1" customWidth="1"/>
    <col min="17" max="17" width="8.5703125" style="33" bestFit="1" customWidth="1"/>
    <col min="18" max="18" width="11.5703125" style="33" bestFit="1" customWidth="1"/>
    <col min="19" max="19" width="3.140625" style="33" bestFit="1" customWidth="1"/>
    <col min="20" max="20" width="13.42578125" style="33" bestFit="1" customWidth="1"/>
    <col min="21" max="21" width="11.5703125" style="33" bestFit="1" customWidth="1"/>
    <col min="22" max="22" width="13.28515625" style="33" bestFit="1" customWidth="1"/>
    <col min="23" max="23" width="8.42578125" style="33" bestFit="1" customWidth="1"/>
    <col min="24" max="24" width="11.28515625" style="33" bestFit="1" customWidth="1"/>
    <col min="25" max="25" width="11.5703125" style="33" bestFit="1" customWidth="1"/>
    <col min="26" max="27" width="9.28515625" style="33"/>
    <col min="28" max="28" width="11.5703125" style="33" bestFit="1" customWidth="1"/>
    <col min="29" max="29" width="9.5703125" style="33" bestFit="1" customWidth="1"/>
    <col min="30" max="30" width="3.140625" style="33" bestFit="1" customWidth="1"/>
    <col min="31" max="31" width="13.42578125" style="33" bestFit="1" customWidth="1"/>
    <col min="32" max="32" width="9.28515625" style="33"/>
    <col min="33" max="33" width="13.28515625" style="33" bestFit="1" customWidth="1"/>
    <col min="34" max="34" width="8.42578125" style="33" bestFit="1" customWidth="1"/>
    <col min="35" max="35" width="11.28515625" style="33" bestFit="1" customWidth="1"/>
    <col min="36" max="36" width="11.5703125" style="33" bestFit="1" customWidth="1"/>
    <col min="37" max="37" width="9.28515625" style="33"/>
    <col min="38" max="38" width="11.5703125" style="33" bestFit="1" customWidth="1"/>
    <col min="39" max="39" width="10.5703125" style="33" bestFit="1" customWidth="1"/>
    <col min="40" max="40" width="9.5703125" style="33" bestFit="1" customWidth="1"/>
    <col min="41" max="41" width="3.140625" style="33" bestFit="1" customWidth="1"/>
    <col min="42" max="42" width="13.42578125" style="33" bestFit="1" customWidth="1"/>
    <col min="43" max="43" width="9.28515625" style="33"/>
    <col min="44" max="44" width="13.28515625" style="33" bestFit="1" customWidth="1"/>
    <col min="45" max="45" width="8.42578125" style="33" bestFit="1" customWidth="1"/>
    <col min="46" max="46" width="9.7109375" style="33" bestFit="1" customWidth="1"/>
    <col min="47" max="47" width="11.5703125" style="33" bestFit="1" customWidth="1"/>
    <col min="48" max="48" width="9.28515625" style="33"/>
    <col min="49" max="49" width="11.5703125" style="33" bestFit="1" customWidth="1"/>
    <col min="50" max="50" width="10.5703125" style="33" bestFit="1" customWidth="1"/>
    <col min="51" max="51" width="9.5703125" style="33" bestFit="1" customWidth="1"/>
    <col min="52" max="52" width="3.140625" style="33" bestFit="1" customWidth="1"/>
    <col min="53" max="53" width="13.42578125" style="33" bestFit="1" customWidth="1"/>
    <col min="54" max="54" width="9.28515625" style="33"/>
    <col min="55" max="55" width="13.28515625" style="33" bestFit="1" customWidth="1"/>
    <col min="56" max="56" width="8.42578125" style="33" bestFit="1" customWidth="1"/>
    <col min="57" max="57" width="9.7109375" style="33" bestFit="1" customWidth="1"/>
    <col min="58" max="58" width="11.5703125" style="33" bestFit="1" customWidth="1"/>
    <col min="59" max="59" width="9.28515625" style="33"/>
    <col min="60" max="60" width="11.5703125" style="33" bestFit="1" customWidth="1"/>
    <col min="61" max="61" width="10.5703125" style="33" bestFit="1" customWidth="1"/>
    <col min="62" max="62" width="9.5703125" style="33" bestFit="1" customWidth="1"/>
    <col min="63" max="63" width="3.140625" style="33" bestFit="1" customWidth="1"/>
    <col min="64" max="64" width="13.42578125" style="33" bestFit="1" customWidth="1"/>
    <col min="65" max="65" width="9.28515625" style="33"/>
    <col min="66" max="66" width="13.28515625" style="33" bestFit="1" customWidth="1"/>
    <col min="67" max="67" width="8.42578125" style="33" bestFit="1" customWidth="1"/>
    <col min="68" max="68" width="9.7109375" style="33" bestFit="1" customWidth="1"/>
    <col min="69" max="69" width="11.5703125" style="33" bestFit="1" customWidth="1"/>
    <col min="70" max="71" width="9.28515625" style="33"/>
    <col min="72" max="72" width="10.5703125" style="33" bestFit="1" customWidth="1"/>
    <col min="73" max="73" width="9.5703125" style="33" bestFit="1" customWidth="1"/>
    <col min="74" max="74" width="3.140625" style="33" bestFit="1" customWidth="1"/>
    <col min="75" max="75" width="13.42578125" style="33" bestFit="1" customWidth="1"/>
    <col min="76" max="76" width="9.28515625" style="33"/>
    <col min="77" max="77" width="13.28515625" style="33" bestFit="1" customWidth="1"/>
    <col min="78" max="78" width="8.42578125" style="33" bestFit="1" customWidth="1"/>
    <col min="79" max="79" width="9.7109375" style="33" bestFit="1" customWidth="1"/>
    <col min="80" max="80" width="11.5703125" style="33" bestFit="1" customWidth="1"/>
    <col min="81" max="82" width="9.28515625" style="33"/>
    <col min="83" max="83" width="10.5703125" style="33" bestFit="1" customWidth="1"/>
    <col min="84" max="84" width="9.5703125" style="33" bestFit="1" customWidth="1"/>
    <col min="85" max="85" width="3.140625" style="33" bestFit="1" customWidth="1"/>
    <col min="86" max="86" width="13.42578125" style="33" bestFit="1" customWidth="1"/>
    <col min="87" max="87" width="9.28515625" style="33"/>
    <col min="88" max="88" width="13.28515625" style="33" bestFit="1" customWidth="1"/>
    <col min="89" max="89" width="8.42578125" style="33" bestFit="1" customWidth="1"/>
    <col min="90" max="90" width="9.7109375" style="33" bestFit="1" customWidth="1"/>
    <col min="91" max="91" width="11.5703125" style="33" bestFit="1" customWidth="1"/>
    <col min="92" max="93" width="9.28515625" style="33"/>
    <col min="94" max="94" width="10.5703125" style="33" bestFit="1" customWidth="1"/>
    <col min="95" max="95" width="9.5703125" style="33" bestFit="1" customWidth="1"/>
    <col min="96" max="96" width="3.140625" style="33" bestFit="1" customWidth="1"/>
    <col min="97" max="97" width="13.42578125" style="33" bestFit="1" customWidth="1"/>
    <col min="98" max="98" width="9.28515625" style="33"/>
    <col min="99" max="99" width="13.28515625" style="33" bestFit="1" customWidth="1"/>
    <col min="100" max="100" width="8.42578125" style="33" bestFit="1" customWidth="1"/>
    <col min="101" max="101" width="9.7109375" style="33" bestFit="1" customWidth="1"/>
    <col min="102" max="102" width="11.5703125" style="33" bestFit="1" customWidth="1"/>
    <col min="103" max="104" width="9.28515625" style="33"/>
    <col min="105" max="105" width="10.5703125" style="33" bestFit="1" customWidth="1"/>
    <col min="106" max="106" width="9.5703125" style="33" bestFit="1" customWidth="1"/>
    <col min="107" max="107" width="3.140625" style="33" bestFit="1" customWidth="1"/>
    <col min="108" max="108" width="13.42578125" style="33" bestFit="1" customWidth="1"/>
    <col min="109" max="109" width="9.28515625" style="33"/>
    <col min="110" max="110" width="13.28515625" style="33" bestFit="1" customWidth="1"/>
    <col min="111" max="111" width="8.42578125" style="33" bestFit="1" customWidth="1"/>
    <col min="112" max="112" width="9.7109375" style="33" bestFit="1" customWidth="1"/>
    <col min="113" max="113" width="11.5703125" style="33" bestFit="1" customWidth="1"/>
    <col min="114" max="16384" width="9.28515625" style="33"/>
  </cols>
  <sheetData>
    <row r="1" spans="1:113" x14ac:dyDescent="0.25">
      <c r="A1" s="33" t="s">
        <v>166</v>
      </c>
    </row>
    <row r="2" spans="1:113" x14ac:dyDescent="0.25">
      <c r="P2" s="99" t="s">
        <v>95</v>
      </c>
      <c r="Q2" s="99"/>
      <c r="R2" s="99"/>
      <c r="S2" s="99"/>
      <c r="T2" s="99"/>
      <c r="U2" s="99"/>
      <c r="V2" s="99"/>
      <c r="W2" s="99"/>
      <c r="X2" s="99"/>
      <c r="Y2" s="99"/>
      <c r="Z2"/>
      <c r="AA2" s="99" t="s">
        <v>96</v>
      </c>
      <c r="AB2" s="99"/>
      <c r="AC2" s="99"/>
      <c r="AD2" s="99"/>
      <c r="AE2" s="99"/>
      <c r="AF2" s="99"/>
      <c r="AG2" s="99"/>
      <c r="AH2" s="99"/>
      <c r="AI2" s="99"/>
      <c r="AJ2" s="99"/>
      <c r="AK2"/>
      <c r="AL2" s="99" t="s">
        <v>97</v>
      </c>
      <c r="AM2" s="99"/>
      <c r="AN2" s="99"/>
      <c r="AO2" s="99"/>
      <c r="AP2" s="99"/>
      <c r="AQ2" s="99"/>
      <c r="AR2" s="99"/>
      <c r="AS2" s="99"/>
      <c r="AT2" s="99"/>
      <c r="AU2" s="99"/>
      <c r="AV2"/>
      <c r="AW2" s="99" t="s">
        <v>98</v>
      </c>
      <c r="AX2" s="99"/>
      <c r="AY2" s="99"/>
      <c r="AZ2" s="99"/>
      <c r="BA2" s="99"/>
      <c r="BB2" s="99"/>
      <c r="BC2" s="99"/>
      <c r="BD2" s="99"/>
      <c r="BE2" s="99"/>
      <c r="BF2" s="99"/>
      <c r="BG2"/>
      <c r="BH2" s="99"/>
      <c r="BI2" s="99"/>
      <c r="BJ2" s="99"/>
      <c r="BK2" s="99"/>
      <c r="BL2" s="99"/>
      <c r="BM2" s="99"/>
      <c r="BN2" s="99"/>
      <c r="BO2" s="99"/>
      <c r="BP2" s="99"/>
      <c r="BQ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Z2" s="99"/>
      <c r="DA2" s="99"/>
      <c r="DB2" s="99"/>
      <c r="DC2" s="99"/>
      <c r="DD2" s="99"/>
      <c r="DE2" s="99"/>
      <c r="DF2" s="99"/>
      <c r="DG2" s="99"/>
      <c r="DH2" s="99"/>
      <c r="DI2" s="99"/>
    </row>
    <row r="3" spans="1:113" ht="75.75" thickBot="1" x14ac:dyDescent="0.3">
      <c r="B3" s="40" t="s">
        <v>99</v>
      </c>
      <c r="C3" s="41" t="s">
        <v>100</v>
      </c>
      <c r="D3" s="42" t="s">
        <v>101</v>
      </c>
      <c r="E3" s="42" t="s">
        <v>102</v>
      </c>
      <c r="F3" s="42" t="s">
        <v>103</v>
      </c>
      <c r="G3" s="42" t="s">
        <v>104</v>
      </c>
      <c r="H3" s="66" t="s">
        <v>105</v>
      </c>
      <c r="I3" s="43" t="s">
        <v>106</v>
      </c>
      <c r="J3" s="44" t="s">
        <v>107</v>
      </c>
      <c r="K3" s="42" t="s">
        <v>108</v>
      </c>
      <c r="L3" s="42" t="s">
        <v>109</v>
      </c>
      <c r="P3" s="34" t="s">
        <v>99</v>
      </c>
      <c r="Q3" s="34" t="s">
        <v>110</v>
      </c>
      <c r="R3" s="34" t="s">
        <v>102</v>
      </c>
      <c r="S3" s="34"/>
      <c r="T3" s="34" t="s">
        <v>111</v>
      </c>
      <c r="U3" s="77" t="s">
        <v>152</v>
      </c>
      <c r="V3" s="34" t="s">
        <v>113</v>
      </c>
      <c r="W3" s="34" t="s">
        <v>114</v>
      </c>
      <c r="X3" s="34" t="s">
        <v>115</v>
      </c>
      <c r="Y3" s="34" t="s">
        <v>116</v>
      </c>
      <c r="Z3"/>
      <c r="AA3" s="34" t="s">
        <v>99</v>
      </c>
      <c r="AB3" s="34" t="s">
        <v>110</v>
      </c>
      <c r="AC3" s="34" t="s">
        <v>102</v>
      </c>
      <c r="AD3" s="34"/>
      <c r="AE3" s="34" t="s">
        <v>111</v>
      </c>
      <c r="AF3" s="77" t="s">
        <v>152</v>
      </c>
      <c r="AG3" s="34" t="s">
        <v>113</v>
      </c>
      <c r="AH3" s="34" t="s">
        <v>114</v>
      </c>
      <c r="AI3" s="34" t="s">
        <v>115</v>
      </c>
      <c r="AJ3" s="34" t="s">
        <v>116</v>
      </c>
      <c r="AK3"/>
      <c r="AL3" s="34" t="s">
        <v>99</v>
      </c>
      <c r="AM3" s="34" t="s">
        <v>110</v>
      </c>
      <c r="AN3" s="34" t="s">
        <v>102</v>
      </c>
      <c r="AO3" s="34"/>
      <c r="AP3" s="34" t="s">
        <v>111</v>
      </c>
      <c r="AQ3" s="77" t="s">
        <v>152</v>
      </c>
      <c r="AR3" s="34" t="s">
        <v>113</v>
      </c>
      <c r="AS3" s="34" t="s">
        <v>114</v>
      </c>
      <c r="AT3" s="34" t="s">
        <v>115</v>
      </c>
      <c r="AU3" s="34" t="s">
        <v>116</v>
      </c>
      <c r="AV3"/>
      <c r="AW3" s="34" t="s">
        <v>99</v>
      </c>
      <c r="AX3" s="34" t="s">
        <v>110</v>
      </c>
      <c r="AY3" s="34" t="s">
        <v>102</v>
      </c>
      <c r="AZ3" s="34"/>
      <c r="BA3" s="34" t="s">
        <v>111</v>
      </c>
      <c r="BB3" s="77" t="s">
        <v>152</v>
      </c>
      <c r="BC3" s="34" t="s">
        <v>113</v>
      </c>
      <c r="BD3" s="34" t="s">
        <v>114</v>
      </c>
      <c r="BE3" s="34" t="s">
        <v>115</v>
      </c>
      <c r="BF3" s="34" t="s">
        <v>116</v>
      </c>
      <c r="BG3"/>
      <c r="BH3" s="34" t="s">
        <v>99</v>
      </c>
      <c r="BI3" s="34" t="s">
        <v>110</v>
      </c>
      <c r="BJ3" s="34" t="s">
        <v>102</v>
      </c>
      <c r="BK3" s="34"/>
      <c r="BL3" s="34" t="s">
        <v>111</v>
      </c>
      <c r="BM3" s="77" t="s">
        <v>152</v>
      </c>
      <c r="BN3" s="34" t="s">
        <v>113</v>
      </c>
      <c r="BO3" s="34" t="s">
        <v>114</v>
      </c>
      <c r="BP3" s="34" t="s">
        <v>115</v>
      </c>
      <c r="BQ3" s="34" t="s">
        <v>116</v>
      </c>
      <c r="BS3" s="34" t="s">
        <v>99</v>
      </c>
      <c r="BT3" s="34" t="s">
        <v>110</v>
      </c>
      <c r="BU3" s="34" t="s">
        <v>102</v>
      </c>
      <c r="BV3" s="34"/>
      <c r="BW3" s="34" t="s">
        <v>111</v>
      </c>
      <c r="BX3" s="77" t="s">
        <v>152</v>
      </c>
      <c r="BY3" s="34" t="s">
        <v>113</v>
      </c>
      <c r="BZ3" s="34" t="s">
        <v>114</v>
      </c>
      <c r="CA3" s="34" t="s">
        <v>115</v>
      </c>
      <c r="CB3" s="34" t="s">
        <v>116</v>
      </c>
      <c r="CD3" s="34" t="s">
        <v>99</v>
      </c>
      <c r="CE3" s="34" t="s">
        <v>110</v>
      </c>
      <c r="CF3" s="34" t="s">
        <v>102</v>
      </c>
      <c r="CG3" s="34"/>
      <c r="CH3" s="34" t="s">
        <v>111</v>
      </c>
      <c r="CI3" s="77" t="s">
        <v>152</v>
      </c>
      <c r="CJ3" s="34" t="s">
        <v>113</v>
      </c>
      <c r="CK3" s="34" t="s">
        <v>114</v>
      </c>
      <c r="CL3" s="34" t="s">
        <v>115</v>
      </c>
      <c r="CM3" s="34" t="s">
        <v>116</v>
      </c>
      <c r="CO3" s="34" t="s">
        <v>99</v>
      </c>
      <c r="CP3" s="34" t="s">
        <v>110</v>
      </c>
      <c r="CQ3" s="34" t="s">
        <v>102</v>
      </c>
      <c r="CR3" s="34"/>
      <c r="CS3" s="34" t="s">
        <v>111</v>
      </c>
      <c r="CT3" s="77" t="s">
        <v>152</v>
      </c>
      <c r="CU3" s="34" t="s">
        <v>113</v>
      </c>
      <c r="CV3" s="34" t="s">
        <v>114</v>
      </c>
      <c r="CW3" s="34" t="s">
        <v>115</v>
      </c>
      <c r="CX3" s="34" t="s">
        <v>116</v>
      </c>
      <c r="CZ3" s="34" t="s">
        <v>99</v>
      </c>
      <c r="DA3" s="34" t="s">
        <v>110</v>
      </c>
      <c r="DB3" s="34" t="s">
        <v>102</v>
      </c>
      <c r="DC3" s="34"/>
      <c r="DD3" s="34" t="s">
        <v>111</v>
      </c>
      <c r="DE3" s="77" t="s">
        <v>152</v>
      </c>
      <c r="DF3" s="34" t="s">
        <v>113</v>
      </c>
      <c r="DG3" s="34" t="s">
        <v>114</v>
      </c>
      <c r="DH3" s="34" t="s">
        <v>115</v>
      </c>
      <c r="DI3" s="34" t="s">
        <v>116</v>
      </c>
    </row>
    <row r="4" spans="1:113" x14ac:dyDescent="0.25">
      <c r="B4" s="45">
        <v>1</v>
      </c>
      <c r="C4" s="46" t="s">
        <v>117</v>
      </c>
      <c r="D4" s="67">
        <v>51323942.560000002</v>
      </c>
      <c r="E4" s="68">
        <v>804000</v>
      </c>
      <c r="F4" s="68"/>
      <c r="G4" s="69">
        <v>52127942.560000002</v>
      </c>
      <c r="H4" s="69">
        <v>402000</v>
      </c>
      <c r="I4" s="69">
        <v>52529942.560000002</v>
      </c>
      <c r="J4" s="51">
        <v>0.04</v>
      </c>
      <c r="K4" s="69">
        <v>2101197.7024000003</v>
      </c>
      <c r="L4" s="69">
        <v>50026744.857600003</v>
      </c>
      <c r="N4" s="38">
        <f>+E4+F4</f>
        <v>804000</v>
      </c>
      <c r="P4" s="35">
        <v>1</v>
      </c>
      <c r="Q4" s="3"/>
      <c r="R4" s="3">
        <f>SUMIF($B$4:$B$29,P4,$H$4:$H$29)*2</f>
        <v>804000</v>
      </c>
      <c r="S4" s="3"/>
      <c r="T4" s="76">
        <f>IF(R4+S4&lt;0,0,R4+S4)</f>
        <v>804000</v>
      </c>
      <c r="U4" s="3">
        <f>T4*1</f>
        <v>804000</v>
      </c>
      <c r="V4" s="3">
        <f>+Q4+U4</f>
        <v>804000</v>
      </c>
      <c r="W4" s="36">
        <v>0.04</v>
      </c>
      <c r="X4" s="3">
        <f>-V4*W4</f>
        <v>-32160</v>
      </c>
      <c r="Y4" s="3">
        <f>+Q4+T4+X4</f>
        <v>771840</v>
      </c>
      <c r="Z4"/>
      <c r="AA4" s="35">
        <v>1</v>
      </c>
      <c r="AB4" s="3">
        <f>+Y4</f>
        <v>771840</v>
      </c>
      <c r="AC4" s="3"/>
      <c r="AD4" s="3"/>
      <c r="AE4" s="76">
        <f>IF(AC4+AD4&lt;0,0,AC4+AD4)</f>
        <v>0</v>
      </c>
      <c r="AF4" s="3">
        <f>AE4*1</f>
        <v>0</v>
      </c>
      <c r="AG4" s="3">
        <f>+AB4+AF4</f>
        <v>771840</v>
      </c>
      <c r="AH4" s="36">
        <v>0.04</v>
      </c>
      <c r="AI4" s="3">
        <f>-+AG4*AH4</f>
        <v>-30873.600000000002</v>
      </c>
      <c r="AJ4" s="3">
        <f>+AB4+AE4+AI4</f>
        <v>740966.40000000002</v>
      </c>
      <c r="AK4"/>
      <c r="AL4" s="35">
        <v>1</v>
      </c>
      <c r="AM4" s="3">
        <f>AJ4</f>
        <v>740966.40000000002</v>
      </c>
      <c r="AN4" s="3"/>
      <c r="AO4" s="3"/>
      <c r="AP4" s="76">
        <f>IF(AN4+AO4&lt;0,0,AN4+AO4)</f>
        <v>0</v>
      </c>
      <c r="AQ4" s="3">
        <f>AP4*1</f>
        <v>0</v>
      </c>
      <c r="AR4" s="3">
        <f>+AM4+AQ4</f>
        <v>740966.40000000002</v>
      </c>
      <c r="AS4" s="36">
        <v>0.04</v>
      </c>
      <c r="AT4" s="3">
        <f>-+AR4*AS4</f>
        <v>-29638.656000000003</v>
      </c>
      <c r="AU4" s="3">
        <f>+AM4+AP4+AT4</f>
        <v>711327.74400000006</v>
      </c>
      <c r="AV4"/>
      <c r="AW4" s="35">
        <v>1</v>
      </c>
      <c r="AX4" s="3">
        <f>AU4</f>
        <v>711327.74400000006</v>
      </c>
      <c r="AY4" s="3"/>
      <c r="AZ4" s="3"/>
      <c r="BA4" s="76">
        <f>IF(AY4+AZ4&lt;0,0,AY4+AZ4)</f>
        <v>0</v>
      </c>
      <c r="BB4" s="3">
        <f>BA4*1</f>
        <v>0</v>
      </c>
      <c r="BC4" s="3">
        <f>+AX4+BB4</f>
        <v>711327.74400000006</v>
      </c>
      <c r="BD4" s="36">
        <v>0.04</v>
      </c>
      <c r="BE4" s="3">
        <f>-+BC4*BD4</f>
        <v>-28453.109760000003</v>
      </c>
      <c r="BF4" s="3">
        <f>+AX4+BA4+BE4</f>
        <v>682874.63424000004</v>
      </c>
      <c r="BG4"/>
      <c r="BH4" s="35">
        <v>1</v>
      </c>
      <c r="BI4" s="3">
        <f>+BF4</f>
        <v>682874.63424000004</v>
      </c>
      <c r="BJ4" s="3"/>
      <c r="BK4" s="3"/>
      <c r="BL4" s="76">
        <f>IF(BJ4+BK4&lt;0,0,BJ4+BK4)</f>
        <v>0</v>
      </c>
      <c r="BM4" s="3">
        <f>BL4*1</f>
        <v>0</v>
      </c>
      <c r="BN4" s="3">
        <f>+BI4+BM4</f>
        <v>682874.63424000004</v>
      </c>
      <c r="BO4" s="36">
        <v>0.04</v>
      </c>
      <c r="BP4" s="3">
        <f>-+BN4*BO4</f>
        <v>-27314.985369600003</v>
      </c>
      <c r="BQ4" s="3">
        <f>+BI4+BL4+BP4</f>
        <v>655559.64887040004</v>
      </c>
      <c r="BS4" s="35">
        <v>1</v>
      </c>
      <c r="BT4" s="3">
        <f>+BQ4</f>
        <v>655559.64887040004</v>
      </c>
      <c r="BU4" s="3"/>
      <c r="BV4" s="3"/>
      <c r="BW4" s="76">
        <f>IF(BU4+BV4&lt;0,0,BU4+BV4)</f>
        <v>0</v>
      </c>
      <c r="BX4" s="3">
        <f>BW4*1</f>
        <v>0</v>
      </c>
      <c r="BY4" s="3">
        <f>+BT4+BX4</f>
        <v>655559.64887040004</v>
      </c>
      <c r="BZ4" s="36">
        <v>0.04</v>
      </c>
      <c r="CA4" s="3">
        <f>-+BY4*BZ4</f>
        <v>-26222.385954816004</v>
      </c>
      <c r="CB4" s="3">
        <f>+BT4+BW4+CA4</f>
        <v>629337.26291558403</v>
      </c>
      <c r="CD4" s="35">
        <v>1</v>
      </c>
      <c r="CE4" s="3">
        <f>+CB4</f>
        <v>629337.26291558403</v>
      </c>
      <c r="CF4" s="3"/>
      <c r="CG4" s="3"/>
      <c r="CH4" s="76">
        <f>IF(CF4+CG4&lt;0,0,CF4+CG4)</f>
        <v>0</v>
      </c>
      <c r="CI4" s="3">
        <f>CH4*1</f>
        <v>0</v>
      </c>
      <c r="CJ4" s="3">
        <f>+CE4+CI4</f>
        <v>629337.26291558403</v>
      </c>
      <c r="CK4" s="36">
        <v>0.04</v>
      </c>
      <c r="CL4" s="3">
        <f>-+CJ4*CK4</f>
        <v>-25173.490516623362</v>
      </c>
      <c r="CM4" s="3">
        <f>+CE4+CH4+CL4</f>
        <v>604163.77239896066</v>
      </c>
      <c r="CO4" s="35">
        <v>1</v>
      </c>
      <c r="CP4" s="3">
        <f>+CM4</f>
        <v>604163.77239896066</v>
      </c>
      <c r="CQ4" s="3"/>
      <c r="CR4" s="3"/>
      <c r="CS4" s="76">
        <f>IF(CQ4+CR4&lt;0,0,CQ4+CR4)</f>
        <v>0</v>
      </c>
      <c r="CT4" s="3">
        <f>CS4*1</f>
        <v>0</v>
      </c>
      <c r="CU4" s="3">
        <f>+CP4+CT4</f>
        <v>604163.77239896066</v>
      </c>
      <c r="CV4" s="36">
        <v>0.04</v>
      </c>
      <c r="CW4" s="3">
        <f>-+CU4*CV4</f>
        <v>-24166.550895958426</v>
      </c>
      <c r="CX4" s="3">
        <f>+CP4+CS4+CW4</f>
        <v>579997.22150300222</v>
      </c>
      <c r="CZ4" s="35">
        <v>1</v>
      </c>
      <c r="DA4" s="3">
        <f>+CX4</f>
        <v>579997.22150300222</v>
      </c>
      <c r="DB4" s="3"/>
      <c r="DC4" s="3"/>
      <c r="DD4" s="76">
        <f>IF(DB4+DC4&lt;0,0,DB4+DC4)</f>
        <v>0</v>
      </c>
      <c r="DE4" s="3">
        <f>DD4*1</f>
        <v>0</v>
      </c>
      <c r="DF4" s="3">
        <f>+DA4+DE4</f>
        <v>579997.22150300222</v>
      </c>
      <c r="DG4" s="36">
        <v>0.04</v>
      </c>
      <c r="DH4" s="3">
        <f>-+DF4*DG4</f>
        <v>-23199.888860120089</v>
      </c>
      <c r="DI4" s="3">
        <f>+DA4+DD4+DH4</f>
        <v>556797.33264288213</v>
      </c>
    </row>
    <row r="5" spans="1:113" x14ac:dyDescent="0.25">
      <c r="B5" s="45" t="s">
        <v>28</v>
      </c>
      <c r="C5" s="46" t="s">
        <v>118</v>
      </c>
      <c r="D5" s="67">
        <v>0</v>
      </c>
      <c r="E5" s="68"/>
      <c r="F5" s="68"/>
      <c r="G5" s="69">
        <v>0</v>
      </c>
      <c r="H5" s="69">
        <v>0</v>
      </c>
      <c r="I5" s="69">
        <v>0</v>
      </c>
      <c r="J5" s="51">
        <v>0.06</v>
      </c>
      <c r="K5" s="69">
        <v>0</v>
      </c>
      <c r="L5" s="69">
        <v>0</v>
      </c>
      <c r="N5" s="38">
        <f t="shared" ref="N5:N35" si="0">+E5+F5</f>
        <v>0</v>
      </c>
      <c r="P5" s="35" t="s">
        <v>28</v>
      </c>
      <c r="Q5" s="3"/>
      <c r="R5" s="3">
        <f t="shared" ref="R5:R28" si="1">SUMIF($B$4:$B$29,P5,$H$4:$H$29)*2</f>
        <v>0</v>
      </c>
      <c r="S5" s="3"/>
      <c r="T5" s="76">
        <f t="shared" ref="T5:T28" si="2">IF(R5+S5&lt;0,0,R5+S5)</f>
        <v>0</v>
      </c>
      <c r="U5" s="3">
        <f t="shared" ref="U5:U28" si="3">T5*1</f>
        <v>0</v>
      </c>
      <c r="V5" s="3">
        <f t="shared" ref="V5:V28" si="4">+Q5+U5</f>
        <v>0</v>
      </c>
      <c r="W5" s="36">
        <v>0.06</v>
      </c>
      <c r="X5" s="3">
        <f t="shared" ref="X5:X28" si="5">-V5*W5</f>
        <v>0</v>
      </c>
      <c r="Y5" s="3">
        <f t="shared" ref="Y5:Y28" si="6">+Q5+T5+X5</f>
        <v>0</v>
      </c>
      <c r="Z5"/>
      <c r="AA5" s="35" t="s">
        <v>28</v>
      </c>
      <c r="AB5" s="3">
        <f t="shared" ref="AB5:AB28" si="7">+Y5</f>
        <v>0</v>
      </c>
      <c r="AC5" s="3"/>
      <c r="AD5" s="3"/>
      <c r="AE5" s="76">
        <f t="shared" ref="AE5:AE28" si="8">IF(AC5+AD5&lt;0,0,AC5+AD5)</f>
        <v>0</v>
      </c>
      <c r="AF5" s="3">
        <f t="shared" ref="AF5:AF28" si="9">AE5*1</f>
        <v>0</v>
      </c>
      <c r="AG5" s="3">
        <f t="shared" ref="AG5:AG28" si="10">+AB5+AF5</f>
        <v>0</v>
      </c>
      <c r="AH5" s="36">
        <v>0.06</v>
      </c>
      <c r="AI5" s="3">
        <f t="shared" ref="AI5:AI28" si="11">-+AG5*AH5</f>
        <v>0</v>
      </c>
      <c r="AJ5" s="3">
        <f t="shared" ref="AJ5:AJ28" si="12">+AB5+AE5+AI5</f>
        <v>0</v>
      </c>
      <c r="AK5"/>
      <c r="AL5" s="35" t="s">
        <v>28</v>
      </c>
      <c r="AM5" s="3">
        <f t="shared" ref="AM5:AM28" si="13">AJ5</f>
        <v>0</v>
      </c>
      <c r="AN5" s="3"/>
      <c r="AO5" s="3"/>
      <c r="AP5" s="76">
        <f t="shared" ref="AP5:AP28" si="14">IF(AN5+AO5&lt;0,0,AN5+AO5)</f>
        <v>0</v>
      </c>
      <c r="AQ5" s="3">
        <f t="shared" ref="AQ5:AQ28" si="15">AP5*1</f>
        <v>0</v>
      </c>
      <c r="AR5" s="3">
        <f t="shared" ref="AR5:AR28" si="16">+AM5+AQ5</f>
        <v>0</v>
      </c>
      <c r="AS5" s="36">
        <v>0.06</v>
      </c>
      <c r="AT5" s="3">
        <f t="shared" ref="AT5:AT28" si="17">-+AR5*AS5</f>
        <v>0</v>
      </c>
      <c r="AU5" s="3">
        <f t="shared" ref="AU5:AU28" si="18">+AM5+AP5+AT5</f>
        <v>0</v>
      </c>
      <c r="AV5"/>
      <c r="AW5" s="35" t="s">
        <v>28</v>
      </c>
      <c r="AX5" s="3">
        <f t="shared" ref="AX5:AX28" si="19">AU5</f>
        <v>0</v>
      </c>
      <c r="AY5" s="3"/>
      <c r="AZ5" s="3"/>
      <c r="BA5" s="76">
        <f t="shared" ref="BA5:BA28" si="20">IF(AY5+AZ5&lt;0,0,AY5+AZ5)</f>
        <v>0</v>
      </c>
      <c r="BB5" s="3">
        <f t="shared" ref="BB5:BB28" si="21">BA5*1</f>
        <v>0</v>
      </c>
      <c r="BC5" s="3">
        <f t="shared" ref="BC5:BC28" si="22">+AX5+BB5</f>
        <v>0</v>
      </c>
      <c r="BD5" s="36">
        <v>0.06</v>
      </c>
      <c r="BE5" s="3">
        <f t="shared" ref="BE5:BE28" si="23">-+BC5*BD5</f>
        <v>0</v>
      </c>
      <c r="BF5" s="3">
        <f t="shared" ref="BF5:BF28" si="24">+AX5+BA5+BE5</f>
        <v>0</v>
      </c>
      <c r="BG5"/>
      <c r="BH5" s="35" t="s">
        <v>28</v>
      </c>
      <c r="BI5" s="3">
        <f t="shared" ref="BI5:BI28" si="25">+BF5</f>
        <v>0</v>
      </c>
      <c r="BJ5" s="3"/>
      <c r="BK5" s="3"/>
      <c r="BL5" s="76">
        <f t="shared" ref="BL5:BL28" si="26">IF(BJ5+BK5&lt;0,0,BJ5+BK5)</f>
        <v>0</v>
      </c>
      <c r="BM5" s="3">
        <f t="shared" ref="BM5:BM28" si="27">BL5*1</f>
        <v>0</v>
      </c>
      <c r="BN5" s="3">
        <f t="shared" ref="BN5:BN28" si="28">+BI5+BM5</f>
        <v>0</v>
      </c>
      <c r="BO5" s="36">
        <v>0.06</v>
      </c>
      <c r="BP5" s="3">
        <f t="shared" ref="BP5:BP28" si="29">-+BN5*BO5</f>
        <v>0</v>
      </c>
      <c r="BQ5" s="3">
        <f t="shared" ref="BQ5:BQ28" si="30">+BI5+BL5+BP5</f>
        <v>0</v>
      </c>
      <c r="BS5" s="35" t="s">
        <v>28</v>
      </c>
      <c r="BT5" s="3">
        <f t="shared" ref="BT5:BT28" si="31">+BQ5</f>
        <v>0</v>
      </c>
      <c r="BU5" s="3"/>
      <c r="BV5" s="3"/>
      <c r="BW5" s="76">
        <f t="shared" ref="BW5:BW28" si="32">IF(BU5+BV5&lt;0,0,BU5+BV5)</f>
        <v>0</v>
      </c>
      <c r="BX5" s="3">
        <f t="shared" ref="BX5:BX28" si="33">BW5*1</f>
        <v>0</v>
      </c>
      <c r="BY5" s="3">
        <f t="shared" ref="BY5:BY28" si="34">+BT5+BX5</f>
        <v>0</v>
      </c>
      <c r="BZ5" s="36">
        <v>0.06</v>
      </c>
      <c r="CA5" s="3">
        <f t="shared" ref="CA5:CA28" si="35">-+BY5*BZ5</f>
        <v>0</v>
      </c>
      <c r="CB5" s="3">
        <f t="shared" ref="CB5:CB28" si="36">+BT5+BW5+CA5</f>
        <v>0</v>
      </c>
      <c r="CD5" s="35" t="s">
        <v>28</v>
      </c>
      <c r="CE5" s="3">
        <f t="shared" ref="CE5:CE28" si="37">+CB5</f>
        <v>0</v>
      </c>
      <c r="CF5" s="3"/>
      <c r="CG5" s="3"/>
      <c r="CH5" s="76">
        <f t="shared" ref="CH5:CH28" si="38">IF(CF5+CG5&lt;0,0,CF5+CG5)</f>
        <v>0</v>
      </c>
      <c r="CI5" s="3">
        <f t="shared" ref="CI5:CI28" si="39">CH5*1</f>
        <v>0</v>
      </c>
      <c r="CJ5" s="3">
        <f t="shared" ref="CJ5:CJ28" si="40">+CE5+CI5</f>
        <v>0</v>
      </c>
      <c r="CK5" s="36">
        <v>0.06</v>
      </c>
      <c r="CL5" s="3">
        <f t="shared" ref="CL5:CL28" si="41">-+CJ5*CK5</f>
        <v>0</v>
      </c>
      <c r="CM5" s="3">
        <f t="shared" ref="CM5:CM28" si="42">+CE5+CH5+CL5</f>
        <v>0</v>
      </c>
      <c r="CO5" s="35" t="s">
        <v>28</v>
      </c>
      <c r="CP5" s="3">
        <f t="shared" ref="CP5:CP28" si="43">+CM5</f>
        <v>0</v>
      </c>
      <c r="CQ5" s="3"/>
      <c r="CR5" s="3"/>
      <c r="CS5" s="76">
        <f t="shared" ref="CS5:CS28" si="44">IF(CQ5+CR5&lt;0,0,CQ5+CR5)</f>
        <v>0</v>
      </c>
      <c r="CT5" s="3">
        <f t="shared" ref="CT5:CT28" si="45">CS5*1</f>
        <v>0</v>
      </c>
      <c r="CU5" s="3">
        <f t="shared" ref="CU5:CU28" si="46">+CP5+CT5</f>
        <v>0</v>
      </c>
      <c r="CV5" s="36">
        <v>0.06</v>
      </c>
      <c r="CW5" s="3">
        <f t="shared" ref="CW5:CW28" si="47">-+CU5*CV5</f>
        <v>0</v>
      </c>
      <c r="CX5" s="3">
        <f t="shared" ref="CX5:CX28" si="48">+CP5+CS5+CW5</f>
        <v>0</v>
      </c>
      <c r="CZ5" s="35" t="s">
        <v>28</v>
      </c>
      <c r="DA5" s="3">
        <f t="shared" ref="DA5:DA28" si="49">+CX5</f>
        <v>0</v>
      </c>
      <c r="DB5" s="3"/>
      <c r="DC5" s="3"/>
      <c r="DD5" s="76">
        <f t="shared" ref="DD5:DD28" si="50">IF(DB5+DC5&lt;0,0,DB5+DC5)</f>
        <v>0</v>
      </c>
      <c r="DE5" s="3">
        <f t="shared" ref="DE5:DE28" si="51">DD5*1</f>
        <v>0</v>
      </c>
      <c r="DF5" s="3">
        <f t="shared" ref="DF5:DF28" si="52">+DA5+DE5</f>
        <v>0</v>
      </c>
      <c r="DG5" s="36">
        <v>0.06</v>
      </c>
      <c r="DH5" s="3">
        <f t="shared" ref="DH5:DH28" si="53">-+DF5*DG5</f>
        <v>0</v>
      </c>
      <c r="DI5" s="3">
        <f t="shared" ref="DI5:DI28" si="54">+DA5+DD5+DH5</f>
        <v>0</v>
      </c>
    </row>
    <row r="6" spans="1:113" x14ac:dyDescent="0.25">
      <c r="B6" s="45">
        <v>2</v>
      </c>
      <c r="C6" s="46" t="s">
        <v>119</v>
      </c>
      <c r="D6" s="67">
        <v>7475996.7199999997</v>
      </c>
      <c r="E6" s="68"/>
      <c r="F6" s="68"/>
      <c r="G6" s="69">
        <v>7475996.7199999997</v>
      </c>
      <c r="H6" s="69">
        <v>0</v>
      </c>
      <c r="I6" s="69">
        <v>7475996.7199999997</v>
      </c>
      <c r="J6" s="51">
        <v>0.06</v>
      </c>
      <c r="K6" s="69">
        <v>448559.80319999997</v>
      </c>
      <c r="L6" s="69">
        <v>7027436.9167999998</v>
      </c>
      <c r="N6" s="38">
        <f t="shared" si="0"/>
        <v>0</v>
      </c>
      <c r="P6" s="35">
        <v>2</v>
      </c>
      <c r="Q6" s="3"/>
      <c r="R6" s="3">
        <f t="shared" si="1"/>
        <v>0</v>
      </c>
      <c r="S6" s="3"/>
      <c r="T6" s="76">
        <f t="shared" si="2"/>
        <v>0</v>
      </c>
      <c r="U6" s="3">
        <f t="shared" si="3"/>
        <v>0</v>
      </c>
      <c r="V6" s="3">
        <f t="shared" si="4"/>
        <v>0</v>
      </c>
      <c r="W6" s="36">
        <v>0.06</v>
      </c>
      <c r="X6" s="3">
        <f t="shared" si="5"/>
        <v>0</v>
      </c>
      <c r="Y6" s="3">
        <f t="shared" si="6"/>
        <v>0</v>
      </c>
      <c r="Z6"/>
      <c r="AA6" s="35">
        <v>2</v>
      </c>
      <c r="AB6" s="3">
        <f t="shared" si="7"/>
        <v>0</v>
      </c>
      <c r="AC6" s="3"/>
      <c r="AD6" s="3"/>
      <c r="AE6" s="76">
        <f t="shared" si="8"/>
        <v>0</v>
      </c>
      <c r="AF6" s="3">
        <f t="shared" si="9"/>
        <v>0</v>
      </c>
      <c r="AG6" s="3">
        <f t="shared" si="10"/>
        <v>0</v>
      </c>
      <c r="AH6" s="36">
        <v>0.06</v>
      </c>
      <c r="AI6" s="3">
        <f t="shared" si="11"/>
        <v>0</v>
      </c>
      <c r="AJ6" s="3">
        <f t="shared" si="12"/>
        <v>0</v>
      </c>
      <c r="AK6"/>
      <c r="AL6" s="35">
        <v>2</v>
      </c>
      <c r="AM6" s="3">
        <f t="shared" si="13"/>
        <v>0</v>
      </c>
      <c r="AN6" s="3"/>
      <c r="AO6" s="3"/>
      <c r="AP6" s="76">
        <f t="shared" si="14"/>
        <v>0</v>
      </c>
      <c r="AQ6" s="3">
        <f t="shared" si="15"/>
        <v>0</v>
      </c>
      <c r="AR6" s="3">
        <f t="shared" si="16"/>
        <v>0</v>
      </c>
      <c r="AS6" s="36">
        <v>0.06</v>
      </c>
      <c r="AT6" s="3">
        <f t="shared" si="17"/>
        <v>0</v>
      </c>
      <c r="AU6" s="3">
        <f t="shared" si="18"/>
        <v>0</v>
      </c>
      <c r="AV6"/>
      <c r="AW6" s="35">
        <v>2</v>
      </c>
      <c r="AX6" s="3">
        <f t="shared" si="19"/>
        <v>0</v>
      </c>
      <c r="AY6" s="3"/>
      <c r="AZ6" s="3"/>
      <c r="BA6" s="76">
        <f t="shared" si="20"/>
        <v>0</v>
      </c>
      <c r="BB6" s="3">
        <f t="shared" si="21"/>
        <v>0</v>
      </c>
      <c r="BC6" s="3">
        <f t="shared" si="22"/>
        <v>0</v>
      </c>
      <c r="BD6" s="36">
        <v>0.06</v>
      </c>
      <c r="BE6" s="3">
        <f t="shared" si="23"/>
        <v>0</v>
      </c>
      <c r="BF6" s="3">
        <f t="shared" si="24"/>
        <v>0</v>
      </c>
      <c r="BG6"/>
      <c r="BH6" s="35">
        <v>2</v>
      </c>
      <c r="BI6" s="3">
        <f t="shared" si="25"/>
        <v>0</v>
      </c>
      <c r="BJ6" s="3"/>
      <c r="BK6" s="3"/>
      <c r="BL6" s="76">
        <f t="shared" si="26"/>
        <v>0</v>
      </c>
      <c r="BM6" s="3">
        <f t="shared" si="27"/>
        <v>0</v>
      </c>
      <c r="BN6" s="3">
        <f t="shared" si="28"/>
        <v>0</v>
      </c>
      <c r="BO6" s="36">
        <v>0.06</v>
      </c>
      <c r="BP6" s="3">
        <f t="shared" si="29"/>
        <v>0</v>
      </c>
      <c r="BQ6" s="3">
        <f t="shared" si="30"/>
        <v>0</v>
      </c>
      <c r="BS6" s="35">
        <v>2</v>
      </c>
      <c r="BT6" s="3">
        <f t="shared" si="31"/>
        <v>0</v>
      </c>
      <c r="BU6" s="3"/>
      <c r="BV6" s="3"/>
      <c r="BW6" s="76">
        <f t="shared" si="32"/>
        <v>0</v>
      </c>
      <c r="BX6" s="3">
        <f t="shared" si="33"/>
        <v>0</v>
      </c>
      <c r="BY6" s="3">
        <f t="shared" si="34"/>
        <v>0</v>
      </c>
      <c r="BZ6" s="36">
        <v>0.06</v>
      </c>
      <c r="CA6" s="3">
        <f t="shared" si="35"/>
        <v>0</v>
      </c>
      <c r="CB6" s="3">
        <f t="shared" si="36"/>
        <v>0</v>
      </c>
      <c r="CD6" s="35">
        <v>2</v>
      </c>
      <c r="CE6" s="3">
        <f t="shared" si="37"/>
        <v>0</v>
      </c>
      <c r="CF6" s="3"/>
      <c r="CG6" s="3"/>
      <c r="CH6" s="76">
        <f t="shared" si="38"/>
        <v>0</v>
      </c>
      <c r="CI6" s="3">
        <f t="shared" si="39"/>
        <v>0</v>
      </c>
      <c r="CJ6" s="3">
        <f t="shared" si="40"/>
        <v>0</v>
      </c>
      <c r="CK6" s="36">
        <v>0.06</v>
      </c>
      <c r="CL6" s="3">
        <f t="shared" si="41"/>
        <v>0</v>
      </c>
      <c r="CM6" s="3">
        <f t="shared" si="42"/>
        <v>0</v>
      </c>
      <c r="CO6" s="35">
        <v>2</v>
      </c>
      <c r="CP6" s="3">
        <f t="shared" si="43"/>
        <v>0</v>
      </c>
      <c r="CQ6" s="3"/>
      <c r="CR6" s="3"/>
      <c r="CS6" s="76">
        <f t="shared" si="44"/>
        <v>0</v>
      </c>
      <c r="CT6" s="3">
        <f t="shared" si="45"/>
        <v>0</v>
      </c>
      <c r="CU6" s="3">
        <f t="shared" si="46"/>
        <v>0</v>
      </c>
      <c r="CV6" s="36">
        <v>0.06</v>
      </c>
      <c r="CW6" s="3">
        <f t="shared" si="47"/>
        <v>0</v>
      </c>
      <c r="CX6" s="3">
        <f t="shared" si="48"/>
        <v>0</v>
      </c>
      <c r="CZ6" s="35">
        <v>2</v>
      </c>
      <c r="DA6" s="3">
        <f t="shared" si="49"/>
        <v>0</v>
      </c>
      <c r="DB6" s="3"/>
      <c r="DC6" s="3"/>
      <c r="DD6" s="76">
        <f t="shared" si="50"/>
        <v>0</v>
      </c>
      <c r="DE6" s="3">
        <f t="shared" si="51"/>
        <v>0</v>
      </c>
      <c r="DF6" s="3">
        <f t="shared" si="52"/>
        <v>0</v>
      </c>
      <c r="DG6" s="36">
        <v>0.06</v>
      </c>
      <c r="DH6" s="3">
        <f t="shared" si="53"/>
        <v>0</v>
      </c>
      <c r="DI6" s="3">
        <f t="shared" si="54"/>
        <v>0</v>
      </c>
    </row>
    <row r="7" spans="1:113" x14ac:dyDescent="0.25">
      <c r="B7" s="45">
        <v>8</v>
      </c>
      <c r="C7" s="46" t="s">
        <v>120</v>
      </c>
      <c r="D7" s="67">
        <v>4162633.6</v>
      </c>
      <c r="E7" s="68">
        <v>229000</v>
      </c>
      <c r="F7" s="68"/>
      <c r="G7" s="69">
        <v>4391633.5999999996</v>
      </c>
      <c r="H7" s="69">
        <v>114500</v>
      </c>
      <c r="I7" s="69">
        <v>4506133.5999999996</v>
      </c>
      <c r="J7" s="51">
        <v>0.2</v>
      </c>
      <c r="K7" s="69">
        <v>901226.72</v>
      </c>
      <c r="L7" s="69">
        <v>3490406.88</v>
      </c>
      <c r="N7" s="38">
        <f t="shared" si="0"/>
        <v>229000</v>
      </c>
      <c r="P7" s="35">
        <v>8</v>
      </c>
      <c r="Q7" s="3"/>
      <c r="R7" s="3">
        <f t="shared" si="1"/>
        <v>229000</v>
      </c>
      <c r="S7" s="3"/>
      <c r="T7" s="76">
        <f t="shared" si="2"/>
        <v>229000</v>
      </c>
      <c r="U7" s="3">
        <f t="shared" si="3"/>
        <v>229000</v>
      </c>
      <c r="V7" s="3">
        <f t="shared" si="4"/>
        <v>229000</v>
      </c>
      <c r="W7" s="36">
        <v>0.2</v>
      </c>
      <c r="X7" s="3">
        <f t="shared" si="5"/>
        <v>-45800</v>
      </c>
      <c r="Y7" s="3">
        <f t="shared" si="6"/>
        <v>183200</v>
      </c>
      <c r="Z7"/>
      <c r="AA7" s="35">
        <v>8</v>
      </c>
      <c r="AB7" s="3">
        <f t="shared" si="7"/>
        <v>183200</v>
      </c>
      <c r="AC7" s="3"/>
      <c r="AD7" s="3"/>
      <c r="AE7" s="76">
        <f t="shared" si="8"/>
        <v>0</v>
      </c>
      <c r="AF7" s="3">
        <f t="shared" si="9"/>
        <v>0</v>
      </c>
      <c r="AG7" s="3">
        <f t="shared" si="10"/>
        <v>183200</v>
      </c>
      <c r="AH7" s="36">
        <v>0.2</v>
      </c>
      <c r="AI7" s="3">
        <f t="shared" si="11"/>
        <v>-36640</v>
      </c>
      <c r="AJ7" s="3">
        <f t="shared" si="12"/>
        <v>146560</v>
      </c>
      <c r="AK7"/>
      <c r="AL7" s="35">
        <v>8</v>
      </c>
      <c r="AM7" s="3">
        <f t="shared" si="13"/>
        <v>146560</v>
      </c>
      <c r="AN7" s="3"/>
      <c r="AO7" s="3"/>
      <c r="AP7" s="76">
        <f t="shared" si="14"/>
        <v>0</v>
      </c>
      <c r="AQ7" s="3">
        <f t="shared" si="15"/>
        <v>0</v>
      </c>
      <c r="AR7" s="3">
        <f t="shared" si="16"/>
        <v>146560</v>
      </c>
      <c r="AS7" s="36">
        <v>0.2</v>
      </c>
      <c r="AT7" s="3">
        <f t="shared" si="17"/>
        <v>-29312</v>
      </c>
      <c r="AU7" s="3">
        <f t="shared" si="18"/>
        <v>117248</v>
      </c>
      <c r="AV7"/>
      <c r="AW7" s="35">
        <v>8</v>
      </c>
      <c r="AX7" s="3">
        <f t="shared" si="19"/>
        <v>117248</v>
      </c>
      <c r="AY7" s="3"/>
      <c r="AZ7" s="3"/>
      <c r="BA7" s="76">
        <f t="shared" si="20"/>
        <v>0</v>
      </c>
      <c r="BB7" s="3">
        <f t="shared" si="21"/>
        <v>0</v>
      </c>
      <c r="BC7" s="3">
        <f t="shared" si="22"/>
        <v>117248</v>
      </c>
      <c r="BD7" s="36">
        <v>0.2</v>
      </c>
      <c r="BE7" s="3">
        <f t="shared" si="23"/>
        <v>-23449.600000000002</v>
      </c>
      <c r="BF7" s="3">
        <f t="shared" si="24"/>
        <v>93798.399999999994</v>
      </c>
      <c r="BG7"/>
      <c r="BH7" s="35">
        <v>8</v>
      </c>
      <c r="BI7" s="3">
        <f t="shared" si="25"/>
        <v>93798.399999999994</v>
      </c>
      <c r="BJ7" s="3"/>
      <c r="BK7" s="3"/>
      <c r="BL7" s="76">
        <f t="shared" si="26"/>
        <v>0</v>
      </c>
      <c r="BM7" s="3">
        <f t="shared" si="27"/>
        <v>0</v>
      </c>
      <c r="BN7" s="3">
        <f t="shared" si="28"/>
        <v>93798.399999999994</v>
      </c>
      <c r="BO7" s="36">
        <v>0.2</v>
      </c>
      <c r="BP7" s="3">
        <f t="shared" si="29"/>
        <v>-18759.68</v>
      </c>
      <c r="BQ7" s="3">
        <f t="shared" si="30"/>
        <v>75038.720000000001</v>
      </c>
      <c r="BS7" s="35">
        <v>8</v>
      </c>
      <c r="BT7" s="3">
        <f t="shared" si="31"/>
        <v>75038.720000000001</v>
      </c>
      <c r="BU7" s="3"/>
      <c r="BV7" s="3"/>
      <c r="BW7" s="76">
        <f t="shared" si="32"/>
        <v>0</v>
      </c>
      <c r="BX7" s="3">
        <f t="shared" si="33"/>
        <v>0</v>
      </c>
      <c r="BY7" s="3">
        <f t="shared" si="34"/>
        <v>75038.720000000001</v>
      </c>
      <c r="BZ7" s="36">
        <v>0.2</v>
      </c>
      <c r="CA7" s="3">
        <f t="shared" si="35"/>
        <v>-15007.744000000001</v>
      </c>
      <c r="CB7" s="3">
        <f t="shared" si="36"/>
        <v>60030.976000000002</v>
      </c>
      <c r="CD7" s="35">
        <v>8</v>
      </c>
      <c r="CE7" s="3">
        <f t="shared" si="37"/>
        <v>60030.976000000002</v>
      </c>
      <c r="CF7" s="3"/>
      <c r="CG7" s="3"/>
      <c r="CH7" s="76">
        <f t="shared" si="38"/>
        <v>0</v>
      </c>
      <c r="CI7" s="3">
        <f t="shared" si="39"/>
        <v>0</v>
      </c>
      <c r="CJ7" s="3">
        <f t="shared" si="40"/>
        <v>60030.976000000002</v>
      </c>
      <c r="CK7" s="36">
        <v>0.2</v>
      </c>
      <c r="CL7" s="3">
        <f t="shared" si="41"/>
        <v>-12006.195200000002</v>
      </c>
      <c r="CM7" s="3">
        <f t="shared" si="42"/>
        <v>48024.7808</v>
      </c>
      <c r="CO7" s="35">
        <v>8</v>
      </c>
      <c r="CP7" s="3">
        <f t="shared" si="43"/>
        <v>48024.7808</v>
      </c>
      <c r="CQ7" s="3"/>
      <c r="CR7" s="3"/>
      <c r="CS7" s="76">
        <f t="shared" si="44"/>
        <v>0</v>
      </c>
      <c r="CT7" s="3">
        <f t="shared" si="45"/>
        <v>0</v>
      </c>
      <c r="CU7" s="3">
        <f t="shared" si="46"/>
        <v>48024.7808</v>
      </c>
      <c r="CV7" s="36">
        <v>0.2</v>
      </c>
      <c r="CW7" s="3">
        <f t="shared" si="47"/>
        <v>-9604.9561599999997</v>
      </c>
      <c r="CX7" s="3">
        <f t="shared" si="48"/>
        <v>38419.824639999999</v>
      </c>
      <c r="CZ7" s="35">
        <v>8</v>
      </c>
      <c r="DA7" s="3">
        <f t="shared" si="49"/>
        <v>38419.824639999999</v>
      </c>
      <c r="DB7" s="3"/>
      <c r="DC7" s="3"/>
      <c r="DD7" s="76">
        <f t="shared" si="50"/>
        <v>0</v>
      </c>
      <c r="DE7" s="3">
        <f t="shared" si="51"/>
        <v>0</v>
      </c>
      <c r="DF7" s="3">
        <f t="shared" si="52"/>
        <v>38419.824639999999</v>
      </c>
      <c r="DG7" s="36">
        <v>0.2</v>
      </c>
      <c r="DH7" s="3">
        <f t="shared" si="53"/>
        <v>-7683.9649280000003</v>
      </c>
      <c r="DI7" s="3">
        <f t="shared" si="54"/>
        <v>30735.859711999998</v>
      </c>
    </row>
    <row r="8" spans="1:113" x14ac:dyDescent="0.25">
      <c r="B8" s="45">
        <v>10</v>
      </c>
      <c r="C8" s="46" t="s">
        <v>121</v>
      </c>
      <c r="D8" s="67">
        <v>1490046.8</v>
      </c>
      <c r="E8" s="68">
        <v>573000</v>
      </c>
      <c r="F8" s="68"/>
      <c r="G8" s="69">
        <v>2063046.8</v>
      </c>
      <c r="H8" s="69">
        <v>286500</v>
      </c>
      <c r="I8" s="69">
        <v>2349546.7999999998</v>
      </c>
      <c r="J8" s="51">
        <v>0.3</v>
      </c>
      <c r="K8" s="69">
        <v>704864.03999999992</v>
      </c>
      <c r="L8" s="69">
        <v>1358182.7600000002</v>
      </c>
      <c r="N8" s="38">
        <f t="shared" si="0"/>
        <v>573000</v>
      </c>
      <c r="P8" s="35">
        <v>10</v>
      </c>
      <c r="Q8" s="3"/>
      <c r="R8" s="3">
        <f t="shared" si="1"/>
        <v>573000</v>
      </c>
      <c r="S8" s="3"/>
      <c r="T8" s="76">
        <f t="shared" si="2"/>
        <v>573000</v>
      </c>
      <c r="U8" s="3">
        <f t="shared" si="3"/>
        <v>573000</v>
      </c>
      <c r="V8" s="3">
        <f t="shared" si="4"/>
        <v>573000</v>
      </c>
      <c r="W8" s="36">
        <v>0.3</v>
      </c>
      <c r="X8" s="3">
        <f t="shared" si="5"/>
        <v>-171900</v>
      </c>
      <c r="Y8" s="3">
        <f t="shared" si="6"/>
        <v>401100</v>
      </c>
      <c r="Z8"/>
      <c r="AA8" s="35">
        <v>10</v>
      </c>
      <c r="AB8" s="3">
        <f t="shared" si="7"/>
        <v>401100</v>
      </c>
      <c r="AC8" s="3"/>
      <c r="AD8" s="3"/>
      <c r="AE8" s="76">
        <f t="shared" si="8"/>
        <v>0</v>
      </c>
      <c r="AF8" s="3">
        <f t="shared" si="9"/>
        <v>0</v>
      </c>
      <c r="AG8" s="3">
        <f t="shared" si="10"/>
        <v>401100</v>
      </c>
      <c r="AH8" s="36">
        <v>0.3</v>
      </c>
      <c r="AI8" s="3">
        <f t="shared" si="11"/>
        <v>-120330</v>
      </c>
      <c r="AJ8" s="3">
        <f t="shared" si="12"/>
        <v>280770</v>
      </c>
      <c r="AK8"/>
      <c r="AL8" s="35">
        <v>10</v>
      </c>
      <c r="AM8" s="3">
        <f t="shared" si="13"/>
        <v>280770</v>
      </c>
      <c r="AN8" s="3"/>
      <c r="AO8" s="3"/>
      <c r="AP8" s="76">
        <f t="shared" si="14"/>
        <v>0</v>
      </c>
      <c r="AQ8" s="3">
        <f t="shared" si="15"/>
        <v>0</v>
      </c>
      <c r="AR8" s="3">
        <f t="shared" si="16"/>
        <v>280770</v>
      </c>
      <c r="AS8" s="36">
        <v>0.3</v>
      </c>
      <c r="AT8" s="3">
        <f t="shared" si="17"/>
        <v>-84231</v>
      </c>
      <c r="AU8" s="3">
        <f t="shared" si="18"/>
        <v>196539</v>
      </c>
      <c r="AV8"/>
      <c r="AW8" s="35">
        <v>10</v>
      </c>
      <c r="AX8" s="3">
        <f t="shared" si="19"/>
        <v>196539</v>
      </c>
      <c r="AY8" s="3"/>
      <c r="AZ8" s="3"/>
      <c r="BA8" s="76">
        <f t="shared" si="20"/>
        <v>0</v>
      </c>
      <c r="BB8" s="3">
        <f t="shared" si="21"/>
        <v>0</v>
      </c>
      <c r="BC8" s="3">
        <f t="shared" si="22"/>
        <v>196539</v>
      </c>
      <c r="BD8" s="36">
        <v>0.3</v>
      </c>
      <c r="BE8" s="3">
        <f t="shared" si="23"/>
        <v>-58961.7</v>
      </c>
      <c r="BF8" s="3">
        <f t="shared" si="24"/>
        <v>137577.29999999999</v>
      </c>
      <c r="BG8"/>
      <c r="BH8" s="35">
        <v>10</v>
      </c>
      <c r="BI8" s="3">
        <f t="shared" si="25"/>
        <v>137577.29999999999</v>
      </c>
      <c r="BJ8" s="3"/>
      <c r="BK8" s="3"/>
      <c r="BL8" s="76">
        <f t="shared" si="26"/>
        <v>0</v>
      </c>
      <c r="BM8" s="3">
        <f t="shared" si="27"/>
        <v>0</v>
      </c>
      <c r="BN8" s="3">
        <f t="shared" si="28"/>
        <v>137577.29999999999</v>
      </c>
      <c r="BO8" s="36">
        <v>0.3</v>
      </c>
      <c r="BP8" s="3">
        <f t="shared" si="29"/>
        <v>-41273.189999999995</v>
      </c>
      <c r="BQ8" s="3">
        <f t="shared" si="30"/>
        <v>96304.109999999986</v>
      </c>
      <c r="BS8" s="35">
        <v>10</v>
      </c>
      <c r="BT8" s="3">
        <f t="shared" si="31"/>
        <v>96304.109999999986</v>
      </c>
      <c r="BU8" s="3"/>
      <c r="BV8" s="3"/>
      <c r="BW8" s="76">
        <f t="shared" si="32"/>
        <v>0</v>
      </c>
      <c r="BX8" s="3">
        <f t="shared" si="33"/>
        <v>0</v>
      </c>
      <c r="BY8" s="3">
        <f t="shared" si="34"/>
        <v>96304.109999999986</v>
      </c>
      <c r="BZ8" s="36">
        <v>0.3</v>
      </c>
      <c r="CA8" s="3">
        <f t="shared" si="35"/>
        <v>-28891.232999999997</v>
      </c>
      <c r="CB8" s="3">
        <f t="shared" si="36"/>
        <v>67412.876999999993</v>
      </c>
      <c r="CD8" s="35">
        <v>10</v>
      </c>
      <c r="CE8" s="3">
        <f t="shared" si="37"/>
        <v>67412.876999999993</v>
      </c>
      <c r="CF8" s="3"/>
      <c r="CG8" s="3"/>
      <c r="CH8" s="76">
        <f t="shared" si="38"/>
        <v>0</v>
      </c>
      <c r="CI8" s="3">
        <f t="shared" si="39"/>
        <v>0</v>
      </c>
      <c r="CJ8" s="3">
        <f t="shared" si="40"/>
        <v>67412.876999999993</v>
      </c>
      <c r="CK8" s="36">
        <v>0.3</v>
      </c>
      <c r="CL8" s="3">
        <f t="shared" si="41"/>
        <v>-20223.863099999999</v>
      </c>
      <c r="CM8" s="3">
        <f t="shared" si="42"/>
        <v>47189.013899999991</v>
      </c>
      <c r="CO8" s="35">
        <v>10</v>
      </c>
      <c r="CP8" s="3">
        <f t="shared" si="43"/>
        <v>47189.013899999991</v>
      </c>
      <c r="CQ8" s="3"/>
      <c r="CR8" s="3"/>
      <c r="CS8" s="76">
        <f t="shared" si="44"/>
        <v>0</v>
      </c>
      <c r="CT8" s="3">
        <f t="shared" si="45"/>
        <v>0</v>
      </c>
      <c r="CU8" s="3">
        <f t="shared" si="46"/>
        <v>47189.013899999991</v>
      </c>
      <c r="CV8" s="36">
        <v>0.3</v>
      </c>
      <c r="CW8" s="3">
        <f t="shared" si="47"/>
        <v>-14156.704169999997</v>
      </c>
      <c r="CX8" s="3">
        <f t="shared" si="48"/>
        <v>33032.309729999994</v>
      </c>
      <c r="CZ8" s="35">
        <v>10</v>
      </c>
      <c r="DA8" s="3">
        <f t="shared" si="49"/>
        <v>33032.309729999994</v>
      </c>
      <c r="DB8" s="3"/>
      <c r="DC8" s="3"/>
      <c r="DD8" s="76">
        <f t="shared" si="50"/>
        <v>0</v>
      </c>
      <c r="DE8" s="3">
        <f t="shared" si="51"/>
        <v>0</v>
      </c>
      <c r="DF8" s="3">
        <f t="shared" si="52"/>
        <v>33032.309729999994</v>
      </c>
      <c r="DG8" s="36">
        <v>0.3</v>
      </c>
      <c r="DH8" s="3">
        <f t="shared" si="53"/>
        <v>-9909.6929189999973</v>
      </c>
      <c r="DI8" s="3">
        <f t="shared" si="54"/>
        <v>23122.616810999996</v>
      </c>
    </row>
    <row r="9" spans="1:113" x14ac:dyDescent="0.25">
      <c r="B9" s="45">
        <v>10.1</v>
      </c>
      <c r="C9" s="46" t="s">
        <v>122</v>
      </c>
      <c r="D9" s="67">
        <v>0</v>
      </c>
      <c r="E9" s="68"/>
      <c r="F9" s="68"/>
      <c r="G9" s="69">
        <v>0</v>
      </c>
      <c r="H9" s="69">
        <v>0</v>
      </c>
      <c r="I9" s="69">
        <v>0</v>
      </c>
      <c r="J9" s="51">
        <v>0.3</v>
      </c>
      <c r="K9" s="69">
        <v>0</v>
      </c>
      <c r="L9" s="69">
        <v>0</v>
      </c>
      <c r="N9" s="38">
        <f t="shared" si="0"/>
        <v>0</v>
      </c>
      <c r="P9" s="35">
        <v>10.1</v>
      </c>
      <c r="Q9" s="3"/>
      <c r="R9" s="3">
        <f t="shared" si="1"/>
        <v>0</v>
      </c>
      <c r="S9" s="3"/>
      <c r="T9" s="76">
        <f t="shared" si="2"/>
        <v>0</v>
      </c>
      <c r="U9" s="3">
        <f t="shared" si="3"/>
        <v>0</v>
      </c>
      <c r="V9" s="3">
        <f t="shared" si="4"/>
        <v>0</v>
      </c>
      <c r="W9" s="36">
        <v>0.3</v>
      </c>
      <c r="X9" s="3">
        <f t="shared" si="5"/>
        <v>0</v>
      </c>
      <c r="Y9" s="3">
        <f t="shared" si="6"/>
        <v>0</v>
      </c>
      <c r="Z9"/>
      <c r="AA9" s="35">
        <v>10.1</v>
      </c>
      <c r="AB9" s="3">
        <f t="shared" si="7"/>
        <v>0</v>
      </c>
      <c r="AC9" s="3"/>
      <c r="AD9" s="3"/>
      <c r="AE9" s="76">
        <f t="shared" si="8"/>
        <v>0</v>
      </c>
      <c r="AF9" s="3">
        <f t="shared" si="9"/>
        <v>0</v>
      </c>
      <c r="AG9" s="3">
        <f t="shared" si="10"/>
        <v>0</v>
      </c>
      <c r="AH9" s="36">
        <v>0.3</v>
      </c>
      <c r="AI9" s="3">
        <f t="shared" si="11"/>
        <v>0</v>
      </c>
      <c r="AJ9" s="3">
        <f t="shared" si="12"/>
        <v>0</v>
      </c>
      <c r="AK9"/>
      <c r="AL9" s="35">
        <v>10.1</v>
      </c>
      <c r="AM9" s="3">
        <f t="shared" si="13"/>
        <v>0</v>
      </c>
      <c r="AN9" s="3"/>
      <c r="AO9" s="3"/>
      <c r="AP9" s="76">
        <f t="shared" si="14"/>
        <v>0</v>
      </c>
      <c r="AQ9" s="3">
        <f t="shared" si="15"/>
        <v>0</v>
      </c>
      <c r="AR9" s="3">
        <f t="shared" si="16"/>
        <v>0</v>
      </c>
      <c r="AS9" s="36">
        <v>0.3</v>
      </c>
      <c r="AT9" s="3">
        <f t="shared" si="17"/>
        <v>0</v>
      </c>
      <c r="AU9" s="3">
        <f t="shared" si="18"/>
        <v>0</v>
      </c>
      <c r="AV9"/>
      <c r="AW9" s="35">
        <v>10.1</v>
      </c>
      <c r="AX9" s="3">
        <f t="shared" si="19"/>
        <v>0</v>
      </c>
      <c r="AY9" s="3"/>
      <c r="AZ9" s="3"/>
      <c r="BA9" s="76">
        <f t="shared" si="20"/>
        <v>0</v>
      </c>
      <c r="BB9" s="3">
        <f t="shared" si="21"/>
        <v>0</v>
      </c>
      <c r="BC9" s="3">
        <f t="shared" si="22"/>
        <v>0</v>
      </c>
      <c r="BD9" s="36">
        <v>0.3</v>
      </c>
      <c r="BE9" s="3">
        <f t="shared" si="23"/>
        <v>0</v>
      </c>
      <c r="BF9" s="3">
        <f t="shared" si="24"/>
        <v>0</v>
      </c>
      <c r="BG9"/>
      <c r="BH9" s="35">
        <v>10.1</v>
      </c>
      <c r="BI9" s="3">
        <f t="shared" si="25"/>
        <v>0</v>
      </c>
      <c r="BJ9" s="3"/>
      <c r="BK9" s="3"/>
      <c r="BL9" s="76">
        <f t="shared" si="26"/>
        <v>0</v>
      </c>
      <c r="BM9" s="3">
        <f t="shared" si="27"/>
        <v>0</v>
      </c>
      <c r="BN9" s="3">
        <f t="shared" si="28"/>
        <v>0</v>
      </c>
      <c r="BO9" s="36">
        <v>0.3</v>
      </c>
      <c r="BP9" s="3">
        <f t="shared" si="29"/>
        <v>0</v>
      </c>
      <c r="BQ9" s="3">
        <f t="shared" si="30"/>
        <v>0</v>
      </c>
      <c r="BS9" s="35">
        <v>10.1</v>
      </c>
      <c r="BT9" s="3">
        <f t="shared" si="31"/>
        <v>0</v>
      </c>
      <c r="BU9" s="3"/>
      <c r="BV9" s="3"/>
      <c r="BW9" s="76">
        <f t="shared" si="32"/>
        <v>0</v>
      </c>
      <c r="BX9" s="3">
        <f t="shared" si="33"/>
        <v>0</v>
      </c>
      <c r="BY9" s="3">
        <f t="shared" si="34"/>
        <v>0</v>
      </c>
      <c r="BZ9" s="36">
        <v>0.3</v>
      </c>
      <c r="CA9" s="3">
        <f t="shared" si="35"/>
        <v>0</v>
      </c>
      <c r="CB9" s="3">
        <f t="shared" si="36"/>
        <v>0</v>
      </c>
      <c r="CD9" s="35">
        <v>10.1</v>
      </c>
      <c r="CE9" s="3">
        <f t="shared" si="37"/>
        <v>0</v>
      </c>
      <c r="CF9" s="3"/>
      <c r="CG9" s="3"/>
      <c r="CH9" s="76">
        <f t="shared" si="38"/>
        <v>0</v>
      </c>
      <c r="CI9" s="3">
        <f t="shared" si="39"/>
        <v>0</v>
      </c>
      <c r="CJ9" s="3">
        <f t="shared" si="40"/>
        <v>0</v>
      </c>
      <c r="CK9" s="36">
        <v>0.3</v>
      </c>
      <c r="CL9" s="3">
        <f t="shared" si="41"/>
        <v>0</v>
      </c>
      <c r="CM9" s="3">
        <f t="shared" si="42"/>
        <v>0</v>
      </c>
      <c r="CO9" s="35">
        <v>10.1</v>
      </c>
      <c r="CP9" s="3">
        <f t="shared" si="43"/>
        <v>0</v>
      </c>
      <c r="CQ9" s="3"/>
      <c r="CR9" s="3"/>
      <c r="CS9" s="76">
        <f t="shared" si="44"/>
        <v>0</v>
      </c>
      <c r="CT9" s="3">
        <f t="shared" si="45"/>
        <v>0</v>
      </c>
      <c r="CU9" s="3">
        <f t="shared" si="46"/>
        <v>0</v>
      </c>
      <c r="CV9" s="36">
        <v>0.3</v>
      </c>
      <c r="CW9" s="3">
        <f t="shared" si="47"/>
        <v>0</v>
      </c>
      <c r="CX9" s="3">
        <f t="shared" si="48"/>
        <v>0</v>
      </c>
      <c r="CZ9" s="35">
        <v>10.1</v>
      </c>
      <c r="DA9" s="3">
        <f t="shared" si="49"/>
        <v>0</v>
      </c>
      <c r="DB9" s="3"/>
      <c r="DC9" s="3"/>
      <c r="DD9" s="76">
        <f t="shared" si="50"/>
        <v>0</v>
      </c>
      <c r="DE9" s="3">
        <f t="shared" si="51"/>
        <v>0</v>
      </c>
      <c r="DF9" s="3">
        <f t="shared" si="52"/>
        <v>0</v>
      </c>
      <c r="DG9" s="36">
        <v>0.3</v>
      </c>
      <c r="DH9" s="3">
        <f t="shared" si="53"/>
        <v>0</v>
      </c>
      <c r="DI9" s="3">
        <f t="shared" si="54"/>
        <v>0</v>
      </c>
    </row>
    <row r="10" spans="1:113" x14ac:dyDescent="0.25">
      <c r="B10" s="45">
        <v>12</v>
      </c>
      <c r="C10" s="46" t="s">
        <v>123</v>
      </c>
      <c r="D10" s="67">
        <v>261151</v>
      </c>
      <c r="E10" s="68">
        <v>93000</v>
      </c>
      <c r="F10" s="68"/>
      <c r="G10" s="69">
        <v>354151</v>
      </c>
      <c r="H10" s="69">
        <v>46500</v>
      </c>
      <c r="I10" s="70">
        <v>354151</v>
      </c>
      <c r="J10" s="51">
        <v>1</v>
      </c>
      <c r="K10" s="69">
        <v>354151</v>
      </c>
      <c r="L10" s="69">
        <v>0</v>
      </c>
      <c r="N10" s="38">
        <f t="shared" si="0"/>
        <v>93000</v>
      </c>
      <c r="P10" s="35">
        <v>12</v>
      </c>
      <c r="Q10" s="3"/>
      <c r="R10" s="3">
        <f t="shared" si="1"/>
        <v>93000</v>
      </c>
      <c r="S10" s="3"/>
      <c r="T10" s="76">
        <f t="shared" si="2"/>
        <v>93000</v>
      </c>
      <c r="U10" s="3">
        <f t="shared" si="3"/>
        <v>93000</v>
      </c>
      <c r="V10" s="3">
        <f t="shared" si="4"/>
        <v>93000</v>
      </c>
      <c r="W10" s="36">
        <v>1</v>
      </c>
      <c r="X10" s="3">
        <f>-T10</f>
        <v>-93000</v>
      </c>
      <c r="Y10" s="3">
        <f t="shared" si="6"/>
        <v>0</v>
      </c>
      <c r="Z10"/>
      <c r="AA10" s="35">
        <v>12</v>
      </c>
      <c r="AB10" s="3">
        <f t="shared" si="7"/>
        <v>0</v>
      </c>
      <c r="AC10" s="3"/>
      <c r="AD10" s="3"/>
      <c r="AE10" s="76">
        <f t="shared" si="8"/>
        <v>0</v>
      </c>
      <c r="AF10" s="3">
        <f t="shared" si="9"/>
        <v>0</v>
      </c>
      <c r="AG10" s="3">
        <f t="shared" si="10"/>
        <v>0</v>
      </c>
      <c r="AH10" s="36">
        <v>1</v>
      </c>
      <c r="AI10" s="3">
        <f t="shared" si="11"/>
        <v>0</v>
      </c>
      <c r="AJ10" s="3">
        <f t="shared" si="12"/>
        <v>0</v>
      </c>
      <c r="AK10"/>
      <c r="AL10" s="35">
        <v>12</v>
      </c>
      <c r="AM10" s="3">
        <f t="shared" si="13"/>
        <v>0</v>
      </c>
      <c r="AN10" s="3"/>
      <c r="AO10" s="3"/>
      <c r="AP10" s="76">
        <f t="shared" si="14"/>
        <v>0</v>
      </c>
      <c r="AQ10" s="3">
        <f t="shared" si="15"/>
        <v>0</v>
      </c>
      <c r="AR10" s="3">
        <f t="shared" si="16"/>
        <v>0</v>
      </c>
      <c r="AS10" s="36">
        <v>1</v>
      </c>
      <c r="AT10" s="3">
        <f t="shared" si="17"/>
        <v>0</v>
      </c>
      <c r="AU10" s="3">
        <f t="shared" si="18"/>
        <v>0</v>
      </c>
      <c r="AV10"/>
      <c r="AW10" s="35">
        <v>12</v>
      </c>
      <c r="AX10" s="3">
        <f t="shared" si="19"/>
        <v>0</v>
      </c>
      <c r="AY10" s="3"/>
      <c r="AZ10" s="3"/>
      <c r="BA10" s="76">
        <f t="shared" si="20"/>
        <v>0</v>
      </c>
      <c r="BB10" s="3">
        <f t="shared" si="21"/>
        <v>0</v>
      </c>
      <c r="BC10" s="3">
        <f t="shared" si="22"/>
        <v>0</v>
      </c>
      <c r="BD10" s="36">
        <v>1</v>
      </c>
      <c r="BE10" s="3">
        <f t="shared" si="23"/>
        <v>0</v>
      </c>
      <c r="BF10" s="3">
        <f t="shared" si="24"/>
        <v>0</v>
      </c>
      <c r="BG10"/>
      <c r="BH10" s="35">
        <v>12</v>
      </c>
      <c r="BI10" s="3">
        <f t="shared" si="25"/>
        <v>0</v>
      </c>
      <c r="BJ10" s="3"/>
      <c r="BK10" s="3"/>
      <c r="BL10" s="76">
        <f t="shared" si="26"/>
        <v>0</v>
      </c>
      <c r="BM10" s="3">
        <f t="shared" si="27"/>
        <v>0</v>
      </c>
      <c r="BN10" s="3">
        <f t="shared" si="28"/>
        <v>0</v>
      </c>
      <c r="BO10" s="36">
        <v>1</v>
      </c>
      <c r="BP10" s="3">
        <f t="shared" si="29"/>
        <v>0</v>
      </c>
      <c r="BQ10" s="3">
        <f t="shared" si="30"/>
        <v>0</v>
      </c>
      <c r="BS10" s="35">
        <v>12</v>
      </c>
      <c r="BT10" s="3">
        <f t="shared" si="31"/>
        <v>0</v>
      </c>
      <c r="BU10" s="3"/>
      <c r="BV10" s="3"/>
      <c r="BW10" s="76">
        <f t="shared" si="32"/>
        <v>0</v>
      </c>
      <c r="BX10" s="3">
        <f t="shared" si="33"/>
        <v>0</v>
      </c>
      <c r="BY10" s="3">
        <f t="shared" si="34"/>
        <v>0</v>
      </c>
      <c r="BZ10" s="36">
        <v>1</v>
      </c>
      <c r="CA10" s="3">
        <f t="shared" si="35"/>
        <v>0</v>
      </c>
      <c r="CB10" s="3">
        <f t="shared" si="36"/>
        <v>0</v>
      </c>
      <c r="CD10" s="35">
        <v>12</v>
      </c>
      <c r="CE10" s="3">
        <f t="shared" si="37"/>
        <v>0</v>
      </c>
      <c r="CF10" s="3"/>
      <c r="CG10" s="3"/>
      <c r="CH10" s="76">
        <f t="shared" si="38"/>
        <v>0</v>
      </c>
      <c r="CI10" s="3">
        <f t="shared" si="39"/>
        <v>0</v>
      </c>
      <c r="CJ10" s="3">
        <f t="shared" si="40"/>
        <v>0</v>
      </c>
      <c r="CK10" s="36">
        <v>1</v>
      </c>
      <c r="CL10" s="3">
        <f t="shared" si="41"/>
        <v>0</v>
      </c>
      <c r="CM10" s="3">
        <f t="shared" si="42"/>
        <v>0</v>
      </c>
      <c r="CO10" s="35">
        <v>12</v>
      </c>
      <c r="CP10" s="3">
        <f t="shared" si="43"/>
        <v>0</v>
      </c>
      <c r="CQ10" s="3"/>
      <c r="CR10" s="3"/>
      <c r="CS10" s="76">
        <f t="shared" si="44"/>
        <v>0</v>
      </c>
      <c r="CT10" s="3">
        <f t="shared" si="45"/>
        <v>0</v>
      </c>
      <c r="CU10" s="3">
        <f t="shared" si="46"/>
        <v>0</v>
      </c>
      <c r="CV10" s="36">
        <v>1</v>
      </c>
      <c r="CW10" s="3">
        <f t="shared" si="47"/>
        <v>0</v>
      </c>
      <c r="CX10" s="3">
        <f t="shared" si="48"/>
        <v>0</v>
      </c>
      <c r="CZ10" s="35">
        <v>12</v>
      </c>
      <c r="DA10" s="3">
        <f t="shared" si="49"/>
        <v>0</v>
      </c>
      <c r="DB10" s="3"/>
      <c r="DC10" s="3"/>
      <c r="DD10" s="76">
        <f t="shared" si="50"/>
        <v>0</v>
      </c>
      <c r="DE10" s="3">
        <f t="shared" si="51"/>
        <v>0</v>
      </c>
      <c r="DF10" s="3">
        <f t="shared" si="52"/>
        <v>0</v>
      </c>
      <c r="DG10" s="36">
        <v>1</v>
      </c>
      <c r="DH10" s="3">
        <f t="shared" si="53"/>
        <v>0</v>
      </c>
      <c r="DI10" s="3">
        <f t="shared" si="54"/>
        <v>0</v>
      </c>
    </row>
    <row r="11" spans="1:113" x14ac:dyDescent="0.25">
      <c r="B11" s="45" t="s">
        <v>29</v>
      </c>
      <c r="C11" s="46" t="s">
        <v>124</v>
      </c>
      <c r="D11" s="67">
        <v>0</v>
      </c>
      <c r="E11" s="68"/>
      <c r="F11" s="68"/>
      <c r="G11" s="69">
        <v>0</v>
      </c>
      <c r="H11" s="69">
        <v>0</v>
      </c>
      <c r="I11" s="69">
        <v>0</v>
      </c>
      <c r="J11" s="53"/>
      <c r="K11" s="69">
        <v>0</v>
      </c>
      <c r="L11" s="69">
        <v>0</v>
      </c>
      <c r="N11" s="38">
        <f t="shared" si="0"/>
        <v>0</v>
      </c>
      <c r="P11" s="35" t="s">
        <v>29</v>
      </c>
      <c r="Q11" s="3"/>
      <c r="R11" s="3">
        <f t="shared" si="1"/>
        <v>0</v>
      </c>
      <c r="S11" s="3"/>
      <c r="T11" s="76">
        <f t="shared" si="2"/>
        <v>0</v>
      </c>
      <c r="U11" s="3">
        <f t="shared" si="3"/>
        <v>0</v>
      </c>
      <c r="V11" s="3">
        <f t="shared" si="4"/>
        <v>0</v>
      </c>
      <c r="W11" s="36"/>
      <c r="X11" s="3">
        <f t="shared" si="5"/>
        <v>0</v>
      </c>
      <c r="Y11" s="3">
        <f t="shared" si="6"/>
        <v>0</v>
      </c>
      <c r="Z11"/>
      <c r="AA11" s="35" t="s">
        <v>29</v>
      </c>
      <c r="AB11" s="3">
        <f t="shared" si="7"/>
        <v>0</v>
      </c>
      <c r="AC11" s="3"/>
      <c r="AD11" s="3"/>
      <c r="AE11" s="76">
        <f t="shared" si="8"/>
        <v>0</v>
      </c>
      <c r="AF11" s="3">
        <f t="shared" si="9"/>
        <v>0</v>
      </c>
      <c r="AG11" s="3">
        <f t="shared" si="10"/>
        <v>0</v>
      </c>
      <c r="AH11" s="36"/>
      <c r="AI11" s="3">
        <f t="shared" si="11"/>
        <v>0</v>
      </c>
      <c r="AJ11" s="3">
        <f t="shared" si="12"/>
        <v>0</v>
      </c>
      <c r="AK11"/>
      <c r="AL11" s="35" t="s">
        <v>29</v>
      </c>
      <c r="AM11" s="3">
        <f t="shared" si="13"/>
        <v>0</v>
      </c>
      <c r="AN11" s="3"/>
      <c r="AO11" s="3"/>
      <c r="AP11" s="76">
        <f t="shared" si="14"/>
        <v>0</v>
      </c>
      <c r="AQ11" s="3">
        <f t="shared" si="15"/>
        <v>0</v>
      </c>
      <c r="AR11" s="3">
        <f t="shared" si="16"/>
        <v>0</v>
      </c>
      <c r="AS11" s="36"/>
      <c r="AT11" s="3">
        <f t="shared" si="17"/>
        <v>0</v>
      </c>
      <c r="AU11" s="3">
        <f t="shared" si="18"/>
        <v>0</v>
      </c>
      <c r="AV11"/>
      <c r="AW11" s="35" t="s">
        <v>29</v>
      </c>
      <c r="AX11" s="3">
        <f t="shared" si="19"/>
        <v>0</v>
      </c>
      <c r="AY11" s="3"/>
      <c r="AZ11" s="3"/>
      <c r="BA11" s="76">
        <f t="shared" si="20"/>
        <v>0</v>
      </c>
      <c r="BB11" s="3">
        <f t="shared" si="21"/>
        <v>0</v>
      </c>
      <c r="BC11" s="3">
        <f t="shared" si="22"/>
        <v>0</v>
      </c>
      <c r="BD11" s="36"/>
      <c r="BE11" s="3">
        <f t="shared" si="23"/>
        <v>0</v>
      </c>
      <c r="BF11" s="3">
        <f t="shared" si="24"/>
        <v>0</v>
      </c>
      <c r="BG11"/>
      <c r="BH11" s="35" t="s">
        <v>29</v>
      </c>
      <c r="BI11" s="3">
        <f t="shared" si="25"/>
        <v>0</v>
      </c>
      <c r="BJ11" s="3"/>
      <c r="BK11" s="3"/>
      <c r="BL11" s="76">
        <f t="shared" si="26"/>
        <v>0</v>
      </c>
      <c r="BM11" s="3">
        <f t="shared" si="27"/>
        <v>0</v>
      </c>
      <c r="BN11" s="3">
        <f t="shared" si="28"/>
        <v>0</v>
      </c>
      <c r="BO11" s="36"/>
      <c r="BP11" s="3">
        <f t="shared" si="29"/>
        <v>0</v>
      </c>
      <c r="BQ11" s="3">
        <f t="shared" si="30"/>
        <v>0</v>
      </c>
      <c r="BS11" s="35" t="s">
        <v>29</v>
      </c>
      <c r="BT11" s="3">
        <f t="shared" si="31"/>
        <v>0</v>
      </c>
      <c r="BU11" s="3"/>
      <c r="BV11" s="3"/>
      <c r="BW11" s="76">
        <f t="shared" si="32"/>
        <v>0</v>
      </c>
      <c r="BX11" s="3">
        <f t="shared" si="33"/>
        <v>0</v>
      </c>
      <c r="BY11" s="3">
        <f t="shared" si="34"/>
        <v>0</v>
      </c>
      <c r="BZ11" s="36"/>
      <c r="CA11" s="3">
        <f t="shared" si="35"/>
        <v>0</v>
      </c>
      <c r="CB11" s="3">
        <f t="shared" si="36"/>
        <v>0</v>
      </c>
      <c r="CD11" s="35" t="s">
        <v>29</v>
      </c>
      <c r="CE11" s="3">
        <f t="shared" si="37"/>
        <v>0</v>
      </c>
      <c r="CF11" s="3"/>
      <c r="CG11" s="3"/>
      <c r="CH11" s="76">
        <f t="shared" si="38"/>
        <v>0</v>
      </c>
      <c r="CI11" s="3">
        <f t="shared" si="39"/>
        <v>0</v>
      </c>
      <c r="CJ11" s="3">
        <f t="shared" si="40"/>
        <v>0</v>
      </c>
      <c r="CK11" s="36"/>
      <c r="CL11" s="3">
        <f t="shared" si="41"/>
        <v>0</v>
      </c>
      <c r="CM11" s="3">
        <f t="shared" si="42"/>
        <v>0</v>
      </c>
      <c r="CO11" s="35" t="s">
        <v>29</v>
      </c>
      <c r="CP11" s="3">
        <f t="shared" si="43"/>
        <v>0</v>
      </c>
      <c r="CQ11" s="3"/>
      <c r="CR11" s="3"/>
      <c r="CS11" s="76">
        <f t="shared" si="44"/>
        <v>0</v>
      </c>
      <c r="CT11" s="3">
        <f t="shared" si="45"/>
        <v>0</v>
      </c>
      <c r="CU11" s="3">
        <f t="shared" si="46"/>
        <v>0</v>
      </c>
      <c r="CV11" s="36"/>
      <c r="CW11" s="3">
        <f t="shared" si="47"/>
        <v>0</v>
      </c>
      <c r="CX11" s="3">
        <f t="shared" si="48"/>
        <v>0</v>
      </c>
      <c r="CZ11" s="35" t="s">
        <v>29</v>
      </c>
      <c r="DA11" s="3">
        <f t="shared" si="49"/>
        <v>0</v>
      </c>
      <c r="DB11" s="3"/>
      <c r="DC11" s="3"/>
      <c r="DD11" s="76">
        <f t="shared" si="50"/>
        <v>0</v>
      </c>
      <c r="DE11" s="3">
        <f t="shared" si="51"/>
        <v>0</v>
      </c>
      <c r="DF11" s="3">
        <f t="shared" si="52"/>
        <v>0</v>
      </c>
      <c r="DG11" s="36"/>
      <c r="DH11" s="3">
        <f t="shared" si="53"/>
        <v>0</v>
      </c>
      <c r="DI11" s="3">
        <f t="shared" si="54"/>
        <v>0</v>
      </c>
    </row>
    <row r="12" spans="1:113" x14ac:dyDescent="0.25">
      <c r="B12" s="45" t="s">
        <v>30</v>
      </c>
      <c r="C12" s="46" t="s">
        <v>125</v>
      </c>
      <c r="D12" s="67">
        <v>0</v>
      </c>
      <c r="E12" s="68"/>
      <c r="F12" s="68"/>
      <c r="G12" s="69">
        <v>0</v>
      </c>
      <c r="H12" s="69">
        <v>0</v>
      </c>
      <c r="I12" s="69">
        <v>0</v>
      </c>
      <c r="J12" s="53"/>
      <c r="K12" s="69">
        <v>0</v>
      </c>
      <c r="L12" s="69">
        <v>0</v>
      </c>
      <c r="N12" s="38">
        <f t="shared" si="0"/>
        <v>0</v>
      </c>
      <c r="P12" s="35" t="s">
        <v>30</v>
      </c>
      <c r="Q12" s="3"/>
      <c r="R12" s="3">
        <f t="shared" si="1"/>
        <v>0</v>
      </c>
      <c r="S12" s="3"/>
      <c r="T12" s="76">
        <f t="shared" si="2"/>
        <v>0</v>
      </c>
      <c r="U12" s="3">
        <f t="shared" si="3"/>
        <v>0</v>
      </c>
      <c r="V12" s="3">
        <f t="shared" si="4"/>
        <v>0</v>
      </c>
      <c r="W12" s="36"/>
      <c r="X12" s="3">
        <f t="shared" si="5"/>
        <v>0</v>
      </c>
      <c r="Y12" s="3">
        <f t="shared" si="6"/>
        <v>0</v>
      </c>
      <c r="Z12"/>
      <c r="AA12" s="35" t="s">
        <v>30</v>
      </c>
      <c r="AB12" s="3">
        <f t="shared" si="7"/>
        <v>0</v>
      </c>
      <c r="AC12" s="3"/>
      <c r="AD12" s="3"/>
      <c r="AE12" s="76">
        <f t="shared" si="8"/>
        <v>0</v>
      </c>
      <c r="AF12" s="3">
        <f t="shared" si="9"/>
        <v>0</v>
      </c>
      <c r="AG12" s="3">
        <f t="shared" si="10"/>
        <v>0</v>
      </c>
      <c r="AH12" s="36"/>
      <c r="AI12" s="3">
        <f t="shared" si="11"/>
        <v>0</v>
      </c>
      <c r="AJ12" s="3">
        <f t="shared" si="12"/>
        <v>0</v>
      </c>
      <c r="AK12"/>
      <c r="AL12" s="35" t="s">
        <v>30</v>
      </c>
      <c r="AM12" s="3">
        <f t="shared" si="13"/>
        <v>0</v>
      </c>
      <c r="AN12" s="3"/>
      <c r="AO12" s="3"/>
      <c r="AP12" s="76">
        <f t="shared" si="14"/>
        <v>0</v>
      </c>
      <c r="AQ12" s="3">
        <f t="shared" si="15"/>
        <v>0</v>
      </c>
      <c r="AR12" s="3">
        <f t="shared" si="16"/>
        <v>0</v>
      </c>
      <c r="AS12" s="36"/>
      <c r="AT12" s="3">
        <f t="shared" si="17"/>
        <v>0</v>
      </c>
      <c r="AU12" s="3">
        <f t="shared" si="18"/>
        <v>0</v>
      </c>
      <c r="AV12"/>
      <c r="AW12" s="35" t="s">
        <v>30</v>
      </c>
      <c r="AX12" s="3">
        <f t="shared" si="19"/>
        <v>0</v>
      </c>
      <c r="AY12" s="3"/>
      <c r="AZ12" s="3"/>
      <c r="BA12" s="76">
        <f t="shared" si="20"/>
        <v>0</v>
      </c>
      <c r="BB12" s="3">
        <f t="shared" si="21"/>
        <v>0</v>
      </c>
      <c r="BC12" s="3">
        <f t="shared" si="22"/>
        <v>0</v>
      </c>
      <c r="BD12" s="36"/>
      <c r="BE12" s="3">
        <f t="shared" si="23"/>
        <v>0</v>
      </c>
      <c r="BF12" s="3">
        <f t="shared" si="24"/>
        <v>0</v>
      </c>
      <c r="BG12"/>
      <c r="BH12" s="35" t="s">
        <v>30</v>
      </c>
      <c r="BI12" s="3">
        <f t="shared" si="25"/>
        <v>0</v>
      </c>
      <c r="BJ12" s="3"/>
      <c r="BK12" s="3"/>
      <c r="BL12" s="76">
        <f t="shared" si="26"/>
        <v>0</v>
      </c>
      <c r="BM12" s="3">
        <f t="shared" si="27"/>
        <v>0</v>
      </c>
      <c r="BN12" s="3">
        <f t="shared" si="28"/>
        <v>0</v>
      </c>
      <c r="BO12" s="36"/>
      <c r="BP12" s="3">
        <f t="shared" si="29"/>
        <v>0</v>
      </c>
      <c r="BQ12" s="3">
        <f t="shared" si="30"/>
        <v>0</v>
      </c>
      <c r="BS12" s="35" t="s">
        <v>30</v>
      </c>
      <c r="BT12" s="3">
        <f t="shared" si="31"/>
        <v>0</v>
      </c>
      <c r="BU12" s="3"/>
      <c r="BV12" s="3"/>
      <c r="BW12" s="76">
        <f t="shared" si="32"/>
        <v>0</v>
      </c>
      <c r="BX12" s="3">
        <f t="shared" si="33"/>
        <v>0</v>
      </c>
      <c r="BY12" s="3">
        <f t="shared" si="34"/>
        <v>0</v>
      </c>
      <c r="BZ12" s="36"/>
      <c r="CA12" s="3">
        <f t="shared" si="35"/>
        <v>0</v>
      </c>
      <c r="CB12" s="3">
        <f t="shared" si="36"/>
        <v>0</v>
      </c>
      <c r="CD12" s="35" t="s">
        <v>30</v>
      </c>
      <c r="CE12" s="3">
        <f t="shared" si="37"/>
        <v>0</v>
      </c>
      <c r="CF12" s="3"/>
      <c r="CG12" s="3"/>
      <c r="CH12" s="76">
        <f t="shared" si="38"/>
        <v>0</v>
      </c>
      <c r="CI12" s="3">
        <f t="shared" si="39"/>
        <v>0</v>
      </c>
      <c r="CJ12" s="3">
        <f t="shared" si="40"/>
        <v>0</v>
      </c>
      <c r="CK12" s="36"/>
      <c r="CL12" s="3">
        <f t="shared" si="41"/>
        <v>0</v>
      </c>
      <c r="CM12" s="3">
        <f t="shared" si="42"/>
        <v>0</v>
      </c>
      <c r="CO12" s="35" t="s">
        <v>30</v>
      </c>
      <c r="CP12" s="3">
        <f t="shared" si="43"/>
        <v>0</v>
      </c>
      <c r="CQ12" s="3"/>
      <c r="CR12" s="3"/>
      <c r="CS12" s="76">
        <f t="shared" si="44"/>
        <v>0</v>
      </c>
      <c r="CT12" s="3">
        <f t="shared" si="45"/>
        <v>0</v>
      </c>
      <c r="CU12" s="3">
        <f t="shared" si="46"/>
        <v>0</v>
      </c>
      <c r="CV12" s="36"/>
      <c r="CW12" s="3">
        <f t="shared" si="47"/>
        <v>0</v>
      </c>
      <c r="CX12" s="3">
        <f t="shared" si="48"/>
        <v>0</v>
      </c>
      <c r="CZ12" s="35" t="s">
        <v>30</v>
      </c>
      <c r="DA12" s="3">
        <f t="shared" si="49"/>
        <v>0</v>
      </c>
      <c r="DB12" s="3"/>
      <c r="DC12" s="3"/>
      <c r="DD12" s="76">
        <f t="shared" si="50"/>
        <v>0</v>
      </c>
      <c r="DE12" s="3">
        <f t="shared" si="51"/>
        <v>0</v>
      </c>
      <c r="DF12" s="3">
        <f t="shared" si="52"/>
        <v>0</v>
      </c>
      <c r="DG12" s="36"/>
      <c r="DH12" s="3">
        <f t="shared" si="53"/>
        <v>0</v>
      </c>
      <c r="DI12" s="3">
        <f t="shared" si="54"/>
        <v>0</v>
      </c>
    </row>
    <row r="13" spans="1:113" x14ac:dyDescent="0.25">
      <c r="B13" s="45" t="s">
        <v>31</v>
      </c>
      <c r="C13" s="46" t="s">
        <v>126</v>
      </c>
      <c r="D13" s="67">
        <v>0</v>
      </c>
      <c r="E13" s="68"/>
      <c r="F13" s="68"/>
      <c r="G13" s="69">
        <v>0</v>
      </c>
      <c r="H13" s="69">
        <v>0</v>
      </c>
      <c r="I13" s="69">
        <v>0</v>
      </c>
      <c r="J13" s="53"/>
      <c r="K13" s="69">
        <v>0</v>
      </c>
      <c r="L13" s="69">
        <v>0</v>
      </c>
      <c r="N13" s="38">
        <f t="shared" si="0"/>
        <v>0</v>
      </c>
      <c r="P13" s="35" t="s">
        <v>31</v>
      </c>
      <c r="Q13" s="3"/>
      <c r="R13" s="3">
        <f t="shared" si="1"/>
        <v>0</v>
      </c>
      <c r="S13" s="3"/>
      <c r="T13" s="76">
        <f t="shared" si="2"/>
        <v>0</v>
      </c>
      <c r="U13" s="3">
        <f t="shared" si="3"/>
        <v>0</v>
      </c>
      <c r="V13" s="3">
        <f t="shared" si="4"/>
        <v>0</v>
      </c>
      <c r="W13" s="36"/>
      <c r="X13" s="3">
        <f t="shared" si="5"/>
        <v>0</v>
      </c>
      <c r="Y13" s="3">
        <f t="shared" si="6"/>
        <v>0</v>
      </c>
      <c r="Z13"/>
      <c r="AA13" s="35" t="s">
        <v>31</v>
      </c>
      <c r="AB13" s="3">
        <f t="shared" si="7"/>
        <v>0</v>
      </c>
      <c r="AC13" s="3"/>
      <c r="AD13" s="3"/>
      <c r="AE13" s="76">
        <f t="shared" si="8"/>
        <v>0</v>
      </c>
      <c r="AF13" s="3">
        <f t="shared" si="9"/>
        <v>0</v>
      </c>
      <c r="AG13" s="3">
        <f t="shared" si="10"/>
        <v>0</v>
      </c>
      <c r="AH13" s="36"/>
      <c r="AI13" s="3">
        <f t="shared" si="11"/>
        <v>0</v>
      </c>
      <c r="AJ13" s="3">
        <f t="shared" si="12"/>
        <v>0</v>
      </c>
      <c r="AK13"/>
      <c r="AL13" s="35" t="s">
        <v>31</v>
      </c>
      <c r="AM13" s="3">
        <f t="shared" si="13"/>
        <v>0</v>
      </c>
      <c r="AN13" s="3"/>
      <c r="AO13" s="3"/>
      <c r="AP13" s="76">
        <f t="shared" si="14"/>
        <v>0</v>
      </c>
      <c r="AQ13" s="3">
        <f t="shared" si="15"/>
        <v>0</v>
      </c>
      <c r="AR13" s="3">
        <f t="shared" si="16"/>
        <v>0</v>
      </c>
      <c r="AS13" s="36"/>
      <c r="AT13" s="3">
        <f t="shared" si="17"/>
        <v>0</v>
      </c>
      <c r="AU13" s="3">
        <f t="shared" si="18"/>
        <v>0</v>
      </c>
      <c r="AV13"/>
      <c r="AW13" s="35" t="s">
        <v>31</v>
      </c>
      <c r="AX13" s="3">
        <f t="shared" si="19"/>
        <v>0</v>
      </c>
      <c r="AY13" s="3"/>
      <c r="AZ13" s="3"/>
      <c r="BA13" s="76">
        <f t="shared" si="20"/>
        <v>0</v>
      </c>
      <c r="BB13" s="3">
        <f t="shared" si="21"/>
        <v>0</v>
      </c>
      <c r="BC13" s="3">
        <f t="shared" si="22"/>
        <v>0</v>
      </c>
      <c r="BD13" s="36"/>
      <c r="BE13" s="3">
        <f t="shared" si="23"/>
        <v>0</v>
      </c>
      <c r="BF13" s="3">
        <f t="shared" si="24"/>
        <v>0</v>
      </c>
      <c r="BG13"/>
      <c r="BH13" s="35" t="s">
        <v>31</v>
      </c>
      <c r="BI13" s="3">
        <f t="shared" si="25"/>
        <v>0</v>
      </c>
      <c r="BJ13" s="3"/>
      <c r="BK13" s="3"/>
      <c r="BL13" s="76">
        <f t="shared" si="26"/>
        <v>0</v>
      </c>
      <c r="BM13" s="3">
        <f t="shared" si="27"/>
        <v>0</v>
      </c>
      <c r="BN13" s="3">
        <f t="shared" si="28"/>
        <v>0</v>
      </c>
      <c r="BO13" s="36"/>
      <c r="BP13" s="3">
        <f t="shared" si="29"/>
        <v>0</v>
      </c>
      <c r="BQ13" s="3">
        <f t="shared" si="30"/>
        <v>0</v>
      </c>
      <c r="BS13" s="35" t="s">
        <v>31</v>
      </c>
      <c r="BT13" s="3">
        <f t="shared" si="31"/>
        <v>0</v>
      </c>
      <c r="BU13" s="3"/>
      <c r="BV13" s="3"/>
      <c r="BW13" s="76">
        <f t="shared" si="32"/>
        <v>0</v>
      </c>
      <c r="BX13" s="3">
        <f t="shared" si="33"/>
        <v>0</v>
      </c>
      <c r="BY13" s="3">
        <f t="shared" si="34"/>
        <v>0</v>
      </c>
      <c r="BZ13" s="36"/>
      <c r="CA13" s="3">
        <f t="shared" si="35"/>
        <v>0</v>
      </c>
      <c r="CB13" s="3">
        <f t="shared" si="36"/>
        <v>0</v>
      </c>
      <c r="CD13" s="35" t="s">
        <v>31</v>
      </c>
      <c r="CE13" s="3">
        <f t="shared" si="37"/>
        <v>0</v>
      </c>
      <c r="CF13" s="3"/>
      <c r="CG13" s="3"/>
      <c r="CH13" s="76">
        <f t="shared" si="38"/>
        <v>0</v>
      </c>
      <c r="CI13" s="3">
        <f t="shared" si="39"/>
        <v>0</v>
      </c>
      <c r="CJ13" s="3">
        <f t="shared" si="40"/>
        <v>0</v>
      </c>
      <c r="CK13" s="36"/>
      <c r="CL13" s="3">
        <f t="shared" si="41"/>
        <v>0</v>
      </c>
      <c r="CM13" s="3">
        <f t="shared" si="42"/>
        <v>0</v>
      </c>
      <c r="CO13" s="35" t="s">
        <v>31</v>
      </c>
      <c r="CP13" s="3">
        <f t="shared" si="43"/>
        <v>0</v>
      </c>
      <c r="CQ13" s="3"/>
      <c r="CR13" s="3"/>
      <c r="CS13" s="76">
        <f t="shared" si="44"/>
        <v>0</v>
      </c>
      <c r="CT13" s="3">
        <f t="shared" si="45"/>
        <v>0</v>
      </c>
      <c r="CU13" s="3">
        <f t="shared" si="46"/>
        <v>0</v>
      </c>
      <c r="CV13" s="36"/>
      <c r="CW13" s="3">
        <f t="shared" si="47"/>
        <v>0</v>
      </c>
      <c r="CX13" s="3">
        <f t="shared" si="48"/>
        <v>0</v>
      </c>
      <c r="CZ13" s="35" t="s">
        <v>31</v>
      </c>
      <c r="DA13" s="3">
        <f t="shared" si="49"/>
        <v>0</v>
      </c>
      <c r="DB13" s="3"/>
      <c r="DC13" s="3"/>
      <c r="DD13" s="76">
        <f t="shared" si="50"/>
        <v>0</v>
      </c>
      <c r="DE13" s="3">
        <f t="shared" si="51"/>
        <v>0</v>
      </c>
      <c r="DF13" s="3">
        <f t="shared" si="52"/>
        <v>0</v>
      </c>
      <c r="DG13" s="36"/>
      <c r="DH13" s="3">
        <f t="shared" si="53"/>
        <v>0</v>
      </c>
      <c r="DI13" s="3">
        <f t="shared" si="54"/>
        <v>0</v>
      </c>
    </row>
    <row r="14" spans="1:113" x14ac:dyDescent="0.25">
      <c r="B14" s="45" t="s">
        <v>32</v>
      </c>
      <c r="C14" s="46" t="s">
        <v>127</v>
      </c>
      <c r="D14" s="67">
        <v>0</v>
      </c>
      <c r="E14" s="68"/>
      <c r="F14" s="68"/>
      <c r="G14" s="69">
        <v>0</v>
      </c>
      <c r="H14" s="69">
        <v>0</v>
      </c>
      <c r="I14" s="69">
        <v>0</v>
      </c>
      <c r="J14" s="53"/>
      <c r="K14" s="69">
        <v>0</v>
      </c>
      <c r="L14" s="69">
        <v>0</v>
      </c>
      <c r="N14" s="38">
        <f t="shared" si="0"/>
        <v>0</v>
      </c>
      <c r="P14" s="35" t="s">
        <v>32</v>
      </c>
      <c r="Q14" s="3"/>
      <c r="R14" s="3">
        <f t="shared" si="1"/>
        <v>0</v>
      </c>
      <c r="S14" s="3"/>
      <c r="T14" s="76">
        <f t="shared" si="2"/>
        <v>0</v>
      </c>
      <c r="U14" s="3">
        <f t="shared" si="3"/>
        <v>0</v>
      </c>
      <c r="V14" s="3">
        <f t="shared" si="4"/>
        <v>0</v>
      </c>
      <c r="W14" s="36"/>
      <c r="X14" s="3">
        <f t="shared" si="5"/>
        <v>0</v>
      </c>
      <c r="Y14" s="3">
        <f t="shared" si="6"/>
        <v>0</v>
      </c>
      <c r="Z14"/>
      <c r="AA14" s="35" t="s">
        <v>32</v>
      </c>
      <c r="AB14" s="3">
        <f t="shared" si="7"/>
        <v>0</v>
      </c>
      <c r="AC14" s="3"/>
      <c r="AD14" s="3"/>
      <c r="AE14" s="76">
        <f t="shared" si="8"/>
        <v>0</v>
      </c>
      <c r="AF14" s="3">
        <f t="shared" si="9"/>
        <v>0</v>
      </c>
      <c r="AG14" s="3">
        <f t="shared" si="10"/>
        <v>0</v>
      </c>
      <c r="AH14" s="36"/>
      <c r="AI14" s="3">
        <f t="shared" si="11"/>
        <v>0</v>
      </c>
      <c r="AJ14" s="3">
        <f t="shared" si="12"/>
        <v>0</v>
      </c>
      <c r="AK14"/>
      <c r="AL14" s="35" t="s">
        <v>32</v>
      </c>
      <c r="AM14" s="3">
        <f t="shared" si="13"/>
        <v>0</v>
      </c>
      <c r="AN14" s="3"/>
      <c r="AO14" s="3"/>
      <c r="AP14" s="76">
        <f t="shared" si="14"/>
        <v>0</v>
      </c>
      <c r="AQ14" s="3">
        <f t="shared" si="15"/>
        <v>0</v>
      </c>
      <c r="AR14" s="3">
        <f t="shared" si="16"/>
        <v>0</v>
      </c>
      <c r="AS14" s="36"/>
      <c r="AT14" s="3">
        <f t="shared" si="17"/>
        <v>0</v>
      </c>
      <c r="AU14" s="3">
        <f t="shared" si="18"/>
        <v>0</v>
      </c>
      <c r="AV14"/>
      <c r="AW14" s="35" t="s">
        <v>32</v>
      </c>
      <c r="AX14" s="3">
        <f t="shared" si="19"/>
        <v>0</v>
      </c>
      <c r="AY14" s="3"/>
      <c r="AZ14" s="3"/>
      <c r="BA14" s="76">
        <f t="shared" si="20"/>
        <v>0</v>
      </c>
      <c r="BB14" s="3">
        <f t="shared" si="21"/>
        <v>0</v>
      </c>
      <c r="BC14" s="3">
        <f t="shared" si="22"/>
        <v>0</v>
      </c>
      <c r="BD14" s="36"/>
      <c r="BE14" s="3">
        <f t="shared" si="23"/>
        <v>0</v>
      </c>
      <c r="BF14" s="3">
        <f t="shared" si="24"/>
        <v>0</v>
      </c>
      <c r="BG14"/>
      <c r="BH14" s="35" t="s">
        <v>32</v>
      </c>
      <c r="BI14" s="3">
        <f t="shared" si="25"/>
        <v>0</v>
      </c>
      <c r="BJ14" s="3"/>
      <c r="BK14" s="3"/>
      <c r="BL14" s="76">
        <f t="shared" si="26"/>
        <v>0</v>
      </c>
      <c r="BM14" s="3">
        <f t="shared" si="27"/>
        <v>0</v>
      </c>
      <c r="BN14" s="3">
        <f t="shared" si="28"/>
        <v>0</v>
      </c>
      <c r="BO14" s="36"/>
      <c r="BP14" s="3">
        <f t="shared" si="29"/>
        <v>0</v>
      </c>
      <c r="BQ14" s="3">
        <f t="shared" si="30"/>
        <v>0</v>
      </c>
      <c r="BS14" s="35" t="s">
        <v>32</v>
      </c>
      <c r="BT14" s="3">
        <f t="shared" si="31"/>
        <v>0</v>
      </c>
      <c r="BU14" s="3"/>
      <c r="BV14" s="3"/>
      <c r="BW14" s="76">
        <f t="shared" si="32"/>
        <v>0</v>
      </c>
      <c r="BX14" s="3">
        <f t="shared" si="33"/>
        <v>0</v>
      </c>
      <c r="BY14" s="3">
        <f t="shared" si="34"/>
        <v>0</v>
      </c>
      <c r="BZ14" s="36"/>
      <c r="CA14" s="3">
        <f t="shared" si="35"/>
        <v>0</v>
      </c>
      <c r="CB14" s="3">
        <f t="shared" si="36"/>
        <v>0</v>
      </c>
      <c r="CD14" s="35" t="s">
        <v>32</v>
      </c>
      <c r="CE14" s="3">
        <f t="shared" si="37"/>
        <v>0</v>
      </c>
      <c r="CF14" s="3"/>
      <c r="CG14" s="3"/>
      <c r="CH14" s="76">
        <f t="shared" si="38"/>
        <v>0</v>
      </c>
      <c r="CI14" s="3">
        <f t="shared" si="39"/>
        <v>0</v>
      </c>
      <c r="CJ14" s="3">
        <f t="shared" si="40"/>
        <v>0</v>
      </c>
      <c r="CK14" s="36"/>
      <c r="CL14" s="3">
        <f t="shared" si="41"/>
        <v>0</v>
      </c>
      <c r="CM14" s="3">
        <f t="shared" si="42"/>
        <v>0</v>
      </c>
      <c r="CO14" s="35" t="s">
        <v>32</v>
      </c>
      <c r="CP14" s="3">
        <f t="shared" si="43"/>
        <v>0</v>
      </c>
      <c r="CQ14" s="3"/>
      <c r="CR14" s="3"/>
      <c r="CS14" s="76">
        <f t="shared" si="44"/>
        <v>0</v>
      </c>
      <c r="CT14" s="3">
        <f t="shared" si="45"/>
        <v>0</v>
      </c>
      <c r="CU14" s="3">
        <f t="shared" si="46"/>
        <v>0</v>
      </c>
      <c r="CV14" s="36"/>
      <c r="CW14" s="3">
        <f t="shared" si="47"/>
        <v>0</v>
      </c>
      <c r="CX14" s="3">
        <f t="shared" si="48"/>
        <v>0</v>
      </c>
      <c r="CZ14" s="35" t="s">
        <v>32</v>
      </c>
      <c r="DA14" s="3">
        <f t="shared" si="49"/>
        <v>0</v>
      </c>
      <c r="DB14" s="3"/>
      <c r="DC14" s="3"/>
      <c r="DD14" s="76">
        <f t="shared" si="50"/>
        <v>0</v>
      </c>
      <c r="DE14" s="3">
        <f t="shared" si="51"/>
        <v>0</v>
      </c>
      <c r="DF14" s="3">
        <f t="shared" si="52"/>
        <v>0</v>
      </c>
      <c r="DG14" s="36"/>
      <c r="DH14" s="3">
        <f t="shared" si="53"/>
        <v>0</v>
      </c>
      <c r="DI14" s="3">
        <f t="shared" si="54"/>
        <v>0</v>
      </c>
    </row>
    <row r="15" spans="1:113" x14ac:dyDescent="0.25">
      <c r="B15" s="45">
        <v>14</v>
      </c>
      <c r="C15" s="46" t="s">
        <v>128</v>
      </c>
      <c r="D15" s="67">
        <v>0</v>
      </c>
      <c r="E15" s="68"/>
      <c r="F15" s="68"/>
      <c r="G15" s="69">
        <v>0</v>
      </c>
      <c r="H15" s="69">
        <v>0</v>
      </c>
      <c r="I15" s="69">
        <v>0</v>
      </c>
      <c r="J15" s="53"/>
      <c r="K15" s="69">
        <v>0</v>
      </c>
      <c r="L15" s="69">
        <v>0</v>
      </c>
      <c r="N15" s="38">
        <f t="shared" si="0"/>
        <v>0</v>
      </c>
      <c r="P15" s="35">
        <v>14</v>
      </c>
      <c r="Q15" s="3"/>
      <c r="R15" s="3">
        <f t="shared" si="1"/>
        <v>0</v>
      </c>
      <c r="S15" s="3"/>
      <c r="T15" s="76">
        <f t="shared" si="2"/>
        <v>0</v>
      </c>
      <c r="U15" s="3">
        <f t="shared" si="3"/>
        <v>0</v>
      </c>
      <c r="V15" s="3">
        <f t="shared" si="4"/>
        <v>0</v>
      </c>
      <c r="W15" s="36"/>
      <c r="X15" s="3">
        <f t="shared" si="5"/>
        <v>0</v>
      </c>
      <c r="Y15" s="3">
        <f t="shared" si="6"/>
        <v>0</v>
      </c>
      <c r="Z15"/>
      <c r="AA15" s="35">
        <v>14</v>
      </c>
      <c r="AB15" s="3">
        <f t="shared" si="7"/>
        <v>0</v>
      </c>
      <c r="AC15" s="3"/>
      <c r="AD15" s="3"/>
      <c r="AE15" s="76">
        <f t="shared" si="8"/>
        <v>0</v>
      </c>
      <c r="AF15" s="3">
        <f t="shared" si="9"/>
        <v>0</v>
      </c>
      <c r="AG15" s="3">
        <f t="shared" si="10"/>
        <v>0</v>
      </c>
      <c r="AH15" s="36"/>
      <c r="AI15" s="3">
        <f t="shared" si="11"/>
        <v>0</v>
      </c>
      <c r="AJ15" s="3">
        <f t="shared" si="12"/>
        <v>0</v>
      </c>
      <c r="AK15"/>
      <c r="AL15" s="35">
        <v>14</v>
      </c>
      <c r="AM15" s="3">
        <f t="shared" si="13"/>
        <v>0</v>
      </c>
      <c r="AN15" s="3"/>
      <c r="AO15" s="3"/>
      <c r="AP15" s="76">
        <f t="shared" si="14"/>
        <v>0</v>
      </c>
      <c r="AQ15" s="3">
        <f t="shared" si="15"/>
        <v>0</v>
      </c>
      <c r="AR15" s="3">
        <f t="shared" si="16"/>
        <v>0</v>
      </c>
      <c r="AS15" s="36"/>
      <c r="AT15" s="3">
        <f t="shared" si="17"/>
        <v>0</v>
      </c>
      <c r="AU15" s="3">
        <f t="shared" si="18"/>
        <v>0</v>
      </c>
      <c r="AV15"/>
      <c r="AW15" s="35">
        <v>14</v>
      </c>
      <c r="AX15" s="3">
        <f t="shared" si="19"/>
        <v>0</v>
      </c>
      <c r="AY15" s="3"/>
      <c r="AZ15" s="3"/>
      <c r="BA15" s="76">
        <f t="shared" si="20"/>
        <v>0</v>
      </c>
      <c r="BB15" s="3">
        <f t="shared" si="21"/>
        <v>0</v>
      </c>
      <c r="BC15" s="3">
        <f t="shared" si="22"/>
        <v>0</v>
      </c>
      <c r="BD15" s="36"/>
      <c r="BE15" s="3">
        <f t="shared" si="23"/>
        <v>0</v>
      </c>
      <c r="BF15" s="3">
        <f t="shared" si="24"/>
        <v>0</v>
      </c>
      <c r="BG15"/>
      <c r="BH15" s="35">
        <v>14</v>
      </c>
      <c r="BI15" s="3">
        <f t="shared" si="25"/>
        <v>0</v>
      </c>
      <c r="BJ15" s="3"/>
      <c r="BK15" s="3"/>
      <c r="BL15" s="76">
        <f t="shared" si="26"/>
        <v>0</v>
      </c>
      <c r="BM15" s="3">
        <f t="shared" si="27"/>
        <v>0</v>
      </c>
      <c r="BN15" s="3">
        <f t="shared" si="28"/>
        <v>0</v>
      </c>
      <c r="BO15" s="36"/>
      <c r="BP15" s="3">
        <f t="shared" si="29"/>
        <v>0</v>
      </c>
      <c r="BQ15" s="3">
        <f t="shared" si="30"/>
        <v>0</v>
      </c>
      <c r="BS15" s="35">
        <v>14</v>
      </c>
      <c r="BT15" s="3">
        <f t="shared" si="31"/>
        <v>0</v>
      </c>
      <c r="BU15" s="3"/>
      <c r="BV15" s="3"/>
      <c r="BW15" s="76">
        <f t="shared" si="32"/>
        <v>0</v>
      </c>
      <c r="BX15" s="3">
        <f t="shared" si="33"/>
        <v>0</v>
      </c>
      <c r="BY15" s="3">
        <f t="shared" si="34"/>
        <v>0</v>
      </c>
      <c r="BZ15" s="36"/>
      <c r="CA15" s="3">
        <f t="shared" si="35"/>
        <v>0</v>
      </c>
      <c r="CB15" s="3">
        <f t="shared" si="36"/>
        <v>0</v>
      </c>
      <c r="CD15" s="35">
        <v>14</v>
      </c>
      <c r="CE15" s="3">
        <f t="shared" si="37"/>
        <v>0</v>
      </c>
      <c r="CF15" s="3"/>
      <c r="CG15" s="3"/>
      <c r="CH15" s="76">
        <f t="shared" si="38"/>
        <v>0</v>
      </c>
      <c r="CI15" s="3">
        <f t="shared" si="39"/>
        <v>0</v>
      </c>
      <c r="CJ15" s="3">
        <f t="shared" si="40"/>
        <v>0</v>
      </c>
      <c r="CK15" s="36"/>
      <c r="CL15" s="3">
        <f t="shared" si="41"/>
        <v>0</v>
      </c>
      <c r="CM15" s="3">
        <f t="shared" si="42"/>
        <v>0</v>
      </c>
      <c r="CO15" s="35">
        <v>14</v>
      </c>
      <c r="CP15" s="3">
        <f t="shared" si="43"/>
        <v>0</v>
      </c>
      <c r="CQ15" s="3"/>
      <c r="CR15" s="3"/>
      <c r="CS15" s="76">
        <f t="shared" si="44"/>
        <v>0</v>
      </c>
      <c r="CT15" s="3">
        <f t="shared" si="45"/>
        <v>0</v>
      </c>
      <c r="CU15" s="3">
        <f t="shared" si="46"/>
        <v>0</v>
      </c>
      <c r="CV15" s="36"/>
      <c r="CW15" s="3">
        <f t="shared" si="47"/>
        <v>0</v>
      </c>
      <c r="CX15" s="3">
        <f t="shared" si="48"/>
        <v>0</v>
      </c>
      <c r="CZ15" s="35">
        <v>14</v>
      </c>
      <c r="DA15" s="3">
        <f t="shared" si="49"/>
        <v>0</v>
      </c>
      <c r="DB15" s="3"/>
      <c r="DC15" s="3"/>
      <c r="DD15" s="76">
        <f t="shared" si="50"/>
        <v>0</v>
      </c>
      <c r="DE15" s="3">
        <f t="shared" si="51"/>
        <v>0</v>
      </c>
      <c r="DF15" s="3">
        <f t="shared" si="52"/>
        <v>0</v>
      </c>
      <c r="DG15" s="36"/>
      <c r="DH15" s="3">
        <f t="shared" si="53"/>
        <v>0</v>
      </c>
      <c r="DI15" s="3">
        <f t="shared" si="54"/>
        <v>0</v>
      </c>
    </row>
    <row r="16" spans="1:113" x14ac:dyDescent="0.25">
      <c r="B16" s="45">
        <v>17</v>
      </c>
      <c r="C16" s="46" t="s">
        <v>129</v>
      </c>
      <c r="D16" s="67">
        <v>52208.160000000003</v>
      </c>
      <c r="E16" s="68"/>
      <c r="F16" s="68"/>
      <c r="G16" s="69">
        <v>52208.160000000003</v>
      </c>
      <c r="H16" s="69">
        <v>0</v>
      </c>
      <c r="I16" s="69">
        <v>52208.160000000003</v>
      </c>
      <c r="J16" s="51">
        <v>0.08</v>
      </c>
      <c r="K16" s="69">
        <v>4176.6528000000008</v>
      </c>
      <c r="L16" s="69">
        <v>48031.5072</v>
      </c>
      <c r="N16" s="38">
        <f t="shared" si="0"/>
        <v>0</v>
      </c>
      <c r="P16" s="35">
        <v>17</v>
      </c>
      <c r="Q16" s="3"/>
      <c r="R16" s="3">
        <f t="shared" si="1"/>
        <v>0</v>
      </c>
      <c r="S16" s="3"/>
      <c r="T16" s="76">
        <f t="shared" si="2"/>
        <v>0</v>
      </c>
      <c r="U16" s="3">
        <f t="shared" si="3"/>
        <v>0</v>
      </c>
      <c r="V16" s="3">
        <f t="shared" si="4"/>
        <v>0</v>
      </c>
      <c r="W16" s="36">
        <v>0.08</v>
      </c>
      <c r="X16" s="3">
        <f t="shared" si="5"/>
        <v>0</v>
      </c>
      <c r="Y16" s="3">
        <f t="shared" si="6"/>
        <v>0</v>
      </c>
      <c r="Z16"/>
      <c r="AA16" s="35">
        <v>17</v>
      </c>
      <c r="AB16" s="3">
        <f t="shared" si="7"/>
        <v>0</v>
      </c>
      <c r="AC16" s="3"/>
      <c r="AD16" s="3"/>
      <c r="AE16" s="76">
        <f t="shared" si="8"/>
        <v>0</v>
      </c>
      <c r="AF16" s="3">
        <f t="shared" si="9"/>
        <v>0</v>
      </c>
      <c r="AG16" s="3">
        <f t="shared" si="10"/>
        <v>0</v>
      </c>
      <c r="AH16" s="36">
        <v>0.08</v>
      </c>
      <c r="AI16" s="3">
        <f t="shared" si="11"/>
        <v>0</v>
      </c>
      <c r="AJ16" s="3">
        <f t="shared" si="12"/>
        <v>0</v>
      </c>
      <c r="AK16"/>
      <c r="AL16" s="35">
        <v>17</v>
      </c>
      <c r="AM16" s="3">
        <f t="shared" si="13"/>
        <v>0</v>
      </c>
      <c r="AN16" s="3"/>
      <c r="AO16" s="3"/>
      <c r="AP16" s="76">
        <f t="shared" si="14"/>
        <v>0</v>
      </c>
      <c r="AQ16" s="3">
        <f t="shared" si="15"/>
        <v>0</v>
      </c>
      <c r="AR16" s="3">
        <f t="shared" si="16"/>
        <v>0</v>
      </c>
      <c r="AS16" s="36">
        <v>0.08</v>
      </c>
      <c r="AT16" s="3">
        <f t="shared" si="17"/>
        <v>0</v>
      </c>
      <c r="AU16" s="3">
        <f t="shared" si="18"/>
        <v>0</v>
      </c>
      <c r="AV16"/>
      <c r="AW16" s="35">
        <v>17</v>
      </c>
      <c r="AX16" s="3">
        <f t="shared" si="19"/>
        <v>0</v>
      </c>
      <c r="AY16" s="3"/>
      <c r="AZ16" s="3"/>
      <c r="BA16" s="76">
        <f t="shared" si="20"/>
        <v>0</v>
      </c>
      <c r="BB16" s="3">
        <f t="shared" si="21"/>
        <v>0</v>
      </c>
      <c r="BC16" s="3">
        <f t="shared" si="22"/>
        <v>0</v>
      </c>
      <c r="BD16" s="36">
        <v>0.08</v>
      </c>
      <c r="BE16" s="3">
        <f t="shared" si="23"/>
        <v>0</v>
      </c>
      <c r="BF16" s="3">
        <f t="shared" si="24"/>
        <v>0</v>
      </c>
      <c r="BG16"/>
      <c r="BH16" s="35">
        <v>17</v>
      </c>
      <c r="BI16" s="3">
        <f t="shared" si="25"/>
        <v>0</v>
      </c>
      <c r="BJ16" s="3"/>
      <c r="BK16" s="3"/>
      <c r="BL16" s="76">
        <f t="shared" si="26"/>
        <v>0</v>
      </c>
      <c r="BM16" s="3">
        <f t="shared" si="27"/>
        <v>0</v>
      </c>
      <c r="BN16" s="3">
        <f t="shared" si="28"/>
        <v>0</v>
      </c>
      <c r="BO16" s="36">
        <v>0.08</v>
      </c>
      <c r="BP16" s="3">
        <f t="shared" si="29"/>
        <v>0</v>
      </c>
      <c r="BQ16" s="3">
        <f t="shared" si="30"/>
        <v>0</v>
      </c>
      <c r="BS16" s="35">
        <v>17</v>
      </c>
      <c r="BT16" s="3">
        <f t="shared" si="31"/>
        <v>0</v>
      </c>
      <c r="BU16" s="3"/>
      <c r="BV16" s="3"/>
      <c r="BW16" s="76">
        <f t="shared" si="32"/>
        <v>0</v>
      </c>
      <c r="BX16" s="3">
        <f t="shared" si="33"/>
        <v>0</v>
      </c>
      <c r="BY16" s="3">
        <f t="shared" si="34"/>
        <v>0</v>
      </c>
      <c r="BZ16" s="36">
        <v>0.08</v>
      </c>
      <c r="CA16" s="3">
        <f t="shared" si="35"/>
        <v>0</v>
      </c>
      <c r="CB16" s="3">
        <f t="shared" si="36"/>
        <v>0</v>
      </c>
      <c r="CD16" s="35">
        <v>17</v>
      </c>
      <c r="CE16" s="3">
        <f t="shared" si="37"/>
        <v>0</v>
      </c>
      <c r="CF16" s="3"/>
      <c r="CG16" s="3"/>
      <c r="CH16" s="76">
        <f t="shared" si="38"/>
        <v>0</v>
      </c>
      <c r="CI16" s="3">
        <f t="shared" si="39"/>
        <v>0</v>
      </c>
      <c r="CJ16" s="3">
        <f t="shared" si="40"/>
        <v>0</v>
      </c>
      <c r="CK16" s="36">
        <v>0.08</v>
      </c>
      <c r="CL16" s="3">
        <f t="shared" si="41"/>
        <v>0</v>
      </c>
      <c r="CM16" s="3">
        <f t="shared" si="42"/>
        <v>0</v>
      </c>
      <c r="CO16" s="35">
        <v>17</v>
      </c>
      <c r="CP16" s="3">
        <f t="shared" si="43"/>
        <v>0</v>
      </c>
      <c r="CQ16" s="3"/>
      <c r="CR16" s="3"/>
      <c r="CS16" s="76">
        <f t="shared" si="44"/>
        <v>0</v>
      </c>
      <c r="CT16" s="3">
        <f t="shared" si="45"/>
        <v>0</v>
      </c>
      <c r="CU16" s="3">
        <f t="shared" si="46"/>
        <v>0</v>
      </c>
      <c r="CV16" s="36">
        <v>0.08</v>
      </c>
      <c r="CW16" s="3">
        <f t="shared" si="47"/>
        <v>0</v>
      </c>
      <c r="CX16" s="3">
        <f t="shared" si="48"/>
        <v>0</v>
      </c>
      <c r="CZ16" s="35">
        <v>17</v>
      </c>
      <c r="DA16" s="3">
        <f t="shared" si="49"/>
        <v>0</v>
      </c>
      <c r="DB16" s="3"/>
      <c r="DC16" s="3"/>
      <c r="DD16" s="76">
        <f t="shared" si="50"/>
        <v>0</v>
      </c>
      <c r="DE16" s="3">
        <f t="shared" si="51"/>
        <v>0</v>
      </c>
      <c r="DF16" s="3">
        <f t="shared" si="52"/>
        <v>0</v>
      </c>
      <c r="DG16" s="36">
        <v>0.08</v>
      </c>
      <c r="DH16" s="3">
        <f t="shared" si="53"/>
        <v>0</v>
      </c>
      <c r="DI16" s="3">
        <f t="shared" si="54"/>
        <v>0</v>
      </c>
    </row>
    <row r="17" spans="2:113" x14ac:dyDescent="0.25">
      <c r="B17" s="45">
        <v>42</v>
      </c>
      <c r="C17" s="46" t="s">
        <v>130</v>
      </c>
      <c r="D17" s="67">
        <v>196.24</v>
      </c>
      <c r="E17" s="68"/>
      <c r="F17" s="68"/>
      <c r="G17" s="69">
        <v>196.24</v>
      </c>
      <c r="H17" s="69">
        <v>0</v>
      </c>
      <c r="I17" s="69">
        <v>196.24</v>
      </c>
      <c r="J17" s="51">
        <v>0.12</v>
      </c>
      <c r="K17" s="69">
        <v>23.5488</v>
      </c>
      <c r="L17" s="69">
        <v>172.69120000000001</v>
      </c>
      <c r="N17" s="38">
        <f t="shared" si="0"/>
        <v>0</v>
      </c>
      <c r="P17" s="35">
        <v>42</v>
      </c>
      <c r="Q17" s="3"/>
      <c r="R17" s="3">
        <f t="shared" si="1"/>
        <v>0</v>
      </c>
      <c r="S17" s="3"/>
      <c r="T17" s="76">
        <f t="shared" si="2"/>
        <v>0</v>
      </c>
      <c r="U17" s="3">
        <f t="shared" si="3"/>
        <v>0</v>
      </c>
      <c r="V17" s="3">
        <f t="shared" si="4"/>
        <v>0</v>
      </c>
      <c r="W17" s="36">
        <v>0.12</v>
      </c>
      <c r="X17" s="3">
        <f t="shared" si="5"/>
        <v>0</v>
      </c>
      <c r="Y17" s="3">
        <f t="shared" si="6"/>
        <v>0</v>
      </c>
      <c r="Z17"/>
      <c r="AA17" s="35">
        <v>42</v>
      </c>
      <c r="AB17" s="3">
        <f t="shared" si="7"/>
        <v>0</v>
      </c>
      <c r="AC17" s="3"/>
      <c r="AD17" s="3"/>
      <c r="AE17" s="76">
        <f t="shared" si="8"/>
        <v>0</v>
      </c>
      <c r="AF17" s="3">
        <f t="shared" si="9"/>
        <v>0</v>
      </c>
      <c r="AG17" s="3">
        <f t="shared" si="10"/>
        <v>0</v>
      </c>
      <c r="AH17" s="36">
        <v>0.12</v>
      </c>
      <c r="AI17" s="3">
        <f t="shared" si="11"/>
        <v>0</v>
      </c>
      <c r="AJ17" s="3">
        <f t="shared" si="12"/>
        <v>0</v>
      </c>
      <c r="AK17"/>
      <c r="AL17" s="35">
        <v>42</v>
      </c>
      <c r="AM17" s="3">
        <f t="shared" si="13"/>
        <v>0</v>
      </c>
      <c r="AN17" s="3"/>
      <c r="AO17" s="3"/>
      <c r="AP17" s="76">
        <f t="shared" si="14"/>
        <v>0</v>
      </c>
      <c r="AQ17" s="3">
        <f t="shared" si="15"/>
        <v>0</v>
      </c>
      <c r="AR17" s="3">
        <f t="shared" si="16"/>
        <v>0</v>
      </c>
      <c r="AS17" s="36">
        <v>0.12</v>
      </c>
      <c r="AT17" s="3">
        <f t="shared" si="17"/>
        <v>0</v>
      </c>
      <c r="AU17" s="3">
        <f t="shared" si="18"/>
        <v>0</v>
      </c>
      <c r="AV17"/>
      <c r="AW17" s="35">
        <v>42</v>
      </c>
      <c r="AX17" s="3">
        <f t="shared" si="19"/>
        <v>0</v>
      </c>
      <c r="AY17" s="3"/>
      <c r="AZ17" s="3"/>
      <c r="BA17" s="76">
        <f t="shared" si="20"/>
        <v>0</v>
      </c>
      <c r="BB17" s="3">
        <f t="shared" si="21"/>
        <v>0</v>
      </c>
      <c r="BC17" s="3">
        <f t="shared" si="22"/>
        <v>0</v>
      </c>
      <c r="BD17" s="36">
        <v>0.12</v>
      </c>
      <c r="BE17" s="3">
        <f t="shared" si="23"/>
        <v>0</v>
      </c>
      <c r="BF17" s="3">
        <f t="shared" si="24"/>
        <v>0</v>
      </c>
      <c r="BG17"/>
      <c r="BH17" s="35">
        <v>42</v>
      </c>
      <c r="BI17" s="3">
        <f t="shared" si="25"/>
        <v>0</v>
      </c>
      <c r="BJ17" s="3"/>
      <c r="BK17" s="3"/>
      <c r="BL17" s="76">
        <f t="shared" si="26"/>
        <v>0</v>
      </c>
      <c r="BM17" s="3">
        <f t="shared" si="27"/>
        <v>0</v>
      </c>
      <c r="BN17" s="3">
        <f t="shared" si="28"/>
        <v>0</v>
      </c>
      <c r="BO17" s="36">
        <v>0.12</v>
      </c>
      <c r="BP17" s="3">
        <f t="shared" si="29"/>
        <v>0</v>
      </c>
      <c r="BQ17" s="3">
        <f t="shared" si="30"/>
        <v>0</v>
      </c>
      <c r="BS17" s="35">
        <v>42</v>
      </c>
      <c r="BT17" s="3">
        <f t="shared" si="31"/>
        <v>0</v>
      </c>
      <c r="BU17" s="3"/>
      <c r="BV17" s="3"/>
      <c r="BW17" s="76">
        <f t="shared" si="32"/>
        <v>0</v>
      </c>
      <c r="BX17" s="3">
        <f t="shared" si="33"/>
        <v>0</v>
      </c>
      <c r="BY17" s="3">
        <f t="shared" si="34"/>
        <v>0</v>
      </c>
      <c r="BZ17" s="36">
        <v>0.12</v>
      </c>
      <c r="CA17" s="3">
        <f t="shared" si="35"/>
        <v>0</v>
      </c>
      <c r="CB17" s="3">
        <f t="shared" si="36"/>
        <v>0</v>
      </c>
      <c r="CD17" s="35">
        <v>42</v>
      </c>
      <c r="CE17" s="3">
        <f t="shared" si="37"/>
        <v>0</v>
      </c>
      <c r="CF17" s="3"/>
      <c r="CG17" s="3"/>
      <c r="CH17" s="76">
        <f t="shared" si="38"/>
        <v>0</v>
      </c>
      <c r="CI17" s="3">
        <f t="shared" si="39"/>
        <v>0</v>
      </c>
      <c r="CJ17" s="3">
        <f t="shared" si="40"/>
        <v>0</v>
      </c>
      <c r="CK17" s="36">
        <v>0.12</v>
      </c>
      <c r="CL17" s="3">
        <f t="shared" si="41"/>
        <v>0</v>
      </c>
      <c r="CM17" s="3">
        <f t="shared" si="42"/>
        <v>0</v>
      </c>
      <c r="CO17" s="35">
        <v>42</v>
      </c>
      <c r="CP17" s="3">
        <f t="shared" si="43"/>
        <v>0</v>
      </c>
      <c r="CQ17" s="3"/>
      <c r="CR17" s="3"/>
      <c r="CS17" s="76">
        <f t="shared" si="44"/>
        <v>0</v>
      </c>
      <c r="CT17" s="3">
        <f t="shared" si="45"/>
        <v>0</v>
      </c>
      <c r="CU17" s="3">
        <f t="shared" si="46"/>
        <v>0</v>
      </c>
      <c r="CV17" s="36">
        <v>0.12</v>
      </c>
      <c r="CW17" s="3">
        <f t="shared" si="47"/>
        <v>0</v>
      </c>
      <c r="CX17" s="3">
        <f t="shared" si="48"/>
        <v>0</v>
      </c>
      <c r="CZ17" s="35">
        <v>42</v>
      </c>
      <c r="DA17" s="3">
        <f t="shared" si="49"/>
        <v>0</v>
      </c>
      <c r="DB17" s="3"/>
      <c r="DC17" s="3"/>
      <c r="DD17" s="76">
        <f t="shared" si="50"/>
        <v>0</v>
      </c>
      <c r="DE17" s="3">
        <f t="shared" si="51"/>
        <v>0</v>
      </c>
      <c r="DF17" s="3">
        <f t="shared" si="52"/>
        <v>0</v>
      </c>
      <c r="DG17" s="36">
        <v>0.12</v>
      </c>
      <c r="DH17" s="3">
        <f t="shared" si="53"/>
        <v>0</v>
      </c>
      <c r="DI17" s="3">
        <f t="shared" si="54"/>
        <v>0</v>
      </c>
    </row>
    <row r="18" spans="2:113" x14ac:dyDescent="0.25">
      <c r="B18" s="45">
        <v>43.1</v>
      </c>
      <c r="C18" s="46" t="s">
        <v>131</v>
      </c>
      <c r="D18" s="67">
        <v>0</v>
      </c>
      <c r="E18" s="68"/>
      <c r="F18" s="68"/>
      <c r="G18" s="69">
        <v>0</v>
      </c>
      <c r="H18" s="69">
        <v>0</v>
      </c>
      <c r="I18" s="69">
        <v>0</v>
      </c>
      <c r="J18" s="51">
        <v>0.3</v>
      </c>
      <c r="K18" s="69">
        <v>0</v>
      </c>
      <c r="L18" s="69">
        <v>0</v>
      </c>
      <c r="N18" s="38">
        <f t="shared" si="0"/>
        <v>0</v>
      </c>
      <c r="P18" s="35">
        <v>43.1</v>
      </c>
      <c r="Q18" s="3"/>
      <c r="R18" s="3">
        <f t="shared" si="1"/>
        <v>0</v>
      </c>
      <c r="S18" s="3"/>
      <c r="T18" s="76">
        <f t="shared" si="2"/>
        <v>0</v>
      </c>
      <c r="U18" s="3">
        <f t="shared" si="3"/>
        <v>0</v>
      </c>
      <c r="V18" s="3">
        <f t="shared" si="4"/>
        <v>0</v>
      </c>
      <c r="W18" s="36">
        <v>0.3</v>
      </c>
      <c r="X18" s="3">
        <f t="shared" si="5"/>
        <v>0</v>
      </c>
      <c r="Y18" s="3">
        <f t="shared" si="6"/>
        <v>0</v>
      </c>
      <c r="Z18"/>
      <c r="AA18" s="35">
        <v>43.1</v>
      </c>
      <c r="AB18" s="3">
        <f t="shared" si="7"/>
        <v>0</v>
      </c>
      <c r="AC18" s="3"/>
      <c r="AD18" s="3"/>
      <c r="AE18" s="76">
        <f t="shared" si="8"/>
        <v>0</v>
      </c>
      <c r="AF18" s="3">
        <f t="shared" si="9"/>
        <v>0</v>
      </c>
      <c r="AG18" s="3">
        <f t="shared" si="10"/>
        <v>0</v>
      </c>
      <c r="AH18" s="36">
        <v>0.3</v>
      </c>
      <c r="AI18" s="3">
        <f t="shared" si="11"/>
        <v>0</v>
      </c>
      <c r="AJ18" s="3">
        <f t="shared" si="12"/>
        <v>0</v>
      </c>
      <c r="AK18"/>
      <c r="AL18" s="35">
        <v>43.1</v>
      </c>
      <c r="AM18" s="3">
        <f t="shared" si="13"/>
        <v>0</v>
      </c>
      <c r="AN18" s="3"/>
      <c r="AO18" s="3"/>
      <c r="AP18" s="76">
        <f t="shared" si="14"/>
        <v>0</v>
      </c>
      <c r="AQ18" s="3">
        <f t="shared" si="15"/>
        <v>0</v>
      </c>
      <c r="AR18" s="3">
        <f t="shared" si="16"/>
        <v>0</v>
      </c>
      <c r="AS18" s="36">
        <v>0.3</v>
      </c>
      <c r="AT18" s="3">
        <f t="shared" si="17"/>
        <v>0</v>
      </c>
      <c r="AU18" s="3">
        <f t="shared" si="18"/>
        <v>0</v>
      </c>
      <c r="AV18"/>
      <c r="AW18" s="35">
        <v>43.1</v>
      </c>
      <c r="AX18" s="3">
        <f t="shared" si="19"/>
        <v>0</v>
      </c>
      <c r="AY18" s="3"/>
      <c r="AZ18" s="3"/>
      <c r="BA18" s="76">
        <f t="shared" si="20"/>
        <v>0</v>
      </c>
      <c r="BB18" s="3">
        <f t="shared" si="21"/>
        <v>0</v>
      </c>
      <c r="BC18" s="3">
        <f t="shared" si="22"/>
        <v>0</v>
      </c>
      <c r="BD18" s="36">
        <v>0.3</v>
      </c>
      <c r="BE18" s="3">
        <f t="shared" si="23"/>
        <v>0</v>
      </c>
      <c r="BF18" s="3">
        <f t="shared" si="24"/>
        <v>0</v>
      </c>
      <c r="BG18"/>
      <c r="BH18" s="35">
        <v>43.1</v>
      </c>
      <c r="BI18" s="3">
        <f t="shared" si="25"/>
        <v>0</v>
      </c>
      <c r="BJ18" s="3"/>
      <c r="BK18" s="3"/>
      <c r="BL18" s="76">
        <f t="shared" si="26"/>
        <v>0</v>
      </c>
      <c r="BM18" s="3">
        <f t="shared" si="27"/>
        <v>0</v>
      </c>
      <c r="BN18" s="3">
        <f t="shared" si="28"/>
        <v>0</v>
      </c>
      <c r="BO18" s="36">
        <v>0.3</v>
      </c>
      <c r="BP18" s="3">
        <f t="shared" si="29"/>
        <v>0</v>
      </c>
      <c r="BQ18" s="3">
        <f t="shared" si="30"/>
        <v>0</v>
      </c>
      <c r="BS18" s="35">
        <v>43.1</v>
      </c>
      <c r="BT18" s="3">
        <f t="shared" si="31"/>
        <v>0</v>
      </c>
      <c r="BU18" s="3"/>
      <c r="BV18" s="3"/>
      <c r="BW18" s="76">
        <f t="shared" si="32"/>
        <v>0</v>
      </c>
      <c r="BX18" s="3">
        <f t="shared" si="33"/>
        <v>0</v>
      </c>
      <c r="BY18" s="3">
        <f t="shared" si="34"/>
        <v>0</v>
      </c>
      <c r="BZ18" s="36">
        <v>0.3</v>
      </c>
      <c r="CA18" s="3">
        <f t="shared" si="35"/>
        <v>0</v>
      </c>
      <c r="CB18" s="3">
        <f t="shared" si="36"/>
        <v>0</v>
      </c>
      <c r="CD18" s="35">
        <v>43.1</v>
      </c>
      <c r="CE18" s="3">
        <f t="shared" si="37"/>
        <v>0</v>
      </c>
      <c r="CF18" s="3"/>
      <c r="CG18" s="3"/>
      <c r="CH18" s="76">
        <f t="shared" si="38"/>
        <v>0</v>
      </c>
      <c r="CI18" s="3">
        <f t="shared" si="39"/>
        <v>0</v>
      </c>
      <c r="CJ18" s="3">
        <f t="shared" si="40"/>
        <v>0</v>
      </c>
      <c r="CK18" s="36">
        <v>0.3</v>
      </c>
      <c r="CL18" s="3">
        <f t="shared" si="41"/>
        <v>0</v>
      </c>
      <c r="CM18" s="3">
        <f t="shared" si="42"/>
        <v>0</v>
      </c>
      <c r="CO18" s="35">
        <v>43.1</v>
      </c>
      <c r="CP18" s="3">
        <f t="shared" si="43"/>
        <v>0</v>
      </c>
      <c r="CQ18" s="3"/>
      <c r="CR18" s="3"/>
      <c r="CS18" s="76">
        <f t="shared" si="44"/>
        <v>0</v>
      </c>
      <c r="CT18" s="3">
        <f t="shared" si="45"/>
        <v>0</v>
      </c>
      <c r="CU18" s="3">
        <f t="shared" si="46"/>
        <v>0</v>
      </c>
      <c r="CV18" s="36">
        <v>0.3</v>
      </c>
      <c r="CW18" s="3">
        <f t="shared" si="47"/>
        <v>0</v>
      </c>
      <c r="CX18" s="3">
        <f t="shared" si="48"/>
        <v>0</v>
      </c>
      <c r="CZ18" s="35">
        <v>43.1</v>
      </c>
      <c r="DA18" s="3">
        <f t="shared" si="49"/>
        <v>0</v>
      </c>
      <c r="DB18" s="3"/>
      <c r="DC18" s="3"/>
      <c r="DD18" s="76">
        <f t="shared" si="50"/>
        <v>0</v>
      </c>
      <c r="DE18" s="3">
        <f t="shared" si="51"/>
        <v>0</v>
      </c>
      <c r="DF18" s="3">
        <f t="shared" si="52"/>
        <v>0</v>
      </c>
      <c r="DG18" s="36">
        <v>0.3</v>
      </c>
      <c r="DH18" s="3">
        <f t="shared" si="53"/>
        <v>0</v>
      </c>
      <c r="DI18" s="3">
        <f t="shared" si="54"/>
        <v>0</v>
      </c>
    </row>
    <row r="19" spans="2:113" x14ac:dyDescent="0.25">
      <c r="B19" s="45">
        <v>43.2</v>
      </c>
      <c r="C19" s="46" t="s">
        <v>132</v>
      </c>
      <c r="D19" s="67">
        <v>0</v>
      </c>
      <c r="E19" s="68"/>
      <c r="F19" s="68"/>
      <c r="G19" s="69">
        <v>0</v>
      </c>
      <c r="H19" s="69">
        <v>0</v>
      </c>
      <c r="I19" s="69">
        <v>0</v>
      </c>
      <c r="J19" s="51">
        <v>0.5</v>
      </c>
      <c r="K19" s="69">
        <v>0</v>
      </c>
      <c r="L19" s="69">
        <v>0</v>
      </c>
      <c r="N19" s="38">
        <f t="shared" si="0"/>
        <v>0</v>
      </c>
      <c r="P19" s="35">
        <v>43.2</v>
      </c>
      <c r="Q19" s="3"/>
      <c r="R19" s="3">
        <f t="shared" si="1"/>
        <v>0</v>
      </c>
      <c r="S19" s="3"/>
      <c r="T19" s="76">
        <f t="shared" si="2"/>
        <v>0</v>
      </c>
      <c r="U19" s="3">
        <f t="shared" si="3"/>
        <v>0</v>
      </c>
      <c r="V19" s="3">
        <f t="shared" si="4"/>
        <v>0</v>
      </c>
      <c r="W19" s="36">
        <v>0.5</v>
      </c>
      <c r="X19" s="3">
        <f t="shared" si="5"/>
        <v>0</v>
      </c>
      <c r="Y19" s="3">
        <f t="shared" si="6"/>
        <v>0</v>
      </c>
      <c r="Z19"/>
      <c r="AA19" s="35">
        <v>43.2</v>
      </c>
      <c r="AB19" s="3">
        <f t="shared" si="7"/>
        <v>0</v>
      </c>
      <c r="AC19" s="3"/>
      <c r="AD19" s="3"/>
      <c r="AE19" s="76">
        <f t="shared" si="8"/>
        <v>0</v>
      </c>
      <c r="AF19" s="3">
        <f t="shared" si="9"/>
        <v>0</v>
      </c>
      <c r="AG19" s="3">
        <f t="shared" si="10"/>
        <v>0</v>
      </c>
      <c r="AH19" s="36">
        <v>0.5</v>
      </c>
      <c r="AI19" s="3">
        <f t="shared" si="11"/>
        <v>0</v>
      </c>
      <c r="AJ19" s="3">
        <f t="shared" si="12"/>
        <v>0</v>
      </c>
      <c r="AK19"/>
      <c r="AL19" s="35">
        <v>43.2</v>
      </c>
      <c r="AM19" s="3">
        <f t="shared" si="13"/>
        <v>0</v>
      </c>
      <c r="AN19" s="3"/>
      <c r="AO19" s="3"/>
      <c r="AP19" s="76">
        <f t="shared" si="14"/>
        <v>0</v>
      </c>
      <c r="AQ19" s="3">
        <f t="shared" si="15"/>
        <v>0</v>
      </c>
      <c r="AR19" s="3">
        <f t="shared" si="16"/>
        <v>0</v>
      </c>
      <c r="AS19" s="36">
        <v>0.5</v>
      </c>
      <c r="AT19" s="3">
        <f t="shared" si="17"/>
        <v>0</v>
      </c>
      <c r="AU19" s="3">
        <f t="shared" si="18"/>
        <v>0</v>
      </c>
      <c r="AV19"/>
      <c r="AW19" s="35">
        <v>43.2</v>
      </c>
      <c r="AX19" s="3">
        <f t="shared" si="19"/>
        <v>0</v>
      </c>
      <c r="AY19" s="3"/>
      <c r="AZ19" s="3"/>
      <c r="BA19" s="76">
        <f t="shared" si="20"/>
        <v>0</v>
      </c>
      <c r="BB19" s="3">
        <f t="shared" si="21"/>
        <v>0</v>
      </c>
      <c r="BC19" s="3">
        <f t="shared" si="22"/>
        <v>0</v>
      </c>
      <c r="BD19" s="36">
        <v>0.5</v>
      </c>
      <c r="BE19" s="3">
        <f t="shared" si="23"/>
        <v>0</v>
      </c>
      <c r="BF19" s="3">
        <f t="shared" si="24"/>
        <v>0</v>
      </c>
      <c r="BG19"/>
      <c r="BH19" s="35">
        <v>43.2</v>
      </c>
      <c r="BI19" s="3">
        <f t="shared" si="25"/>
        <v>0</v>
      </c>
      <c r="BJ19" s="3"/>
      <c r="BK19" s="3"/>
      <c r="BL19" s="76">
        <f t="shared" si="26"/>
        <v>0</v>
      </c>
      <c r="BM19" s="3">
        <f t="shared" si="27"/>
        <v>0</v>
      </c>
      <c r="BN19" s="3">
        <f t="shared" si="28"/>
        <v>0</v>
      </c>
      <c r="BO19" s="36">
        <v>0.5</v>
      </c>
      <c r="BP19" s="3">
        <f t="shared" si="29"/>
        <v>0</v>
      </c>
      <c r="BQ19" s="3">
        <f t="shared" si="30"/>
        <v>0</v>
      </c>
      <c r="BS19" s="35">
        <v>43.2</v>
      </c>
      <c r="BT19" s="3">
        <f t="shared" si="31"/>
        <v>0</v>
      </c>
      <c r="BU19" s="3"/>
      <c r="BV19" s="3"/>
      <c r="BW19" s="76">
        <f t="shared" si="32"/>
        <v>0</v>
      </c>
      <c r="BX19" s="3">
        <f t="shared" si="33"/>
        <v>0</v>
      </c>
      <c r="BY19" s="3">
        <f t="shared" si="34"/>
        <v>0</v>
      </c>
      <c r="BZ19" s="36">
        <v>0.5</v>
      </c>
      <c r="CA19" s="3">
        <f t="shared" si="35"/>
        <v>0</v>
      </c>
      <c r="CB19" s="3">
        <f t="shared" si="36"/>
        <v>0</v>
      </c>
      <c r="CD19" s="35">
        <v>43.2</v>
      </c>
      <c r="CE19" s="3">
        <f t="shared" si="37"/>
        <v>0</v>
      </c>
      <c r="CF19" s="3"/>
      <c r="CG19" s="3"/>
      <c r="CH19" s="76">
        <f t="shared" si="38"/>
        <v>0</v>
      </c>
      <c r="CI19" s="3">
        <f t="shared" si="39"/>
        <v>0</v>
      </c>
      <c r="CJ19" s="3">
        <f t="shared" si="40"/>
        <v>0</v>
      </c>
      <c r="CK19" s="36">
        <v>0.5</v>
      </c>
      <c r="CL19" s="3">
        <f t="shared" si="41"/>
        <v>0</v>
      </c>
      <c r="CM19" s="3">
        <f t="shared" si="42"/>
        <v>0</v>
      </c>
      <c r="CO19" s="35">
        <v>43.2</v>
      </c>
      <c r="CP19" s="3">
        <f t="shared" si="43"/>
        <v>0</v>
      </c>
      <c r="CQ19" s="3"/>
      <c r="CR19" s="3"/>
      <c r="CS19" s="76">
        <f t="shared" si="44"/>
        <v>0</v>
      </c>
      <c r="CT19" s="3">
        <f t="shared" si="45"/>
        <v>0</v>
      </c>
      <c r="CU19" s="3">
        <f t="shared" si="46"/>
        <v>0</v>
      </c>
      <c r="CV19" s="36">
        <v>0.5</v>
      </c>
      <c r="CW19" s="3">
        <f t="shared" si="47"/>
        <v>0</v>
      </c>
      <c r="CX19" s="3">
        <f t="shared" si="48"/>
        <v>0</v>
      </c>
      <c r="CZ19" s="35">
        <v>43.2</v>
      </c>
      <c r="DA19" s="3">
        <f t="shared" si="49"/>
        <v>0</v>
      </c>
      <c r="DB19" s="3"/>
      <c r="DC19" s="3"/>
      <c r="DD19" s="76">
        <f t="shared" si="50"/>
        <v>0</v>
      </c>
      <c r="DE19" s="3">
        <f t="shared" si="51"/>
        <v>0</v>
      </c>
      <c r="DF19" s="3">
        <f t="shared" si="52"/>
        <v>0</v>
      </c>
      <c r="DG19" s="36">
        <v>0.5</v>
      </c>
      <c r="DH19" s="3">
        <f t="shared" si="53"/>
        <v>0</v>
      </c>
      <c r="DI19" s="3">
        <f t="shared" si="54"/>
        <v>0</v>
      </c>
    </row>
    <row r="20" spans="2:113" x14ac:dyDescent="0.25">
      <c r="B20" s="45">
        <v>45</v>
      </c>
      <c r="C20" s="46" t="s">
        <v>133</v>
      </c>
      <c r="D20" s="67">
        <v>99596.2</v>
      </c>
      <c r="E20" s="68">
        <v>0</v>
      </c>
      <c r="F20" s="68"/>
      <c r="G20" s="69">
        <v>99596.2</v>
      </c>
      <c r="H20" s="69">
        <v>0</v>
      </c>
      <c r="I20" s="69">
        <v>99596.2</v>
      </c>
      <c r="J20" s="51">
        <v>0.45</v>
      </c>
      <c r="K20" s="69">
        <v>44818.29</v>
      </c>
      <c r="L20" s="69">
        <v>54777.909999999996</v>
      </c>
      <c r="N20" s="38">
        <f t="shared" si="0"/>
        <v>0</v>
      </c>
      <c r="P20" s="35">
        <v>45</v>
      </c>
      <c r="Q20" s="3"/>
      <c r="R20" s="3">
        <f t="shared" si="1"/>
        <v>0</v>
      </c>
      <c r="S20" s="3"/>
      <c r="T20" s="76">
        <f t="shared" si="2"/>
        <v>0</v>
      </c>
      <c r="U20" s="3">
        <f t="shared" si="3"/>
        <v>0</v>
      </c>
      <c r="V20" s="3">
        <f t="shared" si="4"/>
        <v>0</v>
      </c>
      <c r="W20" s="36">
        <v>0.45</v>
      </c>
      <c r="X20" s="3">
        <f t="shared" si="5"/>
        <v>0</v>
      </c>
      <c r="Y20" s="3">
        <f t="shared" si="6"/>
        <v>0</v>
      </c>
      <c r="Z20"/>
      <c r="AA20" s="35">
        <v>45</v>
      </c>
      <c r="AB20" s="3">
        <f t="shared" si="7"/>
        <v>0</v>
      </c>
      <c r="AC20" s="3"/>
      <c r="AD20" s="3"/>
      <c r="AE20" s="76">
        <f t="shared" si="8"/>
        <v>0</v>
      </c>
      <c r="AF20" s="3">
        <f t="shared" si="9"/>
        <v>0</v>
      </c>
      <c r="AG20" s="3">
        <f t="shared" si="10"/>
        <v>0</v>
      </c>
      <c r="AH20" s="36">
        <v>0.45</v>
      </c>
      <c r="AI20" s="3">
        <f t="shared" si="11"/>
        <v>0</v>
      </c>
      <c r="AJ20" s="3">
        <f t="shared" si="12"/>
        <v>0</v>
      </c>
      <c r="AK20"/>
      <c r="AL20" s="35">
        <v>45</v>
      </c>
      <c r="AM20" s="3">
        <f t="shared" si="13"/>
        <v>0</v>
      </c>
      <c r="AN20" s="3"/>
      <c r="AO20" s="3"/>
      <c r="AP20" s="76">
        <f t="shared" si="14"/>
        <v>0</v>
      </c>
      <c r="AQ20" s="3">
        <f t="shared" si="15"/>
        <v>0</v>
      </c>
      <c r="AR20" s="3">
        <f t="shared" si="16"/>
        <v>0</v>
      </c>
      <c r="AS20" s="36">
        <v>0.45</v>
      </c>
      <c r="AT20" s="3">
        <f t="shared" si="17"/>
        <v>0</v>
      </c>
      <c r="AU20" s="3">
        <f t="shared" si="18"/>
        <v>0</v>
      </c>
      <c r="AV20"/>
      <c r="AW20" s="35">
        <v>45</v>
      </c>
      <c r="AX20" s="3">
        <f t="shared" si="19"/>
        <v>0</v>
      </c>
      <c r="AY20" s="3"/>
      <c r="AZ20" s="3"/>
      <c r="BA20" s="76">
        <f t="shared" si="20"/>
        <v>0</v>
      </c>
      <c r="BB20" s="3">
        <f t="shared" si="21"/>
        <v>0</v>
      </c>
      <c r="BC20" s="3">
        <f t="shared" si="22"/>
        <v>0</v>
      </c>
      <c r="BD20" s="36">
        <v>0.45</v>
      </c>
      <c r="BE20" s="3">
        <f t="shared" si="23"/>
        <v>0</v>
      </c>
      <c r="BF20" s="3">
        <f t="shared" si="24"/>
        <v>0</v>
      </c>
      <c r="BG20"/>
      <c r="BH20" s="35">
        <v>45</v>
      </c>
      <c r="BI20" s="3">
        <f t="shared" si="25"/>
        <v>0</v>
      </c>
      <c r="BJ20" s="3"/>
      <c r="BK20" s="3"/>
      <c r="BL20" s="76">
        <f t="shared" si="26"/>
        <v>0</v>
      </c>
      <c r="BM20" s="3">
        <f t="shared" si="27"/>
        <v>0</v>
      </c>
      <c r="BN20" s="3">
        <f t="shared" si="28"/>
        <v>0</v>
      </c>
      <c r="BO20" s="36">
        <v>0.45</v>
      </c>
      <c r="BP20" s="3">
        <f t="shared" si="29"/>
        <v>0</v>
      </c>
      <c r="BQ20" s="3">
        <f t="shared" si="30"/>
        <v>0</v>
      </c>
      <c r="BS20" s="35">
        <v>45</v>
      </c>
      <c r="BT20" s="3">
        <f t="shared" si="31"/>
        <v>0</v>
      </c>
      <c r="BU20" s="3"/>
      <c r="BV20" s="3"/>
      <c r="BW20" s="76">
        <f t="shared" si="32"/>
        <v>0</v>
      </c>
      <c r="BX20" s="3">
        <f t="shared" si="33"/>
        <v>0</v>
      </c>
      <c r="BY20" s="3">
        <f t="shared" si="34"/>
        <v>0</v>
      </c>
      <c r="BZ20" s="36">
        <v>0.45</v>
      </c>
      <c r="CA20" s="3">
        <f t="shared" si="35"/>
        <v>0</v>
      </c>
      <c r="CB20" s="3">
        <f t="shared" si="36"/>
        <v>0</v>
      </c>
      <c r="CD20" s="35">
        <v>45</v>
      </c>
      <c r="CE20" s="3">
        <f t="shared" si="37"/>
        <v>0</v>
      </c>
      <c r="CF20" s="3"/>
      <c r="CG20" s="3"/>
      <c r="CH20" s="76">
        <f t="shared" si="38"/>
        <v>0</v>
      </c>
      <c r="CI20" s="3">
        <f t="shared" si="39"/>
        <v>0</v>
      </c>
      <c r="CJ20" s="3">
        <f t="shared" si="40"/>
        <v>0</v>
      </c>
      <c r="CK20" s="36">
        <v>0.45</v>
      </c>
      <c r="CL20" s="3">
        <f t="shared" si="41"/>
        <v>0</v>
      </c>
      <c r="CM20" s="3">
        <f t="shared" si="42"/>
        <v>0</v>
      </c>
      <c r="CO20" s="35">
        <v>45</v>
      </c>
      <c r="CP20" s="3">
        <f t="shared" si="43"/>
        <v>0</v>
      </c>
      <c r="CQ20" s="3"/>
      <c r="CR20" s="3"/>
      <c r="CS20" s="76">
        <f t="shared" si="44"/>
        <v>0</v>
      </c>
      <c r="CT20" s="3">
        <f t="shared" si="45"/>
        <v>0</v>
      </c>
      <c r="CU20" s="3">
        <f t="shared" si="46"/>
        <v>0</v>
      </c>
      <c r="CV20" s="36">
        <v>0.45</v>
      </c>
      <c r="CW20" s="3">
        <f t="shared" si="47"/>
        <v>0</v>
      </c>
      <c r="CX20" s="3">
        <f t="shared" si="48"/>
        <v>0</v>
      </c>
      <c r="CZ20" s="35">
        <v>45</v>
      </c>
      <c r="DA20" s="3">
        <f t="shared" si="49"/>
        <v>0</v>
      </c>
      <c r="DB20" s="3"/>
      <c r="DC20" s="3"/>
      <c r="DD20" s="76">
        <f t="shared" si="50"/>
        <v>0</v>
      </c>
      <c r="DE20" s="3">
        <f t="shared" si="51"/>
        <v>0</v>
      </c>
      <c r="DF20" s="3">
        <f t="shared" si="52"/>
        <v>0</v>
      </c>
      <c r="DG20" s="36">
        <v>0.45</v>
      </c>
      <c r="DH20" s="3">
        <f t="shared" si="53"/>
        <v>0</v>
      </c>
      <c r="DI20" s="3">
        <f t="shared" si="54"/>
        <v>0</v>
      </c>
    </row>
    <row r="21" spans="2:113" x14ac:dyDescent="0.25">
      <c r="B21" s="45">
        <v>46</v>
      </c>
      <c r="C21" s="46" t="s">
        <v>134</v>
      </c>
      <c r="D21" s="67">
        <v>0</v>
      </c>
      <c r="E21" s="68"/>
      <c r="F21" s="68"/>
      <c r="G21" s="69">
        <v>0</v>
      </c>
      <c r="H21" s="69">
        <v>0</v>
      </c>
      <c r="I21" s="69">
        <v>0</v>
      </c>
      <c r="J21" s="51">
        <v>0.3</v>
      </c>
      <c r="K21" s="69">
        <v>0</v>
      </c>
      <c r="L21" s="69">
        <v>0</v>
      </c>
      <c r="N21" s="38">
        <f t="shared" si="0"/>
        <v>0</v>
      </c>
      <c r="P21" s="35">
        <v>46</v>
      </c>
      <c r="Q21" s="3"/>
      <c r="R21" s="3">
        <f t="shared" si="1"/>
        <v>0</v>
      </c>
      <c r="S21" s="3"/>
      <c r="T21" s="76">
        <f t="shared" si="2"/>
        <v>0</v>
      </c>
      <c r="U21" s="3">
        <f t="shared" si="3"/>
        <v>0</v>
      </c>
      <c r="V21" s="3">
        <f t="shared" si="4"/>
        <v>0</v>
      </c>
      <c r="W21" s="36">
        <v>0.3</v>
      </c>
      <c r="X21" s="3">
        <f t="shared" si="5"/>
        <v>0</v>
      </c>
      <c r="Y21" s="3">
        <f t="shared" si="6"/>
        <v>0</v>
      </c>
      <c r="Z21"/>
      <c r="AA21" s="35">
        <v>46</v>
      </c>
      <c r="AB21" s="3">
        <f t="shared" si="7"/>
        <v>0</v>
      </c>
      <c r="AC21" s="3"/>
      <c r="AD21" s="3"/>
      <c r="AE21" s="76">
        <f t="shared" si="8"/>
        <v>0</v>
      </c>
      <c r="AF21" s="3">
        <f t="shared" si="9"/>
        <v>0</v>
      </c>
      <c r="AG21" s="3">
        <f t="shared" si="10"/>
        <v>0</v>
      </c>
      <c r="AH21" s="36">
        <v>0.3</v>
      </c>
      <c r="AI21" s="3">
        <f t="shared" si="11"/>
        <v>0</v>
      </c>
      <c r="AJ21" s="3">
        <f t="shared" si="12"/>
        <v>0</v>
      </c>
      <c r="AK21"/>
      <c r="AL21" s="35">
        <v>46</v>
      </c>
      <c r="AM21" s="3">
        <f t="shared" si="13"/>
        <v>0</v>
      </c>
      <c r="AN21" s="3"/>
      <c r="AO21" s="3"/>
      <c r="AP21" s="76">
        <f t="shared" si="14"/>
        <v>0</v>
      </c>
      <c r="AQ21" s="3">
        <f t="shared" si="15"/>
        <v>0</v>
      </c>
      <c r="AR21" s="3">
        <f t="shared" si="16"/>
        <v>0</v>
      </c>
      <c r="AS21" s="36">
        <v>0.3</v>
      </c>
      <c r="AT21" s="3">
        <f t="shared" si="17"/>
        <v>0</v>
      </c>
      <c r="AU21" s="3">
        <f t="shared" si="18"/>
        <v>0</v>
      </c>
      <c r="AV21"/>
      <c r="AW21" s="35">
        <v>46</v>
      </c>
      <c r="AX21" s="3">
        <f t="shared" si="19"/>
        <v>0</v>
      </c>
      <c r="AY21" s="3"/>
      <c r="AZ21" s="3"/>
      <c r="BA21" s="76">
        <f t="shared" si="20"/>
        <v>0</v>
      </c>
      <c r="BB21" s="3">
        <f t="shared" si="21"/>
        <v>0</v>
      </c>
      <c r="BC21" s="3">
        <f t="shared" si="22"/>
        <v>0</v>
      </c>
      <c r="BD21" s="36">
        <v>0.3</v>
      </c>
      <c r="BE21" s="3">
        <f t="shared" si="23"/>
        <v>0</v>
      </c>
      <c r="BF21" s="3">
        <f t="shared" si="24"/>
        <v>0</v>
      </c>
      <c r="BG21"/>
      <c r="BH21" s="35">
        <v>46</v>
      </c>
      <c r="BI21" s="3">
        <f t="shared" si="25"/>
        <v>0</v>
      </c>
      <c r="BJ21" s="3"/>
      <c r="BK21" s="3"/>
      <c r="BL21" s="76">
        <f t="shared" si="26"/>
        <v>0</v>
      </c>
      <c r="BM21" s="3">
        <f t="shared" si="27"/>
        <v>0</v>
      </c>
      <c r="BN21" s="3">
        <f t="shared" si="28"/>
        <v>0</v>
      </c>
      <c r="BO21" s="36">
        <v>0.3</v>
      </c>
      <c r="BP21" s="3">
        <f t="shared" si="29"/>
        <v>0</v>
      </c>
      <c r="BQ21" s="3">
        <f t="shared" si="30"/>
        <v>0</v>
      </c>
      <c r="BS21" s="35">
        <v>46</v>
      </c>
      <c r="BT21" s="3">
        <f t="shared" si="31"/>
        <v>0</v>
      </c>
      <c r="BU21" s="3"/>
      <c r="BV21" s="3"/>
      <c r="BW21" s="76">
        <f t="shared" si="32"/>
        <v>0</v>
      </c>
      <c r="BX21" s="3">
        <f t="shared" si="33"/>
        <v>0</v>
      </c>
      <c r="BY21" s="3">
        <f t="shared" si="34"/>
        <v>0</v>
      </c>
      <c r="BZ21" s="36">
        <v>0.3</v>
      </c>
      <c r="CA21" s="3">
        <f t="shared" si="35"/>
        <v>0</v>
      </c>
      <c r="CB21" s="3">
        <f t="shared" si="36"/>
        <v>0</v>
      </c>
      <c r="CD21" s="35">
        <v>46</v>
      </c>
      <c r="CE21" s="3">
        <f t="shared" si="37"/>
        <v>0</v>
      </c>
      <c r="CF21" s="3"/>
      <c r="CG21" s="3"/>
      <c r="CH21" s="76">
        <f t="shared" si="38"/>
        <v>0</v>
      </c>
      <c r="CI21" s="3">
        <f t="shared" si="39"/>
        <v>0</v>
      </c>
      <c r="CJ21" s="3">
        <f t="shared" si="40"/>
        <v>0</v>
      </c>
      <c r="CK21" s="36">
        <v>0.3</v>
      </c>
      <c r="CL21" s="3">
        <f t="shared" si="41"/>
        <v>0</v>
      </c>
      <c r="CM21" s="3">
        <f t="shared" si="42"/>
        <v>0</v>
      </c>
      <c r="CO21" s="35">
        <v>46</v>
      </c>
      <c r="CP21" s="3">
        <f t="shared" si="43"/>
        <v>0</v>
      </c>
      <c r="CQ21" s="3"/>
      <c r="CR21" s="3"/>
      <c r="CS21" s="76">
        <f t="shared" si="44"/>
        <v>0</v>
      </c>
      <c r="CT21" s="3">
        <f t="shared" si="45"/>
        <v>0</v>
      </c>
      <c r="CU21" s="3">
        <f t="shared" si="46"/>
        <v>0</v>
      </c>
      <c r="CV21" s="36">
        <v>0.3</v>
      </c>
      <c r="CW21" s="3">
        <f t="shared" si="47"/>
        <v>0</v>
      </c>
      <c r="CX21" s="3">
        <f t="shared" si="48"/>
        <v>0</v>
      </c>
      <c r="CZ21" s="35">
        <v>46</v>
      </c>
      <c r="DA21" s="3">
        <f t="shared" si="49"/>
        <v>0</v>
      </c>
      <c r="DB21" s="3"/>
      <c r="DC21" s="3"/>
      <c r="DD21" s="76">
        <f t="shared" si="50"/>
        <v>0</v>
      </c>
      <c r="DE21" s="3">
        <f t="shared" si="51"/>
        <v>0</v>
      </c>
      <c r="DF21" s="3">
        <f t="shared" si="52"/>
        <v>0</v>
      </c>
      <c r="DG21" s="36">
        <v>0.3</v>
      </c>
      <c r="DH21" s="3">
        <f t="shared" si="53"/>
        <v>0</v>
      </c>
      <c r="DI21" s="3">
        <f t="shared" si="54"/>
        <v>0</v>
      </c>
    </row>
    <row r="22" spans="2:113" x14ac:dyDescent="0.25">
      <c r="B22" s="45">
        <v>47</v>
      </c>
      <c r="C22" s="46" t="s">
        <v>135</v>
      </c>
      <c r="D22" s="67">
        <v>56557584.584000006</v>
      </c>
      <c r="E22" s="68">
        <v>8667000</v>
      </c>
      <c r="F22" s="68"/>
      <c r="G22" s="69">
        <v>65224584.584000006</v>
      </c>
      <c r="H22" s="69">
        <v>4333500</v>
      </c>
      <c r="I22" s="69">
        <v>69558084.584000006</v>
      </c>
      <c r="J22" s="51">
        <v>0.08</v>
      </c>
      <c r="K22" s="69">
        <v>5564646.7667200007</v>
      </c>
      <c r="L22" s="69">
        <v>59659937.817280009</v>
      </c>
      <c r="N22" s="38">
        <f t="shared" si="0"/>
        <v>8667000</v>
      </c>
      <c r="P22" s="35">
        <v>47</v>
      </c>
      <c r="Q22" s="3"/>
      <c r="R22" s="3">
        <f t="shared" si="1"/>
        <v>8667000</v>
      </c>
      <c r="S22" s="3"/>
      <c r="T22" s="76">
        <f t="shared" si="2"/>
        <v>8667000</v>
      </c>
      <c r="U22" s="3">
        <f t="shared" si="3"/>
        <v>8667000</v>
      </c>
      <c r="V22" s="3">
        <f t="shared" si="4"/>
        <v>8667000</v>
      </c>
      <c r="W22" s="36">
        <v>0.08</v>
      </c>
      <c r="X22" s="3">
        <f t="shared" si="5"/>
        <v>-693360</v>
      </c>
      <c r="Y22" s="3">
        <f t="shared" si="6"/>
        <v>7973640</v>
      </c>
      <c r="Z22"/>
      <c r="AA22" s="35">
        <v>47</v>
      </c>
      <c r="AB22" s="3">
        <f t="shared" si="7"/>
        <v>7973640</v>
      </c>
      <c r="AC22" s="3"/>
      <c r="AD22" s="3"/>
      <c r="AE22" s="76">
        <f t="shared" si="8"/>
        <v>0</v>
      </c>
      <c r="AF22" s="3">
        <f t="shared" si="9"/>
        <v>0</v>
      </c>
      <c r="AG22" s="3">
        <f t="shared" si="10"/>
        <v>7973640</v>
      </c>
      <c r="AH22" s="36">
        <v>0.08</v>
      </c>
      <c r="AI22" s="3">
        <f t="shared" si="11"/>
        <v>-637891.20000000007</v>
      </c>
      <c r="AJ22" s="3">
        <f t="shared" si="12"/>
        <v>7335748.7999999998</v>
      </c>
      <c r="AK22"/>
      <c r="AL22" s="35">
        <v>47</v>
      </c>
      <c r="AM22" s="3">
        <f t="shared" si="13"/>
        <v>7335748.7999999998</v>
      </c>
      <c r="AN22" s="3"/>
      <c r="AO22" s="3"/>
      <c r="AP22" s="76">
        <f t="shared" si="14"/>
        <v>0</v>
      </c>
      <c r="AQ22" s="3">
        <f t="shared" si="15"/>
        <v>0</v>
      </c>
      <c r="AR22" s="3">
        <f t="shared" si="16"/>
        <v>7335748.7999999998</v>
      </c>
      <c r="AS22" s="36">
        <v>0.08</v>
      </c>
      <c r="AT22" s="3">
        <f t="shared" si="17"/>
        <v>-586859.90399999998</v>
      </c>
      <c r="AU22" s="3">
        <f t="shared" si="18"/>
        <v>6748888.8959999997</v>
      </c>
      <c r="AV22"/>
      <c r="AW22" s="35">
        <v>47</v>
      </c>
      <c r="AX22" s="3">
        <f t="shared" si="19"/>
        <v>6748888.8959999997</v>
      </c>
      <c r="AY22" s="3"/>
      <c r="AZ22" s="3"/>
      <c r="BA22" s="76">
        <f t="shared" si="20"/>
        <v>0</v>
      </c>
      <c r="BB22" s="3">
        <f t="shared" si="21"/>
        <v>0</v>
      </c>
      <c r="BC22" s="3">
        <f t="shared" si="22"/>
        <v>6748888.8959999997</v>
      </c>
      <c r="BD22" s="36">
        <v>0.08</v>
      </c>
      <c r="BE22" s="3">
        <f t="shared" si="23"/>
        <v>-539911.11167999997</v>
      </c>
      <c r="BF22" s="3">
        <f t="shared" si="24"/>
        <v>6208977.7843199996</v>
      </c>
      <c r="BG22"/>
      <c r="BH22" s="35">
        <v>47</v>
      </c>
      <c r="BI22" s="3">
        <f t="shared" si="25"/>
        <v>6208977.7843199996</v>
      </c>
      <c r="BJ22" s="3"/>
      <c r="BK22" s="3"/>
      <c r="BL22" s="76">
        <f t="shared" si="26"/>
        <v>0</v>
      </c>
      <c r="BM22" s="3">
        <f t="shared" si="27"/>
        <v>0</v>
      </c>
      <c r="BN22" s="3">
        <f t="shared" si="28"/>
        <v>6208977.7843199996</v>
      </c>
      <c r="BO22" s="36">
        <v>0.08</v>
      </c>
      <c r="BP22" s="3">
        <f t="shared" si="29"/>
        <v>-496718.22274559998</v>
      </c>
      <c r="BQ22" s="3">
        <f t="shared" si="30"/>
        <v>5712259.5615743995</v>
      </c>
      <c r="BS22" s="35">
        <v>47</v>
      </c>
      <c r="BT22" s="3">
        <f t="shared" si="31"/>
        <v>5712259.5615743995</v>
      </c>
      <c r="BU22" s="3"/>
      <c r="BV22" s="3"/>
      <c r="BW22" s="76">
        <f t="shared" si="32"/>
        <v>0</v>
      </c>
      <c r="BX22" s="3">
        <f t="shared" si="33"/>
        <v>0</v>
      </c>
      <c r="BY22" s="3">
        <f t="shared" si="34"/>
        <v>5712259.5615743995</v>
      </c>
      <c r="BZ22" s="36">
        <v>0.08</v>
      </c>
      <c r="CA22" s="3">
        <f t="shared" si="35"/>
        <v>-456980.76492595195</v>
      </c>
      <c r="CB22" s="3">
        <f t="shared" si="36"/>
        <v>5255278.7966484474</v>
      </c>
      <c r="CD22" s="35">
        <v>47</v>
      </c>
      <c r="CE22" s="3">
        <f t="shared" si="37"/>
        <v>5255278.7966484474</v>
      </c>
      <c r="CF22" s="3"/>
      <c r="CG22" s="3"/>
      <c r="CH22" s="76">
        <f t="shared" si="38"/>
        <v>0</v>
      </c>
      <c r="CI22" s="3">
        <f t="shared" si="39"/>
        <v>0</v>
      </c>
      <c r="CJ22" s="3">
        <f t="shared" si="40"/>
        <v>5255278.7966484474</v>
      </c>
      <c r="CK22" s="36">
        <v>0.08</v>
      </c>
      <c r="CL22" s="3">
        <f t="shared" si="41"/>
        <v>-420422.30373187579</v>
      </c>
      <c r="CM22" s="3">
        <f t="shared" si="42"/>
        <v>4834856.4929165719</v>
      </c>
      <c r="CO22" s="35">
        <v>47</v>
      </c>
      <c r="CP22" s="3">
        <f t="shared" si="43"/>
        <v>4834856.4929165719</v>
      </c>
      <c r="CQ22" s="3"/>
      <c r="CR22" s="3"/>
      <c r="CS22" s="76">
        <f t="shared" si="44"/>
        <v>0</v>
      </c>
      <c r="CT22" s="3">
        <f t="shared" si="45"/>
        <v>0</v>
      </c>
      <c r="CU22" s="3">
        <f t="shared" si="46"/>
        <v>4834856.4929165719</v>
      </c>
      <c r="CV22" s="36">
        <v>0.08</v>
      </c>
      <c r="CW22" s="3">
        <f t="shared" si="47"/>
        <v>-386788.51943332574</v>
      </c>
      <c r="CX22" s="3">
        <f t="shared" si="48"/>
        <v>4448067.9734832458</v>
      </c>
      <c r="CZ22" s="35">
        <v>47</v>
      </c>
      <c r="DA22" s="3">
        <f t="shared" si="49"/>
        <v>4448067.9734832458</v>
      </c>
      <c r="DB22" s="3"/>
      <c r="DC22" s="3"/>
      <c r="DD22" s="76">
        <f t="shared" si="50"/>
        <v>0</v>
      </c>
      <c r="DE22" s="3">
        <f t="shared" si="51"/>
        <v>0</v>
      </c>
      <c r="DF22" s="3">
        <f t="shared" si="52"/>
        <v>4448067.9734832458</v>
      </c>
      <c r="DG22" s="36">
        <v>0.08</v>
      </c>
      <c r="DH22" s="3">
        <f t="shared" si="53"/>
        <v>-355845.43787865969</v>
      </c>
      <c r="DI22" s="3">
        <f t="shared" si="54"/>
        <v>4092222.5356045859</v>
      </c>
    </row>
    <row r="23" spans="2:113" x14ac:dyDescent="0.25">
      <c r="B23" s="45">
        <v>50</v>
      </c>
      <c r="C23" s="46" t="s">
        <v>136</v>
      </c>
      <c r="D23" s="67">
        <v>686315.05</v>
      </c>
      <c r="E23" s="68">
        <v>497000</v>
      </c>
      <c r="F23" s="68"/>
      <c r="G23" s="69">
        <v>1183315.05</v>
      </c>
      <c r="H23" s="69">
        <v>248500</v>
      </c>
      <c r="I23" s="69">
        <v>1431815.05</v>
      </c>
      <c r="J23" s="51">
        <v>0.55000000000000004</v>
      </c>
      <c r="K23" s="69">
        <v>787498.27750000008</v>
      </c>
      <c r="L23" s="69">
        <v>395816.77249999996</v>
      </c>
      <c r="N23" s="38">
        <f t="shared" si="0"/>
        <v>497000</v>
      </c>
      <c r="P23" s="35">
        <v>50</v>
      </c>
      <c r="Q23" s="3"/>
      <c r="R23" s="3">
        <f t="shared" si="1"/>
        <v>497000</v>
      </c>
      <c r="S23" s="3"/>
      <c r="T23" s="76">
        <f t="shared" si="2"/>
        <v>497000</v>
      </c>
      <c r="U23" s="3">
        <f t="shared" si="3"/>
        <v>497000</v>
      </c>
      <c r="V23" s="3">
        <f t="shared" si="4"/>
        <v>497000</v>
      </c>
      <c r="W23" s="36">
        <v>0.55000000000000004</v>
      </c>
      <c r="X23" s="3">
        <f t="shared" si="5"/>
        <v>-273350</v>
      </c>
      <c r="Y23" s="3">
        <f t="shared" si="6"/>
        <v>223650</v>
      </c>
      <c r="Z23"/>
      <c r="AA23" s="35">
        <v>50</v>
      </c>
      <c r="AB23" s="3">
        <f t="shared" si="7"/>
        <v>223650</v>
      </c>
      <c r="AC23" s="3"/>
      <c r="AD23" s="3"/>
      <c r="AE23" s="76">
        <f t="shared" si="8"/>
        <v>0</v>
      </c>
      <c r="AF23" s="3">
        <f t="shared" si="9"/>
        <v>0</v>
      </c>
      <c r="AG23" s="3">
        <f t="shared" si="10"/>
        <v>223650</v>
      </c>
      <c r="AH23" s="36">
        <v>0.55000000000000004</v>
      </c>
      <c r="AI23" s="3">
        <f t="shared" si="11"/>
        <v>-123007.50000000001</v>
      </c>
      <c r="AJ23" s="3">
        <f t="shared" si="12"/>
        <v>100642.49999999999</v>
      </c>
      <c r="AK23"/>
      <c r="AL23" s="35">
        <v>50</v>
      </c>
      <c r="AM23" s="3">
        <f t="shared" si="13"/>
        <v>100642.49999999999</v>
      </c>
      <c r="AN23" s="3"/>
      <c r="AO23" s="3"/>
      <c r="AP23" s="76">
        <f t="shared" si="14"/>
        <v>0</v>
      </c>
      <c r="AQ23" s="3">
        <f t="shared" si="15"/>
        <v>0</v>
      </c>
      <c r="AR23" s="3">
        <f t="shared" si="16"/>
        <v>100642.49999999999</v>
      </c>
      <c r="AS23" s="36">
        <v>0.55000000000000004</v>
      </c>
      <c r="AT23" s="3">
        <f t="shared" si="17"/>
        <v>-55353.375</v>
      </c>
      <c r="AU23" s="3">
        <f t="shared" si="18"/>
        <v>45289.124999999985</v>
      </c>
      <c r="AV23"/>
      <c r="AW23" s="35">
        <v>50</v>
      </c>
      <c r="AX23" s="3">
        <f t="shared" si="19"/>
        <v>45289.124999999985</v>
      </c>
      <c r="AY23" s="3"/>
      <c r="AZ23" s="3"/>
      <c r="BA23" s="76">
        <f t="shared" si="20"/>
        <v>0</v>
      </c>
      <c r="BB23" s="3">
        <f t="shared" si="21"/>
        <v>0</v>
      </c>
      <c r="BC23" s="3">
        <f t="shared" si="22"/>
        <v>45289.124999999985</v>
      </c>
      <c r="BD23" s="36">
        <v>0.55000000000000004</v>
      </c>
      <c r="BE23" s="3">
        <f t="shared" si="23"/>
        <v>-24909.018749999996</v>
      </c>
      <c r="BF23" s="3">
        <f t="shared" si="24"/>
        <v>20380.10624999999</v>
      </c>
      <c r="BG23"/>
      <c r="BH23" s="35">
        <v>50</v>
      </c>
      <c r="BI23" s="3">
        <f t="shared" si="25"/>
        <v>20380.10624999999</v>
      </c>
      <c r="BJ23" s="3"/>
      <c r="BK23" s="3"/>
      <c r="BL23" s="76">
        <f t="shared" si="26"/>
        <v>0</v>
      </c>
      <c r="BM23" s="3">
        <f t="shared" si="27"/>
        <v>0</v>
      </c>
      <c r="BN23" s="3">
        <f t="shared" si="28"/>
        <v>20380.10624999999</v>
      </c>
      <c r="BO23" s="36">
        <v>0.55000000000000004</v>
      </c>
      <c r="BP23" s="3">
        <f t="shared" si="29"/>
        <v>-11209.058437499994</v>
      </c>
      <c r="BQ23" s="3">
        <f t="shared" si="30"/>
        <v>9171.0478124999954</v>
      </c>
      <c r="BS23" s="35">
        <v>50</v>
      </c>
      <c r="BT23" s="3">
        <f t="shared" si="31"/>
        <v>9171.0478124999954</v>
      </c>
      <c r="BU23" s="3"/>
      <c r="BV23" s="3"/>
      <c r="BW23" s="76">
        <f t="shared" si="32"/>
        <v>0</v>
      </c>
      <c r="BX23" s="3">
        <f t="shared" si="33"/>
        <v>0</v>
      </c>
      <c r="BY23" s="3">
        <f t="shared" si="34"/>
        <v>9171.0478124999954</v>
      </c>
      <c r="BZ23" s="36">
        <v>0.55000000000000004</v>
      </c>
      <c r="CA23" s="3">
        <f t="shared" si="35"/>
        <v>-5044.0762968749978</v>
      </c>
      <c r="CB23" s="3">
        <f t="shared" si="36"/>
        <v>4126.9715156249977</v>
      </c>
      <c r="CD23" s="35">
        <v>50</v>
      </c>
      <c r="CE23" s="3">
        <f t="shared" si="37"/>
        <v>4126.9715156249977</v>
      </c>
      <c r="CF23" s="3"/>
      <c r="CG23" s="3"/>
      <c r="CH23" s="76">
        <f t="shared" si="38"/>
        <v>0</v>
      </c>
      <c r="CI23" s="3">
        <f t="shared" si="39"/>
        <v>0</v>
      </c>
      <c r="CJ23" s="3">
        <f t="shared" si="40"/>
        <v>4126.9715156249977</v>
      </c>
      <c r="CK23" s="36">
        <v>0.55000000000000004</v>
      </c>
      <c r="CL23" s="3">
        <f t="shared" si="41"/>
        <v>-2269.8343335937489</v>
      </c>
      <c r="CM23" s="3">
        <f t="shared" si="42"/>
        <v>1857.1371820312488</v>
      </c>
      <c r="CO23" s="35">
        <v>50</v>
      </c>
      <c r="CP23" s="3">
        <f t="shared" si="43"/>
        <v>1857.1371820312488</v>
      </c>
      <c r="CQ23" s="3"/>
      <c r="CR23" s="3"/>
      <c r="CS23" s="76">
        <f t="shared" si="44"/>
        <v>0</v>
      </c>
      <c r="CT23" s="3">
        <f t="shared" si="45"/>
        <v>0</v>
      </c>
      <c r="CU23" s="3">
        <f t="shared" si="46"/>
        <v>1857.1371820312488</v>
      </c>
      <c r="CV23" s="36">
        <v>0.55000000000000004</v>
      </c>
      <c r="CW23" s="3">
        <f t="shared" si="47"/>
        <v>-1021.425450117187</v>
      </c>
      <c r="CX23" s="3">
        <f t="shared" si="48"/>
        <v>835.71173191406183</v>
      </c>
      <c r="CZ23" s="35">
        <v>50</v>
      </c>
      <c r="DA23" s="3">
        <f t="shared" si="49"/>
        <v>835.71173191406183</v>
      </c>
      <c r="DB23" s="3"/>
      <c r="DC23" s="3"/>
      <c r="DD23" s="76">
        <f t="shared" si="50"/>
        <v>0</v>
      </c>
      <c r="DE23" s="3">
        <f t="shared" si="51"/>
        <v>0</v>
      </c>
      <c r="DF23" s="3">
        <f t="shared" si="52"/>
        <v>835.71173191406183</v>
      </c>
      <c r="DG23" s="36">
        <v>0.55000000000000004</v>
      </c>
      <c r="DH23" s="3">
        <f t="shared" si="53"/>
        <v>-459.64145255273405</v>
      </c>
      <c r="DI23" s="3">
        <f t="shared" si="54"/>
        <v>376.07027936132778</v>
      </c>
    </row>
    <row r="24" spans="2:113" x14ac:dyDescent="0.25">
      <c r="B24" s="45">
        <v>52</v>
      </c>
      <c r="C24" s="46" t="s">
        <v>137</v>
      </c>
      <c r="D24" s="67">
        <v>0</v>
      </c>
      <c r="E24" s="68"/>
      <c r="F24" s="68"/>
      <c r="G24" s="69">
        <v>0</v>
      </c>
      <c r="H24" s="69">
        <v>0</v>
      </c>
      <c r="I24" s="69">
        <v>0</v>
      </c>
      <c r="J24" s="51">
        <v>1</v>
      </c>
      <c r="K24" s="69">
        <v>0</v>
      </c>
      <c r="L24" s="69">
        <v>0</v>
      </c>
      <c r="N24" s="38">
        <f t="shared" si="0"/>
        <v>0</v>
      </c>
      <c r="P24" s="35">
        <v>52</v>
      </c>
      <c r="Q24" s="3"/>
      <c r="R24" s="3">
        <f t="shared" si="1"/>
        <v>0</v>
      </c>
      <c r="S24" s="3"/>
      <c r="T24" s="76">
        <f t="shared" si="2"/>
        <v>0</v>
      </c>
      <c r="U24" s="3">
        <f t="shared" si="3"/>
        <v>0</v>
      </c>
      <c r="V24" s="3">
        <f t="shared" si="4"/>
        <v>0</v>
      </c>
      <c r="W24" s="36">
        <v>0.55000000000000004</v>
      </c>
      <c r="X24" s="3">
        <f t="shared" si="5"/>
        <v>0</v>
      </c>
      <c r="Y24" s="3">
        <f t="shared" si="6"/>
        <v>0</v>
      </c>
      <c r="Z24"/>
      <c r="AA24" s="35">
        <v>52</v>
      </c>
      <c r="AB24" s="3">
        <f t="shared" si="7"/>
        <v>0</v>
      </c>
      <c r="AC24" s="3"/>
      <c r="AD24" s="3"/>
      <c r="AE24" s="76">
        <f t="shared" si="8"/>
        <v>0</v>
      </c>
      <c r="AF24" s="3">
        <f t="shared" si="9"/>
        <v>0</v>
      </c>
      <c r="AG24" s="3">
        <f t="shared" si="10"/>
        <v>0</v>
      </c>
      <c r="AH24" s="36">
        <v>0.55000000000000004</v>
      </c>
      <c r="AI24" s="3">
        <f t="shared" si="11"/>
        <v>0</v>
      </c>
      <c r="AJ24" s="3">
        <f t="shared" si="12"/>
        <v>0</v>
      </c>
      <c r="AK24"/>
      <c r="AL24" s="35">
        <v>52</v>
      </c>
      <c r="AM24" s="3">
        <f t="shared" si="13"/>
        <v>0</v>
      </c>
      <c r="AN24" s="3"/>
      <c r="AO24" s="3"/>
      <c r="AP24" s="76">
        <f t="shared" si="14"/>
        <v>0</v>
      </c>
      <c r="AQ24" s="3">
        <f t="shared" si="15"/>
        <v>0</v>
      </c>
      <c r="AR24" s="3">
        <f t="shared" si="16"/>
        <v>0</v>
      </c>
      <c r="AS24" s="36">
        <v>0.55000000000000004</v>
      </c>
      <c r="AT24" s="3">
        <f t="shared" si="17"/>
        <v>0</v>
      </c>
      <c r="AU24" s="3">
        <f t="shared" si="18"/>
        <v>0</v>
      </c>
      <c r="AV24"/>
      <c r="AW24" s="35">
        <v>52</v>
      </c>
      <c r="AX24" s="3">
        <f t="shared" si="19"/>
        <v>0</v>
      </c>
      <c r="AY24" s="3"/>
      <c r="AZ24" s="3"/>
      <c r="BA24" s="76">
        <f t="shared" si="20"/>
        <v>0</v>
      </c>
      <c r="BB24" s="3">
        <f t="shared" si="21"/>
        <v>0</v>
      </c>
      <c r="BC24" s="3">
        <f t="shared" si="22"/>
        <v>0</v>
      </c>
      <c r="BD24" s="36">
        <v>0.55000000000000004</v>
      </c>
      <c r="BE24" s="3">
        <f t="shared" si="23"/>
        <v>0</v>
      </c>
      <c r="BF24" s="3">
        <f t="shared" si="24"/>
        <v>0</v>
      </c>
      <c r="BG24"/>
      <c r="BH24" s="35">
        <v>52</v>
      </c>
      <c r="BI24" s="3">
        <f t="shared" si="25"/>
        <v>0</v>
      </c>
      <c r="BJ24" s="3"/>
      <c r="BK24" s="3"/>
      <c r="BL24" s="76">
        <f t="shared" si="26"/>
        <v>0</v>
      </c>
      <c r="BM24" s="3">
        <f t="shared" si="27"/>
        <v>0</v>
      </c>
      <c r="BN24" s="3">
        <f t="shared" si="28"/>
        <v>0</v>
      </c>
      <c r="BO24" s="36">
        <v>0.55000000000000004</v>
      </c>
      <c r="BP24" s="3">
        <f t="shared" si="29"/>
        <v>0</v>
      </c>
      <c r="BQ24" s="3">
        <f t="shared" si="30"/>
        <v>0</v>
      </c>
      <c r="BS24" s="35">
        <v>52</v>
      </c>
      <c r="BT24" s="3">
        <f t="shared" si="31"/>
        <v>0</v>
      </c>
      <c r="BU24" s="3"/>
      <c r="BV24" s="3"/>
      <c r="BW24" s="76">
        <f t="shared" si="32"/>
        <v>0</v>
      </c>
      <c r="BX24" s="3">
        <f t="shared" si="33"/>
        <v>0</v>
      </c>
      <c r="BY24" s="3">
        <f t="shared" si="34"/>
        <v>0</v>
      </c>
      <c r="BZ24" s="36">
        <v>0.55000000000000004</v>
      </c>
      <c r="CA24" s="3">
        <f t="shared" si="35"/>
        <v>0</v>
      </c>
      <c r="CB24" s="3">
        <f t="shared" si="36"/>
        <v>0</v>
      </c>
      <c r="CD24" s="35">
        <v>52</v>
      </c>
      <c r="CE24" s="3">
        <f t="shared" si="37"/>
        <v>0</v>
      </c>
      <c r="CF24" s="3"/>
      <c r="CG24" s="3"/>
      <c r="CH24" s="76">
        <f t="shared" si="38"/>
        <v>0</v>
      </c>
      <c r="CI24" s="3">
        <f t="shared" si="39"/>
        <v>0</v>
      </c>
      <c r="CJ24" s="3">
        <f t="shared" si="40"/>
        <v>0</v>
      </c>
      <c r="CK24" s="36">
        <v>0.55000000000000004</v>
      </c>
      <c r="CL24" s="3">
        <f t="shared" si="41"/>
        <v>0</v>
      </c>
      <c r="CM24" s="3">
        <f t="shared" si="42"/>
        <v>0</v>
      </c>
      <c r="CO24" s="35">
        <v>52</v>
      </c>
      <c r="CP24" s="3">
        <f t="shared" si="43"/>
        <v>0</v>
      </c>
      <c r="CQ24" s="3"/>
      <c r="CR24" s="3"/>
      <c r="CS24" s="76">
        <f t="shared" si="44"/>
        <v>0</v>
      </c>
      <c r="CT24" s="3">
        <f t="shared" si="45"/>
        <v>0</v>
      </c>
      <c r="CU24" s="3">
        <f t="shared" si="46"/>
        <v>0</v>
      </c>
      <c r="CV24" s="36">
        <v>0.55000000000000004</v>
      </c>
      <c r="CW24" s="3">
        <f t="shared" si="47"/>
        <v>0</v>
      </c>
      <c r="CX24" s="3">
        <f t="shared" si="48"/>
        <v>0</v>
      </c>
      <c r="CZ24" s="35">
        <v>52</v>
      </c>
      <c r="DA24" s="3">
        <f t="shared" si="49"/>
        <v>0</v>
      </c>
      <c r="DB24" s="3"/>
      <c r="DC24" s="3"/>
      <c r="DD24" s="76">
        <f t="shared" si="50"/>
        <v>0</v>
      </c>
      <c r="DE24" s="3">
        <f t="shared" si="51"/>
        <v>0</v>
      </c>
      <c r="DF24" s="3">
        <f t="shared" si="52"/>
        <v>0</v>
      </c>
      <c r="DG24" s="36">
        <v>0.55000000000000004</v>
      </c>
      <c r="DH24" s="3">
        <f t="shared" si="53"/>
        <v>0</v>
      </c>
      <c r="DI24" s="3">
        <f t="shared" si="54"/>
        <v>0</v>
      </c>
    </row>
    <row r="25" spans="2:113" x14ac:dyDescent="0.25">
      <c r="B25" s="45">
        <v>95</v>
      </c>
      <c r="C25" s="46" t="s">
        <v>138</v>
      </c>
      <c r="D25" s="67">
        <v>0</v>
      </c>
      <c r="E25" s="68"/>
      <c r="F25" s="68"/>
      <c r="G25" s="69">
        <v>0</v>
      </c>
      <c r="H25" s="69">
        <v>0</v>
      </c>
      <c r="I25" s="69">
        <v>0</v>
      </c>
      <c r="J25" s="51">
        <v>0</v>
      </c>
      <c r="K25" s="69">
        <v>0</v>
      </c>
      <c r="L25" s="69">
        <v>0</v>
      </c>
      <c r="N25" s="38">
        <f t="shared" si="0"/>
        <v>0</v>
      </c>
      <c r="P25" s="35">
        <v>95</v>
      </c>
      <c r="Q25" s="3"/>
      <c r="R25" s="3">
        <f t="shared" si="1"/>
        <v>0</v>
      </c>
      <c r="S25" s="3"/>
      <c r="T25" s="76">
        <f t="shared" si="2"/>
        <v>0</v>
      </c>
      <c r="U25" s="3">
        <f t="shared" si="3"/>
        <v>0</v>
      </c>
      <c r="V25" s="3">
        <f t="shared" si="4"/>
        <v>0</v>
      </c>
      <c r="W25" s="36">
        <v>0</v>
      </c>
      <c r="X25" s="3">
        <f t="shared" si="5"/>
        <v>0</v>
      </c>
      <c r="Y25" s="3">
        <f t="shared" si="6"/>
        <v>0</v>
      </c>
      <c r="Z25"/>
      <c r="AA25" s="35">
        <v>95</v>
      </c>
      <c r="AB25" s="3">
        <f t="shared" si="7"/>
        <v>0</v>
      </c>
      <c r="AC25" s="3"/>
      <c r="AD25" s="3"/>
      <c r="AE25" s="76">
        <f t="shared" si="8"/>
        <v>0</v>
      </c>
      <c r="AF25" s="3">
        <f t="shared" si="9"/>
        <v>0</v>
      </c>
      <c r="AG25" s="3">
        <f t="shared" si="10"/>
        <v>0</v>
      </c>
      <c r="AH25" s="36">
        <v>0</v>
      </c>
      <c r="AI25" s="3">
        <f t="shared" si="11"/>
        <v>0</v>
      </c>
      <c r="AJ25" s="3">
        <f t="shared" si="12"/>
        <v>0</v>
      </c>
      <c r="AK25"/>
      <c r="AL25" s="35">
        <v>95</v>
      </c>
      <c r="AM25" s="3">
        <f t="shared" si="13"/>
        <v>0</v>
      </c>
      <c r="AN25" s="3"/>
      <c r="AO25" s="3"/>
      <c r="AP25" s="76">
        <f t="shared" si="14"/>
        <v>0</v>
      </c>
      <c r="AQ25" s="3">
        <f t="shared" si="15"/>
        <v>0</v>
      </c>
      <c r="AR25" s="3">
        <f t="shared" si="16"/>
        <v>0</v>
      </c>
      <c r="AS25" s="36">
        <v>0</v>
      </c>
      <c r="AT25" s="3">
        <f t="shared" si="17"/>
        <v>0</v>
      </c>
      <c r="AU25" s="3">
        <f t="shared" si="18"/>
        <v>0</v>
      </c>
      <c r="AV25"/>
      <c r="AW25" s="35">
        <v>95</v>
      </c>
      <c r="AX25" s="3">
        <f t="shared" si="19"/>
        <v>0</v>
      </c>
      <c r="AY25" s="3"/>
      <c r="AZ25" s="3"/>
      <c r="BA25" s="76">
        <f t="shared" si="20"/>
        <v>0</v>
      </c>
      <c r="BB25" s="3">
        <f t="shared" si="21"/>
        <v>0</v>
      </c>
      <c r="BC25" s="3">
        <f t="shared" si="22"/>
        <v>0</v>
      </c>
      <c r="BD25" s="36">
        <v>0</v>
      </c>
      <c r="BE25" s="3">
        <f t="shared" si="23"/>
        <v>0</v>
      </c>
      <c r="BF25" s="3">
        <f t="shared" si="24"/>
        <v>0</v>
      </c>
      <c r="BG25"/>
      <c r="BH25" s="35">
        <v>95</v>
      </c>
      <c r="BI25" s="3">
        <f t="shared" si="25"/>
        <v>0</v>
      </c>
      <c r="BJ25" s="3"/>
      <c r="BK25" s="3"/>
      <c r="BL25" s="76">
        <f t="shared" si="26"/>
        <v>0</v>
      </c>
      <c r="BM25" s="3">
        <f t="shared" si="27"/>
        <v>0</v>
      </c>
      <c r="BN25" s="3">
        <f t="shared" si="28"/>
        <v>0</v>
      </c>
      <c r="BO25" s="36">
        <v>0</v>
      </c>
      <c r="BP25" s="3">
        <f t="shared" si="29"/>
        <v>0</v>
      </c>
      <c r="BQ25" s="3">
        <f t="shared" si="30"/>
        <v>0</v>
      </c>
      <c r="BS25" s="35">
        <v>95</v>
      </c>
      <c r="BT25" s="3">
        <f t="shared" si="31"/>
        <v>0</v>
      </c>
      <c r="BU25" s="3"/>
      <c r="BV25" s="3"/>
      <c r="BW25" s="76">
        <f t="shared" si="32"/>
        <v>0</v>
      </c>
      <c r="BX25" s="3">
        <f t="shared" si="33"/>
        <v>0</v>
      </c>
      <c r="BY25" s="3">
        <f t="shared" si="34"/>
        <v>0</v>
      </c>
      <c r="BZ25" s="36">
        <v>0</v>
      </c>
      <c r="CA25" s="3">
        <f t="shared" si="35"/>
        <v>0</v>
      </c>
      <c r="CB25" s="3">
        <f t="shared" si="36"/>
        <v>0</v>
      </c>
      <c r="CD25" s="35">
        <v>95</v>
      </c>
      <c r="CE25" s="3">
        <f t="shared" si="37"/>
        <v>0</v>
      </c>
      <c r="CF25" s="3"/>
      <c r="CG25" s="3"/>
      <c r="CH25" s="76">
        <f t="shared" si="38"/>
        <v>0</v>
      </c>
      <c r="CI25" s="3">
        <f t="shared" si="39"/>
        <v>0</v>
      </c>
      <c r="CJ25" s="3">
        <f t="shared" si="40"/>
        <v>0</v>
      </c>
      <c r="CK25" s="36">
        <v>0</v>
      </c>
      <c r="CL25" s="3">
        <f t="shared" si="41"/>
        <v>0</v>
      </c>
      <c r="CM25" s="3">
        <f t="shared" si="42"/>
        <v>0</v>
      </c>
      <c r="CO25" s="35">
        <v>95</v>
      </c>
      <c r="CP25" s="3">
        <f t="shared" si="43"/>
        <v>0</v>
      </c>
      <c r="CQ25" s="3"/>
      <c r="CR25" s="3"/>
      <c r="CS25" s="76">
        <f t="shared" si="44"/>
        <v>0</v>
      </c>
      <c r="CT25" s="3">
        <f t="shared" si="45"/>
        <v>0</v>
      </c>
      <c r="CU25" s="3">
        <f t="shared" si="46"/>
        <v>0</v>
      </c>
      <c r="CV25" s="36">
        <v>0</v>
      </c>
      <c r="CW25" s="3">
        <f t="shared" si="47"/>
        <v>0</v>
      </c>
      <c r="CX25" s="3">
        <f t="shared" si="48"/>
        <v>0</v>
      </c>
      <c r="CZ25" s="35">
        <v>95</v>
      </c>
      <c r="DA25" s="3">
        <f t="shared" si="49"/>
        <v>0</v>
      </c>
      <c r="DB25" s="3"/>
      <c r="DC25" s="3"/>
      <c r="DD25" s="76">
        <f t="shared" si="50"/>
        <v>0</v>
      </c>
      <c r="DE25" s="3">
        <f t="shared" si="51"/>
        <v>0</v>
      </c>
      <c r="DF25" s="3">
        <f t="shared" si="52"/>
        <v>0</v>
      </c>
      <c r="DG25" s="36">
        <v>0</v>
      </c>
      <c r="DH25" s="3">
        <f t="shared" si="53"/>
        <v>0</v>
      </c>
      <c r="DI25" s="3">
        <f t="shared" si="54"/>
        <v>0</v>
      </c>
    </row>
    <row r="26" spans="2:113" x14ac:dyDescent="0.25">
      <c r="B26" s="55" t="s">
        <v>158</v>
      </c>
      <c r="C26" s="56" t="s">
        <v>140</v>
      </c>
      <c r="D26" s="71">
        <v>154223.92000000001</v>
      </c>
      <c r="E26" s="68"/>
      <c r="F26" s="68"/>
      <c r="G26" s="69">
        <v>154223.92000000001</v>
      </c>
      <c r="H26" s="69">
        <v>0</v>
      </c>
      <c r="I26" s="69">
        <v>154223.92000000001</v>
      </c>
      <c r="J26" s="51">
        <v>0.06</v>
      </c>
      <c r="K26" s="69">
        <v>9253.4351999999999</v>
      </c>
      <c r="L26" s="69">
        <v>144970.48480000001</v>
      </c>
      <c r="N26" s="38">
        <f t="shared" si="0"/>
        <v>0</v>
      </c>
      <c r="P26"/>
      <c r="Q26" s="3"/>
      <c r="R26" s="3">
        <f t="shared" si="1"/>
        <v>0</v>
      </c>
      <c r="S26" s="3"/>
      <c r="T26" s="76">
        <f t="shared" si="2"/>
        <v>0</v>
      </c>
      <c r="U26" s="3">
        <f t="shared" si="3"/>
        <v>0</v>
      </c>
      <c r="V26" s="3">
        <f t="shared" si="4"/>
        <v>0</v>
      </c>
      <c r="W26" s="3"/>
      <c r="X26" s="3">
        <f t="shared" si="5"/>
        <v>0</v>
      </c>
      <c r="Y26" s="3">
        <f t="shared" si="6"/>
        <v>0</v>
      </c>
      <c r="Z26"/>
      <c r="AA26"/>
      <c r="AB26" s="3">
        <f t="shared" si="7"/>
        <v>0</v>
      </c>
      <c r="AC26" s="3"/>
      <c r="AD26" s="3"/>
      <c r="AE26" s="76">
        <f t="shared" si="8"/>
        <v>0</v>
      </c>
      <c r="AF26" s="3">
        <f t="shared" si="9"/>
        <v>0</v>
      </c>
      <c r="AG26" s="3">
        <f t="shared" si="10"/>
        <v>0</v>
      </c>
      <c r="AH26" s="3"/>
      <c r="AI26" s="3">
        <f t="shared" si="11"/>
        <v>0</v>
      </c>
      <c r="AJ26" s="3">
        <f t="shared" si="12"/>
        <v>0</v>
      </c>
      <c r="AK26"/>
      <c r="AL26"/>
      <c r="AM26" s="3">
        <f t="shared" si="13"/>
        <v>0</v>
      </c>
      <c r="AN26" s="3"/>
      <c r="AO26" s="3"/>
      <c r="AP26" s="76">
        <f t="shared" si="14"/>
        <v>0</v>
      </c>
      <c r="AQ26" s="3">
        <f t="shared" si="15"/>
        <v>0</v>
      </c>
      <c r="AR26" s="3">
        <f t="shared" si="16"/>
        <v>0</v>
      </c>
      <c r="AS26" s="3"/>
      <c r="AT26" s="3">
        <f t="shared" si="17"/>
        <v>0</v>
      </c>
      <c r="AU26" s="3">
        <f t="shared" si="18"/>
        <v>0</v>
      </c>
      <c r="AV26"/>
      <c r="AW26"/>
      <c r="AX26" s="3">
        <f t="shared" si="19"/>
        <v>0</v>
      </c>
      <c r="AY26" s="3"/>
      <c r="AZ26" s="3"/>
      <c r="BA26" s="76">
        <f t="shared" si="20"/>
        <v>0</v>
      </c>
      <c r="BB26" s="3">
        <f t="shared" si="21"/>
        <v>0</v>
      </c>
      <c r="BC26" s="3">
        <f t="shared" si="22"/>
        <v>0</v>
      </c>
      <c r="BD26" s="3"/>
      <c r="BE26" s="3">
        <f t="shared" si="23"/>
        <v>0</v>
      </c>
      <c r="BF26" s="3">
        <f t="shared" si="24"/>
        <v>0</v>
      </c>
      <c r="BG26"/>
      <c r="BH26"/>
      <c r="BI26" s="3">
        <f t="shared" si="25"/>
        <v>0</v>
      </c>
      <c r="BJ26" s="3"/>
      <c r="BK26" s="3"/>
      <c r="BL26" s="76">
        <f t="shared" si="26"/>
        <v>0</v>
      </c>
      <c r="BM26" s="3">
        <f t="shared" si="27"/>
        <v>0</v>
      </c>
      <c r="BN26" s="3">
        <f t="shared" si="28"/>
        <v>0</v>
      </c>
      <c r="BO26" s="3"/>
      <c r="BP26" s="3">
        <f t="shared" si="29"/>
        <v>0</v>
      </c>
      <c r="BQ26" s="3">
        <f t="shared" si="30"/>
        <v>0</v>
      </c>
      <c r="BS26"/>
      <c r="BT26" s="3">
        <f t="shared" si="31"/>
        <v>0</v>
      </c>
      <c r="BU26" s="3"/>
      <c r="BV26" s="3"/>
      <c r="BW26" s="76">
        <f t="shared" si="32"/>
        <v>0</v>
      </c>
      <c r="BX26" s="3">
        <f t="shared" si="33"/>
        <v>0</v>
      </c>
      <c r="BY26" s="3">
        <f t="shared" si="34"/>
        <v>0</v>
      </c>
      <c r="BZ26" s="3"/>
      <c r="CA26" s="3">
        <f t="shared" si="35"/>
        <v>0</v>
      </c>
      <c r="CB26" s="3">
        <f t="shared" si="36"/>
        <v>0</v>
      </c>
      <c r="CD26"/>
      <c r="CE26" s="3">
        <f t="shared" si="37"/>
        <v>0</v>
      </c>
      <c r="CF26" s="3"/>
      <c r="CG26" s="3"/>
      <c r="CH26" s="76">
        <f t="shared" si="38"/>
        <v>0</v>
      </c>
      <c r="CI26" s="3">
        <f t="shared" si="39"/>
        <v>0</v>
      </c>
      <c r="CJ26" s="3">
        <f t="shared" si="40"/>
        <v>0</v>
      </c>
      <c r="CK26" s="3"/>
      <c r="CL26" s="3">
        <f t="shared" si="41"/>
        <v>0</v>
      </c>
      <c r="CM26" s="3">
        <f t="shared" si="42"/>
        <v>0</v>
      </c>
      <c r="CO26"/>
      <c r="CP26" s="3">
        <f t="shared" si="43"/>
        <v>0</v>
      </c>
      <c r="CQ26" s="3"/>
      <c r="CR26" s="3"/>
      <c r="CS26" s="76">
        <f t="shared" si="44"/>
        <v>0</v>
      </c>
      <c r="CT26" s="3">
        <f t="shared" si="45"/>
        <v>0</v>
      </c>
      <c r="CU26" s="3">
        <f t="shared" si="46"/>
        <v>0</v>
      </c>
      <c r="CV26" s="3"/>
      <c r="CW26" s="3">
        <f t="shared" si="47"/>
        <v>0</v>
      </c>
      <c r="CX26" s="3">
        <f t="shared" si="48"/>
        <v>0</v>
      </c>
      <c r="CZ26"/>
      <c r="DA26" s="3">
        <f t="shared" si="49"/>
        <v>0</v>
      </c>
      <c r="DB26" s="3"/>
      <c r="DC26" s="3"/>
      <c r="DD26" s="76">
        <f t="shared" si="50"/>
        <v>0</v>
      </c>
      <c r="DE26" s="3">
        <f t="shared" si="51"/>
        <v>0</v>
      </c>
      <c r="DF26" s="3">
        <f t="shared" si="52"/>
        <v>0</v>
      </c>
      <c r="DG26" s="3"/>
      <c r="DH26" s="3">
        <f t="shared" si="53"/>
        <v>0</v>
      </c>
      <c r="DI26" s="3">
        <f t="shared" si="54"/>
        <v>0</v>
      </c>
    </row>
    <row r="27" spans="2:113" x14ac:dyDescent="0.25">
      <c r="B27" s="55" t="s">
        <v>140</v>
      </c>
      <c r="C27" s="56" t="s">
        <v>140</v>
      </c>
      <c r="D27" s="71">
        <v>0</v>
      </c>
      <c r="E27" s="68"/>
      <c r="F27" s="68"/>
      <c r="G27" s="69">
        <v>0</v>
      </c>
      <c r="H27" s="69">
        <v>0</v>
      </c>
      <c r="I27" s="69">
        <v>0</v>
      </c>
      <c r="J27" s="51">
        <v>0.1</v>
      </c>
      <c r="K27" s="69">
        <v>0</v>
      </c>
      <c r="L27" s="69">
        <v>0</v>
      </c>
      <c r="N27" s="38">
        <f t="shared" si="0"/>
        <v>0</v>
      </c>
      <c r="P27"/>
      <c r="Q27" s="3"/>
      <c r="R27" s="3">
        <f t="shared" si="1"/>
        <v>0</v>
      </c>
      <c r="S27" s="3"/>
      <c r="T27" s="76">
        <f t="shared" si="2"/>
        <v>0</v>
      </c>
      <c r="U27" s="3">
        <f t="shared" si="3"/>
        <v>0</v>
      </c>
      <c r="V27" s="3">
        <f t="shared" si="4"/>
        <v>0</v>
      </c>
      <c r="W27" s="3"/>
      <c r="X27" s="3">
        <f t="shared" si="5"/>
        <v>0</v>
      </c>
      <c r="Y27" s="3">
        <f t="shared" si="6"/>
        <v>0</v>
      </c>
      <c r="Z27"/>
      <c r="AA27"/>
      <c r="AB27" s="3">
        <f t="shared" si="7"/>
        <v>0</v>
      </c>
      <c r="AC27" s="3"/>
      <c r="AD27" s="3"/>
      <c r="AE27" s="76">
        <f t="shared" si="8"/>
        <v>0</v>
      </c>
      <c r="AF27" s="3">
        <f t="shared" si="9"/>
        <v>0</v>
      </c>
      <c r="AG27" s="3">
        <f t="shared" si="10"/>
        <v>0</v>
      </c>
      <c r="AH27" s="3"/>
      <c r="AI27" s="3">
        <f t="shared" si="11"/>
        <v>0</v>
      </c>
      <c r="AJ27" s="3">
        <f t="shared" si="12"/>
        <v>0</v>
      </c>
      <c r="AK27"/>
      <c r="AL27"/>
      <c r="AM27" s="3">
        <f t="shared" si="13"/>
        <v>0</v>
      </c>
      <c r="AN27" s="3"/>
      <c r="AO27" s="3"/>
      <c r="AP27" s="76">
        <f t="shared" si="14"/>
        <v>0</v>
      </c>
      <c r="AQ27" s="3">
        <f t="shared" si="15"/>
        <v>0</v>
      </c>
      <c r="AR27" s="3">
        <f t="shared" si="16"/>
        <v>0</v>
      </c>
      <c r="AS27" s="3"/>
      <c r="AT27" s="3">
        <f t="shared" si="17"/>
        <v>0</v>
      </c>
      <c r="AU27" s="3">
        <f t="shared" si="18"/>
        <v>0</v>
      </c>
      <c r="AV27"/>
      <c r="AW27"/>
      <c r="AX27" s="3">
        <f t="shared" si="19"/>
        <v>0</v>
      </c>
      <c r="AY27" s="3"/>
      <c r="AZ27" s="3"/>
      <c r="BA27" s="76">
        <f t="shared" si="20"/>
        <v>0</v>
      </c>
      <c r="BB27" s="3">
        <f t="shared" si="21"/>
        <v>0</v>
      </c>
      <c r="BC27" s="3">
        <f t="shared" si="22"/>
        <v>0</v>
      </c>
      <c r="BD27" s="3"/>
      <c r="BE27" s="3">
        <f t="shared" si="23"/>
        <v>0</v>
      </c>
      <c r="BF27" s="3">
        <f t="shared" si="24"/>
        <v>0</v>
      </c>
      <c r="BG27"/>
      <c r="BH27"/>
      <c r="BI27" s="3">
        <f t="shared" si="25"/>
        <v>0</v>
      </c>
      <c r="BJ27" s="3"/>
      <c r="BK27" s="3"/>
      <c r="BL27" s="76">
        <f t="shared" si="26"/>
        <v>0</v>
      </c>
      <c r="BM27" s="3">
        <f t="shared" si="27"/>
        <v>0</v>
      </c>
      <c r="BN27" s="3">
        <f t="shared" si="28"/>
        <v>0</v>
      </c>
      <c r="BO27" s="3"/>
      <c r="BP27" s="3">
        <f t="shared" si="29"/>
        <v>0</v>
      </c>
      <c r="BQ27" s="3">
        <f t="shared" si="30"/>
        <v>0</v>
      </c>
      <c r="BS27"/>
      <c r="BT27" s="3">
        <f t="shared" si="31"/>
        <v>0</v>
      </c>
      <c r="BU27" s="3"/>
      <c r="BV27" s="3"/>
      <c r="BW27" s="76">
        <f t="shared" si="32"/>
        <v>0</v>
      </c>
      <c r="BX27" s="3">
        <f t="shared" si="33"/>
        <v>0</v>
      </c>
      <c r="BY27" s="3">
        <f t="shared" si="34"/>
        <v>0</v>
      </c>
      <c r="BZ27" s="3"/>
      <c r="CA27" s="3">
        <f t="shared" si="35"/>
        <v>0</v>
      </c>
      <c r="CB27" s="3">
        <f t="shared" si="36"/>
        <v>0</v>
      </c>
      <c r="CD27"/>
      <c r="CE27" s="3">
        <f t="shared" si="37"/>
        <v>0</v>
      </c>
      <c r="CF27" s="3"/>
      <c r="CG27" s="3"/>
      <c r="CH27" s="76">
        <f t="shared" si="38"/>
        <v>0</v>
      </c>
      <c r="CI27" s="3">
        <f t="shared" si="39"/>
        <v>0</v>
      </c>
      <c r="CJ27" s="3">
        <f t="shared" si="40"/>
        <v>0</v>
      </c>
      <c r="CK27" s="3"/>
      <c r="CL27" s="3">
        <f t="shared" si="41"/>
        <v>0</v>
      </c>
      <c r="CM27" s="3">
        <f t="shared" si="42"/>
        <v>0</v>
      </c>
      <c r="CO27"/>
      <c r="CP27" s="3">
        <f t="shared" si="43"/>
        <v>0</v>
      </c>
      <c r="CQ27" s="3"/>
      <c r="CR27" s="3"/>
      <c r="CS27" s="76">
        <f t="shared" si="44"/>
        <v>0</v>
      </c>
      <c r="CT27" s="3">
        <f t="shared" si="45"/>
        <v>0</v>
      </c>
      <c r="CU27" s="3">
        <f t="shared" si="46"/>
        <v>0</v>
      </c>
      <c r="CV27" s="3"/>
      <c r="CW27" s="3">
        <f t="shared" si="47"/>
        <v>0</v>
      </c>
      <c r="CX27" s="3">
        <f t="shared" si="48"/>
        <v>0</v>
      </c>
      <c r="CZ27"/>
      <c r="DA27" s="3">
        <f t="shared" si="49"/>
        <v>0</v>
      </c>
      <c r="DB27" s="3"/>
      <c r="DC27" s="3"/>
      <c r="DD27" s="76">
        <f t="shared" si="50"/>
        <v>0</v>
      </c>
      <c r="DE27" s="3">
        <f t="shared" si="51"/>
        <v>0</v>
      </c>
      <c r="DF27" s="3">
        <f t="shared" si="52"/>
        <v>0</v>
      </c>
      <c r="DG27" s="3"/>
      <c r="DH27" s="3">
        <f t="shared" si="53"/>
        <v>0</v>
      </c>
      <c r="DI27" s="3">
        <f t="shared" si="54"/>
        <v>0</v>
      </c>
    </row>
    <row r="28" spans="2:113" x14ac:dyDescent="0.25">
      <c r="B28" s="55" t="s">
        <v>140</v>
      </c>
      <c r="C28" s="56" t="s">
        <v>140</v>
      </c>
      <c r="D28" s="71">
        <v>0</v>
      </c>
      <c r="E28" s="68"/>
      <c r="F28" s="68"/>
      <c r="G28" s="69">
        <v>0</v>
      </c>
      <c r="H28" s="69">
        <v>0</v>
      </c>
      <c r="I28" s="69">
        <v>0</v>
      </c>
      <c r="J28" s="51">
        <v>0</v>
      </c>
      <c r="K28" s="69">
        <v>0</v>
      </c>
      <c r="L28" s="69">
        <v>0</v>
      </c>
      <c r="N28" s="38">
        <f t="shared" si="0"/>
        <v>0</v>
      </c>
      <c r="P28"/>
      <c r="Q28" s="3"/>
      <c r="R28" s="3">
        <f t="shared" si="1"/>
        <v>0</v>
      </c>
      <c r="S28" s="3"/>
      <c r="T28" s="76">
        <f t="shared" si="2"/>
        <v>0</v>
      </c>
      <c r="U28" s="3">
        <f t="shared" si="3"/>
        <v>0</v>
      </c>
      <c r="V28" s="3">
        <f t="shared" si="4"/>
        <v>0</v>
      </c>
      <c r="W28" s="3"/>
      <c r="X28" s="3">
        <f t="shared" si="5"/>
        <v>0</v>
      </c>
      <c r="Y28" s="3">
        <f t="shared" si="6"/>
        <v>0</v>
      </c>
      <c r="Z28"/>
      <c r="AA28"/>
      <c r="AB28" s="3">
        <f t="shared" si="7"/>
        <v>0</v>
      </c>
      <c r="AC28" s="3"/>
      <c r="AD28" s="3"/>
      <c r="AE28" s="76">
        <f t="shared" si="8"/>
        <v>0</v>
      </c>
      <c r="AF28" s="3">
        <f t="shared" si="9"/>
        <v>0</v>
      </c>
      <c r="AG28" s="3">
        <f t="shared" si="10"/>
        <v>0</v>
      </c>
      <c r="AH28" s="3"/>
      <c r="AI28" s="3">
        <f t="shared" si="11"/>
        <v>0</v>
      </c>
      <c r="AJ28" s="3">
        <f t="shared" si="12"/>
        <v>0</v>
      </c>
      <c r="AK28"/>
      <c r="AL28"/>
      <c r="AM28" s="3">
        <f t="shared" si="13"/>
        <v>0</v>
      </c>
      <c r="AN28" s="3"/>
      <c r="AO28" s="3"/>
      <c r="AP28" s="76">
        <f t="shared" si="14"/>
        <v>0</v>
      </c>
      <c r="AQ28" s="3">
        <f t="shared" si="15"/>
        <v>0</v>
      </c>
      <c r="AR28" s="3">
        <f t="shared" si="16"/>
        <v>0</v>
      </c>
      <c r="AS28" s="3"/>
      <c r="AT28" s="3">
        <f t="shared" si="17"/>
        <v>0</v>
      </c>
      <c r="AU28" s="3">
        <f t="shared" si="18"/>
        <v>0</v>
      </c>
      <c r="AV28"/>
      <c r="AW28"/>
      <c r="AX28" s="3">
        <f t="shared" si="19"/>
        <v>0</v>
      </c>
      <c r="AY28" s="3"/>
      <c r="AZ28" s="3"/>
      <c r="BA28" s="76">
        <f t="shared" si="20"/>
        <v>0</v>
      </c>
      <c r="BB28" s="3">
        <f t="shared" si="21"/>
        <v>0</v>
      </c>
      <c r="BC28" s="3">
        <f t="shared" si="22"/>
        <v>0</v>
      </c>
      <c r="BD28" s="3"/>
      <c r="BE28" s="3">
        <f t="shared" si="23"/>
        <v>0</v>
      </c>
      <c r="BF28" s="3">
        <f t="shared" si="24"/>
        <v>0</v>
      </c>
      <c r="BG28"/>
      <c r="BH28"/>
      <c r="BI28" s="3">
        <f t="shared" si="25"/>
        <v>0</v>
      </c>
      <c r="BJ28" s="3"/>
      <c r="BK28" s="3"/>
      <c r="BL28" s="76">
        <f t="shared" si="26"/>
        <v>0</v>
      </c>
      <c r="BM28" s="3">
        <f t="shared" si="27"/>
        <v>0</v>
      </c>
      <c r="BN28" s="3">
        <f t="shared" si="28"/>
        <v>0</v>
      </c>
      <c r="BO28" s="3"/>
      <c r="BP28" s="3">
        <f t="shared" si="29"/>
        <v>0</v>
      </c>
      <c r="BQ28" s="3">
        <f t="shared" si="30"/>
        <v>0</v>
      </c>
      <c r="BS28"/>
      <c r="BT28" s="3">
        <f t="shared" si="31"/>
        <v>0</v>
      </c>
      <c r="BU28" s="3"/>
      <c r="BV28" s="3"/>
      <c r="BW28" s="76">
        <f t="shared" si="32"/>
        <v>0</v>
      </c>
      <c r="BX28" s="3">
        <f t="shared" si="33"/>
        <v>0</v>
      </c>
      <c r="BY28" s="3">
        <f t="shared" si="34"/>
        <v>0</v>
      </c>
      <c r="BZ28" s="3"/>
      <c r="CA28" s="3">
        <f t="shared" si="35"/>
        <v>0</v>
      </c>
      <c r="CB28" s="3">
        <f t="shared" si="36"/>
        <v>0</v>
      </c>
      <c r="CD28"/>
      <c r="CE28" s="3">
        <f t="shared" si="37"/>
        <v>0</v>
      </c>
      <c r="CF28" s="3"/>
      <c r="CG28" s="3"/>
      <c r="CH28" s="76">
        <f t="shared" si="38"/>
        <v>0</v>
      </c>
      <c r="CI28" s="3">
        <f t="shared" si="39"/>
        <v>0</v>
      </c>
      <c r="CJ28" s="3">
        <f t="shared" si="40"/>
        <v>0</v>
      </c>
      <c r="CK28" s="3"/>
      <c r="CL28" s="3">
        <f t="shared" si="41"/>
        <v>0</v>
      </c>
      <c r="CM28" s="3">
        <f t="shared" si="42"/>
        <v>0</v>
      </c>
      <c r="CO28"/>
      <c r="CP28" s="3">
        <f t="shared" si="43"/>
        <v>0</v>
      </c>
      <c r="CQ28" s="3"/>
      <c r="CR28" s="3"/>
      <c r="CS28" s="76">
        <f t="shared" si="44"/>
        <v>0</v>
      </c>
      <c r="CT28" s="3">
        <f t="shared" si="45"/>
        <v>0</v>
      </c>
      <c r="CU28" s="3">
        <f t="shared" si="46"/>
        <v>0</v>
      </c>
      <c r="CV28" s="3"/>
      <c r="CW28" s="3">
        <f t="shared" si="47"/>
        <v>0</v>
      </c>
      <c r="CX28" s="3">
        <f t="shared" si="48"/>
        <v>0</v>
      </c>
      <c r="CZ28"/>
      <c r="DA28" s="3">
        <f t="shared" si="49"/>
        <v>0</v>
      </c>
      <c r="DB28" s="3"/>
      <c r="DC28" s="3"/>
      <c r="DD28" s="76">
        <f t="shared" si="50"/>
        <v>0</v>
      </c>
      <c r="DE28" s="3">
        <f t="shared" si="51"/>
        <v>0</v>
      </c>
      <c r="DF28" s="3">
        <f t="shared" si="52"/>
        <v>0</v>
      </c>
      <c r="DG28" s="3"/>
      <c r="DH28" s="3">
        <f t="shared" si="53"/>
        <v>0</v>
      </c>
      <c r="DI28" s="3">
        <f t="shared" si="54"/>
        <v>0</v>
      </c>
    </row>
    <row r="29" spans="2:113" ht="15.75" thickBot="1" x14ac:dyDescent="0.3">
      <c r="B29" s="55" t="s">
        <v>140</v>
      </c>
      <c r="C29" s="56" t="s">
        <v>140</v>
      </c>
      <c r="D29" s="71">
        <v>0</v>
      </c>
      <c r="E29" s="68"/>
      <c r="F29" s="68"/>
      <c r="G29" s="69">
        <v>0</v>
      </c>
      <c r="H29" s="69">
        <v>0</v>
      </c>
      <c r="I29" s="69">
        <v>0</v>
      </c>
      <c r="J29" s="51">
        <v>0</v>
      </c>
      <c r="K29" s="69">
        <v>0</v>
      </c>
      <c r="L29" s="69">
        <v>0</v>
      </c>
      <c r="N29" s="38">
        <f t="shared" si="0"/>
        <v>0</v>
      </c>
      <c r="P29"/>
      <c r="Q29" s="7">
        <f>SUM(Q4:Q28)</f>
        <v>0</v>
      </c>
      <c r="R29" s="7">
        <f>SUM(R4:R28)</f>
        <v>10863000</v>
      </c>
      <c r="S29" s="7">
        <f t="shared" ref="S29:V29" si="55">SUM(S4:S28)</f>
        <v>0</v>
      </c>
      <c r="T29" s="7">
        <f t="shared" si="55"/>
        <v>10863000</v>
      </c>
      <c r="U29" s="7">
        <f t="shared" si="55"/>
        <v>10863000</v>
      </c>
      <c r="V29" s="7">
        <f t="shared" si="55"/>
        <v>10863000</v>
      </c>
      <c r="W29" s="3"/>
      <c r="X29" s="7">
        <f t="shared" ref="X29:Y29" si="56">SUM(X4:X28)</f>
        <v>-1309570</v>
      </c>
      <c r="Y29" s="7">
        <f t="shared" si="56"/>
        <v>9553430</v>
      </c>
      <c r="Z29"/>
      <c r="AA29"/>
      <c r="AB29" s="7">
        <f>SUM(AB4:AB28)</f>
        <v>9553430</v>
      </c>
      <c r="AC29" s="7">
        <f>SUM(AC4:AC28)</f>
        <v>0</v>
      </c>
      <c r="AD29" s="7">
        <f t="shared" ref="AD29:AG29" si="57">SUM(AD4:AD28)</f>
        <v>0</v>
      </c>
      <c r="AE29" s="7">
        <f t="shared" si="57"/>
        <v>0</v>
      </c>
      <c r="AF29" s="7">
        <f t="shared" si="57"/>
        <v>0</v>
      </c>
      <c r="AG29" s="7">
        <f t="shared" si="57"/>
        <v>9553430</v>
      </c>
      <c r="AH29" s="3"/>
      <c r="AI29" s="7">
        <f t="shared" ref="AI29:AJ29" si="58">SUM(AI4:AI28)</f>
        <v>-948742.3</v>
      </c>
      <c r="AJ29" s="7">
        <f t="shared" si="58"/>
        <v>8604687.6999999993</v>
      </c>
      <c r="AK29"/>
      <c r="AL29"/>
      <c r="AM29" s="7">
        <f>SUM(AM4:AM28)</f>
        <v>8604687.6999999993</v>
      </c>
      <c r="AN29" s="7">
        <f>SUM(AN4:AN28)</f>
        <v>0</v>
      </c>
      <c r="AO29" s="7">
        <f t="shared" ref="AO29:AR29" si="59">SUM(AO4:AO28)</f>
        <v>0</v>
      </c>
      <c r="AP29" s="7">
        <f t="shared" si="59"/>
        <v>0</v>
      </c>
      <c r="AQ29" s="7">
        <f t="shared" si="59"/>
        <v>0</v>
      </c>
      <c r="AR29" s="7">
        <f t="shared" si="59"/>
        <v>8604687.6999999993</v>
      </c>
      <c r="AS29" s="3"/>
      <c r="AT29" s="7">
        <f t="shared" ref="AT29:AU29" si="60">SUM(AT4:AT28)</f>
        <v>-785394.93500000006</v>
      </c>
      <c r="AU29" s="7">
        <f t="shared" si="60"/>
        <v>7819292.7649999997</v>
      </c>
      <c r="AV29"/>
      <c r="AW29"/>
      <c r="AX29" s="7">
        <f>SUM(AX4:AX28)</f>
        <v>7819292.7649999997</v>
      </c>
      <c r="AY29" s="7">
        <f>SUM(AY4:AY28)</f>
        <v>0</v>
      </c>
      <c r="AZ29" s="7">
        <f t="shared" ref="AZ29:BC29" si="61">SUM(AZ4:AZ28)</f>
        <v>0</v>
      </c>
      <c r="BA29" s="7">
        <f t="shared" si="61"/>
        <v>0</v>
      </c>
      <c r="BB29" s="7">
        <f t="shared" si="61"/>
        <v>0</v>
      </c>
      <c r="BC29" s="7">
        <f t="shared" si="61"/>
        <v>7819292.7649999997</v>
      </c>
      <c r="BD29" s="3"/>
      <c r="BE29" s="7">
        <f t="shared" ref="BE29:BF29" si="62">SUM(BE4:BE28)</f>
        <v>-675684.54019000009</v>
      </c>
      <c r="BF29" s="7">
        <f t="shared" si="62"/>
        <v>7143608.2248099996</v>
      </c>
      <c r="BG29"/>
      <c r="BH29"/>
      <c r="BI29" s="7">
        <f>SUM(BI4:BI28)</f>
        <v>7143608.2248099996</v>
      </c>
      <c r="BJ29" s="7">
        <f>SUM(BJ4:BJ28)</f>
        <v>0</v>
      </c>
      <c r="BK29" s="7">
        <f t="shared" ref="BK29:BN29" si="63">SUM(BK4:BK28)</f>
        <v>0</v>
      </c>
      <c r="BL29" s="7">
        <f t="shared" si="63"/>
        <v>0</v>
      </c>
      <c r="BM29" s="7">
        <f t="shared" si="63"/>
        <v>0</v>
      </c>
      <c r="BN29" s="7">
        <f t="shared" si="63"/>
        <v>7143608.2248099996</v>
      </c>
      <c r="BO29" s="3"/>
      <c r="BP29" s="7">
        <f t="shared" ref="BP29:BQ29" si="64">SUM(BP4:BP28)</f>
        <v>-595275.13655269996</v>
      </c>
      <c r="BQ29" s="7">
        <f t="shared" si="64"/>
        <v>6548333.0882572997</v>
      </c>
      <c r="BS29"/>
      <c r="BT29" s="7">
        <f>SUM(BT4:BT28)</f>
        <v>6548333.0882572997</v>
      </c>
      <c r="BU29" s="7">
        <f>SUM(BU4:BU28)</f>
        <v>0</v>
      </c>
      <c r="BV29" s="7">
        <f t="shared" ref="BV29:BY29" si="65">SUM(BV4:BV28)</f>
        <v>0</v>
      </c>
      <c r="BW29" s="7">
        <f t="shared" si="65"/>
        <v>0</v>
      </c>
      <c r="BX29" s="7">
        <f t="shared" si="65"/>
        <v>0</v>
      </c>
      <c r="BY29" s="7">
        <f t="shared" si="65"/>
        <v>6548333.0882572997</v>
      </c>
      <c r="BZ29" s="3"/>
      <c r="CA29" s="7">
        <f t="shared" ref="CA29:CB29" si="66">SUM(CA4:CA28)</f>
        <v>-532146.20417764294</v>
      </c>
      <c r="CB29" s="7">
        <f t="shared" si="66"/>
        <v>6016186.8840796566</v>
      </c>
      <c r="CD29"/>
      <c r="CE29" s="7">
        <f>SUM(CE4:CE28)</f>
        <v>6016186.8840796566</v>
      </c>
      <c r="CF29" s="7">
        <f>SUM(CF4:CF28)</f>
        <v>0</v>
      </c>
      <c r="CG29" s="7">
        <f t="shared" ref="CG29:CJ29" si="67">SUM(CG4:CG28)</f>
        <v>0</v>
      </c>
      <c r="CH29" s="7">
        <f t="shared" si="67"/>
        <v>0</v>
      </c>
      <c r="CI29" s="7">
        <f t="shared" si="67"/>
        <v>0</v>
      </c>
      <c r="CJ29" s="7">
        <f t="shared" si="67"/>
        <v>6016186.8840796566</v>
      </c>
      <c r="CK29" s="3"/>
      <c r="CL29" s="7">
        <f t="shared" ref="CL29:CM29" si="68">SUM(CL4:CL28)</f>
        <v>-480095.68688209285</v>
      </c>
      <c r="CM29" s="7">
        <f t="shared" si="68"/>
        <v>5536091.197197563</v>
      </c>
      <c r="CO29"/>
      <c r="CP29" s="7">
        <f>SUM(CP4:CP28)</f>
        <v>5536091.197197563</v>
      </c>
      <c r="CQ29" s="7">
        <f>SUM(CQ4:CQ28)</f>
        <v>0</v>
      </c>
      <c r="CR29" s="7">
        <f t="shared" ref="CR29:CU29" si="69">SUM(CR4:CR28)</f>
        <v>0</v>
      </c>
      <c r="CS29" s="7">
        <f t="shared" si="69"/>
        <v>0</v>
      </c>
      <c r="CT29" s="7">
        <f t="shared" si="69"/>
        <v>0</v>
      </c>
      <c r="CU29" s="7">
        <f t="shared" si="69"/>
        <v>5536091.197197563</v>
      </c>
      <c r="CV29" s="3"/>
      <c r="CW29" s="7">
        <f t="shared" ref="CW29:CX29" si="70">SUM(CW4:CW28)</f>
        <v>-435738.15610940137</v>
      </c>
      <c r="CX29" s="7">
        <f t="shared" si="70"/>
        <v>5100353.041088162</v>
      </c>
      <c r="CZ29"/>
      <c r="DA29" s="7">
        <f>SUM(DA4:DA28)</f>
        <v>5100353.041088162</v>
      </c>
      <c r="DB29" s="7">
        <f>SUM(DB4:DB28)</f>
        <v>0</v>
      </c>
      <c r="DC29" s="7">
        <f t="shared" ref="DC29:DF29" si="71">SUM(DC4:DC28)</f>
        <v>0</v>
      </c>
      <c r="DD29" s="7">
        <f t="shared" si="71"/>
        <v>0</v>
      </c>
      <c r="DE29" s="7">
        <f t="shared" si="71"/>
        <v>0</v>
      </c>
      <c r="DF29" s="7">
        <f t="shared" si="71"/>
        <v>5100353.041088162</v>
      </c>
      <c r="DG29" s="3"/>
      <c r="DH29" s="7">
        <f t="shared" ref="DH29:DI29" si="72">SUM(DH4:DH28)</f>
        <v>-397098.62603833253</v>
      </c>
      <c r="DI29" s="7">
        <f t="shared" si="72"/>
        <v>4703254.4150498295</v>
      </c>
    </row>
    <row r="30" spans="2:113" ht="15.75" thickTop="1" x14ac:dyDescent="0.25">
      <c r="B30" s="55" t="s">
        <v>140</v>
      </c>
      <c r="C30" s="56" t="s">
        <v>140</v>
      </c>
      <c r="D30" s="71">
        <v>0</v>
      </c>
      <c r="E30" s="68"/>
      <c r="F30" s="68"/>
      <c r="G30" s="69">
        <v>0</v>
      </c>
      <c r="H30" s="69">
        <v>0</v>
      </c>
      <c r="I30" s="69">
        <v>0</v>
      </c>
      <c r="J30" s="51">
        <v>0</v>
      </c>
      <c r="K30" s="69">
        <v>0</v>
      </c>
      <c r="L30" s="69">
        <v>0</v>
      </c>
      <c r="N30" s="38">
        <f t="shared" si="0"/>
        <v>0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S30"/>
      <c r="BT30"/>
      <c r="BU30"/>
      <c r="BV30"/>
      <c r="BW30"/>
      <c r="BX30"/>
      <c r="BY30"/>
      <c r="BZ30"/>
      <c r="CA30"/>
      <c r="CB30"/>
      <c r="CD30"/>
      <c r="CE30"/>
      <c r="CF30"/>
      <c r="CG30"/>
      <c r="CH30"/>
      <c r="CI30"/>
      <c r="CJ30"/>
      <c r="CK30"/>
      <c r="CL30"/>
      <c r="CM30"/>
      <c r="CO30"/>
      <c r="CP30"/>
      <c r="CQ30"/>
      <c r="CR30"/>
      <c r="CS30"/>
      <c r="CT30"/>
      <c r="CU30"/>
      <c r="CV30"/>
      <c r="CW30"/>
      <c r="CX30"/>
      <c r="CZ30"/>
      <c r="DA30"/>
      <c r="DB30"/>
      <c r="DC30"/>
      <c r="DD30"/>
      <c r="DE30"/>
      <c r="DF30"/>
      <c r="DG30"/>
      <c r="DH30"/>
      <c r="DI30"/>
    </row>
    <row r="31" spans="2:113" x14ac:dyDescent="0.25">
      <c r="B31" s="55" t="s">
        <v>140</v>
      </c>
      <c r="C31" s="56" t="s">
        <v>140</v>
      </c>
      <c r="D31" s="71">
        <v>0</v>
      </c>
      <c r="E31" s="68"/>
      <c r="F31" s="68"/>
      <c r="G31" s="69">
        <v>0</v>
      </c>
      <c r="H31" s="69">
        <v>0</v>
      </c>
      <c r="I31" s="69">
        <v>0</v>
      </c>
      <c r="J31" s="51">
        <v>0</v>
      </c>
      <c r="K31" s="69">
        <v>0</v>
      </c>
      <c r="L31" s="69">
        <v>0</v>
      </c>
      <c r="N31" s="38">
        <f t="shared" si="0"/>
        <v>0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S31"/>
      <c r="BT31"/>
      <c r="BU31"/>
      <c r="BV31"/>
      <c r="BW31"/>
      <c r="BX31"/>
      <c r="BY31"/>
      <c r="BZ31"/>
      <c r="CA31"/>
      <c r="CB31"/>
      <c r="CD31"/>
      <c r="CE31"/>
      <c r="CF31"/>
      <c r="CG31"/>
      <c r="CH31"/>
      <c r="CI31"/>
      <c r="CJ31"/>
      <c r="CK31"/>
      <c r="CL31"/>
      <c r="CM31"/>
      <c r="CO31"/>
      <c r="CP31"/>
      <c r="CQ31"/>
      <c r="CR31"/>
      <c r="CS31"/>
      <c r="CT31"/>
      <c r="CU31"/>
      <c r="CV31"/>
      <c r="CW31"/>
      <c r="CX31"/>
      <c r="CZ31"/>
      <c r="DA31"/>
      <c r="DB31"/>
      <c r="DC31"/>
      <c r="DD31"/>
      <c r="DE31"/>
      <c r="DF31"/>
      <c r="DG31"/>
      <c r="DH31"/>
      <c r="DI31"/>
    </row>
    <row r="32" spans="2:113" x14ac:dyDescent="0.25">
      <c r="B32" s="55" t="s">
        <v>140</v>
      </c>
      <c r="C32" s="56" t="s">
        <v>140</v>
      </c>
      <c r="D32" s="71">
        <v>0</v>
      </c>
      <c r="E32" s="68"/>
      <c r="F32" s="68"/>
      <c r="G32" s="69">
        <v>0</v>
      </c>
      <c r="H32" s="69">
        <v>0</v>
      </c>
      <c r="I32" s="69">
        <v>0</v>
      </c>
      <c r="J32" s="51">
        <v>0</v>
      </c>
      <c r="K32" s="69">
        <v>0</v>
      </c>
      <c r="L32" s="69">
        <v>0</v>
      </c>
      <c r="N32" s="38">
        <f t="shared" si="0"/>
        <v>0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S32"/>
      <c r="BT32"/>
      <c r="BU32"/>
      <c r="BV32"/>
      <c r="BW32"/>
      <c r="BX32"/>
      <c r="BY32"/>
      <c r="BZ32"/>
      <c r="CA32"/>
      <c r="CB32"/>
      <c r="CD32"/>
      <c r="CE32"/>
      <c r="CF32"/>
      <c r="CG32"/>
      <c r="CH32"/>
      <c r="CI32"/>
      <c r="CJ32"/>
      <c r="CK32"/>
      <c r="CL32"/>
      <c r="CM32"/>
      <c r="CO32"/>
      <c r="CP32"/>
      <c r="CQ32"/>
      <c r="CR32"/>
      <c r="CS32"/>
      <c r="CT32"/>
      <c r="CU32"/>
      <c r="CV32"/>
      <c r="CW32"/>
      <c r="CX32"/>
      <c r="CZ32"/>
      <c r="DA32"/>
      <c r="DB32"/>
      <c r="DC32"/>
      <c r="DD32"/>
      <c r="DE32"/>
      <c r="DF32"/>
      <c r="DG32"/>
      <c r="DH32"/>
      <c r="DI32"/>
    </row>
    <row r="33" spans="2:113" x14ac:dyDescent="0.25">
      <c r="B33" s="55" t="s">
        <v>140</v>
      </c>
      <c r="C33" s="56" t="s">
        <v>140</v>
      </c>
      <c r="D33" s="71">
        <v>0</v>
      </c>
      <c r="E33" s="68"/>
      <c r="F33" s="68"/>
      <c r="G33" s="69">
        <v>0</v>
      </c>
      <c r="H33" s="69">
        <v>0</v>
      </c>
      <c r="I33" s="69">
        <v>0</v>
      </c>
      <c r="J33" s="51">
        <v>0</v>
      </c>
      <c r="K33" s="69">
        <v>0</v>
      </c>
      <c r="L33" s="69">
        <v>0</v>
      </c>
      <c r="N33" s="38">
        <f t="shared" si="0"/>
        <v>0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S33"/>
      <c r="BT33"/>
      <c r="BU33"/>
      <c r="BV33"/>
      <c r="BW33"/>
      <c r="BX33"/>
      <c r="BY33"/>
      <c r="BZ33"/>
      <c r="CA33"/>
      <c r="CB33"/>
      <c r="CD33"/>
      <c r="CE33"/>
      <c r="CF33"/>
      <c r="CG33"/>
      <c r="CH33"/>
      <c r="CI33"/>
      <c r="CJ33"/>
      <c r="CK33"/>
      <c r="CL33"/>
      <c r="CM33"/>
      <c r="CO33"/>
      <c r="CP33"/>
      <c r="CQ33"/>
      <c r="CR33"/>
      <c r="CS33"/>
      <c r="CT33"/>
      <c r="CU33"/>
      <c r="CV33"/>
      <c r="CW33"/>
      <c r="CX33"/>
      <c r="CZ33"/>
      <c r="DA33"/>
      <c r="DB33"/>
      <c r="DC33"/>
      <c r="DD33"/>
      <c r="DE33"/>
      <c r="DF33"/>
      <c r="DG33"/>
      <c r="DH33"/>
      <c r="DI33"/>
    </row>
    <row r="34" spans="2:113" x14ac:dyDescent="0.25">
      <c r="B34" s="55" t="s">
        <v>140</v>
      </c>
      <c r="C34" s="56" t="s">
        <v>140</v>
      </c>
      <c r="D34" s="71">
        <v>0</v>
      </c>
      <c r="E34" s="68"/>
      <c r="F34" s="68"/>
      <c r="G34" s="69">
        <v>0</v>
      </c>
      <c r="H34" s="69">
        <v>0</v>
      </c>
      <c r="I34" s="69">
        <v>0</v>
      </c>
      <c r="J34" s="51">
        <v>0</v>
      </c>
      <c r="K34" s="69">
        <v>0</v>
      </c>
      <c r="L34" s="69">
        <v>0</v>
      </c>
      <c r="N34" s="38">
        <f t="shared" si="0"/>
        <v>0</v>
      </c>
      <c r="P34" s="100" t="s">
        <v>146</v>
      </c>
      <c r="Q34" s="100"/>
      <c r="R34" s="100"/>
      <c r="S34" s="100"/>
      <c r="T34" s="100"/>
      <c r="U34" s="100"/>
      <c r="V34" s="100"/>
      <c r="W34" s="100"/>
      <c r="X34" s="100"/>
      <c r="Y34" s="100"/>
      <c r="Z34"/>
      <c r="AA34" s="100" t="s">
        <v>147</v>
      </c>
      <c r="AB34" s="100"/>
      <c r="AC34" s="100"/>
      <c r="AD34" s="100"/>
      <c r="AE34" s="100"/>
      <c r="AF34" s="100"/>
      <c r="AG34" s="100"/>
      <c r="AH34" s="100"/>
      <c r="AI34" s="100"/>
      <c r="AJ34" s="100"/>
      <c r="AK34"/>
      <c r="AL34" s="100" t="s">
        <v>148</v>
      </c>
      <c r="AM34" s="100"/>
      <c r="AN34" s="100"/>
      <c r="AO34" s="100"/>
      <c r="AP34" s="100"/>
      <c r="AQ34" s="100"/>
      <c r="AR34" s="100"/>
      <c r="AS34" s="100"/>
      <c r="AT34" s="100"/>
      <c r="AU34" s="100"/>
      <c r="AV34"/>
      <c r="AW34" s="100" t="s">
        <v>149</v>
      </c>
      <c r="AX34" s="100"/>
      <c r="AY34" s="100"/>
      <c r="AZ34" s="100"/>
      <c r="BA34" s="100"/>
      <c r="BB34" s="100"/>
      <c r="BC34" s="100"/>
      <c r="BD34" s="100"/>
      <c r="BE34" s="100"/>
      <c r="BF34" s="100"/>
      <c r="BG34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</row>
    <row r="35" spans="2:113" ht="60.75" thickBot="1" x14ac:dyDescent="0.3">
      <c r="B35" s="55" t="s">
        <v>140</v>
      </c>
      <c r="C35" s="56" t="s">
        <v>140</v>
      </c>
      <c r="D35" s="71">
        <v>0</v>
      </c>
      <c r="E35" s="68"/>
      <c r="F35" s="68"/>
      <c r="G35" s="69">
        <v>0</v>
      </c>
      <c r="H35" s="69">
        <v>0</v>
      </c>
      <c r="I35" s="69">
        <v>0</v>
      </c>
      <c r="J35" s="51">
        <v>0</v>
      </c>
      <c r="K35" s="69">
        <v>0</v>
      </c>
      <c r="L35" s="69">
        <v>0</v>
      </c>
      <c r="N35" s="38">
        <f t="shared" si="0"/>
        <v>0</v>
      </c>
      <c r="P35" s="34" t="s">
        <v>99</v>
      </c>
      <c r="Q35" s="34" t="s">
        <v>110</v>
      </c>
      <c r="R35" s="34" t="s">
        <v>102</v>
      </c>
      <c r="S35" s="34"/>
      <c r="T35" s="34" t="s">
        <v>111</v>
      </c>
      <c r="U35" s="77" t="s">
        <v>150</v>
      </c>
      <c r="V35" s="34" t="s">
        <v>151</v>
      </c>
      <c r="W35" s="34" t="s">
        <v>114</v>
      </c>
      <c r="X35" s="34" t="s">
        <v>115</v>
      </c>
      <c r="Y35" s="34" t="s">
        <v>116</v>
      </c>
      <c r="Z35"/>
      <c r="AA35" s="34" t="s">
        <v>99</v>
      </c>
      <c r="AB35" s="34" t="s">
        <v>110</v>
      </c>
      <c r="AC35" s="34" t="s">
        <v>102</v>
      </c>
      <c r="AD35" s="34"/>
      <c r="AE35" s="34" t="s">
        <v>111</v>
      </c>
      <c r="AF35" s="77" t="s">
        <v>150</v>
      </c>
      <c r="AG35" s="34" t="s">
        <v>151</v>
      </c>
      <c r="AH35" s="34" t="s">
        <v>114</v>
      </c>
      <c r="AI35" s="34" t="s">
        <v>115</v>
      </c>
      <c r="AJ35" s="34" t="s">
        <v>116</v>
      </c>
      <c r="AK35"/>
      <c r="AL35" s="34" t="s">
        <v>99</v>
      </c>
      <c r="AM35" s="34" t="s">
        <v>110</v>
      </c>
      <c r="AN35" s="34" t="s">
        <v>102</v>
      </c>
      <c r="AO35" s="34"/>
      <c r="AP35" s="34" t="s">
        <v>111</v>
      </c>
      <c r="AQ35" s="77" t="s">
        <v>150</v>
      </c>
      <c r="AR35" s="34" t="s">
        <v>151</v>
      </c>
      <c r="AS35" s="34" t="s">
        <v>114</v>
      </c>
      <c r="AT35" s="34" t="s">
        <v>115</v>
      </c>
      <c r="AU35" s="34" t="s">
        <v>116</v>
      </c>
      <c r="AV35"/>
      <c r="AW35" s="34" t="s">
        <v>99</v>
      </c>
      <c r="AX35" s="34" t="s">
        <v>110</v>
      </c>
      <c r="AY35" s="34" t="s">
        <v>102</v>
      </c>
      <c r="AZ35" s="34"/>
      <c r="BA35" s="34" t="s">
        <v>111</v>
      </c>
      <c r="BB35" s="77" t="s">
        <v>150</v>
      </c>
      <c r="BC35" s="34" t="s">
        <v>151</v>
      </c>
      <c r="BD35" s="34" t="s">
        <v>114</v>
      </c>
      <c r="BE35" s="34" t="s">
        <v>115</v>
      </c>
      <c r="BF35" s="34" t="s">
        <v>116</v>
      </c>
      <c r="BG35"/>
      <c r="BH35" s="34" t="s">
        <v>99</v>
      </c>
      <c r="BI35" s="34" t="s">
        <v>110</v>
      </c>
      <c r="BJ35" s="34" t="s">
        <v>102</v>
      </c>
      <c r="BK35" s="34"/>
      <c r="BL35" s="34" t="s">
        <v>111</v>
      </c>
      <c r="BM35" s="77" t="s">
        <v>150</v>
      </c>
      <c r="BN35" s="34" t="s">
        <v>151</v>
      </c>
      <c r="BO35" s="34" t="s">
        <v>114</v>
      </c>
      <c r="BP35" s="34" t="s">
        <v>115</v>
      </c>
      <c r="BQ35" s="34" t="s">
        <v>116</v>
      </c>
      <c r="BS35" s="34" t="s">
        <v>99</v>
      </c>
      <c r="BT35" s="34" t="s">
        <v>110</v>
      </c>
      <c r="BU35" s="34" t="s">
        <v>102</v>
      </c>
      <c r="BV35" s="34"/>
      <c r="BW35" s="34" t="s">
        <v>111</v>
      </c>
      <c r="BX35" s="77" t="s">
        <v>150</v>
      </c>
      <c r="BY35" s="34" t="s">
        <v>151</v>
      </c>
      <c r="BZ35" s="34" t="s">
        <v>114</v>
      </c>
      <c r="CA35" s="34" t="s">
        <v>115</v>
      </c>
      <c r="CB35" s="34" t="s">
        <v>116</v>
      </c>
      <c r="CD35" s="34" t="s">
        <v>99</v>
      </c>
      <c r="CE35" s="34" t="s">
        <v>110</v>
      </c>
      <c r="CF35" s="34" t="s">
        <v>102</v>
      </c>
      <c r="CG35" s="34"/>
      <c r="CH35" s="34" t="s">
        <v>111</v>
      </c>
      <c r="CI35" s="77" t="s">
        <v>150</v>
      </c>
      <c r="CJ35" s="34" t="s">
        <v>151</v>
      </c>
      <c r="CK35" s="34" t="s">
        <v>114</v>
      </c>
      <c r="CL35" s="34" t="s">
        <v>115</v>
      </c>
      <c r="CM35" s="34" t="s">
        <v>116</v>
      </c>
      <c r="CO35" s="34" t="s">
        <v>99</v>
      </c>
      <c r="CP35" s="34" t="s">
        <v>110</v>
      </c>
      <c r="CQ35" s="34" t="s">
        <v>102</v>
      </c>
      <c r="CR35" s="34"/>
      <c r="CS35" s="34" t="s">
        <v>111</v>
      </c>
      <c r="CT35" s="77" t="s">
        <v>150</v>
      </c>
      <c r="CU35" s="34" t="s">
        <v>151</v>
      </c>
      <c r="CV35" s="34" t="s">
        <v>114</v>
      </c>
      <c r="CW35" s="34" t="s">
        <v>115</v>
      </c>
      <c r="CX35" s="34" t="s">
        <v>116</v>
      </c>
      <c r="CZ35" s="34" t="s">
        <v>99</v>
      </c>
      <c r="DA35" s="34" t="s">
        <v>110</v>
      </c>
      <c r="DB35" s="34" t="s">
        <v>102</v>
      </c>
      <c r="DC35" s="34"/>
      <c r="DD35" s="34" t="s">
        <v>111</v>
      </c>
      <c r="DE35" s="77" t="s">
        <v>150</v>
      </c>
      <c r="DF35" s="34" t="s">
        <v>151</v>
      </c>
      <c r="DG35" s="34" t="s">
        <v>114</v>
      </c>
      <c r="DH35" s="34" t="s">
        <v>115</v>
      </c>
      <c r="DI35" s="34" t="s">
        <v>116</v>
      </c>
    </row>
    <row r="36" spans="2:113" ht="15.75" thickBot="1" x14ac:dyDescent="0.3">
      <c r="B36" s="58"/>
      <c r="C36" s="59" t="s">
        <v>26</v>
      </c>
      <c r="D36" s="72">
        <v>122263894.83400001</v>
      </c>
      <c r="E36" s="72">
        <v>10863000</v>
      </c>
      <c r="F36" s="72">
        <v>0</v>
      </c>
      <c r="G36" s="72">
        <v>133126894.83400001</v>
      </c>
      <c r="H36" s="72">
        <v>5431500</v>
      </c>
      <c r="I36" s="72">
        <v>138511894.83400002</v>
      </c>
      <c r="J36" s="61"/>
      <c r="K36" s="73">
        <v>10920416.236620001</v>
      </c>
      <c r="L36" s="73">
        <v>122206478.59738001</v>
      </c>
      <c r="P36" s="35">
        <v>1</v>
      </c>
      <c r="Q36" s="3"/>
      <c r="R36" s="3">
        <f>+R4</f>
        <v>804000</v>
      </c>
      <c r="S36" s="3"/>
      <c r="T36" s="76">
        <f>IF(R36+S36&lt;0,0,R36+S36)</f>
        <v>804000</v>
      </c>
      <c r="U36" s="3">
        <f>T36*0.5</f>
        <v>402000</v>
      </c>
      <c r="V36" s="3">
        <f>+Q36+U36</f>
        <v>402000</v>
      </c>
      <c r="W36" s="36">
        <v>0.04</v>
      </c>
      <c r="X36" s="3">
        <f>-V36*W36</f>
        <v>-16080</v>
      </c>
      <c r="Y36" s="3">
        <f>+Q36+T36+X36</f>
        <v>787920</v>
      </c>
      <c r="Z36"/>
      <c r="AA36" s="35">
        <v>1</v>
      </c>
      <c r="AB36" s="3">
        <f>+Y36</f>
        <v>787920</v>
      </c>
      <c r="AC36" s="3"/>
      <c r="AD36" s="3"/>
      <c r="AE36" s="76">
        <f>IF(AC36+AD36&lt;0,0,AC36+AD36)</f>
        <v>0</v>
      </c>
      <c r="AF36" s="3">
        <f>AE36*0.5</f>
        <v>0</v>
      </c>
      <c r="AG36" s="3">
        <f>+AB36+AF36</f>
        <v>787920</v>
      </c>
      <c r="AH36" s="36">
        <v>0.04</v>
      </c>
      <c r="AI36" s="3">
        <f>-AG36*AH36</f>
        <v>-31516.799999999999</v>
      </c>
      <c r="AJ36" s="3">
        <f>+AB36+AE36+AI36</f>
        <v>756403.19999999995</v>
      </c>
      <c r="AK36"/>
      <c r="AL36" s="35">
        <v>1</v>
      </c>
      <c r="AM36" s="3">
        <f>AJ36</f>
        <v>756403.19999999995</v>
      </c>
      <c r="AN36" s="3"/>
      <c r="AO36" s="3"/>
      <c r="AP36" s="76">
        <f>IF(AN36+AO36&lt;0,0,AN36+AO36)</f>
        <v>0</v>
      </c>
      <c r="AQ36" s="3">
        <f>AP36*0.5</f>
        <v>0</v>
      </c>
      <c r="AR36" s="3">
        <f>+AM36+AQ36</f>
        <v>756403.19999999995</v>
      </c>
      <c r="AS36" s="36">
        <v>0.04</v>
      </c>
      <c r="AT36" s="3">
        <f>-AR36*AS36</f>
        <v>-30256.127999999997</v>
      </c>
      <c r="AU36" s="3">
        <f>+AM36+AP36+AT36</f>
        <v>726147.07199999993</v>
      </c>
      <c r="AV36"/>
      <c r="AW36" s="35">
        <v>1</v>
      </c>
      <c r="AX36" s="3">
        <f>+AU36</f>
        <v>726147.07199999993</v>
      </c>
      <c r="AY36" s="3"/>
      <c r="AZ36" s="3"/>
      <c r="BA36" s="76">
        <f>IF(AY36+AZ36&lt;0,0,AY36+AZ36)</f>
        <v>0</v>
      </c>
      <c r="BB36" s="3">
        <f>BA36*0.5</f>
        <v>0</v>
      </c>
      <c r="BC36" s="3">
        <f>+AX36+BB36</f>
        <v>726147.07199999993</v>
      </c>
      <c r="BD36" s="36">
        <v>0.04</v>
      </c>
      <c r="BE36" s="3">
        <f>-BC36*BD36</f>
        <v>-29045.882879999997</v>
      </c>
      <c r="BF36" s="3">
        <f>+AX36+BA36+BE36</f>
        <v>697101.18911999988</v>
      </c>
      <c r="BG36"/>
      <c r="BH36" s="35">
        <v>1</v>
      </c>
      <c r="BI36" s="3">
        <f>+BF36</f>
        <v>697101.18911999988</v>
      </c>
      <c r="BJ36" s="3"/>
      <c r="BK36" s="3"/>
      <c r="BL36" s="76">
        <f>IF(BJ36+BK36&lt;0,0,BJ36+BK36)</f>
        <v>0</v>
      </c>
      <c r="BM36" s="3">
        <f>BL36*0.5</f>
        <v>0</v>
      </c>
      <c r="BN36" s="3">
        <f>+BI36+BM36</f>
        <v>697101.18911999988</v>
      </c>
      <c r="BO36" s="36">
        <v>0.04</v>
      </c>
      <c r="BP36" s="3">
        <f>-BN36*BO36</f>
        <v>-27884.047564799996</v>
      </c>
      <c r="BQ36" s="3">
        <f>+BI36+BL36+BP36</f>
        <v>669217.14155519987</v>
      </c>
      <c r="BS36" s="35">
        <v>1</v>
      </c>
      <c r="BT36" s="3">
        <f>+BQ36</f>
        <v>669217.14155519987</v>
      </c>
      <c r="BU36" s="3"/>
      <c r="BV36" s="3"/>
      <c r="BW36" s="76">
        <f>IF(BU36+BV36&lt;0,0,BU36+BV36)</f>
        <v>0</v>
      </c>
      <c r="BX36" s="3">
        <f>BW36*0.5</f>
        <v>0</v>
      </c>
      <c r="BY36" s="3">
        <f>+BT36+BX36</f>
        <v>669217.14155519987</v>
      </c>
      <c r="BZ36" s="36">
        <v>0.04</v>
      </c>
      <c r="CA36" s="3">
        <f>-BY36*BZ36</f>
        <v>-26768.685662207994</v>
      </c>
      <c r="CB36" s="3">
        <f>+BT36+BW36+CA36</f>
        <v>642448.45589299186</v>
      </c>
      <c r="CD36" s="35">
        <v>1</v>
      </c>
      <c r="CE36" s="3">
        <f>+CB36</f>
        <v>642448.45589299186</v>
      </c>
      <c r="CF36" s="3"/>
      <c r="CG36" s="3"/>
      <c r="CH36" s="76">
        <f>IF(CF36+CG36&lt;0,0,CF36+CG36)</f>
        <v>0</v>
      </c>
      <c r="CI36" s="3">
        <f>CH36*0.5</f>
        <v>0</v>
      </c>
      <c r="CJ36" s="3">
        <f>+CE36+CI36</f>
        <v>642448.45589299186</v>
      </c>
      <c r="CK36" s="36">
        <v>0.04</v>
      </c>
      <c r="CL36" s="3">
        <f>-CJ36*CK36</f>
        <v>-25697.938235719674</v>
      </c>
      <c r="CM36" s="3">
        <f>+CE36+CH36+CL36</f>
        <v>616750.51765727217</v>
      </c>
      <c r="CO36" s="35">
        <v>1</v>
      </c>
      <c r="CP36" s="3">
        <f>+CM36</f>
        <v>616750.51765727217</v>
      </c>
      <c r="CQ36" s="3"/>
      <c r="CR36" s="3"/>
      <c r="CS36" s="76">
        <f>IF(CQ36+CR36&lt;0,0,CQ36+CR36)</f>
        <v>0</v>
      </c>
      <c r="CT36" s="3">
        <f>CS36*0.5</f>
        <v>0</v>
      </c>
      <c r="CU36" s="3">
        <f>+CP36+CT36</f>
        <v>616750.51765727217</v>
      </c>
      <c r="CV36" s="36">
        <v>0.04</v>
      </c>
      <c r="CW36" s="3">
        <f>-CU36*CV36</f>
        <v>-24670.020706290888</v>
      </c>
      <c r="CX36" s="3">
        <f>+CP36+CS36+CW36</f>
        <v>592080.49695098132</v>
      </c>
      <c r="CZ36" s="35">
        <v>1</v>
      </c>
      <c r="DA36" s="3">
        <f>+CX36</f>
        <v>592080.49695098132</v>
      </c>
      <c r="DB36" s="3"/>
      <c r="DC36" s="3"/>
      <c r="DD36" s="76">
        <f>IF(DB36+DC36&lt;0,0,DB36+DC36)</f>
        <v>0</v>
      </c>
      <c r="DE36" s="3">
        <f>DD36*0.5</f>
        <v>0</v>
      </c>
      <c r="DF36" s="3">
        <f>+DA36+DE36</f>
        <v>592080.49695098132</v>
      </c>
      <c r="DG36" s="36">
        <v>0.04</v>
      </c>
      <c r="DH36" s="3">
        <f>-DF36*DG36</f>
        <v>-23683.219878039254</v>
      </c>
      <c r="DI36" s="3">
        <f>+DA36+DD36+DH36</f>
        <v>568397.27707294212</v>
      </c>
    </row>
    <row r="37" spans="2:113" x14ac:dyDescent="0.25">
      <c r="P37" s="35" t="s">
        <v>28</v>
      </c>
      <c r="Q37" s="3"/>
      <c r="R37" s="3">
        <f t="shared" ref="R37:R60" si="73">+R5</f>
        <v>0</v>
      </c>
      <c r="S37" s="3"/>
      <c r="T37" s="76">
        <f t="shared" ref="T37:T60" si="74">IF(R37+S37&lt;0,0,R37+S37)</f>
        <v>0</v>
      </c>
      <c r="U37" s="3">
        <f t="shared" ref="U37:U60" si="75">T37*0.5</f>
        <v>0</v>
      </c>
      <c r="V37" s="3">
        <f t="shared" ref="V37:V60" si="76">+Q37+U37</f>
        <v>0</v>
      </c>
      <c r="W37" s="36">
        <v>0.06</v>
      </c>
      <c r="X37" s="3">
        <f t="shared" ref="X37:X60" si="77">-V37*W37</f>
        <v>0</v>
      </c>
      <c r="Y37" s="3">
        <f t="shared" ref="Y37:Y60" si="78">+Q37+T37+X37</f>
        <v>0</v>
      </c>
      <c r="Z37"/>
      <c r="AA37" s="35" t="s">
        <v>28</v>
      </c>
      <c r="AB37" s="3">
        <f t="shared" ref="AB37:AB60" si="79">+Y37</f>
        <v>0</v>
      </c>
      <c r="AC37" s="3"/>
      <c r="AD37" s="3"/>
      <c r="AE37" s="76">
        <f t="shared" ref="AE37:AE60" si="80">IF(AC37+AD37&lt;0,0,AC37+AD37)</f>
        <v>0</v>
      </c>
      <c r="AF37" s="3">
        <f t="shared" ref="AF37:AF60" si="81">AE37*0.5</f>
        <v>0</v>
      </c>
      <c r="AG37" s="3">
        <f t="shared" ref="AG37:AG60" si="82">+AB37+AF37</f>
        <v>0</v>
      </c>
      <c r="AH37" s="36">
        <v>0.06</v>
      </c>
      <c r="AI37" s="3">
        <f t="shared" ref="AI37:AI60" si="83">-AG37*AH37</f>
        <v>0</v>
      </c>
      <c r="AJ37" s="3">
        <f t="shared" ref="AJ37:AJ60" si="84">+AB37+AE37+AI37</f>
        <v>0</v>
      </c>
      <c r="AK37"/>
      <c r="AL37" s="35" t="s">
        <v>28</v>
      </c>
      <c r="AM37" s="3">
        <f t="shared" ref="AM37:AM60" si="85">AJ37</f>
        <v>0</v>
      </c>
      <c r="AN37" s="3"/>
      <c r="AO37" s="3"/>
      <c r="AP37" s="76">
        <f t="shared" ref="AP37:AP60" si="86">IF(AN37+AO37&lt;0,0,AN37+AO37)</f>
        <v>0</v>
      </c>
      <c r="AQ37" s="3">
        <f t="shared" ref="AQ37:AQ60" si="87">AP37*0.5</f>
        <v>0</v>
      </c>
      <c r="AR37" s="3">
        <f t="shared" ref="AR37:AR60" si="88">+AM37+AQ37</f>
        <v>0</v>
      </c>
      <c r="AS37" s="36">
        <v>0.06</v>
      </c>
      <c r="AT37" s="3">
        <f t="shared" ref="AT37:AT60" si="89">-AR37*AS37</f>
        <v>0</v>
      </c>
      <c r="AU37" s="3">
        <f t="shared" ref="AU37:AU60" si="90">+AM37+AP37+AT37</f>
        <v>0</v>
      </c>
      <c r="AV37"/>
      <c r="AW37" s="35" t="s">
        <v>28</v>
      </c>
      <c r="AX37" s="3">
        <f t="shared" ref="AX37:AX60" si="91">+AU37</f>
        <v>0</v>
      </c>
      <c r="AY37" s="3"/>
      <c r="AZ37" s="3"/>
      <c r="BA37" s="76">
        <f t="shared" ref="BA37:BA60" si="92">IF(AY37+AZ37&lt;0,0,AY37+AZ37)</f>
        <v>0</v>
      </c>
      <c r="BB37" s="3">
        <f t="shared" ref="BB37:BB60" si="93">BA37*0.5</f>
        <v>0</v>
      </c>
      <c r="BC37" s="3">
        <f t="shared" ref="BC37:BC60" si="94">+AX37+BB37</f>
        <v>0</v>
      </c>
      <c r="BD37" s="36">
        <v>0.06</v>
      </c>
      <c r="BE37" s="3">
        <f t="shared" ref="BE37:BE60" si="95">-BC37*BD37</f>
        <v>0</v>
      </c>
      <c r="BF37" s="3">
        <f t="shared" ref="BF37:BF60" si="96">+AX37+BA37+BE37</f>
        <v>0</v>
      </c>
      <c r="BG37"/>
      <c r="BH37" s="35" t="s">
        <v>28</v>
      </c>
      <c r="BI37" s="3">
        <f t="shared" ref="BI37:BI60" si="97">+BF37</f>
        <v>0</v>
      </c>
      <c r="BJ37" s="3"/>
      <c r="BK37" s="3"/>
      <c r="BL37" s="76">
        <f t="shared" ref="BL37:BL60" si="98">IF(BJ37+BK37&lt;0,0,BJ37+BK37)</f>
        <v>0</v>
      </c>
      <c r="BM37" s="3">
        <f t="shared" ref="BM37:BM60" si="99">BL37*0.5</f>
        <v>0</v>
      </c>
      <c r="BN37" s="3">
        <f t="shared" ref="BN37:BN60" si="100">+BI37+BM37</f>
        <v>0</v>
      </c>
      <c r="BO37" s="36">
        <v>0.06</v>
      </c>
      <c r="BP37" s="3">
        <f t="shared" ref="BP37:BP60" si="101">-BN37*BO37</f>
        <v>0</v>
      </c>
      <c r="BQ37" s="3">
        <f t="shared" ref="BQ37:BQ60" si="102">+BI37+BL37+BP37</f>
        <v>0</v>
      </c>
      <c r="BS37" s="35" t="s">
        <v>28</v>
      </c>
      <c r="BT37" s="3">
        <f t="shared" ref="BT37:BT60" si="103">+BQ37</f>
        <v>0</v>
      </c>
      <c r="BU37" s="3"/>
      <c r="BV37" s="3"/>
      <c r="BW37" s="76">
        <f t="shared" ref="BW37:BW60" si="104">IF(BU37+BV37&lt;0,0,BU37+BV37)</f>
        <v>0</v>
      </c>
      <c r="BX37" s="3">
        <f t="shared" ref="BX37:BX60" si="105">BW37*0.5</f>
        <v>0</v>
      </c>
      <c r="BY37" s="3">
        <f t="shared" ref="BY37:BY60" si="106">+BT37+BX37</f>
        <v>0</v>
      </c>
      <c r="BZ37" s="36">
        <v>0.06</v>
      </c>
      <c r="CA37" s="3">
        <f t="shared" ref="CA37:CA60" si="107">-BY37*BZ37</f>
        <v>0</v>
      </c>
      <c r="CB37" s="3">
        <f t="shared" ref="CB37:CB60" si="108">+BT37+BW37+CA37</f>
        <v>0</v>
      </c>
      <c r="CD37" s="35" t="s">
        <v>28</v>
      </c>
      <c r="CE37" s="3">
        <f t="shared" ref="CE37:CE60" si="109">+CB37</f>
        <v>0</v>
      </c>
      <c r="CF37" s="3"/>
      <c r="CG37" s="3"/>
      <c r="CH37" s="76">
        <f t="shared" ref="CH37:CH60" si="110">IF(CF37+CG37&lt;0,0,CF37+CG37)</f>
        <v>0</v>
      </c>
      <c r="CI37" s="3">
        <f t="shared" ref="CI37:CI60" si="111">CH37*0.5</f>
        <v>0</v>
      </c>
      <c r="CJ37" s="3">
        <f t="shared" ref="CJ37:CJ60" si="112">+CE37+CI37</f>
        <v>0</v>
      </c>
      <c r="CK37" s="36">
        <v>0.06</v>
      </c>
      <c r="CL37" s="3">
        <f t="shared" ref="CL37:CL60" si="113">-CJ37*CK37</f>
        <v>0</v>
      </c>
      <c r="CM37" s="3">
        <f t="shared" ref="CM37:CM60" si="114">+CE37+CH37+CL37</f>
        <v>0</v>
      </c>
      <c r="CO37" s="35" t="s">
        <v>28</v>
      </c>
      <c r="CP37" s="3">
        <f t="shared" ref="CP37:CP60" si="115">+CM37</f>
        <v>0</v>
      </c>
      <c r="CQ37" s="3"/>
      <c r="CR37" s="3"/>
      <c r="CS37" s="76">
        <f t="shared" ref="CS37:CS60" si="116">IF(CQ37+CR37&lt;0,0,CQ37+CR37)</f>
        <v>0</v>
      </c>
      <c r="CT37" s="3">
        <f t="shared" ref="CT37:CT60" si="117">CS37*0.5</f>
        <v>0</v>
      </c>
      <c r="CU37" s="3">
        <f t="shared" ref="CU37:CU60" si="118">+CP37+CT37</f>
        <v>0</v>
      </c>
      <c r="CV37" s="36">
        <v>0.06</v>
      </c>
      <c r="CW37" s="3">
        <f t="shared" ref="CW37:CW60" si="119">-CU37*CV37</f>
        <v>0</v>
      </c>
      <c r="CX37" s="3">
        <f t="shared" ref="CX37:CX60" si="120">+CP37+CS37+CW37</f>
        <v>0</v>
      </c>
      <c r="CZ37" s="35" t="s">
        <v>28</v>
      </c>
      <c r="DA37" s="3">
        <f t="shared" ref="DA37:DA60" si="121">+CX37</f>
        <v>0</v>
      </c>
      <c r="DB37" s="3"/>
      <c r="DC37" s="3"/>
      <c r="DD37" s="76">
        <f t="shared" ref="DD37:DD60" si="122">IF(DB37+DC37&lt;0,0,DB37+DC37)</f>
        <v>0</v>
      </c>
      <c r="DE37" s="3">
        <f t="shared" ref="DE37:DE60" si="123">DD37*0.5</f>
        <v>0</v>
      </c>
      <c r="DF37" s="3">
        <f t="shared" ref="DF37:DF60" si="124">+DA37+DE37</f>
        <v>0</v>
      </c>
      <c r="DG37" s="36">
        <v>0.06</v>
      </c>
      <c r="DH37" s="3">
        <f t="shared" ref="DH37:DH60" si="125">-DF37*DG37</f>
        <v>0</v>
      </c>
      <c r="DI37" s="3">
        <f t="shared" ref="DI37:DI60" si="126">+DA37+DD37+DH37</f>
        <v>0</v>
      </c>
    </row>
    <row r="38" spans="2:113" x14ac:dyDescent="0.25">
      <c r="P38" s="35">
        <v>2</v>
      </c>
      <c r="Q38" s="3"/>
      <c r="R38" s="3">
        <f t="shared" si="73"/>
        <v>0</v>
      </c>
      <c r="S38" s="3"/>
      <c r="T38" s="76">
        <f t="shared" si="74"/>
        <v>0</v>
      </c>
      <c r="U38" s="3">
        <f t="shared" si="75"/>
        <v>0</v>
      </c>
      <c r="V38" s="3">
        <f t="shared" si="76"/>
        <v>0</v>
      </c>
      <c r="W38" s="36">
        <v>0.06</v>
      </c>
      <c r="X38" s="3">
        <f t="shared" si="77"/>
        <v>0</v>
      </c>
      <c r="Y38" s="3">
        <f t="shared" si="78"/>
        <v>0</v>
      </c>
      <c r="Z38"/>
      <c r="AA38" s="35">
        <v>2</v>
      </c>
      <c r="AB38" s="3">
        <f t="shared" si="79"/>
        <v>0</v>
      </c>
      <c r="AC38" s="3"/>
      <c r="AD38" s="3"/>
      <c r="AE38" s="76">
        <f t="shared" si="80"/>
        <v>0</v>
      </c>
      <c r="AF38" s="3">
        <f t="shared" si="81"/>
        <v>0</v>
      </c>
      <c r="AG38" s="3">
        <f t="shared" si="82"/>
        <v>0</v>
      </c>
      <c r="AH38" s="36">
        <v>0.06</v>
      </c>
      <c r="AI38" s="3">
        <f t="shared" si="83"/>
        <v>0</v>
      </c>
      <c r="AJ38" s="3">
        <f t="shared" si="84"/>
        <v>0</v>
      </c>
      <c r="AK38"/>
      <c r="AL38" s="35">
        <v>2</v>
      </c>
      <c r="AM38" s="3">
        <f t="shared" si="85"/>
        <v>0</v>
      </c>
      <c r="AN38" s="3"/>
      <c r="AO38" s="3"/>
      <c r="AP38" s="76">
        <f t="shared" si="86"/>
        <v>0</v>
      </c>
      <c r="AQ38" s="3">
        <f t="shared" si="87"/>
        <v>0</v>
      </c>
      <c r="AR38" s="3">
        <f t="shared" si="88"/>
        <v>0</v>
      </c>
      <c r="AS38" s="36">
        <v>0.06</v>
      </c>
      <c r="AT38" s="3">
        <f t="shared" si="89"/>
        <v>0</v>
      </c>
      <c r="AU38" s="3">
        <f t="shared" si="90"/>
        <v>0</v>
      </c>
      <c r="AV38"/>
      <c r="AW38" s="35">
        <v>2</v>
      </c>
      <c r="AX38" s="3">
        <f t="shared" si="91"/>
        <v>0</v>
      </c>
      <c r="AY38" s="3"/>
      <c r="AZ38" s="3"/>
      <c r="BA38" s="76">
        <f t="shared" si="92"/>
        <v>0</v>
      </c>
      <c r="BB38" s="3">
        <f t="shared" si="93"/>
        <v>0</v>
      </c>
      <c r="BC38" s="3">
        <f t="shared" si="94"/>
        <v>0</v>
      </c>
      <c r="BD38" s="36">
        <v>0.06</v>
      </c>
      <c r="BE38" s="3">
        <f t="shared" si="95"/>
        <v>0</v>
      </c>
      <c r="BF38" s="3">
        <f t="shared" si="96"/>
        <v>0</v>
      </c>
      <c r="BG38"/>
      <c r="BH38" s="35">
        <v>2</v>
      </c>
      <c r="BI38" s="3">
        <f t="shared" si="97"/>
        <v>0</v>
      </c>
      <c r="BJ38" s="3"/>
      <c r="BK38" s="3"/>
      <c r="BL38" s="76">
        <f t="shared" si="98"/>
        <v>0</v>
      </c>
      <c r="BM38" s="3">
        <f t="shared" si="99"/>
        <v>0</v>
      </c>
      <c r="BN38" s="3">
        <f t="shared" si="100"/>
        <v>0</v>
      </c>
      <c r="BO38" s="36">
        <v>0.06</v>
      </c>
      <c r="BP38" s="3">
        <f t="shared" si="101"/>
        <v>0</v>
      </c>
      <c r="BQ38" s="3">
        <f t="shared" si="102"/>
        <v>0</v>
      </c>
      <c r="BS38" s="35">
        <v>2</v>
      </c>
      <c r="BT38" s="3">
        <f t="shared" si="103"/>
        <v>0</v>
      </c>
      <c r="BU38" s="3"/>
      <c r="BV38" s="3"/>
      <c r="BW38" s="76">
        <f t="shared" si="104"/>
        <v>0</v>
      </c>
      <c r="BX38" s="3">
        <f t="shared" si="105"/>
        <v>0</v>
      </c>
      <c r="BY38" s="3">
        <f t="shared" si="106"/>
        <v>0</v>
      </c>
      <c r="BZ38" s="36">
        <v>0.06</v>
      </c>
      <c r="CA38" s="3">
        <f t="shared" si="107"/>
        <v>0</v>
      </c>
      <c r="CB38" s="3">
        <f t="shared" si="108"/>
        <v>0</v>
      </c>
      <c r="CD38" s="35">
        <v>2</v>
      </c>
      <c r="CE38" s="3">
        <f t="shared" si="109"/>
        <v>0</v>
      </c>
      <c r="CF38" s="3"/>
      <c r="CG38" s="3"/>
      <c r="CH38" s="76">
        <f t="shared" si="110"/>
        <v>0</v>
      </c>
      <c r="CI38" s="3">
        <f t="shared" si="111"/>
        <v>0</v>
      </c>
      <c r="CJ38" s="3">
        <f t="shared" si="112"/>
        <v>0</v>
      </c>
      <c r="CK38" s="36">
        <v>0.06</v>
      </c>
      <c r="CL38" s="3">
        <f t="shared" si="113"/>
        <v>0</v>
      </c>
      <c r="CM38" s="3">
        <f t="shared" si="114"/>
        <v>0</v>
      </c>
      <c r="CO38" s="35">
        <v>2</v>
      </c>
      <c r="CP38" s="3">
        <f t="shared" si="115"/>
        <v>0</v>
      </c>
      <c r="CQ38" s="3"/>
      <c r="CR38" s="3"/>
      <c r="CS38" s="76">
        <f t="shared" si="116"/>
        <v>0</v>
      </c>
      <c r="CT38" s="3">
        <f t="shared" si="117"/>
        <v>0</v>
      </c>
      <c r="CU38" s="3">
        <f t="shared" si="118"/>
        <v>0</v>
      </c>
      <c r="CV38" s="36">
        <v>0.06</v>
      </c>
      <c r="CW38" s="3">
        <f t="shared" si="119"/>
        <v>0</v>
      </c>
      <c r="CX38" s="3">
        <f t="shared" si="120"/>
        <v>0</v>
      </c>
      <c r="CZ38" s="35">
        <v>2</v>
      </c>
      <c r="DA38" s="3">
        <f t="shared" si="121"/>
        <v>0</v>
      </c>
      <c r="DB38" s="3"/>
      <c r="DC38" s="3"/>
      <c r="DD38" s="76">
        <f t="shared" si="122"/>
        <v>0</v>
      </c>
      <c r="DE38" s="3">
        <f t="shared" si="123"/>
        <v>0</v>
      </c>
      <c r="DF38" s="3">
        <f t="shared" si="124"/>
        <v>0</v>
      </c>
      <c r="DG38" s="36">
        <v>0.06</v>
      </c>
      <c r="DH38" s="3">
        <f t="shared" si="125"/>
        <v>0</v>
      </c>
      <c r="DI38" s="3">
        <f t="shared" si="126"/>
        <v>0</v>
      </c>
    </row>
    <row r="39" spans="2:113" x14ac:dyDescent="0.25">
      <c r="P39" s="35">
        <v>8</v>
      </c>
      <c r="Q39" s="3"/>
      <c r="R39" s="3">
        <f t="shared" si="73"/>
        <v>229000</v>
      </c>
      <c r="S39" s="3"/>
      <c r="T39" s="76">
        <f t="shared" si="74"/>
        <v>229000</v>
      </c>
      <c r="U39" s="3">
        <f t="shared" si="75"/>
        <v>114500</v>
      </c>
      <c r="V39" s="3">
        <f t="shared" si="76"/>
        <v>114500</v>
      </c>
      <c r="W39" s="36">
        <v>0.2</v>
      </c>
      <c r="X39" s="3">
        <f t="shared" si="77"/>
        <v>-22900</v>
      </c>
      <c r="Y39" s="3">
        <f t="shared" si="78"/>
        <v>206100</v>
      </c>
      <c r="Z39"/>
      <c r="AA39" s="35">
        <v>8</v>
      </c>
      <c r="AB39" s="3">
        <f t="shared" si="79"/>
        <v>206100</v>
      </c>
      <c r="AC39" s="3"/>
      <c r="AD39" s="3"/>
      <c r="AE39" s="76">
        <f t="shared" si="80"/>
        <v>0</v>
      </c>
      <c r="AF39" s="3">
        <f t="shared" si="81"/>
        <v>0</v>
      </c>
      <c r="AG39" s="3">
        <f t="shared" si="82"/>
        <v>206100</v>
      </c>
      <c r="AH39" s="36">
        <v>0.2</v>
      </c>
      <c r="AI39" s="3">
        <f t="shared" si="83"/>
        <v>-41220</v>
      </c>
      <c r="AJ39" s="3">
        <f t="shared" si="84"/>
        <v>164880</v>
      </c>
      <c r="AK39"/>
      <c r="AL39" s="35">
        <v>8</v>
      </c>
      <c r="AM39" s="3">
        <f t="shared" si="85"/>
        <v>164880</v>
      </c>
      <c r="AN39" s="3"/>
      <c r="AO39" s="3"/>
      <c r="AP39" s="76">
        <f t="shared" si="86"/>
        <v>0</v>
      </c>
      <c r="AQ39" s="3">
        <f t="shared" si="87"/>
        <v>0</v>
      </c>
      <c r="AR39" s="3">
        <f t="shared" si="88"/>
        <v>164880</v>
      </c>
      <c r="AS39" s="36">
        <v>0.2</v>
      </c>
      <c r="AT39" s="3">
        <f t="shared" si="89"/>
        <v>-32976</v>
      </c>
      <c r="AU39" s="3">
        <f t="shared" si="90"/>
        <v>131904</v>
      </c>
      <c r="AV39"/>
      <c r="AW39" s="35">
        <v>8</v>
      </c>
      <c r="AX39" s="3">
        <f t="shared" si="91"/>
        <v>131904</v>
      </c>
      <c r="AY39" s="3"/>
      <c r="AZ39" s="3"/>
      <c r="BA39" s="76">
        <f t="shared" si="92"/>
        <v>0</v>
      </c>
      <c r="BB39" s="3">
        <f t="shared" si="93"/>
        <v>0</v>
      </c>
      <c r="BC39" s="3">
        <f t="shared" si="94"/>
        <v>131904</v>
      </c>
      <c r="BD39" s="36">
        <v>0.2</v>
      </c>
      <c r="BE39" s="3">
        <f t="shared" si="95"/>
        <v>-26380.800000000003</v>
      </c>
      <c r="BF39" s="3">
        <f t="shared" si="96"/>
        <v>105523.2</v>
      </c>
      <c r="BG39"/>
      <c r="BH39" s="35">
        <v>8</v>
      </c>
      <c r="BI39" s="3">
        <f t="shared" si="97"/>
        <v>105523.2</v>
      </c>
      <c r="BJ39" s="3"/>
      <c r="BK39" s="3"/>
      <c r="BL39" s="76">
        <f t="shared" si="98"/>
        <v>0</v>
      </c>
      <c r="BM39" s="3">
        <f t="shared" si="99"/>
        <v>0</v>
      </c>
      <c r="BN39" s="3">
        <f t="shared" si="100"/>
        <v>105523.2</v>
      </c>
      <c r="BO39" s="36">
        <v>0.2</v>
      </c>
      <c r="BP39" s="3">
        <f t="shared" si="101"/>
        <v>-21104.639999999999</v>
      </c>
      <c r="BQ39" s="3">
        <f t="shared" si="102"/>
        <v>84418.559999999998</v>
      </c>
      <c r="BS39" s="35">
        <v>8</v>
      </c>
      <c r="BT39" s="3">
        <f t="shared" si="103"/>
        <v>84418.559999999998</v>
      </c>
      <c r="BU39" s="3"/>
      <c r="BV39" s="3"/>
      <c r="BW39" s="76">
        <f t="shared" si="104"/>
        <v>0</v>
      </c>
      <c r="BX39" s="3">
        <f t="shared" si="105"/>
        <v>0</v>
      </c>
      <c r="BY39" s="3">
        <f t="shared" si="106"/>
        <v>84418.559999999998</v>
      </c>
      <c r="BZ39" s="36">
        <v>0.2</v>
      </c>
      <c r="CA39" s="3">
        <f t="shared" si="107"/>
        <v>-16883.712</v>
      </c>
      <c r="CB39" s="3">
        <f t="shared" si="108"/>
        <v>67534.847999999998</v>
      </c>
      <c r="CD39" s="35">
        <v>8</v>
      </c>
      <c r="CE39" s="3">
        <f t="shared" si="109"/>
        <v>67534.847999999998</v>
      </c>
      <c r="CF39" s="3"/>
      <c r="CG39" s="3"/>
      <c r="CH39" s="76">
        <f t="shared" si="110"/>
        <v>0</v>
      </c>
      <c r="CI39" s="3">
        <f t="shared" si="111"/>
        <v>0</v>
      </c>
      <c r="CJ39" s="3">
        <f t="shared" si="112"/>
        <v>67534.847999999998</v>
      </c>
      <c r="CK39" s="36">
        <v>0.2</v>
      </c>
      <c r="CL39" s="3">
        <f t="shared" si="113"/>
        <v>-13506.9696</v>
      </c>
      <c r="CM39" s="3">
        <f t="shared" si="114"/>
        <v>54027.878400000001</v>
      </c>
      <c r="CO39" s="35">
        <v>8</v>
      </c>
      <c r="CP39" s="3">
        <f t="shared" si="115"/>
        <v>54027.878400000001</v>
      </c>
      <c r="CQ39" s="3"/>
      <c r="CR39" s="3"/>
      <c r="CS39" s="76">
        <f t="shared" si="116"/>
        <v>0</v>
      </c>
      <c r="CT39" s="3">
        <f t="shared" si="117"/>
        <v>0</v>
      </c>
      <c r="CU39" s="3">
        <f t="shared" si="118"/>
        <v>54027.878400000001</v>
      </c>
      <c r="CV39" s="36">
        <v>0.2</v>
      </c>
      <c r="CW39" s="3">
        <f t="shared" si="119"/>
        <v>-10805.575680000002</v>
      </c>
      <c r="CX39" s="3">
        <f t="shared" si="120"/>
        <v>43222.30272</v>
      </c>
      <c r="CZ39" s="35">
        <v>8</v>
      </c>
      <c r="DA39" s="3">
        <f t="shared" si="121"/>
        <v>43222.30272</v>
      </c>
      <c r="DB39" s="3"/>
      <c r="DC39" s="3"/>
      <c r="DD39" s="76">
        <f t="shared" si="122"/>
        <v>0</v>
      </c>
      <c r="DE39" s="3">
        <f t="shared" si="123"/>
        <v>0</v>
      </c>
      <c r="DF39" s="3">
        <f t="shared" si="124"/>
        <v>43222.30272</v>
      </c>
      <c r="DG39" s="36">
        <v>0.2</v>
      </c>
      <c r="DH39" s="3">
        <f t="shared" si="125"/>
        <v>-8644.4605439999996</v>
      </c>
      <c r="DI39" s="3">
        <f t="shared" si="126"/>
        <v>34577.842175999998</v>
      </c>
    </row>
    <row r="40" spans="2:113" x14ac:dyDescent="0.25">
      <c r="P40" s="35">
        <v>10</v>
      </c>
      <c r="Q40" s="3"/>
      <c r="R40" s="3">
        <f t="shared" si="73"/>
        <v>573000</v>
      </c>
      <c r="S40" s="3"/>
      <c r="T40" s="76">
        <f t="shared" si="74"/>
        <v>573000</v>
      </c>
      <c r="U40" s="3">
        <f t="shared" si="75"/>
        <v>286500</v>
      </c>
      <c r="V40" s="3">
        <f t="shared" si="76"/>
        <v>286500</v>
      </c>
      <c r="W40" s="36">
        <v>0.3</v>
      </c>
      <c r="X40" s="3">
        <f t="shared" si="77"/>
        <v>-85950</v>
      </c>
      <c r="Y40" s="3">
        <f t="shared" si="78"/>
        <v>487050</v>
      </c>
      <c r="Z40"/>
      <c r="AA40" s="35">
        <v>10</v>
      </c>
      <c r="AB40" s="3">
        <f t="shared" si="79"/>
        <v>487050</v>
      </c>
      <c r="AC40" s="3"/>
      <c r="AD40" s="3"/>
      <c r="AE40" s="76">
        <f t="shared" si="80"/>
        <v>0</v>
      </c>
      <c r="AF40" s="3">
        <f t="shared" si="81"/>
        <v>0</v>
      </c>
      <c r="AG40" s="3">
        <f t="shared" si="82"/>
        <v>487050</v>
      </c>
      <c r="AH40" s="36">
        <v>0.3</v>
      </c>
      <c r="AI40" s="3">
        <f t="shared" si="83"/>
        <v>-146115</v>
      </c>
      <c r="AJ40" s="3">
        <f t="shared" si="84"/>
        <v>340935</v>
      </c>
      <c r="AK40"/>
      <c r="AL40" s="35">
        <v>10</v>
      </c>
      <c r="AM40" s="3">
        <f t="shared" si="85"/>
        <v>340935</v>
      </c>
      <c r="AN40" s="3"/>
      <c r="AO40" s="3"/>
      <c r="AP40" s="76">
        <f t="shared" si="86"/>
        <v>0</v>
      </c>
      <c r="AQ40" s="3">
        <f t="shared" si="87"/>
        <v>0</v>
      </c>
      <c r="AR40" s="3">
        <f t="shared" si="88"/>
        <v>340935</v>
      </c>
      <c r="AS40" s="36">
        <v>0.3</v>
      </c>
      <c r="AT40" s="3">
        <f t="shared" si="89"/>
        <v>-102280.5</v>
      </c>
      <c r="AU40" s="3">
        <f t="shared" si="90"/>
        <v>238654.5</v>
      </c>
      <c r="AV40"/>
      <c r="AW40" s="35">
        <v>10</v>
      </c>
      <c r="AX40" s="3">
        <f t="shared" si="91"/>
        <v>238654.5</v>
      </c>
      <c r="AY40" s="3"/>
      <c r="AZ40" s="3"/>
      <c r="BA40" s="76">
        <f t="shared" si="92"/>
        <v>0</v>
      </c>
      <c r="BB40" s="3">
        <f t="shared" si="93"/>
        <v>0</v>
      </c>
      <c r="BC40" s="3">
        <f t="shared" si="94"/>
        <v>238654.5</v>
      </c>
      <c r="BD40" s="36">
        <v>0.3</v>
      </c>
      <c r="BE40" s="3">
        <f t="shared" si="95"/>
        <v>-71596.349999999991</v>
      </c>
      <c r="BF40" s="3">
        <f t="shared" si="96"/>
        <v>167058.15000000002</v>
      </c>
      <c r="BG40"/>
      <c r="BH40" s="35">
        <v>10</v>
      </c>
      <c r="BI40" s="3">
        <f t="shared" si="97"/>
        <v>167058.15000000002</v>
      </c>
      <c r="BJ40" s="3"/>
      <c r="BK40" s="3"/>
      <c r="BL40" s="76">
        <f t="shared" si="98"/>
        <v>0</v>
      </c>
      <c r="BM40" s="3">
        <f t="shared" si="99"/>
        <v>0</v>
      </c>
      <c r="BN40" s="3">
        <f t="shared" si="100"/>
        <v>167058.15000000002</v>
      </c>
      <c r="BO40" s="36">
        <v>0.3</v>
      </c>
      <c r="BP40" s="3">
        <f t="shared" si="101"/>
        <v>-50117.445000000007</v>
      </c>
      <c r="BQ40" s="3">
        <f t="shared" si="102"/>
        <v>116940.70500000002</v>
      </c>
      <c r="BS40" s="35">
        <v>10</v>
      </c>
      <c r="BT40" s="3">
        <f t="shared" si="103"/>
        <v>116940.70500000002</v>
      </c>
      <c r="BU40" s="3"/>
      <c r="BV40" s="3"/>
      <c r="BW40" s="76">
        <f t="shared" si="104"/>
        <v>0</v>
      </c>
      <c r="BX40" s="3">
        <f t="shared" si="105"/>
        <v>0</v>
      </c>
      <c r="BY40" s="3">
        <f t="shared" si="106"/>
        <v>116940.70500000002</v>
      </c>
      <c r="BZ40" s="36">
        <v>0.3</v>
      </c>
      <c r="CA40" s="3">
        <f t="shared" si="107"/>
        <v>-35082.211500000005</v>
      </c>
      <c r="CB40" s="3">
        <f t="shared" si="108"/>
        <v>81858.493500000011</v>
      </c>
      <c r="CD40" s="35">
        <v>10</v>
      </c>
      <c r="CE40" s="3">
        <f t="shared" si="109"/>
        <v>81858.493500000011</v>
      </c>
      <c r="CF40" s="3"/>
      <c r="CG40" s="3"/>
      <c r="CH40" s="76">
        <f t="shared" si="110"/>
        <v>0</v>
      </c>
      <c r="CI40" s="3">
        <f t="shared" si="111"/>
        <v>0</v>
      </c>
      <c r="CJ40" s="3">
        <f t="shared" si="112"/>
        <v>81858.493500000011</v>
      </c>
      <c r="CK40" s="36">
        <v>0.3</v>
      </c>
      <c r="CL40" s="3">
        <f t="shared" si="113"/>
        <v>-24557.548050000001</v>
      </c>
      <c r="CM40" s="3">
        <f t="shared" si="114"/>
        <v>57300.945450000014</v>
      </c>
      <c r="CO40" s="35">
        <v>10</v>
      </c>
      <c r="CP40" s="3">
        <f t="shared" si="115"/>
        <v>57300.945450000014</v>
      </c>
      <c r="CQ40" s="3"/>
      <c r="CR40" s="3"/>
      <c r="CS40" s="76">
        <f t="shared" si="116"/>
        <v>0</v>
      </c>
      <c r="CT40" s="3">
        <f t="shared" si="117"/>
        <v>0</v>
      </c>
      <c r="CU40" s="3">
        <f t="shared" si="118"/>
        <v>57300.945450000014</v>
      </c>
      <c r="CV40" s="36">
        <v>0.3</v>
      </c>
      <c r="CW40" s="3">
        <f t="shared" si="119"/>
        <v>-17190.283635000003</v>
      </c>
      <c r="CX40" s="3">
        <f t="shared" si="120"/>
        <v>40110.661815000014</v>
      </c>
      <c r="CZ40" s="35">
        <v>10</v>
      </c>
      <c r="DA40" s="3">
        <f t="shared" si="121"/>
        <v>40110.661815000014</v>
      </c>
      <c r="DB40" s="3"/>
      <c r="DC40" s="3"/>
      <c r="DD40" s="76">
        <f t="shared" si="122"/>
        <v>0</v>
      </c>
      <c r="DE40" s="3">
        <f t="shared" si="123"/>
        <v>0</v>
      </c>
      <c r="DF40" s="3">
        <f t="shared" si="124"/>
        <v>40110.661815000014</v>
      </c>
      <c r="DG40" s="36">
        <v>0.3</v>
      </c>
      <c r="DH40" s="3">
        <f t="shared" si="125"/>
        <v>-12033.198544500005</v>
      </c>
      <c r="DI40" s="3">
        <f t="shared" si="126"/>
        <v>28077.463270500011</v>
      </c>
    </row>
    <row r="41" spans="2:113" x14ac:dyDescent="0.25">
      <c r="P41" s="35">
        <v>10.1</v>
      </c>
      <c r="Q41" s="3"/>
      <c r="R41" s="3">
        <f t="shared" si="73"/>
        <v>0</v>
      </c>
      <c r="S41" s="3"/>
      <c r="T41" s="76">
        <f t="shared" si="74"/>
        <v>0</v>
      </c>
      <c r="U41" s="3">
        <f t="shared" si="75"/>
        <v>0</v>
      </c>
      <c r="V41" s="3">
        <f t="shared" si="76"/>
        <v>0</v>
      </c>
      <c r="W41" s="36">
        <v>0.3</v>
      </c>
      <c r="X41" s="3">
        <f t="shared" si="77"/>
        <v>0</v>
      </c>
      <c r="Y41" s="3">
        <f t="shared" si="78"/>
        <v>0</v>
      </c>
      <c r="Z41"/>
      <c r="AA41" s="35">
        <v>10.1</v>
      </c>
      <c r="AB41" s="3">
        <f t="shared" si="79"/>
        <v>0</v>
      </c>
      <c r="AC41" s="3"/>
      <c r="AD41" s="3"/>
      <c r="AE41" s="76">
        <f t="shared" si="80"/>
        <v>0</v>
      </c>
      <c r="AF41" s="3">
        <f t="shared" si="81"/>
        <v>0</v>
      </c>
      <c r="AG41" s="3">
        <f t="shared" si="82"/>
        <v>0</v>
      </c>
      <c r="AH41" s="36">
        <v>0.3</v>
      </c>
      <c r="AI41" s="3">
        <f t="shared" si="83"/>
        <v>0</v>
      </c>
      <c r="AJ41" s="3">
        <f t="shared" si="84"/>
        <v>0</v>
      </c>
      <c r="AK41"/>
      <c r="AL41" s="35">
        <v>10.1</v>
      </c>
      <c r="AM41" s="3">
        <f t="shared" si="85"/>
        <v>0</v>
      </c>
      <c r="AN41" s="3"/>
      <c r="AO41" s="3"/>
      <c r="AP41" s="76">
        <f t="shared" si="86"/>
        <v>0</v>
      </c>
      <c r="AQ41" s="3">
        <f t="shared" si="87"/>
        <v>0</v>
      </c>
      <c r="AR41" s="3">
        <f t="shared" si="88"/>
        <v>0</v>
      </c>
      <c r="AS41" s="36">
        <v>0.3</v>
      </c>
      <c r="AT41" s="3">
        <f t="shared" si="89"/>
        <v>0</v>
      </c>
      <c r="AU41" s="3">
        <f t="shared" si="90"/>
        <v>0</v>
      </c>
      <c r="AV41"/>
      <c r="AW41" s="35">
        <v>10.1</v>
      </c>
      <c r="AX41" s="3">
        <f t="shared" si="91"/>
        <v>0</v>
      </c>
      <c r="AY41" s="3"/>
      <c r="AZ41" s="3"/>
      <c r="BA41" s="76">
        <f t="shared" si="92"/>
        <v>0</v>
      </c>
      <c r="BB41" s="3">
        <f t="shared" si="93"/>
        <v>0</v>
      </c>
      <c r="BC41" s="3">
        <f t="shared" si="94"/>
        <v>0</v>
      </c>
      <c r="BD41" s="36">
        <v>0.3</v>
      </c>
      <c r="BE41" s="3">
        <f t="shared" si="95"/>
        <v>0</v>
      </c>
      <c r="BF41" s="3">
        <f t="shared" si="96"/>
        <v>0</v>
      </c>
      <c r="BG41"/>
      <c r="BH41" s="35">
        <v>10.1</v>
      </c>
      <c r="BI41" s="3">
        <f t="shared" si="97"/>
        <v>0</v>
      </c>
      <c r="BJ41" s="3"/>
      <c r="BK41" s="3"/>
      <c r="BL41" s="76">
        <f t="shared" si="98"/>
        <v>0</v>
      </c>
      <c r="BM41" s="3">
        <f t="shared" si="99"/>
        <v>0</v>
      </c>
      <c r="BN41" s="3">
        <f t="shared" si="100"/>
        <v>0</v>
      </c>
      <c r="BO41" s="36">
        <v>0.3</v>
      </c>
      <c r="BP41" s="3">
        <f t="shared" si="101"/>
        <v>0</v>
      </c>
      <c r="BQ41" s="3">
        <f t="shared" si="102"/>
        <v>0</v>
      </c>
      <c r="BS41" s="35">
        <v>10.1</v>
      </c>
      <c r="BT41" s="3">
        <f t="shared" si="103"/>
        <v>0</v>
      </c>
      <c r="BU41" s="3"/>
      <c r="BV41" s="3"/>
      <c r="BW41" s="76">
        <f t="shared" si="104"/>
        <v>0</v>
      </c>
      <c r="BX41" s="3">
        <f t="shared" si="105"/>
        <v>0</v>
      </c>
      <c r="BY41" s="3">
        <f t="shared" si="106"/>
        <v>0</v>
      </c>
      <c r="BZ41" s="36">
        <v>0.3</v>
      </c>
      <c r="CA41" s="3">
        <f t="shared" si="107"/>
        <v>0</v>
      </c>
      <c r="CB41" s="3">
        <f t="shared" si="108"/>
        <v>0</v>
      </c>
      <c r="CD41" s="35">
        <v>10.1</v>
      </c>
      <c r="CE41" s="3">
        <f t="shared" si="109"/>
        <v>0</v>
      </c>
      <c r="CF41" s="3"/>
      <c r="CG41" s="3"/>
      <c r="CH41" s="76">
        <f t="shared" si="110"/>
        <v>0</v>
      </c>
      <c r="CI41" s="3">
        <f t="shared" si="111"/>
        <v>0</v>
      </c>
      <c r="CJ41" s="3">
        <f t="shared" si="112"/>
        <v>0</v>
      </c>
      <c r="CK41" s="36">
        <v>0.3</v>
      </c>
      <c r="CL41" s="3">
        <f t="shared" si="113"/>
        <v>0</v>
      </c>
      <c r="CM41" s="3">
        <f t="shared" si="114"/>
        <v>0</v>
      </c>
      <c r="CO41" s="35">
        <v>10.1</v>
      </c>
      <c r="CP41" s="3">
        <f t="shared" si="115"/>
        <v>0</v>
      </c>
      <c r="CQ41" s="3"/>
      <c r="CR41" s="3"/>
      <c r="CS41" s="76">
        <f t="shared" si="116"/>
        <v>0</v>
      </c>
      <c r="CT41" s="3">
        <f t="shared" si="117"/>
        <v>0</v>
      </c>
      <c r="CU41" s="3">
        <f t="shared" si="118"/>
        <v>0</v>
      </c>
      <c r="CV41" s="36">
        <v>0.3</v>
      </c>
      <c r="CW41" s="3">
        <f t="shared" si="119"/>
        <v>0</v>
      </c>
      <c r="CX41" s="3">
        <f t="shared" si="120"/>
        <v>0</v>
      </c>
      <c r="CZ41" s="35">
        <v>10.1</v>
      </c>
      <c r="DA41" s="3">
        <f t="shared" si="121"/>
        <v>0</v>
      </c>
      <c r="DB41" s="3"/>
      <c r="DC41" s="3"/>
      <c r="DD41" s="76">
        <f t="shared" si="122"/>
        <v>0</v>
      </c>
      <c r="DE41" s="3">
        <f t="shared" si="123"/>
        <v>0</v>
      </c>
      <c r="DF41" s="3">
        <f t="shared" si="124"/>
        <v>0</v>
      </c>
      <c r="DG41" s="36">
        <v>0.3</v>
      </c>
      <c r="DH41" s="3">
        <f t="shared" si="125"/>
        <v>0</v>
      </c>
      <c r="DI41" s="3">
        <f t="shared" si="126"/>
        <v>0</v>
      </c>
    </row>
    <row r="42" spans="2:113" x14ac:dyDescent="0.25">
      <c r="P42" s="35">
        <v>12</v>
      </c>
      <c r="Q42" s="3"/>
      <c r="R42" s="3">
        <f t="shared" si="73"/>
        <v>93000</v>
      </c>
      <c r="S42" s="3"/>
      <c r="T42" s="76">
        <f t="shared" si="74"/>
        <v>93000</v>
      </c>
      <c r="U42" s="3">
        <f t="shared" si="75"/>
        <v>46500</v>
      </c>
      <c r="V42" s="3">
        <f t="shared" si="76"/>
        <v>46500</v>
      </c>
      <c r="W42" s="36">
        <v>1</v>
      </c>
      <c r="X42" s="3">
        <f t="shared" si="77"/>
        <v>-46500</v>
      </c>
      <c r="Y42" s="3">
        <f t="shared" si="78"/>
        <v>46500</v>
      </c>
      <c r="Z42"/>
      <c r="AA42" s="35">
        <v>12</v>
      </c>
      <c r="AB42" s="3">
        <f t="shared" si="79"/>
        <v>46500</v>
      </c>
      <c r="AC42" s="3"/>
      <c r="AD42" s="3"/>
      <c r="AE42" s="76">
        <f t="shared" si="80"/>
        <v>0</v>
      </c>
      <c r="AF42" s="3">
        <f t="shared" si="81"/>
        <v>0</v>
      </c>
      <c r="AG42" s="3">
        <f t="shared" si="82"/>
        <v>46500</v>
      </c>
      <c r="AH42" s="36">
        <v>1</v>
      </c>
      <c r="AI42" s="3">
        <f t="shared" si="83"/>
        <v>-46500</v>
      </c>
      <c r="AJ42" s="3">
        <f t="shared" si="84"/>
        <v>0</v>
      </c>
      <c r="AK42"/>
      <c r="AL42" s="35">
        <v>12</v>
      </c>
      <c r="AM42" s="3">
        <f t="shared" si="85"/>
        <v>0</v>
      </c>
      <c r="AN42" s="3"/>
      <c r="AO42" s="3"/>
      <c r="AP42" s="76">
        <f t="shared" si="86"/>
        <v>0</v>
      </c>
      <c r="AQ42" s="3">
        <f t="shared" si="87"/>
        <v>0</v>
      </c>
      <c r="AR42" s="3">
        <f t="shared" si="88"/>
        <v>0</v>
      </c>
      <c r="AS42" s="36">
        <v>1</v>
      </c>
      <c r="AT42" s="3">
        <f t="shared" si="89"/>
        <v>0</v>
      </c>
      <c r="AU42" s="3">
        <f t="shared" si="90"/>
        <v>0</v>
      </c>
      <c r="AV42"/>
      <c r="AW42" s="35">
        <v>12</v>
      </c>
      <c r="AX42" s="3">
        <f t="shared" si="91"/>
        <v>0</v>
      </c>
      <c r="AY42" s="3"/>
      <c r="AZ42" s="3"/>
      <c r="BA42" s="76">
        <f t="shared" si="92"/>
        <v>0</v>
      </c>
      <c r="BB42" s="3">
        <f t="shared" si="93"/>
        <v>0</v>
      </c>
      <c r="BC42" s="3">
        <f t="shared" si="94"/>
        <v>0</v>
      </c>
      <c r="BD42" s="36">
        <v>1</v>
      </c>
      <c r="BE42" s="3">
        <f t="shared" si="95"/>
        <v>0</v>
      </c>
      <c r="BF42" s="3">
        <f t="shared" si="96"/>
        <v>0</v>
      </c>
      <c r="BG42"/>
      <c r="BH42" s="35">
        <v>12</v>
      </c>
      <c r="BI42" s="3">
        <f t="shared" si="97"/>
        <v>0</v>
      </c>
      <c r="BJ42" s="3"/>
      <c r="BK42" s="3"/>
      <c r="BL42" s="76">
        <f t="shared" si="98"/>
        <v>0</v>
      </c>
      <c r="BM42" s="3">
        <f t="shared" si="99"/>
        <v>0</v>
      </c>
      <c r="BN42" s="3">
        <f t="shared" si="100"/>
        <v>0</v>
      </c>
      <c r="BO42" s="36">
        <v>1</v>
      </c>
      <c r="BP42" s="3">
        <f t="shared" si="101"/>
        <v>0</v>
      </c>
      <c r="BQ42" s="3">
        <f t="shared" si="102"/>
        <v>0</v>
      </c>
      <c r="BS42" s="35">
        <v>12</v>
      </c>
      <c r="BT42" s="3">
        <f t="shared" si="103"/>
        <v>0</v>
      </c>
      <c r="BU42" s="3"/>
      <c r="BV42" s="3"/>
      <c r="BW42" s="76">
        <f t="shared" si="104"/>
        <v>0</v>
      </c>
      <c r="BX42" s="3">
        <f t="shared" si="105"/>
        <v>0</v>
      </c>
      <c r="BY42" s="3">
        <f t="shared" si="106"/>
        <v>0</v>
      </c>
      <c r="BZ42" s="36">
        <v>1</v>
      </c>
      <c r="CA42" s="3">
        <f t="shared" si="107"/>
        <v>0</v>
      </c>
      <c r="CB42" s="3">
        <f t="shared" si="108"/>
        <v>0</v>
      </c>
      <c r="CD42" s="35">
        <v>12</v>
      </c>
      <c r="CE42" s="3">
        <f t="shared" si="109"/>
        <v>0</v>
      </c>
      <c r="CF42" s="3"/>
      <c r="CG42" s="3"/>
      <c r="CH42" s="76">
        <f t="shared" si="110"/>
        <v>0</v>
      </c>
      <c r="CI42" s="3">
        <f t="shared" si="111"/>
        <v>0</v>
      </c>
      <c r="CJ42" s="3">
        <f t="shared" si="112"/>
        <v>0</v>
      </c>
      <c r="CK42" s="36">
        <v>1</v>
      </c>
      <c r="CL42" s="3">
        <f t="shared" si="113"/>
        <v>0</v>
      </c>
      <c r="CM42" s="3">
        <f t="shared" si="114"/>
        <v>0</v>
      </c>
      <c r="CO42" s="35">
        <v>12</v>
      </c>
      <c r="CP42" s="3">
        <f t="shared" si="115"/>
        <v>0</v>
      </c>
      <c r="CQ42" s="3"/>
      <c r="CR42" s="3"/>
      <c r="CS42" s="76">
        <f t="shared" si="116"/>
        <v>0</v>
      </c>
      <c r="CT42" s="3">
        <f t="shared" si="117"/>
        <v>0</v>
      </c>
      <c r="CU42" s="3">
        <f t="shared" si="118"/>
        <v>0</v>
      </c>
      <c r="CV42" s="36">
        <v>1</v>
      </c>
      <c r="CW42" s="3">
        <f t="shared" si="119"/>
        <v>0</v>
      </c>
      <c r="CX42" s="3">
        <f t="shared" si="120"/>
        <v>0</v>
      </c>
      <c r="CZ42" s="35">
        <v>12</v>
      </c>
      <c r="DA42" s="3">
        <f t="shared" si="121"/>
        <v>0</v>
      </c>
      <c r="DB42" s="3"/>
      <c r="DC42" s="3"/>
      <c r="DD42" s="76">
        <f t="shared" si="122"/>
        <v>0</v>
      </c>
      <c r="DE42" s="3">
        <f t="shared" si="123"/>
        <v>0</v>
      </c>
      <c r="DF42" s="3">
        <f t="shared" si="124"/>
        <v>0</v>
      </c>
      <c r="DG42" s="36">
        <v>1</v>
      </c>
      <c r="DH42" s="3">
        <f t="shared" si="125"/>
        <v>0</v>
      </c>
      <c r="DI42" s="3">
        <f t="shared" si="126"/>
        <v>0</v>
      </c>
    </row>
    <row r="43" spans="2:113" x14ac:dyDescent="0.25">
      <c r="P43" s="35" t="s">
        <v>29</v>
      </c>
      <c r="Q43" s="3"/>
      <c r="R43" s="3">
        <f t="shared" si="73"/>
        <v>0</v>
      </c>
      <c r="S43" s="3"/>
      <c r="T43" s="76">
        <f t="shared" si="74"/>
        <v>0</v>
      </c>
      <c r="U43" s="3">
        <f t="shared" si="75"/>
        <v>0</v>
      </c>
      <c r="V43" s="3">
        <f t="shared" si="76"/>
        <v>0</v>
      </c>
      <c r="W43" s="36"/>
      <c r="X43" s="3">
        <f t="shared" si="77"/>
        <v>0</v>
      </c>
      <c r="Y43" s="3">
        <f t="shared" si="78"/>
        <v>0</v>
      </c>
      <c r="Z43"/>
      <c r="AA43" s="35" t="s">
        <v>29</v>
      </c>
      <c r="AB43" s="3">
        <f t="shared" si="79"/>
        <v>0</v>
      </c>
      <c r="AC43" s="3"/>
      <c r="AD43" s="3"/>
      <c r="AE43" s="76">
        <f t="shared" si="80"/>
        <v>0</v>
      </c>
      <c r="AF43" s="3">
        <f t="shared" si="81"/>
        <v>0</v>
      </c>
      <c r="AG43" s="3">
        <f t="shared" si="82"/>
        <v>0</v>
      </c>
      <c r="AH43" s="36"/>
      <c r="AI43" s="3">
        <f t="shared" si="83"/>
        <v>0</v>
      </c>
      <c r="AJ43" s="3">
        <f t="shared" si="84"/>
        <v>0</v>
      </c>
      <c r="AK43"/>
      <c r="AL43" s="35" t="s">
        <v>29</v>
      </c>
      <c r="AM43" s="3">
        <f t="shared" si="85"/>
        <v>0</v>
      </c>
      <c r="AN43" s="3"/>
      <c r="AO43" s="3"/>
      <c r="AP43" s="76">
        <f t="shared" si="86"/>
        <v>0</v>
      </c>
      <c r="AQ43" s="3">
        <f t="shared" si="87"/>
        <v>0</v>
      </c>
      <c r="AR43" s="3">
        <f t="shared" si="88"/>
        <v>0</v>
      </c>
      <c r="AS43" s="36"/>
      <c r="AT43" s="3">
        <f t="shared" si="89"/>
        <v>0</v>
      </c>
      <c r="AU43" s="3">
        <f t="shared" si="90"/>
        <v>0</v>
      </c>
      <c r="AV43"/>
      <c r="AW43" s="35" t="s">
        <v>29</v>
      </c>
      <c r="AX43" s="3">
        <f t="shared" si="91"/>
        <v>0</v>
      </c>
      <c r="AY43" s="3"/>
      <c r="AZ43" s="3"/>
      <c r="BA43" s="76">
        <f t="shared" si="92"/>
        <v>0</v>
      </c>
      <c r="BB43" s="3">
        <f t="shared" si="93"/>
        <v>0</v>
      </c>
      <c r="BC43" s="3">
        <f t="shared" si="94"/>
        <v>0</v>
      </c>
      <c r="BD43" s="36"/>
      <c r="BE43" s="3">
        <f t="shared" si="95"/>
        <v>0</v>
      </c>
      <c r="BF43" s="3">
        <f t="shared" si="96"/>
        <v>0</v>
      </c>
      <c r="BG43"/>
      <c r="BH43" s="35" t="s">
        <v>29</v>
      </c>
      <c r="BI43" s="3">
        <f t="shared" si="97"/>
        <v>0</v>
      </c>
      <c r="BJ43" s="3"/>
      <c r="BK43" s="3"/>
      <c r="BL43" s="76">
        <f t="shared" si="98"/>
        <v>0</v>
      </c>
      <c r="BM43" s="3">
        <f t="shared" si="99"/>
        <v>0</v>
      </c>
      <c r="BN43" s="3">
        <f t="shared" si="100"/>
        <v>0</v>
      </c>
      <c r="BO43" s="36"/>
      <c r="BP43" s="3">
        <f t="shared" si="101"/>
        <v>0</v>
      </c>
      <c r="BQ43" s="3">
        <f t="shared" si="102"/>
        <v>0</v>
      </c>
      <c r="BS43" s="35" t="s">
        <v>29</v>
      </c>
      <c r="BT43" s="3">
        <f t="shared" si="103"/>
        <v>0</v>
      </c>
      <c r="BU43" s="3"/>
      <c r="BV43" s="3"/>
      <c r="BW43" s="76">
        <f t="shared" si="104"/>
        <v>0</v>
      </c>
      <c r="BX43" s="3">
        <f t="shared" si="105"/>
        <v>0</v>
      </c>
      <c r="BY43" s="3">
        <f t="shared" si="106"/>
        <v>0</v>
      </c>
      <c r="BZ43" s="36"/>
      <c r="CA43" s="3">
        <f t="shared" si="107"/>
        <v>0</v>
      </c>
      <c r="CB43" s="3">
        <f t="shared" si="108"/>
        <v>0</v>
      </c>
      <c r="CD43" s="35" t="s">
        <v>29</v>
      </c>
      <c r="CE43" s="3">
        <f t="shared" si="109"/>
        <v>0</v>
      </c>
      <c r="CF43" s="3"/>
      <c r="CG43" s="3"/>
      <c r="CH43" s="76">
        <f t="shared" si="110"/>
        <v>0</v>
      </c>
      <c r="CI43" s="3">
        <f t="shared" si="111"/>
        <v>0</v>
      </c>
      <c r="CJ43" s="3">
        <f t="shared" si="112"/>
        <v>0</v>
      </c>
      <c r="CK43" s="36"/>
      <c r="CL43" s="3">
        <f t="shared" si="113"/>
        <v>0</v>
      </c>
      <c r="CM43" s="3">
        <f t="shared" si="114"/>
        <v>0</v>
      </c>
      <c r="CO43" s="35" t="s">
        <v>29</v>
      </c>
      <c r="CP43" s="3">
        <f t="shared" si="115"/>
        <v>0</v>
      </c>
      <c r="CQ43" s="3"/>
      <c r="CR43" s="3"/>
      <c r="CS43" s="76">
        <f t="shared" si="116"/>
        <v>0</v>
      </c>
      <c r="CT43" s="3">
        <f t="shared" si="117"/>
        <v>0</v>
      </c>
      <c r="CU43" s="3">
        <f t="shared" si="118"/>
        <v>0</v>
      </c>
      <c r="CV43" s="36"/>
      <c r="CW43" s="3">
        <f t="shared" si="119"/>
        <v>0</v>
      </c>
      <c r="CX43" s="3">
        <f t="shared" si="120"/>
        <v>0</v>
      </c>
      <c r="CZ43" s="35" t="s">
        <v>29</v>
      </c>
      <c r="DA43" s="3">
        <f t="shared" si="121"/>
        <v>0</v>
      </c>
      <c r="DB43" s="3"/>
      <c r="DC43" s="3"/>
      <c r="DD43" s="76">
        <f t="shared" si="122"/>
        <v>0</v>
      </c>
      <c r="DE43" s="3">
        <f t="shared" si="123"/>
        <v>0</v>
      </c>
      <c r="DF43" s="3">
        <f t="shared" si="124"/>
        <v>0</v>
      </c>
      <c r="DG43" s="36"/>
      <c r="DH43" s="3">
        <f t="shared" si="125"/>
        <v>0</v>
      </c>
      <c r="DI43" s="3">
        <f t="shared" si="126"/>
        <v>0</v>
      </c>
    </row>
    <row r="44" spans="2:113" x14ac:dyDescent="0.25">
      <c r="P44" s="35" t="s">
        <v>30</v>
      </c>
      <c r="Q44" s="3"/>
      <c r="R44" s="3">
        <f t="shared" si="73"/>
        <v>0</v>
      </c>
      <c r="S44" s="3"/>
      <c r="T44" s="76">
        <f t="shared" si="74"/>
        <v>0</v>
      </c>
      <c r="U44" s="3">
        <f t="shared" si="75"/>
        <v>0</v>
      </c>
      <c r="V44" s="3">
        <f t="shared" si="76"/>
        <v>0</v>
      </c>
      <c r="W44" s="36"/>
      <c r="X44" s="3">
        <f t="shared" si="77"/>
        <v>0</v>
      </c>
      <c r="Y44" s="3">
        <f t="shared" si="78"/>
        <v>0</v>
      </c>
      <c r="Z44"/>
      <c r="AA44" s="35" t="s">
        <v>30</v>
      </c>
      <c r="AB44" s="3">
        <f t="shared" si="79"/>
        <v>0</v>
      </c>
      <c r="AC44" s="3"/>
      <c r="AD44" s="3"/>
      <c r="AE44" s="76">
        <f t="shared" si="80"/>
        <v>0</v>
      </c>
      <c r="AF44" s="3">
        <f t="shared" si="81"/>
        <v>0</v>
      </c>
      <c r="AG44" s="3">
        <f t="shared" si="82"/>
        <v>0</v>
      </c>
      <c r="AH44" s="36"/>
      <c r="AI44" s="3">
        <f t="shared" si="83"/>
        <v>0</v>
      </c>
      <c r="AJ44" s="3">
        <f t="shared" si="84"/>
        <v>0</v>
      </c>
      <c r="AK44"/>
      <c r="AL44" s="35" t="s">
        <v>30</v>
      </c>
      <c r="AM44" s="3">
        <f t="shared" si="85"/>
        <v>0</v>
      </c>
      <c r="AN44" s="3"/>
      <c r="AO44" s="3"/>
      <c r="AP44" s="76">
        <f t="shared" si="86"/>
        <v>0</v>
      </c>
      <c r="AQ44" s="3">
        <f t="shared" si="87"/>
        <v>0</v>
      </c>
      <c r="AR44" s="3">
        <f t="shared" si="88"/>
        <v>0</v>
      </c>
      <c r="AS44" s="36"/>
      <c r="AT44" s="3">
        <f t="shared" si="89"/>
        <v>0</v>
      </c>
      <c r="AU44" s="3">
        <f t="shared" si="90"/>
        <v>0</v>
      </c>
      <c r="AV44"/>
      <c r="AW44" s="35" t="s">
        <v>30</v>
      </c>
      <c r="AX44" s="3">
        <f t="shared" si="91"/>
        <v>0</v>
      </c>
      <c r="AY44" s="3"/>
      <c r="AZ44" s="3"/>
      <c r="BA44" s="76">
        <f t="shared" si="92"/>
        <v>0</v>
      </c>
      <c r="BB44" s="3">
        <f t="shared" si="93"/>
        <v>0</v>
      </c>
      <c r="BC44" s="3">
        <f t="shared" si="94"/>
        <v>0</v>
      </c>
      <c r="BD44" s="36"/>
      <c r="BE44" s="3">
        <f t="shared" si="95"/>
        <v>0</v>
      </c>
      <c r="BF44" s="3">
        <f t="shared" si="96"/>
        <v>0</v>
      </c>
      <c r="BG44"/>
      <c r="BH44" s="35" t="s">
        <v>30</v>
      </c>
      <c r="BI44" s="3">
        <f t="shared" si="97"/>
        <v>0</v>
      </c>
      <c r="BJ44" s="3"/>
      <c r="BK44" s="3"/>
      <c r="BL44" s="76">
        <f t="shared" si="98"/>
        <v>0</v>
      </c>
      <c r="BM44" s="3">
        <f t="shared" si="99"/>
        <v>0</v>
      </c>
      <c r="BN44" s="3">
        <f t="shared" si="100"/>
        <v>0</v>
      </c>
      <c r="BO44" s="36"/>
      <c r="BP44" s="3">
        <f t="shared" si="101"/>
        <v>0</v>
      </c>
      <c r="BQ44" s="3">
        <f t="shared" si="102"/>
        <v>0</v>
      </c>
      <c r="BS44" s="35" t="s">
        <v>30</v>
      </c>
      <c r="BT44" s="3">
        <f t="shared" si="103"/>
        <v>0</v>
      </c>
      <c r="BU44" s="3"/>
      <c r="BV44" s="3"/>
      <c r="BW44" s="76">
        <f t="shared" si="104"/>
        <v>0</v>
      </c>
      <c r="BX44" s="3">
        <f t="shared" si="105"/>
        <v>0</v>
      </c>
      <c r="BY44" s="3">
        <f t="shared" si="106"/>
        <v>0</v>
      </c>
      <c r="BZ44" s="36"/>
      <c r="CA44" s="3">
        <f t="shared" si="107"/>
        <v>0</v>
      </c>
      <c r="CB44" s="3">
        <f t="shared" si="108"/>
        <v>0</v>
      </c>
      <c r="CD44" s="35" t="s">
        <v>30</v>
      </c>
      <c r="CE44" s="3">
        <f t="shared" si="109"/>
        <v>0</v>
      </c>
      <c r="CF44" s="3"/>
      <c r="CG44" s="3"/>
      <c r="CH44" s="76">
        <f t="shared" si="110"/>
        <v>0</v>
      </c>
      <c r="CI44" s="3">
        <f t="shared" si="111"/>
        <v>0</v>
      </c>
      <c r="CJ44" s="3">
        <f t="shared" si="112"/>
        <v>0</v>
      </c>
      <c r="CK44" s="36"/>
      <c r="CL44" s="3">
        <f t="shared" si="113"/>
        <v>0</v>
      </c>
      <c r="CM44" s="3">
        <f t="shared" si="114"/>
        <v>0</v>
      </c>
      <c r="CO44" s="35" t="s">
        <v>30</v>
      </c>
      <c r="CP44" s="3">
        <f t="shared" si="115"/>
        <v>0</v>
      </c>
      <c r="CQ44" s="3"/>
      <c r="CR44" s="3"/>
      <c r="CS44" s="76">
        <f t="shared" si="116"/>
        <v>0</v>
      </c>
      <c r="CT44" s="3">
        <f t="shared" si="117"/>
        <v>0</v>
      </c>
      <c r="CU44" s="3">
        <f t="shared" si="118"/>
        <v>0</v>
      </c>
      <c r="CV44" s="36"/>
      <c r="CW44" s="3">
        <f t="shared" si="119"/>
        <v>0</v>
      </c>
      <c r="CX44" s="3">
        <f t="shared" si="120"/>
        <v>0</v>
      </c>
      <c r="CZ44" s="35" t="s">
        <v>30</v>
      </c>
      <c r="DA44" s="3">
        <f t="shared" si="121"/>
        <v>0</v>
      </c>
      <c r="DB44" s="3"/>
      <c r="DC44" s="3"/>
      <c r="DD44" s="76">
        <f t="shared" si="122"/>
        <v>0</v>
      </c>
      <c r="DE44" s="3">
        <f t="shared" si="123"/>
        <v>0</v>
      </c>
      <c r="DF44" s="3">
        <f t="shared" si="124"/>
        <v>0</v>
      </c>
      <c r="DG44" s="36"/>
      <c r="DH44" s="3">
        <f t="shared" si="125"/>
        <v>0</v>
      </c>
      <c r="DI44" s="3">
        <f t="shared" si="126"/>
        <v>0</v>
      </c>
    </row>
    <row r="45" spans="2:113" x14ac:dyDescent="0.25">
      <c r="P45" s="35" t="s">
        <v>31</v>
      </c>
      <c r="Q45" s="3"/>
      <c r="R45" s="3">
        <f t="shared" si="73"/>
        <v>0</v>
      </c>
      <c r="S45" s="3"/>
      <c r="T45" s="76">
        <f t="shared" si="74"/>
        <v>0</v>
      </c>
      <c r="U45" s="3">
        <f t="shared" si="75"/>
        <v>0</v>
      </c>
      <c r="V45" s="3">
        <f t="shared" si="76"/>
        <v>0</v>
      </c>
      <c r="W45" s="36"/>
      <c r="X45" s="3">
        <f t="shared" si="77"/>
        <v>0</v>
      </c>
      <c r="Y45" s="3">
        <f t="shared" si="78"/>
        <v>0</v>
      </c>
      <c r="Z45"/>
      <c r="AA45" s="35" t="s">
        <v>31</v>
      </c>
      <c r="AB45" s="3">
        <f t="shared" si="79"/>
        <v>0</v>
      </c>
      <c r="AC45" s="3"/>
      <c r="AD45" s="3"/>
      <c r="AE45" s="76">
        <f t="shared" si="80"/>
        <v>0</v>
      </c>
      <c r="AF45" s="3">
        <f t="shared" si="81"/>
        <v>0</v>
      </c>
      <c r="AG45" s="3">
        <f t="shared" si="82"/>
        <v>0</v>
      </c>
      <c r="AH45" s="36"/>
      <c r="AI45" s="3">
        <f t="shared" si="83"/>
        <v>0</v>
      </c>
      <c r="AJ45" s="3">
        <f t="shared" si="84"/>
        <v>0</v>
      </c>
      <c r="AK45"/>
      <c r="AL45" s="35" t="s">
        <v>31</v>
      </c>
      <c r="AM45" s="3">
        <f t="shared" si="85"/>
        <v>0</v>
      </c>
      <c r="AN45" s="3"/>
      <c r="AO45" s="3"/>
      <c r="AP45" s="76">
        <f t="shared" si="86"/>
        <v>0</v>
      </c>
      <c r="AQ45" s="3">
        <f t="shared" si="87"/>
        <v>0</v>
      </c>
      <c r="AR45" s="3">
        <f t="shared" si="88"/>
        <v>0</v>
      </c>
      <c r="AS45" s="36"/>
      <c r="AT45" s="3">
        <f t="shared" si="89"/>
        <v>0</v>
      </c>
      <c r="AU45" s="3">
        <f t="shared" si="90"/>
        <v>0</v>
      </c>
      <c r="AV45"/>
      <c r="AW45" s="35" t="s">
        <v>31</v>
      </c>
      <c r="AX45" s="3">
        <f t="shared" si="91"/>
        <v>0</v>
      </c>
      <c r="AY45" s="3"/>
      <c r="AZ45" s="3"/>
      <c r="BA45" s="76">
        <f t="shared" si="92"/>
        <v>0</v>
      </c>
      <c r="BB45" s="3">
        <f t="shared" si="93"/>
        <v>0</v>
      </c>
      <c r="BC45" s="3">
        <f t="shared" si="94"/>
        <v>0</v>
      </c>
      <c r="BD45" s="36"/>
      <c r="BE45" s="3">
        <f t="shared" si="95"/>
        <v>0</v>
      </c>
      <c r="BF45" s="3">
        <f t="shared" si="96"/>
        <v>0</v>
      </c>
      <c r="BG45"/>
      <c r="BH45" s="35" t="s">
        <v>31</v>
      </c>
      <c r="BI45" s="3">
        <f t="shared" si="97"/>
        <v>0</v>
      </c>
      <c r="BJ45" s="3"/>
      <c r="BK45" s="3"/>
      <c r="BL45" s="76">
        <f t="shared" si="98"/>
        <v>0</v>
      </c>
      <c r="BM45" s="3">
        <f t="shared" si="99"/>
        <v>0</v>
      </c>
      <c r="BN45" s="3">
        <f t="shared" si="100"/>
        <v>0</v>
      </c>
      <c r="BO45" s="36"/>
      <c r="BP45" s="3">
        <f t="shared" si="101"/>
        <v>0</v>
      </c>
      <c r="BQ45" s="3">
        <f t="shared" si="102"/>
        <v>0</v>
      </c>
      <c r="BS45" s="35" t="s">
        <v>31</v>
      </c>
      <c r="BT45" s="3">
        <f t="shared" si="103"/>
        <v>0</v>
      </c>
      <c r="BU45" s="3"/>
      <c r="BV45" s="3"/>
      <c r="BW45" s="76">
        <f t="shared" si="104"/>
        <v>0</v>
      </c>
      <c r="BX45" s="3">
        <f t="shared" si="105"/>
        <v>0</v>
      </c>
      <c r="BY45" s="3">
        <f t="shared" si="106"/>
        <v>0</v>
      </c>
      <c r="BZ45" s="36"/>
      <c r="CA45" s="3">
        <f t="shared" si="107"/>
        <v>0</v>
      </c>
      <c r="CB45" s="3">
        <f t="shared" si="108"/>
        <v>0</v>
      </c>
      <c r="CD45" s="35" t="s">
        <v>31</v>
      </c>
      <c r="CE45" s="3">
        <f t="shared" si="109"/>
        <v>0</v>
      </c>
      <c r="CF45" s="3"/>
      <c r="CG45" s="3"/>
      <c r="CH45" s="76">
        <f t="shared" si="110"/>
        <v>0</v>
      </c>
      <c r="CI45" s="3">
        <f t="shared" si="111"/>
        <v>0</v>
      </c>
      <c r="CJ45" s="3">
        <f t="shared" si="112"/>
        <v>0</v>
      </c>
      <c r="CK45" s="36"/>
      <c r="CL45" s="3">
        <f t="shared" si="113"/>
        <v>0</v>
      </c>
      <c r="CM45" s="3">
        <f t="shared" si="114"/>
        <v>0</v>
      </c>
      <c r="CO45" s="35" t="s">
        <v>31</v>
      </c>
      <c r="CP45" s="3">
        <f t="shared" si="115"/>
        <v>0</v>
      </c>
      <c r="CQ45" s="3"/>
      <c r="CR45" s="3"/>
      <c r="CS45" s="76">
        <f t="shared" si="116"/>
        <v>0</v>
      </c>
      <c r="CT45" s="3">
        <f t="shared" si="117"/>
        <v>0</v>
      </c>
      <c r="CU45" s="3">
        <f t="shared" si="118"/>
        <v>0</v>
      </c>
      <c r="CV45" s="36"/>
      <c r="CW45" s="3">
        <f t="shared" si="119"/>
        <v>0</v>
      </c>
      <c r="CX45" s="3">
        <f t="shared" si="120"/>
        <v>0</v>
      </c>
      <c r="CZ45" s="35" t="s">
        <v>31</v>
      </c>
      <c r="DA45" s="3">
        <f t="shared" si="121"/>
        <v>0</v>
      </c>
      <c r="DB45" s="3"/>
      <c r="DC45" s="3"/>
      <c r="DD45" s="76">
        <f t="shared" si="122"/>
        <v>0</v>
      </c>
      <c r="DE45" s="3">
        <f t="shared" si="123"/>
        <v>0</v>
      </c>
      <c r="DF45" s="3">
        <f t="shared" si="124"/>
        <v>0</v>
      </c>
      <c r="DG45" s="36"/>
      <c r="DH45" s="3">
        <f t="shared" si="125"/>
        <v>0</v>
      </c>
      <c r="DI45" s="3">
        <f t="shared" si="126"/>
        <v>0</v>
      </c>
    </row>
    <row r="46" spans="2:113" x14ac:dyDescent="0.25">
      <c r="P46" s="35" t="s">
        <v>32</v>
      </c>
      <c r="Q46" s="3"/>
      <c r="R46" s="3">
        <f t="shared" si="73"/>
        <v>0</v>
      </c>
      <c r="S46" s="3"/>
      <c r="T46" s="76">
        <f t="shared" si="74"/>
        <v>0</v>
      </c>
      <c r="U46" s="3">
        <f t="shared" si="75"/>
        <v>0</v>
      </c>
      <c r="V46" s="3">
        <f t="shared" si="76"/>
        <v>0</v>
      </c>
      <c r="W46" s="36"/>
      <c r="X46" s="3">
        <f t="shared" si="77"/>
        <v>0</v>
      </c>
      <c r="Y46" s="3">
        <f t="shared" si="78"/>
        <v>0</v>
      </c>
      <c r="Z46"/>
      <c r="AA46" s="35" t="s">
        <v>32</v>
      </c>
      <c r="AB46" s="3">
        <f t="shared" si="79"/>
        <v>0</v>
      </c>
      <c r="AC46" s="3"/>
      <c r="AD46" s="3"/>
      <c r="AE46" s="76">
        <f t="shared" si="80"/>
        <v>0</v>
      </c>
      <c r="AF46" s="3">
        <f t="shared" si="81"/>
        <v>0</v>
      </c>
      <c r="AG46" s="3">
        <f t="shared" si="82"/>
        <v>0</v>
      </c>
      <c r="AH46" s="36"/>
      <c r="AI46" s="3">
        <f t="shared" si="83"/>
        <v>0</v>
      </c>
      <c r="AJ46" s="3">
        <f t="shared" si="84"/>
        <v>0</v>
      </c>
      <c r="AK46"/>
      <c r="AL46" s="35" t="s">
        <v>32</v>
      </c>
      <c r="AM46" s="3">
        <f t="shared" si="85"/>
        <v>0</v>
      </c>
      <c r="AN46" s="3"/>
      <c r="AO46" s="3"/>
      <c r="AP46" s="76">
        <f t="shared" si="86"/>
        <v>0</v>
      </c>
      <c r="AQ46" s="3">
        <f t="shared" si="87"/>
        <v>0</v>
      </c>
      <c r="AR46" s="3">
        <f t="shared" si="88"/>
        <v>0</v>
      </c>
      <c r="AS46" s="36"/>
      <c r="AT46" s="3">
        <f t="shared" si="89"/>
        <v>0</v>
      </c>
      <c r="AU46" s="3">
        <f t="shared" si="90"/>
        <v>0</v>
      </c>
      <c r="AV46"/>
      <c r="AW46" s="35" t="s">
        <v>32</v>
      </c>
      <c r="AX46" s="3">
        <f t="shared" si="91"/>
        <v>0</v>
      </c>
      <c r="AY46" s="3"/>
      <c r="AZ46" s="3"/>
      <c r="BA46" s="76">
        <f t="shared" si="92"/>
        <v>0</v>
      </c>
      <c r="BB46" s="3">
        <f t="shared" si="93"/>
        <v>0</v>
      </c>
      <c r="BC46" s="3">
        <f t="shared" si="94"/>
        <v>0</v>
      </c>
      <c r="BD46" s="36"/>
      <c r="BE46" s="3">
        <f t="shared" si="95"/>
        <v>0</v>
      </c>
      <c r="BF46" s="3">
        <f t="shared" si="96"/>
        <v>0</v>
      </c>
      <c r="BG46"/>
      <c r="BH46" s="35" t="s">
        <v>32</v>
      </c>
      <c r="BI46" s="3">
        <f t="shared" si="97"/>
        <v>0</v>
      </c>
      <c r="BJ46" s="3"/>
      <c r="BK46" s="3"/>
      <c r="BL46" s="76">
        <f t="shared" si="98"/>
        <v>0</v>
      </c>
      <c r="BM46" s="3">
        <f t="shared" si="99"/>
        <v>0</v>
      </c>
      <c r="BN46" s="3">
        <f t="shared" si="100"/>
        <v>0</v>
      </c>
      <c r="BO46" s="36"/>
      <c r="BP46" s="3">
        <f t="shared" si="101"/>
        <v>0</v>
      </c>
      <c r="BQ46" s="3">
        <f t="shared" si="102"/>
        <v>0</v>
      </c>
      <c r="BS46" s="35" t="s">
        <v>32</v>
      </c>
      <c r="BT46" s="3">
        <f t="shared" si="103"/>
        <v>0</v>
      </c>
      <c r="BU46" s="3"/>
      <c r="BV46" s="3"/>
      <c r="BW46" s="76">
        <f t="shared" si="104"/>
        <v>0</v>
      </c>
      <c r="BX46" s="3">
        <f t="shared" si="105"/>
        <v>0</v>
      </c>
      <c r="BY46" s="3">
        <f t="shared" si="106"/>
        <v>0</v>
      </c>
      <c r="BZ46" s="36"/>
      <c r="CA46" s="3">
        <f t="shared" si="107"/>
        <v>0</v>
      </c>
      <c r="CB46" s="3">
        <f t="shared" si="108"/>
        <v>0</v>
      </c>
      <c r="CD46" s="35" t="s">
        <v>32</v>
      </c>
      <c r="CE46" s="3">
        <f t="shared" si="109"/>
        <v>0</v>
      </c>
      <c r="CF46" s="3"/>
      <c r="CG46" s="3"/>
      <c r="CH46" s="76">
        <f t="shared" si="110"/>
        <v>0</v>
      </c>
      <c r="CI46" s="3">
        <f t="shared" si="111"/>
        <v>0</v>
      </c>
      <c r="CJ46" s="3">
        <f t="shared" si="112"/>
        <v>0</v>
      </c>
      <c r="CK46" s="36"/>
      <c r="CL46" s="3">
        <f t="shared" si="113"/>
        <v>0</v>
      </c>
      <c r="CM46" s="3">
        <f t="shared" si="114"/>
        <v>0</v>
      </c>
      <c r="CO46" s="35" t="s">
        <v>32</v>
      </c>
      <c r="CP46" s="3">
        <f t="shared" si="115"/>
        <v>0</v>
      </c>
      <c r="CQ46" s="3"/>
      <c r="CR46" s="3"/>
      <c r="CS46" s="76">
        <f t="shared" si="116"/>
        <v>0</v>
      </c>
      <c r="CT46" s="3">
        <f t="shared" si="117"/>
        <v>0</v>
      </c>
      <c r="CU46" s="3">
        <f t="shared" si="118"/>
        <v>0</v>
      </c>
      <c r="CV46" s="36"/>
      <c r="CW46" s="3">
        <f t="shared" si="119"/>
        <v>0</v>
      </c>
      <c r="CX46" s="3">
        <f t="shared" si="120"/>
        <v>0</v>
      </c>
      <c r="CZ46" s="35" t="s">
        <v>32</v>
      </c>
      <c r="DA46" s="3">
        <f t="shared" si="121"/>
        <v>0</v>
      </c>
      <c r="DB46" s="3"/>
      <c r="DC46" s="3"/>
      <c r="DD46" s="76">
        <f t="shared" si="122"/>
        <v>0</v>
      </c>
      <c r="DE46" s="3">
        <f t="shared" si="123"/>
        <v>0</v>
      </c>
      <c r="DF46" s="3">
        <f t="shared" si="124"/>
        <v>0</v>
      </c>
      <c r="DG46" s="36"/>
      <c r="DH46" s="3">
        <f t="shared" si="125"/>
        <v>0</v>
      </c>
      <c r="DI46" s="3">
        <f t="shared" si="126"/>
        <v>0</v>
      </c>
    </row>
    <row r="47" spans="2:113" x14ac:dyDescent="0.25">
      <c r="P47" s="35">
        <v>14</v>
      </c>
      <c r="Q47" s="3"/>
      <c r="R47" s="3">
        <f t="shared" si="73"/>
        <v>0</v>
      </c>
      <c r="S47" s="3"/>
      <c r="T47" s="76">
        <f t="shared" si="74"/>
        <v>0</v>
      </c>
      <c r="U47" s="3">
        <f t="shared" si="75"/>
        <v>0</v>
      </c>
      <c r="V47" s="3">
        <f t="shared" si="76"/>
        <v>0</v>
      </c>
      <c r="W47" s="36"/>
      <c r="X47" s="3">
        <f t="shared" si="77"/>
        <v>0</v>
      </c>
      <c r="Y47" s="3">
        <f t="shared" si="78"/>
        <v>0</v>
      </c>
      <c r="Z47"/>
      <c r="AA47" s="35">
        <v>14</v>
      </c>
      <c r="AB47" s="3">
        <f t="shared" si="79"/>
        <v>0</v>
      </c>
      <c r="AC47" s="3"/>
      <c r="AD47" s="3"/>
      <c r="AE47" s="76">
        <f t="shared" si="80"/>
        <v>0</v>
      </c>
      <c r="AF47" s="3">
        <f t="shared" si="81"/>
        <v>0</v>
      </c>
      <c r="AG47" s="3">
        <f t="shared" si="82"/>
        <v>0</v>
      </c>
      <c r="AH47" s="36"/>
      <c r="AI47" s="3">
        <f t="shared" si="83"/>
        <v>0</v>
      </c>
      <c r="AJ47" s="3">
        <f t="shared" si="84"/>
        <v>0</v>
      </c>
      <c r="AK47"/>
      <c r="AL47" s="35">
        <v>14</v>
      </c>
      <c r="AM47" s="3">
        <f t="shared" si="85"/>
        <v>0</v>
      </c>
      <c r="AN47" s="3"/>
      <c r="AO47" s="3"/>
      <c r="AP47" s="76">
        <f t="shared" si="86"/>
        <v>0</v>
      </c>
      <c r="AQ47" s="3">
        <f t="shared" si="87"/>
        <v>0</v>
      </c>
      <c r="AR47" s="3">
        <f t="shared" si="88"/>
        <v>0</v>
      </c>
      <c r="AS47" s="36"/>
      <c r="AT47" s="3">
        <f t="shared" si="89"/>
        <v>0</v>
      </c>
      <c r="AU47" s="3">
        <f t="shared" si="90"/>
        <v>0</v>
      </c>
      <c r="AV47"/>
      <c r="AW47" s="35">
        <v>14</v>
      </c>
      <c r="AX47" s="3">
        <f t="shared" si="91"/>
        <v>0</v>
      </c>
      <c r="AY47" s="3"/>
      <c r="AZ47" s="3"/>
      <c r="BA47" s="76">
        <f t="shared" si="92"/>
        <v>0</v>
      </c>
      <c r="BB47" s="3">
        <f t="shared" si="93"/>
        <v>0</v>
      </c>
      <c r="BC47" s="3">
        <f t="shared" si="94"/>
        <v>0</v>
      </c>
      <c r="BD47" s="36"/>
      <c r="BE47" s="3">
        <f t="shared" si="95"/>
        <v>0</v>
      </c>
      <c r="BF47" s="3">
        <f t="shared" si="96"/>
        <v>0</v>
      </c>
      <c r="BG47"/>
      <c r="BH47" s="35">
        <v>14</v>
      </c>
      <c r="BI47" s="3">
        <f t="shared" si="97"/>
        <v>0</v>
      </c>
      <c r="BJ47" s="3"/>
      <c r="BK47" s="3"/>
      <c r="BL47" s="76">
        <f t="shared" si="98"/>
        <v>0</v>
      </c>
      <c r="BM47" s="3">
        <f t="shared" si="99"/>
        <v>0</v>
      </c>
      <c r="BN47" s="3">
        <f t="shared" si="100"/>
        <v>0</v>
      </c>
      <c r="BO47" s="36"/>
      <c r="BP47" s="3">
        <f t="shared" si="101"/>
        <v>0</v>
      </c>
      <c r="BQ47" s="3">
        <f t="shared" si="102"/>
        <v>0</v>
      </c>
      <c r="BS47" s="35">
        <v>14</v>
      </c>
      <c r="BT47" s="3">
        <f t="shared" si="103"/>
        <v>0</v>
      </c>
      <c r="BU47" s="3"/>
      <c r="BV47" s="3"/>
      <c r="BW47" s="76">
        <f t="shared" si="104"/>
        <v>0</v>
      </c>
      <c r="BX47" s="3">
        <f t="shared" si="105"/>
        <v>0</v>
      </c>
      <c r="BY47" s="3">
        <f t="shared" si="106"/>
        <v>0</v>
      </c>
      <c r="BZ47" s="36"/>
      <c r="CA47" s="3">
        <f t="shared" si="107"/>
        <v>0</v>
      </c>
      <c r="CB47" s="3">
        <f t="shared" si="108"/>
        <v>0</v>
      </c>
      <c r="CD47" s="35">
        <v>14</v>
      </c>
      <c r="CE47" s="3">
        <f t="shared" si="109"/>
        <v>0</v>
      </c>
      <c r="CF47" s="3"/>
      <c r="CG47" s="3"/>
      <c r="CH47" s="76">
        <f t="shared" si="110"/>
        <v>0</v>
      </c>
      <c r="CI47" s="3">
        <f t="shared" si="111"/>
        <v>0</v>
      </c>
      <c r="CJ47" s="3">
        <f t="shared" si="112"/>
        <v>0</v>
      </c>
      <c r="CK47" s="36"/>
      <c r="CL47" s="3">
        <f t="shared" si="113"/>
        <v>0</v>
      </c>
      <c r="CM47" s="3">
        <f t="shared" si="114"/>
        <v>0</v>
      </c>
      <c r="CO47" s="35">
        <v>14</v>
      </c>
      <c r="CP47" s="3">
        <f t="shared" si="115"/>
        <v>0</v>
      </c>
      <c r="CQ47" s="3"/>
      <c r="CR47" s="3"/>
      <c r="CS47" s="76">
        <f t="shared" si="116"/>
        <v>0</v>
      </c>
      <c r="CT47" s="3">
        <f t="shared" si="117"/>
        <v>0</v>
      </c>
      <c r="CU47" s="3">
        <f t="shared" si="118"/>
        <v>0</v>
      </c>
      <c r="CV47" s="36"/>
      <c r="CW47" s="3">
        <f t="shared" si="119"/>
        <v>0</v>
      </c>
      <c r="CX47" s="3">
        <f t="shared" si="120"/>
        <v>0</v>
      </c>
      <c r="CZ47" s="35">
        <v>14</v>
      </c>
      <c r="DA47" s="3">
        <f t="shared" si="121"/>
        <v>0</v>
      </c>
      <c r="DB47" s="3"/>
      <c r="DC47" s="3"/>
      <c r="DD47" s="76">
        <f t="shared" si="122"/>
        <v>0</v>
      </c>
      <c r="DE47" s="3">
        <f t="shared" si="123"/>
        <v>0</v>
      </c>
      <c r="DF47" s="3">
        <f t="shared" si="124"/>
        <v>0</v>
      </c>
      <c r="DG47" s="36"/>
      <c r="DH47" s="3">
        <f t="shared" si="125"/>
        <v>0</v>
      </c>
      <c r="DI47" s="3">
        <f t="shared" si="126"/>
        <v>0</v>
      </c>
    </row>
    <row r="48" spans="2:113" x14ac:dyDescent="0.25">
      <c r="P48" s="35">
        <v>17</v>
      </c>
      <c r="Q48" s="3"/>
      <c r="R48" s="3">
        <f t="shared" si="73"/>
        <v>0</v>
      </c>
      <c r="S48" s="3"/>
      <c r="T48" s="76">
        <f t="shared" si="74"/>
        <v>0</v>
      </c>
      <c r="U48" s="3">
        <f t="shared" si="75"/>
        <v>0</v>
      </c>
      <c r="V48" s="3">
        <f t="shared" si="76"/>
        <v>0</v>
      </c>
      <c r="W48" s="36">
        <v>0.08</v>
      </c>
      <c r="X48" s="3">
        <f t="shared" si="77"/>
        <v>0</v>
      </c>
      <c r="Y48" s="3">
        <f t="shared" si="78"/>
        <v>0</v>
      </c>
      <c r="Z48"/>
      <c r="AA48" s="35">
        <v>17</v>
      </c>
      <c r="AB48" s="3">
        <f t="shared" si="79"/>
        <v>0</v>
      </c>
      <c r="AC48" s="3"/>
      <c r="AD48" s="3"/>
      <c r="AE48" s="76">
        <f t="shared" si="80"/>
        <v>0</v>
      </c>
      <c r="AF48" s="3">
        <f t="shared" si="81"/>
        <v>0</v>
      </c>
      <c r="AG48" s="3">
        <f t="shared" si="82"/>
        <v>0</v>
      </c>
      <c r="AH48" s="36">
        <v>0.08</v>
      </c>
      <c r="AI48" s="3">
        <f t="shared" si="83"/>
        <v>0</v>
      </c>
      <c r="AJ48" s="3">
        <f t="shared" si="84"/>
        <v>0</v>
      </c>
      <c r="AK48"/>
      <c r="AL48" s="35">
        <v>17</v>
      </c>
      <c r="AM48" s="3">
        <f t="shared" si="85"/>
        <v>0</v>
      </c>
      <c r="AN48" s="3"/>
      <c r="AO48" s="3"/>
      <c r="AP48" s="76">
        <f t="shared" si="86"/>
        <v>0</v>
      </c>
      <c r="AQ48" s="3">
        <f t="shared" si="87"/>
        <v>0</v>
      </c>
      <c r="AR48" s="3">
        <f t="shared" si="88"/>
        <v>0</v>
      </c>
      <c r="AS48" s="36">
        <v>0.08</v>
      </c>
      <c r="AT48" s="3">
        <f t="shared" si="89"/>
        <v>0</v>
      </c>
      <c r="AU48" s="3">
        <f t="shared" si="90"/>
        <v>0</v>
      </c>
      <c r="AV48"/>
      <c r="AW48" s="35">
        <v>17</v>
      </c>
      <c r="AX48" s="3">
        <f t="shared" si="91"/>
        <v>0</v>
      </c>
      <c r="AY48" s="3"/>
      <c r="AZ48" s="3"/>
      <c r="BA48" s="76">
        <f t="shared" si="92"/>
        <v>0</v>
      </c>
      <c r="BB48" s="3">
        <f t="shared" si="93"/>
        <v>0</v>
      </c>
      <c r="BC48" s="3">
        <f t="shared" si="94"/>
        <v>0</v>
      </c>
      <c r="BD48" s="36">
        <v>0.08</v>
      </c>
      <c r="BE48" s="3">
        <f t="shared" si="95"/>
        <v>0</v>
      </c>
      <c r="BF48" s="3">
        <f t="shared" si="96"/>
        <v>0</v>
      </c>
      <c r="BG48"/>
      <c r="BH48" s="35">
        <v>17</v>
      </c>
      <c r="BI48" s="3">
        <f t="shared" si="97"/>
        <v>0</v>
      </c>
      <c r="BJ48" s="3"/>
      <c r="BK48" s="3"/>
      <c r="BL48" s="76">
        <f t="shared" si="98"/>
        <v>0</v>
      </c>
      <c r="BM48" s="3">
        <f t="shared" si="99"/>
        <v>0</v>
      </c>
      <c r="BN48" s="3">
        <f t="shared" si="100"/>
        <v>0</v>
      </c>
      <c r="BO48" s="36">
        <v>0.08</v>
      </c>
      <c r="BP48" s="3">
        <f t="shared" si="101"/>
        <v>0</v>
      </c>
      <c r="BQ48" s="3">
        <f t="shared" si="102"/>
        <v>0</v>
      </c>
      <c r="BS48" s="35">
        <v>17</v>
      </c>
      <c r="BT48" s="3">
        <f t="shared" si="103"/>
        <v>0</v>
      </c>
      <c r="BU48" s="3"/>
      <c r="BV48" s="3"/>
      <c r="BW48" s="76">
        <f t="shared" si="104"/>
        <v>0</v>
      </c>
      <c r="BX48" s="3">
        <f t="shared" si="105"/>
        <v>0</v>
      </c>
      <c r="BY48" s="3">
        <f t="shared" si="106"/>
        <v>0</v>
      </c>
      <c r="BZ48" s="36">
        <v>0.08</v>
      </c>
      <c r="CA48" s="3">
        <f t="shared" si="107"/>
        <v>0</v>
      </c>
      <c r="CB48" s="3">
        <f t="shared" si="108"/>
        <v>0</v>
      </c>
      <c r="CD48" s="35">
        <v>17</v>
      </c>
      <c r="CE48" s="3">
        <f t="shared" si="109"/>
        <v>0</v>
      </c>
      <c r="CF48" s="3"/>
      <c r="CG48" s="3"/>
      <c r="CH48" s="76">
        <f t="shared" si="110"/>
        <v>0</v>
      </c>
      <c r="CI48" s="3">
        <f t="shared" si="111"/>
        <v>0</v>
      </c>
      <c r="CJ48" s="3">
        <f t="shared" si="112"/>
        <v>0</v>
      </c>
      <c r="CK48" s="36">
        <v>0.08</v>
      </c>
      <c r="CL48" s="3">
        <f t="shared" si="113"/>
        <v>0</v>
      </c>
      <c r="CM48" s="3">
        <f t="shared" si="114"/>
        <v>0</v>
      </c>
      <c r="CO48" s="35">
        <v>17</v>
      </c>
      <c r="CP48" s="3">
        <f t="shared" si="115"/>
        <v>0</v>
      </c>
      <c r="CQ48" s="3"/>
      <c r="CR48" s="3"/>
      <c r="CS48" s="76">
        <f t="shared" si="116"/>
        <v>0</v>
      </c>
      <c r="CT48" s="3">
        <f t="shared" si="117"/>
        <v>0</v>
      </c>
      <c r="CU48" s="3">
        <f t="shared" si="118"/>
        <v>0</v>
      </c>
      <c r="CV48" s="36">
        <v>0.08</v>
      </c>
      <c r="CW48" s="3">
        <f t="shared" si="119"/>
        <v>0</v>
      </c>
      <c r="CX48" s="3">
        <f t="shared" si="120"/>
        <v>0</v>
      </c>
      <c r="CZ48" s="35">
        <v>17</v>
      </c>
      <c r="DA48" s="3">
        <f t="shared" si="121"/>
        <v>0</v>
      </c>
      <c r="DB48" s="3"/>
      <c r="DC48" s="3"/>
      <c r="DD48" s="76">
        <f t="shared" si="122"/>
        <v>0</v>
      </c>
      <c r="DE48" s="3">
        <f t="shared" si="123"/>
        <v>0</v>
      </c>
      <c r="DF48" s="3">
        <f t="shared" si="124"/>
        <v>0</v>
      </c>
      <c r="DG48" s="36">
        <v>0.08</v>
      </c>
      <c r="DH48" s="3">
        <f t="shared" si="125"/>
        <v>0</v>
      </c>
      <c r="DI48" s="3">
        <f t="shared" si="126"/>
        <v>0</v>
      </c>
    </row>
    <row r="49" spans="16:113" x14ac:dyDescent="0.25">
      <c r="P49" s="35">
        <v>42</v>
      </c>
      <c r="Q49" s="3"/>
      <c r="R49" s="3">
        <f t="shared" si="73"/>
        <v>0</v>
      </c>
      <c r="S49" s="3"/>
      <c r="T49" s="76">
        <f t="shared" si="74"/>
        <v>0</v>
      </c>
      <c r="U49" s="3">
        <f t="shared" si="75"/>
        <v>0</v>
      </c>
      <c r="V49" s="3">
        <f t="shared" si="76"/>
        <v>0</v>
      </c>
      <c r="W49" s="36">
        <v>0.12</v>
      </c>
      <c r="X49" s="3">
        <f t="shared" si="77"/>
        <v>0</v>
      </c>
      <c r="Y49" s="3">
        <f t="shared" si="78"/>
        <v>0</v>
      </c>
      <c r="Z49"/>
      <c r="AA49" s="35">
        <v>42</v>
      </c>
      <c r="AB49" s="3">
        <f t="shared" si="79"/>
        <v>0</v>
      </c>
      <c r="AC49" s="3"/>
      <c r="AD49" s="3"/>
      <c r="AE49" s="76">
        <f t="shared" si="80"/>
        <v>0</v>
      </c>
      <c r="AF49" s="3">
        <f t="shared" si="81"/>
        <v>0</v>
      </c>
      <c r="AG49" s="3">
        <f t="shared" si="82"/>
        <v>0</v>
      </c>
      <c r="AH49" s="36">
        <v>0.12</v>
      </c>
      <c r="AI49" s="3">
        <f t="shared" si="83"/>
        <v>0</v>
      </c>
      <c r="AJ49" s="3">
        <f t="shared" si="84"/>
        <v>0</v>
      </c>
      <c r="AK49"/>
      <c r="AL49" s="35">
        <v>42</v>
      </c>
      <c r="AM49" s="3">
        <f t="shared" si="85"/>
        <v>0</v>
      </c>
      <c r="AN49" s="3"/>
      <c r="AO49" s="3"/>
      <c r="AP49" s="76">
        <f t="shared" si="86"/>
        <v>0</v>
      </c>
      <c r="AQ49" s="3">
        <f t="shared" si="87"/>
        <v>0</v>
      </c>
      <c r="AR49" s="3">
        <f t="shared" si="88"/>
        <v>0</v>
      </c>
      <c r="AS49" s="36">
        <v>0.12</v>
      </c>
      <c r="AT49" s="3">
        <f t="shared" si="89"/>
        <v>0</v>
      </c>
      <c r="AU49" s="3">
        <f t="shared" si="90"/>
        <v>0</v>
      </c>
      <c r="AV49"/>
      <c r="AW49" s="35">
        <v>42</v>
      </c>
      <c r="AX49" s="3">
        <f t="shared" si="91"/>
        <v>0</v>
      </c>
      <c r="AY49" s="3"/>
      <c r="AZ49" s="3"/>
      <c r="BA49" s="76">
        <f t="shared" si="92"/>
        <v>0</v>
      </c>
      <c r="BB49" s="3">
        <f t="shared" si="93"/>
        <v>0</v>
      </c>
      <c r="BC49" s="3">
        <f t="shared" si="94"/>
        <v>0</v>
      </c>
      <c r="BD49" s="36">
        <v>0.12</v>
      </c>
      <c r="BE49" s="3">
        <f t="shared" si="95"/>
        <v>0</v>
      </c>
      <c r="BF49" s="3">
        <f t="shared" si="96"/>
        <v>0</v>
      </c>
      <c r="BG49"/>
      <c r="BH49" s="35">
        <v>42</v>
      </c>
      <c r="BI49" s="3">
        <f t="shared" si="97"/>
        <v>0</v>
      </c>
      <c r="BJ49" s="3"/>
      <c r="BK49" s="3"/>
      <c r="BL49" s="76">
        <f t="shared" si="98"/>
        <v>0</v>
      </c>
      <c r="BM49" s="3">
        <f t="shared" si="99"/>
        <v>0</v>
      </c>
      <c r="BN49" s="3">
        <f t="shared" si="100"/>
        <v>0</v>
      </c>
      <c r="BO49" s="36">
        <v>0.12</v>
      </c>
      <c r="BP49" s="3">
        <f t="shared" si="101"/>
        <v>0</v>
      </c>
      <c r="BQ49" s="3">
        <f t="shared" si="102"/>
        <v>0</v>
      </c>
      <c r="BS49" s="35">
        <v>42</v>
      </c>
      <c r="BT49" s="3">
        <f t="shared" si="103"/>
        <v>0</v>
      </c>
      <c r="BU49" s="3"/>
      <c r="BV49" s="3"/>
      <c r="BW49" s="76">
        <f t="shared" si="104"/>
        <v>0</v>
      </c>
      <c r="BX49" s="3">
        <f t="shared" si="105"/>
        <v>0</v>
      </c>
      <c r="BY49" s="3">
        <f t="shared" si="106"/>
        <v>0</v>
      </c>
      <c r="BZ49" s="36">
        <v>0.12</v>
      </c>
      <c r="CA49" s="3">
        <f t="shared" si="107"/>
        <v>0</v>
      </c>
      <c r="CB49" s="3">
        <f t="shared" si="108"/>
        <v>0</v>
      </c>
      <c r="CD49" s="35">
        <v>42</v>
      </c>
      <c r="CE49" s="3">
        <f t="shared" si="109"/>
        <v>0</v>
      </c>
      <c r="CF49" s="3"/>
      <c r="CG49" s="3"/>
      <c r="CH49" s="76">
        <f t="shared" si="110"/>
        <v>0</v>
      </c>
      <c r="CI49" s="3">
        <f t="shared" si="111"/>
        <v>0</v>
      </c>
      <c r="CJ49" s="3">
        <f t="shared" si="112"/>
        <v>0</v>
      </c>
      <c r="CK49" s="36">
        <v>0.12</v>
      </c>
      <c r="CL49" s="3">
        <f t="shared" si="113"/>
        <v>0</v>
      </c>
      <c r="CM49" s="3">
        <f t="shared" si="114"/>
        <v>0</v>
      </c>
      <c r="CO49" s="35">
        <v>42</v>
      </c>
      <c r="CP49" s="3">
        <f t="shared" si="115"/>
        <v>0</v>
      </c>
      <c r="CQ49" s="3"/>
      <c r="CR49" s="3"/>
      <c r="CS49" s="76">
        <f t="shared" si="116"/>
        <v>0</v>
      </c>
      <c r="CT49" s="3">
        <f t="shared" si="117"/>
        <v>0</v>
      </c>
      <c r="CU49" s="3">
        <f t="shared" si="118"/>
        <v>0</v>
      </c>
      <c r="CV49" s="36">
        <v>0.12</v>
      </c>
      <c r="CW49" s="3">
        <f t="shared" si="119"/>
        <v>0</v>
      </c>
      <c r="CX49" s="3">
        <f t="shared" si="120"/>
        <v>0</v>
      </c>
      <c r="CZ49" s="35">
        <v>42</v>
      </c>
      <c r="DA49" s="3">
        <f t="shared" si="121"/>
        <v>0</v>
      </c>
      <c r="DB49" s="3"/>
      <c r="DC49" s="3"/>
      <c r="DD49" s="76">
        <f t="shared" si="122"/>
        <v>0</v>
      </c>
      <c r="DE49" s="3">
        <f t="shared" si="123"/>
        <v>0</v>
      </c>
      <c r="DF49" s="3">
        <f t="shared" si="124"/>
        <v>0</v>
      </c>
      <c r="DG49" s="36">
        <v>0.12</v>
      </c>
      <c r="DH49" s="3">
        <f t="shared" si="125"/>
        <v>0</v>
      </c>
      <c r="DI49" s="3">
        <f t="shared" si="126"/>
        <v>0</v>
      </c>
    </row>
    <row r="50" spans="16:113" x14ac:dyDescent="0.25">
      <c r="P50" s="35">
        <v>43.1</v>
      </c>
      <c r="Q50" s="3"/>
      <c r="R50" s="3">
        <f t="shared" si="73"/>
        <v>0</v>
      </c>
      <c r="S50" s="3"/>
      <c r="T50" s="76">
        <f t="shared" si="74"/>
        <v>0</v>
      </c>
      <c r="U50" s="3">
        <f t="shared" si="75"/>
        <v>0</v>
      </c>
      <c r="V50" s="3">
        <f t="shared" si="76"/>
        <v>0</v>
      </c>
      <c r="W50" s="36">
        <v>0.3</v>
      </c>
      <c r="X50" s="3">
        <f t="shared" si="77"/>
        <v>0</v>
      </c>
      <c r="Y50" s="3">
        <f t="shared" si="78"/>
        <v>0</v>
      </c>
      <c r="Z50"/>
      <c r="AA50" s="35">
        <v>43.1</v>
      </c>
      <c r="AB50" s="3">
        <f t="shared" si="79"/>
        <v>0</v>
      </c>
      <c r="AC50" s="3"/>
      <c r="AD50" s="3"/>
      <c r="AE50" s="76">
        <f t="shared" si="80"/>
        <v>0</v>
      </c>
      <c r="AF50" s="3">
        <f t="shared" si="81"/>
        <v>0</v>
      </c>
      <c r="AG50" s="3">
        <f t="shared" si="82"/>
        <v>0</v>
      </c>
      <c r="AH50" s="36">
        <v>0.3</v>
      </c>
      <c r="AI50" s="3">
        <f t="shared" si="83"/>
        <v>0</v>
      </c>
      <c r="AJ50" s="3">
        <f t="shared" si="84"/>
        <v>0</v>
      </c>
      <c r="AK50"/>
      <c r="AL50" s="35">
        <v>43.1</v>
      </c>
      <c r="AM50" s="3">
        <f t="shared" si="85"/>
        <v>0</v>
      </c>
      <c r="AN50" s="3"/>
      <c r="AO50" s="3"/>
      <c r="AP50" s="76">
        <f t="shared" si="86"/>
        <v>0</v>
      </c>
      <c r="AQ50" s="3">
        <f t="shared" si="87"/>
        <v>0</v>
      </c>
      <c r="AR50" s="3">
        <f t="shared" si="88"/>
        <v>0</v>
      </c>
      <c r="AS50" s="36">
        <v>0.3</v>
      </c>
      <c r="AT50" s="3">
        <f t="shared" si="89"/>
        <v>0</v>
      </c>
      <c r="AU50" s="3">
        <f t="shared" si="90"/>
        <v>0</v>
      </c>
      <c r="AV50"/>
      <c r="AW50" s="35">
        <v>43.1</v>
      </c>
      <c r="AX50" s="3">
        <f t="shared" si="91"/>
        <v>0</v>
      </c>
      <c r="AY50" s="3"/>
      <c r="AZ50" s="3"/>
      <c r="BA50" s="76">
        <f t="shared" si="92"/>
        <v>0</v>
      </c>
      <c r="BB50" s="3">
        <f t="shared" si="93"/>
        <v>0</v>
      </c>
      <c r="BC50" s="3">
        <f t="shared" si="94"/>
        <v>0</v>
      </c>
      <c r="BD50" s="36">
        <v>0.3</v>
      </c>
      <c r="BE50" s="3">
        <f t="shared" si="95"/>
        <v>0</v>
      </c>
      <c r="BF50" s="3">
        <f t="shared" si="96"/>
        <v>0</v>
      </c>
      <c r="BG50"/>
      <c r="BH50" s="35">
        <v>43.1</v>
      </c>
      <c r="BI50" s="3">
        <f t="shared" si="97"/>
        <v>0</v>
      </c>
      <c r="BJ50" s="3"/>
      <c r="BK50" s="3"/>
      <c r="BL50" s="76">
        <f t="shared" si="98"/>
        <v>0</v>
      </c>
      <c r="BM50" s="3">
        <f t="shared" si="99"/>
        <v>0</v>
      </c>
      <c r="BN50" s="3">
        <f t="shared" si="100"/>
        <v>0</v>
      </c>
      <c r="BO50" s="36">
        <v>0.3</v>
      </c>
      <c r="BP50" s="3">
        <f t="shared" si="101"/>
        <v>0</v>
      </c>
      <c r="BQ50" s="3">
        <f t="shared" si="102"/>
        <v>0</v>
      </c>
      <c r="BS50" s="35">
        <v>43.1</v>
      </c>
      <c r="BT50" s="3">
        <f t="shared" si="103"/>
        <v>0</v>
      </c>
      <c r="BU50" s="3"/>
      <c r="BV50" s="3"/>
      <c r="BW50" s="76">
        <f t="shared" si="104"/>
        <v>0</v>
      </c>
      <c r="BX50" s="3">
        <f t="shared" si="105"/>
        <v>0</v>
      </c>
      <c r="BY50" s="3">
        <f t="shared" si="106"/>
        <v>0</v>
      </c>
      <c r="BZ50" s="36">
        <v>0.3</v>
      </c>
      <c r="CA50" s="3">
        <f t="shared" si="107"/>
        <v>0</v>
      </c>
      <c r="CB50" s="3">
        <f t="shared" si="108"/>
        <v>0</v>
      </c>
      <c r="CD50" s="35">
        <v>43.1</v>
      </c>
      <c r="CE50" s="3">
        <f t="shared" si="109"/>
        <v>0</v>
      </c>
      <c r="CF50" s="3"/>
      <c r="CG50" s="3"/>
      <c r="CH50" s="76">
        <f t="shared" si="110"/>
        <v>0</v>
      </c>
      <c r="CI50" s="3">
        <f t="shared" si="111"/>
        <v>0</v>
      </c>
      <c r="CJ50" s="3">
        <f t="shared" si="112"/>
        <v>0</v>
      </c>
      <c r="CK50" s="36">
        <v>0.3</v>
      </c>
      <c r="CL50" s="3">
        <f t="shared" si="113"/>
        <v>0</v>
      </c>
      <c r="CM50" s="3">
        <f t="shared" si="114"/>
        <v>0</v>
      </c>
      <c r="CO50" s="35">
        <v>43.1</v>
      </c>
      <c r="CP50" s="3">
        <f t="shared" si="115"/>
        <v>0</v>
      </c>
      <c r="CQ50" s="3"/>
      <c r="CR50" s="3"/>
      <c r="CS50" s="76">
        <f t="shared" si="116"/>
        <v>0</v>
      </c>
      <c r="CT50" s="3">
        <f t="shared" si="117"/>
        <v>0</v>
      </c>
      <c r="CU50" s="3">
        <f t="shared" si="118"/>
        <v>0</v>
      </c>
      <c r="CV50" s="36">
        <v>0.3</v>
      </c>
      <c r="CW50" s="3">
        <f t="shared" si="119"/>
        <v>0</v>
      </c>
      <c r="CX50" s="3">
        <f t="shared" si="120"/>
        <v>0</v>
      </c>
      <c r="CZ50" s="35">
        <v>43.1</v>
      </c>
      <c r="DA50" s="3">
        <f t="shared" si="121"/>
        <v>0</v>
      </c>
      <c r="DB50" s="3"/>
      <c r="DC50" s="3"/>
      <c r="DD50" s="76">
        <f t="shared" si="122"/>
        <v>0</v>
      </c>
      <c r="DE50" s="3">
        <f t="shared" si="123"/>
        <v>0</v>
      </c>
      <c r="DF50" s="3">
        <f t="shared" si="124"/>
        <v>0</v>
      </c>
      <c r="DG50" s="36">
        <v>0.3</v>
      </c>
      <c r="DH50" s="3">
        <f t="shared" si="125"/>
        <v>0</v>
      </c>
      <c r="DI50" s="3">
        <f t="shared" si="126"/>
        <v>0</v>
      </c>
    </row>
    <row r="51" spans="16:113" x14ac:dyDescent="0.25">
      <c r="P51" s="35">
        <v>43.2</v>
      </c>
      <c r="Q51" s="3"/>
      <c r="R51" s="3">
        <f t="shared" si="73"/>
        <v>0</v>
      </c>
      <c r="S51" s="3"/>
      <c r="T51" s="76">
        <f t="shared" si="74"/>
        <v>0</v>
      </c>
      <c r="U51" s="3">
        <f t="shared" si="75"/>
        <v>0</v>
      </c>
      <c r="V51" s="3">
        <f t="shared" si="76"/>
        <v>0</v>
      </c>
      <c r="W51" s="36">
        <v>0.5</v>
      </c>
      <c r="X51" s="3">
        <f t="shared" si="77"/>
        <v>0</v>
      </c>
      <c r="Y51" s="3">
        <f t="shared" si="78"/>
        <v>0</v>
      </c>
      <c r="Z51"/>
      <c r="AA51" s="35">
        <v>43.2</v>
      </c>
      <c r="AB51" s="3">
        <f t="shared" si="79"/>
        <v>0</v>
      </c>
      <c r="AC51" s="3"/>
      <c r="AD51" s="3"/>
      <c r="AE51" s="76">
        <f t="shared" si="80"/>
        <v>0</v>
      </c>
      <c r="AF51" s="3">
        <f t="shared" si="81"/>
        <v>0</v>
      </c>
      <c r="AG51" s="3">
        <f t="shared" si="82"/>
        <v>0</v>
      </c>
      <c r="AH51" s="36">
        <v>0.5</v>
      </c>
      <c r="AI51" s="3">
        <f t="shared" si="83"/>
        <v>0</v>
      </c>
      <c r="AJ51" s="3">
        <f t="shared" si="84"/>
        <v>0</v>
      </c>
      <c r="AK51"/>
      <c r="AL51" s="35">
        <v>43.2</v>
      </c>
      <c r="AM51" s="3">
        <f t="shared" si="85"/>
        <v>0</v>
      </c>
      <c r="AN51" s="3"/>
      <c r="AO51" s="3"/>
      <c r="AP51" s="76">
        <f t="shared" si="86"/>
        <v>0</v>
      </c>
      <c r="AQ51" s="3">
        <f t="shared" si="87"/>
        <v>0</v>
      </c>
      <c r="AR51" s="3">
        <f t="shared" si="88"/>
        <v>0</v>
      </c>
      <c r="AS51" s="36">
        <v>0.5</v>
      </c>
      <c r="AT51" s="3">
        <f t="shared" si="89"/>
        <v>0</v>
      </c>
      <c r="AU51" s="3">
        <f t="shared" si="90"/>
        <v>0</v>
      </c>
      <c r="AV51"/>
      <c r="AW51" s="35">
        <v>43.2</v>
      </c>
      <c r="AX51" s="3">
        <f t="shared" si="91"/>
        <v>0</v>
      </c>
      <c r="AY51" s="3"/>
      <c r="AZ51" s="3"/>
      <c r="BA51" s="76">
        <f t="shared" si="92"/>
        <v>0</v>
      </c>
      <c r="BB51" s="3">
        <f t="shared" si="93"/>
        <v>0</v>
      </c>
      <c r="BC51" s="3">
        <f t="shared" si="94"/>
        <v>0</v>
      </c>
      <c r="BD51" s="36">
        <v>0.5</v>
      </c>
      <c r="BE51" s="3">
        <f t="shared" si="95"/>
        <v>0</v>
      </c>
      <c r="BF51" s="3">
        <f t="shared" si="96"/>
        <v>0</v>
      </c>
      <c r="BG51"/>
      <c r="BH51" s="35">
        <v>43.2</v>
      </c>
      <c r="BI51" s="3">
        <f t="shared" si="97"/>
        <v>0</v>
      </c>
      <c r="BJ51" s="3"/>
      <c r="BK51" s="3"/>
      <c r="BL51" s="76">
        <f t="shared" si="98"/>
        <v>0</v>
      </c>
      <c r="BM51" s="3">
        <f t="shared" si="99"/>
        <v>0</v>
      </c>
      <c r="BN51" s="3">
        <f t="shared" si="100"/>
        <v>0</v>
      </c>
      <c r="BO51" s="36">
        <v>0.5</v>
      </c>
      <c r="BP51" s="3">
        <f t="shared" si="101"/>
        <v>0</v>
      </c>
      <c r="BQ51" s="3">
        <f t="shared" si="102"/>
        <v>0</v>
      </c>
      <c r="BS51" s="35">
        <v>43.2</v>
      </c>
      <c r="BT51" s="3">
        <f t="shared" si="103"/>
        <v>0</v>
      </c>
      <c r="BU51" s="3"/>
      <c r="BV51" s="3"/>
      <c r="BW51" s="76">
        <f t="shared" si="104"/>
        <v>0</v>
      </c>
      <c r="BX51" s="3">
        <f t="shared" si="105"/>
        <v>0</v>
      </c>
      <c r="BY51" s="3">
        <f t="shared" si="106"/>
        <v>0</v>
      </c>
      <c r="BZ51" s="36">
        <v>0.5</v>
      </c>
      <c r="CA51" s="3">
        <f t="shared" si="107"/>
        <v>0</v>
      </c>
      <c r="CB51" s="3">
        <f t="shared" si="108"/>
        <v>0</v>
      </c>
      <c r="CD51" s="35">
        <v>43.2</v>
      </c>
      <c r="CE51" s="3">
        <f t="shared" si="109"/>
        <v>0</v>
      </c>
      <c r="CF51" s="3"/>
      <c r="CG51" s="3"/>
      <c r="CH51" s="76">
        <f t="shared" si="110"/>
        <v>0</v>
      </c>
      <c r="CI51" s="3">
        <f t="shared" si="111"/>
        <v>0</v>
      </c>
      <c r="CJ51" s="3">
        <f t="shared" si="112"/>
        <v>0</v>
      </c>
      <c r="CK51" s="36">
        <v>0.5</v>
      </c>
      <c r="CL51" s="3">
        <f t="shared" si="113"/>
        <v>0</v>
      </c>
      <c r="CM51" s="3">
        <f t="shared" si="114"/>
        <v>0</v>
      </c>
      <c r="CO51" s="35">
        <v>43.2</v>
      </c>
      <c r="CP51" s="3">
        <f t="shared" si="115"/>
        <v>0</v>
      </c>
      <c r="CQ51" s="3"/>
      <c r="CR51" s="3"/>
      <c r="CS51" s="76">
        <f t="shared" si="116"/>
        <v>0</v>
      </c>
      <c r="CT51" s="3">
        <f t="shared" si="117"/>
        <v>0</v>
      </c>
      <c r="CU51" s="3">
        <f t="shared" si="118"/>
        <v>0</v>
      </c>
      <c r="CV51" s="36">
        <v>0.5</v>
      </c>
      <c r="CW51" s="3">
        <f t="shared" si="119"/>
        <v>0</v>
      </c>
      <c r="CX51" s="3">
        <f t="shared" si="120"/>
        <v>0</v>
      </c>
      <c r="CZ51" s="35">
        <v>43.2</v>
      </c>
      <c r="DA51" s="3">
        <f t="shared" si="121"/>
        <v>0</v>
      </c>
      <c r="DB51" s="3"/>
      <c r="DC51" s="3"/>
      <c r="DD51" s="76">
        <f t="shared" si="122"/>
        <v>0</v>
      </c>
      <c r="DE51" s="3">
        <f t="shared" si="123"/>
        <v>0</v>
      </c>
      <c r="DF51" s="3">
        <f t="shared" si="124"/>
        <v>0</v>
      </c>
      <c r="DG51" s="36">
        <v>0.5</v>
      </c>
      <c r="DH51" s="3">
        <f t="shared" si="125"/>
        <v>0</v>
      </c>
      <c r="DI51" s="3">
        <f t="shared" si="126"/>
        <v>0</v>
      </c>
    </row>
    <row r="52" spans="16:113" x14ac:dyDescent="0.25">
      <c r="P52" s="35">
        <v>45</v>
      </c>
      <c r="Q52" s="3"/>
      <c r="R52" s="3">
        <f t="shared" si="73"/>
        <v>0</v>
      </c>
      <c r="S52" s="3"/>
      <c r="T52" s="76">
        <f t="shared" si="74"/>
        <v>0</v>
      </c>
      <c r="U52" s="3">
        <f t="shared" si="75"/>
        <v>0</v>
      </c>
      <c r="V52" s="3">
        <f t="shared" si="76"/>
        <v>0</v>
      </c>
      <c r="W52" s="36">
        <v>0.45</v>
      </c>
      <c r="X52" s="3">
        <f t="shared" si="77"/>
        <v>0</v>
      </c>
      <c r="Y52" s="3">
        <f t="shared" si="78"/>
        <v>0</v>
      </c>
      <c r="Z52"/>
      <c r="AA52" s="35">
        <v>45</v>
      </c>
      <c r="AB52" s="3">
        <f t="shared" si="79"/>
        <v>0</v>
      </c>
      <c r="AC52" s="3"/>
      <c r="AD52" s="3"/>
      <c r="AE52" s="76">
        <f t="shared" si="80"/>
        <v>0</v>
      </c>
      <c r="AF52" s="3">
        <f t="shared" si="81"/>
        <v>0</v>
      </c>
      <c r="AG52" s="3">
        <f t="shared" si="82"/>
        <v>0</v>
      </c>
      <c r="AH52" s="36">
        <v>0.45</v>
      </c>
      <c r="AI52" s="3">
        <f t="shared" si="83"/>
        <v>0</v>
      </c>
      <c r="AJ52" s="3">
        <f t="shared" si="84"/>
        <v>0</v>
      </c>
      <c r="AK52"/>
      <c r="AL52" s="35">
        <v>45</v>
      </c>
      <c r="AM52" s="3">
        <f t="shared" si="85"/>
        <v>0</v>
      </c>
      <c r="AN52" s="3"/>
      <c r="AO52" s="3"/>
      <c r="AP52" s="76">
        <f t="shared" si="86"/>
        <v>0</v>
      </c>
      <c r="AQ52" s="3">
        <f t="shared" si="87"/>
        <v>0</v>
      </c>
      <c r="AR52" s="3">
        <f t="shared" si="88"/>
        <v>0</v>
      </c>
      <c r="AS52" s="36">
        <v>0.45</v>
      </c>
      <c r="AT52" s="3">
        <f t="shared" si="89"/>
        <v>0</v>
      </c>
      <c r="AU52" s="3">
        <f t="shared" si="90"/>
        <v>0</v>
      </c>
      <c r="AV52"/>
      <c r="AW52" s="35">
        <v>45</v>
      </c>
      <c r="AX52" s="3">
        <f t="shared" si="91"/>
        <v>0</v>
      </c>
      <c r="AY52" s="3"/>
      <c r="AZ52" s="3"/>
      <c r="BA52" s="76">
        <f t="shared" si="92"/>
        <v>0</v>
      </c>
      <c r="BB52" s="3">
        <f t="shared" si="93"/>
        <v>0</v>
      </c>
      <c r="BC52" s="3">
        <f t="shared" si="94"/>
        <v>0</v>
      </c>
      <c r="BD52" s="36">
        <v>0.45</v>
      </c>
      <c r="BE52" s="3">
        <f t="shared" si="95"/>
        <v>0</v>
      </c>
      <c r="BF52" s="3">
        <f t="shared" si="96"/>
        <v>0</v>
      </c>
      <c r="BG52"/>
      <c r="BH52" s="35">
        <v>45</v>
      </c>
      <c r="BI52" s="3">
        <f t="shared" si="97"/>
        <v>0</v>
      </c>
      <c r="BJ52" s="3"/>
      <c r="BK52" s="3"/>
      <c r="BL52" s="76">
        <f t="shared" si="98"/>
        <v>0</v>
      </c>
      <c r="BM52" s="3">
        <f t="shared" si="99"/>
        <v>0</v>
      </c>
      <c r="BN52" s="3">
        <f t="shared" si="100"/>
        <v>0</v>
      </c>
      <c r="BO52" s="36">
        <v>0.45</v>
      </c>
      <c r="BP52" s="3">
        <f t="shared" si="101"/>
        <v>0</v>
      </c>
      <c r="BQ52" s="3">
        <f t="shared" si="102"/>
        <v>0</v>
      </c>
      <c r="BS52" s="35">
        <v>45</v>
      </c>
      <c r="BT52" s="3">
        <f t="shared" si="103"/>
        <v>0</v>
      </c>
      <c r="BU52" s="3"/>
      <c r="BV52" s="3"/>
      <c r="BW52" s="76">
        <f t="shared" si="104"/>
        <v>0</v>
      </c>
      <c r="BX52" s="3">
        <f t="shared" si="105"/>
        <v>0</v>
      </c>
      <c r="BY52" s="3">
        <f t="shared" si="106"/>
        <v>0</v>
      </c>
      <c r="BZ52" s="36">
        <v>0.45</v>
      </c>
      <c r="CA52" s="3">
        <f t="shared" si="107"/>
        <v>0</v>
      </c>
      <c r="CB52" s="3">
        <f t="shared" si="108"/>
        <v>0</v>
      </c>
      <c r="CD52" s="35">
        <v>45</v>
      </c>
      <c r="CE52" s="3">
        <f t="shared" si="109"/>
        <v>0</v>
      </c>
      <c r="CF52" s="3"/>
      <c r="CG52" s="3"/>
      <c r="CH52" s="76">
        <f t="shared" si="110"/>
        <v>0</v>
      </c>
      <c r="CI52" s="3">
        <f t="shared" si="111"/>
        <v>0</v>
      </c>
      <c r="CJ52" s="3">
        <f t="shared" si="112"/>
        <v>0</v>
      </c>
      <c r="CK52" s="36">
        <v>0.45</v>
      </c>
      <c r="CL52" s="3">
        <f t="shared" si="113"/>
        <v>0</v>
      </c>
      <c r="CM52" s="3">
        <f t="shared" si="114"/>
        <v>0</v>
      </c>
      <c r="CO52" s="35">
        <v>45</v>
      </c>
      <c r="CP52" s="3">
        <f t="shared" si="115"/>
        <v>0</v>
      </c>
      <c r="CQ52" s="3"/>
      <c r="CR52" s="3"/>
      <c r="CS52" s="76">
        <f t="shared" si="116"/>
        <v>0</v>
      </c>
      <c r="CT52" s="3">
        <f t="shared" si="117"/>
        <v>0</v>
      </c>
      <c r="CU52" s="3">
        <f t="shared" si="118"/>
        <v>0</v>
      </c>
      <c r="CV52" s="36">
        <v>0.45</v>
      </c>
      <c r="CW52" s="3">
        <f t="shared" si="119"/>
        <v>0</v>
      </c>
      <c r="CX52" s="3">
        <f t="shared" si="120"/>
        <v>0</v>
      </c>
      <c r="CZ52" s="35">
        <v>45</v>
      </c>
      <c r="DA52" s="3">
        <f t="shared" si="121"/>
        <v>0</v>
      </c>
      <c r="DB52" s="3"/>
      <c r="DC52" s="3"/>
      <c r="DD52" s="76">
        <f t="shared" si="122"/>
        <v>0</v>
      </c>
      <c r="DE52" s="3">
        <f t="shared" si="123"/>
        <v>0</v>
      </c>
      <c r="DF52" s="3">
        <f t="shared" si="124"/>
        <v>0</v>
      </c>
      <c r="DG52" s="36">
        <v>0.45</v>
      </c>
      <c r="DH52" s="3">
        <f t="shared" si="125"/>
        <v>0</v>
      </c>
      <c r="DI52" s="3">
        <f t="shared" si="126"/>
        <v>0</v>
      </c>
    </row>
    <row r="53" spans="16:113" x14ac:dyDescent="0.25">
      <c r="P53" s="35">
        <v>46</v>
      </c>
      <c r="Q53" s="3"/>
      <c r="R53" s="3">
        <f t="shared" si="73"/>
        <v>0</v>
      </c>
      <c r="S53" s="3"/>
      <c r="T53" s="76">
        <f t="shared" si="74"/>
        <v>0</v>
      </c>
      <c r="U53" s="3">
        <f t="shared" si="75"/>
        <v>0</v>
      </c>
      <c r="V53" s="3">
        <f t="shared" si="76"/>
        <v>0</v>
      </c>
      <c r="W53" s="36">
        <v>0.3</v>
      </c>
      <c r="X53" s="3">
        <f t="shared" si="77"/>
        <v>0</v>
      </c>
      <c r="Y53" s="3">
        <f t="shared" si="78"/>
        <v>0</v>
      </c>
      <c r="Z53"/>
      <c r="AA53" s="35">
        <v>46</v>
      </c>
      <c r="AB53" s="3">
        <f t="shared" si="79"/>
        <v>0</v>
      </c>
      <c r="AC53" s="3"/>
      <c r="AD53" s="3"/>
      <c r="AE53" s="76">
        <f t="shared" si="80"/>
        <v>0</v>
      </c>
      <c r="AF53" s="3">
        <f t="shared" si="81"/>
        <v>0</v>
      </c>
      <c r="AG53" s="3">
        <f t="shared" si="82"/>
        <v>0</v>
      </c>
      <c r="AH53" s="36">
        <v>0.3</v>
      </c>
      <c r="AI53" s="3">
        <f t="shared" si="83"/>
        <v>0</v>
      </c>
      <c r="AJ53" s="3">
        <f t="shared" si="84"/>
        <v>0</v>
      </c>
      <c r="AK53"/>
      <c r="AL53" s="35">
        <v>46</v>
      </c>
      <c r="AM53" s="3">
        <f t="shared" si="85"/>
        <v>0</v>
      </c>
      <c r="AN53" s="3"/>
      <c r="AO53" s="3"/>
      <c r="AP53" s="76">
        <f t="shared" si="86"/>
        <v>0</v>
      </c>
      <c r="AQ53" s="3">
        <f t="shared" si="87"/>
        <v>0</v>
      </c>
      <c r="AR53" s="3">
        <f t="shared" si="88"/>
        <v>0</v>
      </c>
      <c r="AS53" s="36">
        <v>0.3</v>
      </c>
      <c r="AT53" s="3">
        <f t="shared" si="89"/>
        <v>0</v>
      </c>
      <c r="AU53" s="3">
        <f t="shared" si="90"/>
        <v>0</v>
      </c>
      <c r="AV53"/>
      <c r="AW53" s="35">
        <v>46</v>
      </c>
      <c r="AX53" s="3">
        <f t="shared" si="91"/>
        <v>0</v>
      </c>
      <c r="AY53" s="3"/>
      <c r="AZ53" s="3"/>
      <c r="BA53" s="76">
        <f t="shared" si="92"/>
        <v>0</v>
      </c>
      <c r="BB53" s="3">
        <f t="shared" si="93"/>
        <v>0</v>
      </c>
      <c r="BC53" s="3">
        <f t="shared" si="94"/>
        <v>0</v>
      </c>
      <c r="BD53" s="36">
        <v>0.3</v>
      </c>
      <c r="BE53" s="3">
        <f t="shared" si="95"/>
        <v>0</v>
      </c>
      <c r="BF53" s="3">
        <f t="shared" si="96"/>
        <v>0</v>
      </c>
      <c r="BG53"/>
      <c r="BH53" s="35">
        <v>46</v>
      </c>
      <c r="BI53" s="3">
        <f t="shared" si="97"/>
        <v>0</v>
      </c>
      <c r="BJ53" s="3"/>
      <c r="BK53" s="3"/>
      <c r="BL53" s="76">
        <f t="shared" si="98"/>
        <v>0</v>
      </c>
      <c r="BM53" s="3">
        <f t="shared" si="99"/>
        <v>0</v>
      </c>
      <c r="BN53" s="3">
        <f t="shared" si="100"/>
        <v>0</v>
      </c>
      <c r="BO53" s="36">
        <v>0.3</v>
      </c>
      <c r="BP53" s="3">
        <f t="shared" si="101"/>
        <v>0</v>
      </c>
      <c r="BQ53" s="3">
        <f t="shared" si="102"/>
        <v>0</v>
      </c>
      <c r="BS53" s="35">
        <v>46</v>
      </c>
      <c r="BT53" s="3">
        <f t="shared" si="103"/>
        <v>0</v>
      </c>
      <c r="BU53" s="3"/>
      <c r="BV53" s="3"/>
      <c r="BW53" s="76">
        <f t="shared" si="104"/>
        <v>0</v>
      </c>
      <c r="BX53" s="3">
        <f t="shared" si="105"/>
        <v>0</v>
      </c>
      <c r="BY53" s="3">
        <f t="shared" si="106"/>
        <v>0</v>
      </c>
      <c r="BZ53" s="36">
        <v>0.3</v>
      </c>
      <c r="CA53" s="3">
        <f t="shared" si="107"/>
        <v>0</v>
      </c>
      <c r="CB53" s="3">
        <f t="shared" si="108"/>
        <v>0</v>
      </c>
      <c r="CD53" s="35">
        <v>46</v>
      </c>
      <c r="CE53" s="3">
        <f t="shared" si="109"/>
        <v>0</v>
      </c>
      <c r="CF53" s="3"/>
      <c r="CG53" s="3"/>
      <c r="CH53" s="76">
        <f t="shared" si="110"/>
        <v>0</v>
      </c>
      <c r="CI53" s="3">
        <f t="shared" si="111"/>
        <v>0</v>
      </c>
      <c r="CJ53" s="3">
        <f t="shared" si="112"/>
        <v>0</v>
      </c>
      <c r="CK53" s="36">
        <v>0.3</v>
      </c>
      <c r="CL53" s="3">
        <f t="shared" si="113"/>
        <v>0</v>
      </c>
      <c r="CM53" s="3">
        <f t="shared" si="114"/>
        <v>0</v>
      </c>
      <c r="CO53" s="35">
        <v>46</v>
      </c>
      <c r="CP53" s="3">
        <f t="shared" si="115"/>
        <v>0</v>
      </c>
      <c r="CQ53" s="3"/>
      <c r="CR53" s="3"/>
      <c r="CS53" s="76">
        <f t="shared" si="116"/>
        <v>0</v>
      </c>
      <c r="CT53" s="3">
        <f t="shared" si="117"/>
        <v>0</v>
      </c>
      <c r="CU53" s="3">
        <f t="shared" si="118"/>
        <v>0</v>
      </c>
      <c r="CV53" s="36">
        <v>0.3</v>
      </c>
      <c r="CW53" s="3">
        <f t="shared" si="119"/>
        <v>0</v>
      </c>
      <c r="CX53" s="3">
        <f t="shared" si="120"/>
        <v>0</v>
      </c>
      <c r="CZ53" s="35">
        <v>46</v>
      </c>
      <c r="DA53" s="3">
        <f t="shared" si="121"/>
        <v>0</v>
      </c>
      <c r="DB53" s="3"/>
      <c r="DC53" s="3"/>
      <c r="DD53" s="76">
        <f t="shared" si="122"/>
        <v>0</v>
      </c>
      <c r="DE53" s="3">
        <f t="shared" si="123"/>
        <v>0</v>
      </c>
      <c r="DF53" s="3">
        <f t="shared" si="124"/>
        <v>0</v>
      </c>
      <c r="DG53" s="36">
        <v>0.3</v>
      </c>
      <c r="DH53" s="3">
        <f t="shared" si="125"/>
        <v>0</v>
      </c>
      <c r="DI53" s="3">
        <f t="shared" si="126"/>
        <v>0</v>
      </c>
    </row>
    <row r="54" spans="16:113" x14ac:dyDescent="0.25">
      <c r="P54" s="35">
        <v>47</v>
      </c>
      <c r="Q54" s="3"/>
      <c r="R54" s="3">
        <f t="shared" si="73"/>
        <v>8667000</v>
      </c>
      <c r="S54" s="3"/>
      <c r="T54" s="76">
        <f t="shared" si="74"/>
        <v>8667000</v>
      </c>
      <c r="U54" s="3">
        <f t="shared" si="75"/>
        <v>4333500</v>
      </c>
      <c r="V54" s="3">
        <f t="shared" si="76"/>
        <v>4333500</v>
      </c>
      <c r="W54" s="36">
        <v>0.08</v>
      </c>
      <c r="X54" s="3">
        <f t="shared" si="77"/>
        <v>-346680</v>
      </c>
      <c r="Y54" s="3">
        <f t="shared" si="78"/>
        <v>8320320</v>
      </c>
      <c r="Z54"/>
      <c r="AA54" s="35">
        <v>47</v>
      </c>
      <c r="AB54" s="3">
        <f t="shared" si="79"/>
        <v>8320320</v>
      </c>
      <c r="AC54" s="3"/>
      <c r="AD54" s="3"/>
      <c r="AE54" s="76">
        <f t="shared" si="80"/>
        <v>0</v>
      </c>
      <c r="AF54" s="3">
        <f t="shared" si="81"/>
        <v>0</v>
      </c>
      <c r="AG54" s="3">
        <f t="shared" si="82"/>
        <v>8320320</v>
      </c>
      <c r="AH54" s="36">
        <v>0.08</v>
      </c>
      <c r="AI54" s="3">
        <f t="shared" si="83"/>
        <v>-665625.59999999998</v>
      </c>
      <c r="AJ54" s="3">
        <f t="shared" si="84"/>
        <v>7654694.4000000004</v>
      </c>
      <c r="AK54"/>
      <c r="AL54" s="35">
        <v>47</v>
      </c>
      <c r="AM54" s="3">
        <f t="shared" si="85"/>
        <v>7654694.4000000004</v>
      </c>
      <c r="AN54" s="3"/>
      <c r="AO54" s="3"/>
      <c r="AP54" s="76">
        <f t="shared" si="86"/>
        <v>0</v>
      </c>
      <c r="AQ54" s="3">
        <f t="shared" si="87"/>
        <v>0</v>
      </c>
      <c r="AR54" s="3">
        <f t="shared" si="88"/>
        <v>7654694.4000000004</v>
      </c>
      <c r="AS54" s="36">
        <v>0.08</v>
      </c>
      <c r="AT54" s="3">
        <f t="shared" si="89"/>
        <v>-612375.55200000003</v>
      </c>
      <c r="AU54" s="3">
        <f t="shared" si="90"/>
        <v>7042318.8480000002</v>
      </c>
      <c r="AV54"/>
      <c r="AW54" s="35">
        <v>47</v>
      </c>
      <c r="AX54" s="3">
        <f t="shared" si="91"/>
        <v>7042318.8480000002</v>
      </c>
      <c r="AY54" s="3"/>
      <c r="AZ54" s="3"/>
      <c r="BA54" s="76">
        <f t="shared" si="92"/>
        <v>0</v>
      </c>
      <c r="BB54" s="3">
        <f t="shared" si="93"/>
        <v>0</v>
      </c>
      <c r="BC54" s="3">
        <f t="shared" si="94"/>
        <v>7042318.8480000002</v>
      </c>
      <c r="BD54" s="36">
        <v>0.08</v>
      </c>
      <c r="BE54" s="3">
        <f t="shared" si="95"/>
        <v>-563385.50783999998</v>
      </c>
      <c r="BF54" s="3">
        <f t="shared" si="96"/>
        <v>6478933.3401600001</v>
      </c>
      <c r="BG54"/>
      <c r="BH54" s="35">
        <v>47</v>
      </c>
      <c r="BI54" s="3">
        <f t="shared" si="97"/>
        <v>6478933.3401600001</v>
      </c>
      <c r="BJ54" s="3"/>
      <c r="BK54" s="3"/>
      <c r="BL54" s="76">
        <f t="shared" si="98"/>
        <v>0</v>
      </c>
      <c r="BM54" s="3">
        <f t="shared" si="99"/>
        <v>0</v>
      </c>
      <c r="BN54" s="3">
        <f t="shared" si="100"/>
        <v>6478933.3401600001</v>
      </c>
      <c r="BO54" s="36">
        <v>0.08</v>
      </c>
      <c r="BP54" s="3">
        <f t="shared" si="101"/>
        <v>-518314.66721280001</v>
      </c>
      <c r="BQ54" s="3">
        <f t="shared" si="102"/>
        <v>5960618.6729472</v>
      </c>
      <c r="BS54" s="35">
        <v>47</v>
      </c>
      <c r="BT54" s="3">
        <f t="shared" si="103"/>
        <v>5960618.6729472</v>
      </c>
      <c r="BU54" s="3"/>
      <c r="BV54" s="3"/>
      <c r="BW54" s="76">
        <f t="shared" si="104"/>
        <v>0</v>
      </c>
      <c r="BX54" s="3">
        <f t="shared" si="105"/>
        <v>0</v>
      </c>
      <c r="BY54" s="3">
        <f t="shared" si="106"/>
        <v>5960618.6729472</v>
      </c>
      <c r="BZ54" s="36">
        <v>0.08</v>
      </c>
      <c r="CA54" s="3">
        <f t="shared" si="107"/>
        <v>-476849.493835776</v>
      </c>
      <c r="CB54" s="3">
        <f t="shared" si="108"/>
        <v>5483769.1791114239</v>
      </c>
      <c r="CD54" s="35">
        <v>47</v>
      </c>
      <c r="CE54" s="3">
        <f t="shared" si="109"/>
        <v>5483769.1791114239</v>
      </c>
      <c r="CF54" s="3"/>
      <c r="CG54" s="3"/>
      <c r="CH54" s="76">
        <f t="shared" si="110"/>
        <v>0</v>
      </c>
      <c r="CI54" s="3">
        <f t="shared" si="111"/>
        <v>0</v>
      </c>
      <c r="CJ54" s="3">
        <f t="shared" si="112"/>
        <v>5483769.1791114239</v>
      </c>
      <c r="CK54" s="36">
        <v>0.08</v>
      </c>
      <c r="CL54" s="3">
        <f t="shared" si="113"/>
        <v>-438701.5343289139</v>
      </c>
      <c r="CM54" s="3">
        <f t="shared" si="114"/>
        <v>5045067.6447825097</v>
      </c>
      <c r="CO54" s="35">
        <v>47</v>
      </c>
      <c r="CP54" s="3">
        <f t="shared" si="115"/>
        <v>5045067.6447825097</v>
      </c>
      <c r="CQ54" s="3"/>
      <c r="CR54" s="3"/>
      <c r="CS54" s="76">
        <f t="shared" si="116"/>
        <v>0</v>
      </c>
      <c r="CT54" s="3">
        <f t="shared" si="117"/>
        <v>0</v>
      </c>
      <c r="CU54" s="3">
        <f t="shared" si="118"/>
        <v>5045067.6447825097</v>
      </c>
      <c r="CV54" s="36">
        <v>0.08</v>
      </c>
      <c r="CW54" s="3">
        <f t="shared" si="119"/>
        <v>-403605.41158260079</v>
      </c>
      <c r="CX54" s="3">
        <f t="shared" si="120"/>
        <v>4641462.2331999093</v>
      </c>
      <c r="CZ54" s="35">
        <v>47</v>
      </c>
      <c r="DA54" s="3">
        <f t="shared" si="121"/>
        <v>4641462.2331999093</v>
      </c>
      <c r="DB54" s="3"/>
      <c r="DC54" s="3"/>
      <c r="DD54" s="76">
        <f t="shared" si="122"/>
        <v>0</v>
      </c>
      <c r="DE54" s="3">
        <f t="shared" si="123"/>
        <v>0</v>
      </c>
      <c r="DF54" s="3">
        <f t="shared" si="124"/>
        <v>4641462.2331999093</v>
      </c>
      <c r="DG54" s="36">
        <v>0.08</v>
      </c>
      <c r="DH54" s="3">
        <f t="shared" si="125"/>
        <v>-371316.97865599277</v>
      </c>
      <c r="DI54" s="3">
        <f t="shared" si="126"/>
        <v>4270145.2545439163</v>
      </c>
    </row>
    <row r="55" spans="16:113" x14ac:dyDescent="0.25">
      <c r="P55" s="35">
        <v>50</v>
      </c>
      <c r="Q55" s="3"/>
      <c r="R55" s="3">
        <f t="shared" si="73"/>
        <v>497000</v>
      </c>
      <c r="S55" s="3"/>
      <c r="T55" s="76">
        <f t="shared" si="74"/>
        <v>497000</v>
      </c>
      <c r="U55" s="3">
        <f t="shared" si="75"/>
        <v>248500</v>
      </c>
      <c r="V55" s="3">
        <f t="shared" si="76"/>
        <v>248500</v>
      </c>
      <c r="W55" s="36">
        <v>0.55000000000000004</v>
      </c>
      <c r="X55" s="3">
        <f t="shared" si="77"/>
        <v>-136675</v>
      </c>
      <c r="Y55" s="3">
        <f t="shared" si="78"/>
        <v>360325</v>
      </c>
      <c r="Z55"/>
      <c r="AA55" s="35">
        <v>50</v>
      </c>
      <c r="AB55" s="3">
        <f t="shared" si="79"/>
        <v>360325</v>
      </c>
      <c r="AC55" s="3"/>
      <c r="AD55" s="3"/>
      <c r="AE55" s="76">
        <f t="shared" si="80"/>
        <v>0</v>
      </c>
      <c r="AF55" s="3">
        <f t="shared" si="81"/>
        <v>0</v>
      </c>
      <c r="AG55" s="3">
        <f t="shared" si="82"/>
        <v>360325</v>
      </c>
      <c r="AH55" s="36">
        <v>0.55000000000000004</v>
      </c>
      <c r="AI55" s="3">
        <f t="shared" si="83"/>
        <v>-198178.75000000003</v>
      </c>
      <c r="AJ55" s="3">
        <f t="shared" si="84"/>
        <v>162146.24999999997</v>
      </c>
      <c r="AK55"/>
      <c r="AL55" s="35">
        <v>50</v>
      </c>
      <c r="AM55" s="3">
        <f t="shared" si="85"/>
        <v>162146.24999999997</v>
      </c>
      <c r="AN55" s="3"/>
      <c r="AO55" s="3"/>
      <c r="AP55" s="76">
        <f t="shared" si="86"/>
        <v>0</v>
      </c>
      <c r="AQ55" s="3">
        <f t="shared" si="87"/>
        <v>0</v>
      </c>
      <c r="AR55" s="3">
        <f t="shared" si="88"/>
        <v>162146.24999999997</v>
      </c>
      <c r="AS55" s="36">
        <v>0.55000000000000004</v>
      </c>
      <c r="AT55" s="3">
        <f t="shared" si="89"/>
        <v>-89180.437499999985</v>
      </c>
      <c r="AU55" s="3">
        <f t="shared" si="90"/>
        <v>72965.812499999985</v>
      </c>
      <c r="AV55"/>
      <c r="AW55" s="35">
        <v>50</v>
      </c>
      <c r="AX55" s="3">
        <f t="shared" si="91"/>
        <v>72965.812499999985</v>
      </c>
      <c r="AY55" s="3"/>
      <c r="AZ55" s="3"/>
      <c r="BA55" s="76">
        <f t="shared" si="92"/>
        <v>0</v>
      </c>
      <c r="BB55" s="3">
        <f t="shared" si="93"/>
        <v>0</v>
      </c>
      <c r="BC55" s="3">
        <f t="shared" si="94"/>
        <v>72965.812499999985</v>
      </c>
      <c r="BD55" s="36">
        <v>0.55000000000000004</v>
      </c>
      <c r="BE55" s="3">
        <f t="shared" si="95"/>
        <v>-40131.196874999994</v>
      </c>
      <c r="BF55" s="3">
        <f t="shared" si="96"/>
        <v>32834.615624999991</v>
      </c>
      <c r="BG55"/>
      <c r="BH55" s="35">
        <v>50</v>
      </c>
      <c r="BI55" s="3">
        <f t="shared" si="97"/>
        <v>32834.615624999991</v>
      </c>
      <c r="BJ55" s="3"/>
      <c r="BK55" s="3"/>
      <c r="BL55" s="76">
        <f t="shared" si="98"/>
        <v>0</v>
      </c>
      <c r="BM55" s="3">
        <f t="shared" si="99"/>
        <v>0</v>
      </c>
      <c r="BN55" s="3">
        <f t="shared" si="100"/>
        <v>32834.615624999991</v>
      </c>
      <c r="BO55" s="36">
        <v>0.55000000000000004</v>
      </c>
      <c r="BP55" s="3">
        <f t="shared" si="101"/>
        <v>-18059.038593749996</v>
      </c>
      <c r="BQ55" s="3">
        <f t="shared" si="102"/>
        <v>14775.577031249995</v>
      </c>
      <c r="BS55" s="35">
        <v>50</v>
      </c>
      <c r="BT55" s="3">
        <f t="shared" si="103"/>
        <v>14775.577031249995</v>
      </c>
      <c r="BU55" s="3"/>
      <c r="BV55" s="3"/>
      <c r="BW55" s="76">
        <f t="shared" si="104"/>
        <v>0</v>
      </c>
      <c r="BX55" s="3">
        <f t="shared" si="105"/>
        <v>0</v>
      </c>
      <c r="BY55" s="3">
        <f t="shared" si="106"/>
        <v>14775.577031249995</v>
      </c>
      <c r="BZ55" s="36">
        <v>0.55000000000000004</v>
      </c>
      <c r="CA55" s="3">
        <f t="shared" si="107"/>
        <v>-8126.5673671874983</v>
      </c>
      <c r="CB55" s="3">
        <f t="shared" si="108"/>
        <v>6649.009664062497</v>
      </c>
      <c r="CD55" s="35">
        <v>50</v>
      </c>
      <c r="CE55" s="3">
        <f t="shared" si="109"/>
        <v>6649.009664062497</v>
      </c>
      <c r="CF55" s="3"/>
      <c r="CG55" s="3"/>
      <c r="CH55" s="76">
        <f t="shared" si="110"/>
        <v>0</v>
      </c>
      <c r="CI55" s="3">
        <f t="shared" si="111"/>
        <v>0</v>
      </c>
      <c r="CJ55" s="3">
        <f t="shared" si="112"/>
        <v>6649.009664062497</v>
      </c>
      <c r="CK55" s="36">
        <v>0.55000000000000004</v>
      </c>
      <c r="CL55" s="3">
        <f t="shared" si="113"/>
        <v>-3656.9553152343738</v>
      </c>
      <c r="CM55" s="3">
        <f t="shared" si="114"/>
        <v>2992.0543488281232</v>
      </c>
      <c r="CO55" s="35">
        <v>50</v>
      </c>
      <c r="CP55" s="3">
        <f t="shared" si="115"/>
        <v>2992.0543488281232</v>
      </c>
      <c r="CQ55" s="3"/>
      <c r="CR55" s="3"/>
      <c r="CS55" s="76">
        <f t="shared" si="116"/>
        <v>0</v>
      </c>
      <c r="CT55" s="3">
        <f t="shared" si="117"/>
        <v>0</v>
      </c>
      <c r="CU55" s="3">
        <f t="shared" si="118"/>
        <v>2992.0543488281232</v>
      </c>
      <c r="CV55" s="36">
        <v>0.55000000000000004</v>
      </c>
      <c r="CW55" s="3">
        <f t="shared" si="119"/>
        <v>-1645.6298918554678</v>
      </c>
      <c r="CX55" s="3">
        <f t="shared" si="120"/>
        <v>1346.4244569726554</v>
      </c>
      <c r="CZ55" s="35">
        <v>50</v>
      </c>
      <c r="DA55" s="3">
        <f t="shared" si="121"/>
        <v>1346.4244569726554</v>
      </c>
      <c r="DB55" s="3"/>
      <c r="DC55" s="3"/>
      <c r="DD55" s="76">
        <f t="shared" si="122"/>
        <v>0</v>
      </c>
      <c r="DE55" s="3">
        <f t="shared" si="123"/>
        <v>0</v>
      </c>
      <c r="DF55" s="3">
        <f t="shared" si="124"/>
        <v>1346.4244569726554</v>
      </c>
      <c r="DG55" s="36">
        <v>0.55000000000000004</v>
      </c>
      <c r="DH55" s="3">
        <f t="shared" si="125"/>
        <v>-740.53345133496055</v>
      </c>
      <c r="DI55" s="3">
        <f t="shared" si="126"/>
        <v>605.89100563769489</v>
      </c>
    </row>
    <row r="56" spans="16:113" x14ac:dyDescent="0.25">
      <c r="P56" s="35">
        <v>52</v>
      </c>
      <c r="Q56" s="3"/>
      <c r="R56" s="3">
        <f t="shared" si="73"/>
        <v>0</v>
      </c>
      <c r="S56" s="3"/>
      <c r="T56" s="76">
        <f t="shared" si="74"/>
        <v>0</v>
      </c>
      <c r="U56" s="3">
        <f t="shared" si="75"/>
        <v>0</v>
      </c>
      <c r="V56" s="3">
        <f t="shared" si="76"/>
        <v>0</v>
      </c>
      <c r="W56" s="36">
        <v>0.55000000000000004</v>
      </c>
      <c r="X56" s="3">
        <f t="shared" si="77"/>
        <v>0</v>
      </c>
      <c r="Y56" s="3">
        <f t="shared" si="78"/>
        <v>0</v>
      </c>
      <c r="Z56"/>
      <c r="AA56" s="35">
        <v>52</v>
      </c>
      <c r="AB56" s="3">
        <f t="shared" si="79"/>
        <v>0</v>
      </c>
      <c r="AC56" s="3"/>
      <c r="AD56" s="3"/>
      <c r="AE56" s="76">
        <f t="shared" si="80"/>
        <v>0</v>
      </c>
      <c r="AF56" s="3">
        <f t="shared" si="81"/>
        <v>0</v>
      </c>
      <c r="AG56" s="3">
        <f t="shared" si="82"/>
        <v>0</v>
      </c>
      <c r="AH56" s="36">
        <v>0.55000000000000004</v>
      </c>
      <c r="AI56" s="3">
        <f t="shared" si="83"/>
        <v>0</v>
      </c>
      <c r="AJ56" s="3">
        <f t="shared" si="84"/>
        <v>0</v>
      </c>
      <c r="AK56"/>
      <c r="AL56" s="35">
        <v>52</v>
      </c>
      <c r="AM56" s="3">
        <f t="shared" si="85"/>
        <v>0</v>
      </c>
      <c r="AN56" s="3"/>
      <c r="AO56" s="3"/>
      <c r="AP56" s="76">
        <f t="shared" si="86"/>
        <v>0</v>
      </c>
      <c r="AQ56" s="3">
        <f t="shared" si="87"/>
        <v>0</v>
      </c>
      <c r="AR56" s="3">
        <f t="shared" si="88"/>
        <v>0</v>
      </c>
      <c r="AS56" s="36">
        <v>0.55000000000000004</v>
      </c>
      <c r="AT56" s="3">
        <f t="shared" si="89"/>
        <v>0</v>
      </c>
      <c r="AU56" s="3">
        <f t="shared" si="90"/>
        <v>0</v>
      </c>
      <c r="AV56"/>
      <c r="AW56" s="35">
        <v>52</v>
      </c>
      <c r="AX56" s="3">
        <f t="shared" si="91"/>
        <v>0</v>
      </c>
      <c r="AY56" s="3"/>
      <c r="AZ56" s="3"/>
      <c r="BA56" s="76">
        <f t="shared" si="92"/>
        <v>0</v>
      </c>
      <c r="BB56" s="3">
        <f t="shared" si="93"/>
        <v>0</v>
      </c>
      <c r="BC56" s="3">
        <f t="shared" si="94"/>
        <v>0</v>
      </c>
      <c r="BD56" s="36">
        <v>0.55000000000000004</v>
      </c>
      <c r="BE56" s="3">
        <f t="shared" si="95"/>
        <v>0</v>
      </c>
      <c r="BF56" s="3">
        <f t="shared" si="96"/>
        <v>0</v>
      </c>
      <c r="BG56"/>
      <c r="BH56" s="35">
        <v>52</v>
      </c>
      <c r="BI56" s="3">
        <f t="shared" si="97"/>
        <v>0</v>
      </c>
      <c r="BJ56" s="3"/>
      <c r="BK56" s="3"/>
      <c r="BL56" s="76">
        <f t="shared" si="98"/>
        <v>0</v>
      </c>
      <c r="BM56" s="3">
        <f t="shared" si="99"/>
        <v>0</v>
      </c>
      <c r="BN56" s="3">
        <f t="shared" si="100"/>
        <v>0</v>
      </c>
      <c r="BO56" s="36">
        <v>0.55000000000000004</v>
      </c>
      <c r="BP56" s="3">
        <f t="shared" si="101"/>
        <v>0</v>
      </c>
      <c r="BQ56" s="3">
        <f t="shared" si="102"/>
        <v>0</v>
      </c>
      <c r="BS56" s="35">
        <v>52</v>
      </c>
      <c r="BT56" s="3">
        <f t="shared" si="103"/>
        <v>0</v>
      </c>
      <c r="BU56" s="3"/>
      <c r="BV56" s="3"/>
      <c r="BW56" s="76">
        <f t="shared" si="104"/>
        <v>0</v>
      </c>
      <c r="BX56" s="3">
        <f t="shared" si="105"/>
        <v>0</v>
      </c>
      <c r="BY56" s="3">
        <f t="shared" si="106"/>
        <v>0</v>
      </c>
      <c r="BZ56" s="36">
        <v>0.55000000000000004</v>
      </c>
      <c r="CA56" s="3">
        <f t="shared" si="107"/>
        <v>0</v>
      </c>
      <c r="CB56" s="3">
        <f t="shared" si="108"/>
        <v>0</v>
      </c>
      <c r="CD56" s="35">
        <v>52</v>
      </c>
      <c r="CE56" s="3">
        <f t="shared" si="109"/>
        <v>0</v>
      </c>
      <c r="CF56" s="3"/>
      <c r="CG56" s="3"/>
      <c r="CH56" s="76">
        <f t="shared" si="110"/>
        <v>0</v>
      </c>
      <c r="CI56" s="3">
        <f t="shared" si="111"/>
        <v>0</v>
      </c>
      <c r="CJ56" s="3">
        <f t="shared" si="112"/>
        <v>0</v>
      </c>
      <c r="CK56" s="36">
        <v>0.55000000000000004</v>
      </c>
      <c r="CL56" s="3">
        <f t="shared" si="113"/>
        <v>0</v>
      </c>
      <c r="CM56" s="3">
        <f t="shared" si="114"/>
        <v>0</v>
      </c>
      <c r="CO56" s="35">
        <v>52</v>
      </c>
      <c r="CP56" s="3">
        <f t="shared" si="115"/>
        <v>0</v>
      </c>
      <c r="CQ56" s="3"/>
      <c r="CR56" s="3"/>
      <c r="CS56" s="76">
        <f t="shared" si="116"/>
        <v>0</v>
      </c>
      <c r="CT56" s="3">
        <f t="shared" si="117"/>
        <v>0</v>
      </c>
      <c r="CU56" s="3">
        <f t="shared" si="118"/>
        <v>0</v>
      </c>
      <c r="CV56" s="36">
        <v>0.55000000000000004</v>
      </c>
      <c r="CW56" s="3">
        <f t="shared" si="119"/>
        <v>0</v>
      </c>
      <c r="CX56" s="3">
        <f t="shared" si="120"/>
        <v>0</v>
      </c>
      <c r="CZ56" s="35">
        <v>52</v>
      </c>
      <c r="DA56" s="3">
        <f t="shared" si="121"/>
        <v>0</v>
      </c>
      <c r="DB56" s="3"/>
      <c r="DC56" s="3"/>
      <c r="DD56" s="76">
        <f t="shared" si="122"/>
        <v>0</v>
      </c>
      <c r="DE56" s="3">
        <f t="shared" si="123"/>
        <v>0</v>
      </c>
      <c r="DF56" s="3">
        <f t="shared" si="124"/>
        <v>0</v>
      </c>
      <c r="DG56" s="36">
        <v>0.55000000000000004</v>
      </c>
      <c r="DH56" s="3">
        <f t="shared" si="125"/>
        <v>0</v>
      </c>
      <c r="DI56" s="3">
        <f t="shared" si="126"/>
        <v>0</v>
      </c>
    </row>
    <row r="57" spans="16:113" x14ac:dyDescent="0.25">
      <c r="P57" s="35">
        <v>95</v>
      </c>
      <c r="Q57" s="3"/>
      <c r="R57" s="3">
        <f t="shared" si="73"/>
        <v>0</v>
      </c>
      <c r="S57" s="3"/>
      <c r="T57" s="76">
        <f t="shared" si="74"/>
        <v>0</v>
      </c>
      <c r="U57" s="3">
        <f t="shared" si="75"/>
        <v>0</v>
      </c>
      <c r="V57" s="3">
        <f t="shared" si="76"/>
        <v>0</v>
      </c>
      <c r="W57" s="36">
        <v>0</v>
      </c>
      <c r="X57" s="3">
        <f t="shared" si="77"/>
        <v>0</v>
      </c>
      <c r="Y57" s="3">
        <f t="shared" si="78"/>
        <v>0</v>
      </c>
      <c r="Z57"/>
      <c r="AA57" s="35">
        <v>95</v>
      </c>
      <c r="AB57" s="3">
        <f t="shared" si="79"/>
        <v>0</v>
      </c>
      <c r="AC57" s="3"/>
      <c r="AD57" s="3"/>
      <c r="AE57" s="76">
        <f t="shared" si="80"/>
        <v>0</v>
      </c>
      <c r="AF57" s="3">
        <f t="shared" si="81"/>
        <v>0</v>
      </c>
      <c r="AG57" s="3">
        <f t="shared" si="82"/>
        <v>0</v>
      </c>
      <c r="AH57" s="36">
        <v>0</v>
      </c>
      <c r="AI57" s="3">
        <f t="shared" si="83"/>
        <v>0</v>
      </c>
      <c r="AJ57" s="3">
        <f t="shared" si="84"/>
        <v>0</v>
      </c>
      <c r="AK57"/>
      <c r="AL57" s="35">
        <v>95</v>
      </c>
      <c r="AM57" s="3">
        <f t="shared" si="85"/>
        <v>0</v>
      </c>
      <c r="AN57" s="3"/>
      <c r="AO57" s="3"/>
      <c r="AP57" s="76">
        <f t="shared" si="86"/>
        <v>0</v>
      </c>
      <c r="AQ57" s="3">
        <f t="shared" si="87"/>
        <v>0</v>
      </c>
      <c r="AR57" s="3">
        <f t="shared" si="88"/>
        <v>0</v>
      </c>
      <c r="AS57" s="36">
        <v>0</v>
      </c>
      <c r="AT57" s="3">
        <f t="shared" si="89"/>
        <v>0</v>
      </c>
      <c r="AU57" s="3">
        <f t="shared" si="90"/>
        <v>0</v>
      </c>
      <c r="AV57"/>
      <c r="AW57" s="35">
        <v>95</v>
      </c>
      <c r="AX57" s="3">
        <f t="shared" si="91"/>
        <v>0</v>
      </c>
      <c r="AY57" s="3"/>
      <c r="AZ57" s="3"/>
      <c r="BA57" s="76">
        <f t="shared" si="92"/>
        <v>0</v>
      </c>
      <c r="BB57" s="3">
        <f t="shared" si="93"/>
        <v>0</v>
      </c>
      <c r="BC57" s="3">
        <f t="shared" si="94"/>
        <v>0</v>
      </c>
      <c r="BD57" s="36">
        <v>0</v>
      </c>
      <c r="BE57" s="3">
        <f t="shared" si="95"/>
        <v>0</v>
      </c>
      <c r="BF57" s="3">
        <f t="shared" si="96"/>
        <v>0</v>
      </c>
      <c r="BG57"/>
      <c r="BH57" s="35">
        <v>95</v>
      </c>
      <c r="BI57" s="3">
        <f t="shared" si="97"/>
        <v>0</v>
      </c>
      <c r="BJ57" s="3"/>
      <c r="BK57" s="3"/>
      <c r="BL57" s="76">
        <f t="shared" si="98"/>
        <v>0</v>
      </c>
      <c r="BM57" s="3">
        <f t="shared" si="99"/>
        <v>0</v>
      </c>
      <c r="BN57" s="3">
        <f t="shared" si="100"/>
        <v>0</v>
      </c>
      <c r="BO57" s="36">
        <v>0</v>
      </c>
      <c r="BP57" s="3">
        <f t="shared" si="101"/>
        <v>0</v>
      </c>
      <c r="BQ57" s="3">
        <f t="shared" si="102"/>
        <v>0</v>
      </c>
      <c r="BS57" s="35">
        <v>95</v>
      </c>
      <c r="BT57" s="3">
        <f t="shared" si="103"/>
        <v>0</v>
      </c>
      <c r="BU57" s="3"/>
      <c r="BV57" s="3"/>
      <c r="BW57" s="76">
        <f t="shared" si="104"/>
        <v>0</v>
      </c>
      <c r="BX57" s="3">
        <f t="shared" si="105"/>
        <v>0</v>
      </c>
      <c r="BY57" s="3">
        <f t="shared" si="106"/>
        <v>0</v>
      </c>
      <c r="BZ57" s="36">
        <v>0</v>
      </c>
      <c r="CA57" s="3">
        <f t="shared" si="107"/>
        <v>0</v>
      </c>
      <c r="CB57" s="3">
        <f t="shared" si="108"/>
        <v>0</v>
      </c>
      <c r="CD57" s="35">
        <v>95</v>
      </c>
      <c r="CE57" s="3">
        <f t="shared" si="109"/>
        <v>0</v>
      </c>
      <c r="CF57" s="3"/>
      <c r="CG57" s="3"/>
      <c r="CH57" s="76">
        <f t="shared" si="110"/>
        <v>0</v>
      </c>
      <c r="CI57" s="3">
        <f t="shared" si="111"/>
        <v>0</v>
      </c>
      <c r="CJ57" s="3">
        <f t="shared" si="112"/>
        <v>0</v>
      </c>
      <c r="CK57" s="36">
        <v>0</v>
      </c>
      <c r="CL57" s="3">
        <f t="shared" si="113"/>
        <v>0</v>
      </c>
      <c r="CM57" s="3">
        <f t="shared" si="114"/>
        <v>0</v>
      </c>
      <c r="CO57" s="35">
        <v>95</v>
      </c>
      <c r="CP57" s="3">
        <f t="shared" si="115"/>
        <v>0</v>
      </c>
      <c r="CQ57" s="3"/>
      <c r="CR57" s="3"/>
      <c r="CS57" s="76">
        <f t="shared" si="116"/>
        <v>0</v>
      </c>
      <c r="CT57" s="3">
        <f t="shared" si="117"/>
        <v>0</v>
      </c>
      <c r="CU57" s="3">
        <f t="shared" si="118"/>
        <v>0</v>
      </c>
      <c r="CV57" s="36">
        <v>0</v>
      </c>
      <c r="CW57" s="3">
        <f t="shared" si="119"/>
        <v>0</v>
      </c>
      <c r="CX57" s="3">
        <f t="shared" si="120"/>
        <v>0</v>
      </c>
      <c r="CZ57" s="35">
        <v>95</v>
      </c>
      <c r="DA57" s="3">
        <f t="shared" si="121"/>
        <v>0</v>
      </c>
      <c r="DB57" s="3"/>
      <c r="DC57" s="3"/>
      <c r="DD57" s="76">
        <f t="shared" si="122"/>
        <v>0</v>
      </c>
      <c r="DE57" s="3">
        <f t="shared" si="123"/>
        <v>0</v>
      </c>
      <c r="DF57" s="3">
        <f t="shared" si="124"/>
        <v>0</v>
      </c>
      <c r="DG57" s="36">
        <v>0</v>
      </c>
      <c r="DH57" s="3">
        <f t="shared" si="125"/>
        <v>0</v>
      </c>
      <c r="DI57" s="3">
        <f t="shared" si="126"/>
        <v>0</v>
      </c>
    </row>
    <row r="58" spans="16:113" x14ac:dyDescent="0.25">
      <c r="P58"/>
      <c r="Q58" s="3"/>
      <c r="R58" s="3">
        <f t="shared" si="73"/>
        <v>0</v>
      </c>
      <c r="S58" s="3"/>
      <c r="T58" s="76">
        <f t="shared" si="74"/>
        <v>0</v>
      </c>
      <c r="U58" s="3">
        <f t="shared" si="75"/>
        <v>0</v>
      </c>
      <c r="V58" s="3">
        <f t="shared" si="76"/>
        <v>0</v>
      </c>
      <c r="W58" s="3"/>
      <c r="X58" s="3">
        <f t="shared" si="77"/>
        <v>0</v>
      </c>
      <c r="Y58" s="3">
        <f t="shared" si="78"/>
        <v>0</v>
      </c>
      <c r="Z58"/>
      <c r="AA58"/>
      <c r="AB58" s="3">
        <f t="shared" si="79"/>
        <v>0</v>
      </c>
      <c r="AC58" s="3"/>
      <c r="AD58" s="3"/>
      <c r="AE58" s="76">
        <f t="shared" si="80"/>
        <v>0</v>
      </c>
      <c r="AF58" s="3">
        <f t="shared" si="81"/>
        <v>0</v>
      </c>
      <c r="AG58" s="3">
        <f t="shared" si="82"/>
        <v>0</v>
      </c>
      <c r="AH58" s="3"/>
      <c r="AI58" s="3">
        <f t="shared" si="83"/>
        <v>0</v>
      </c>
      <c r="AJ58" s="3">
        <f t="shared" si="84"/>
        <v>0</v>
      </c>
      <c r="AK58"/>
      <c r="AL58"/>
      <c r="AM58" s="3">
        <f t="shared" si="85"/>
        <v>0</v>
      </c>
      <c r="AN58" s="3"/>
      <c r="AO58" s="3"/>
      <c r="AP58" s="76">
        <f t="shared" si="86"/>
        <v>0</v>
      </c>
      <c r="AQ58" s="3">
        <f t="shared" si="87"/>
        <v>0</v>
      </c>
      <c r="AR58" s="3">
        <f t="shared" si="88"/>
        <v>0</v>
      </c>
      <c r="AS58" s="3"/>
      <c r="AT58" s="3">
        <f t="shared" si="89"/>
        <v>0</v>
      </c>
      <c r="AU58" s="3">
        <f t="shared" si="90"/>
        <v>0</v>
      </c>
      <c r="AV58"/>
      <c r="AW58"/>
      <c r="AX58" s="3">
        <f t="shared" si="91"/>
        <v>0</v>
      </c>
      <c r="AY58" s="3"/>
      <c r="AZ58" s="3"/>
      <c r="BA58" s="76">
        <f t="shared" si="92"/>
        <v>0</v>
      </c>
      <c r="BB58" s="3">
        <f t="shared" si="93"/>
        <v>0</v>
      </c>
      <c r="BC58" s="3">
        <f t="shared" si="94"/>
        <v>0</v>
      </c>
      <c r="BD58" s="3"/>
      <c r="BE58" s="3">
        <f t="shared" si="95"/>
        <v>0</v>
      </c>
      <c r="BF58" s="3">
        <f t="shared" si="96"/>
        <v>0</v>
      </c>
      <c r="BG58"/>
      <c r="BH58"/>
      <c r="BI58" s="3">
        <f t="shared" si="97"/>
        <v>0</v>
      </c>
      <c r="BJ58" s="3"/>
      <c r="BK58" s="3"/>
      <c r="BL58" s="76">
        <f t="shared" si="98"/>
        <v>0</v>
      </c>
      <c r="BM58" s="3">
        <f t="shared" si="99"/>
        <v>0</v>
      </c>
      <c r="BN58" s="3">
        <f t="shared" si="100"/>
        <v>0</v>
      </c>
      <c r="BO58" s="3"/>
      <c r="BP58" s="3">
        <f t="shared" si="101"/>
        <v>0</v>
      </c>
      <c r="BQ58" s="3">
        <f t="shared" si="102"/>
        <v>0</v>
      </c>
      <c r="BS58"/>
      <c r="BT58" s="3">
        <f t="shared" si="103"/>
        <v>0</v>
      </c>
      <c r="BU58" s="3"/>
      <c r="BV58" s="3"/>
      <c r="BW58" s="76">
        <f t="shared" si="104"/>
        <v>0</v>
      </c>
      <c r="BX58" s="3">
        <f t="shared" si="105"/>
        <v>0</v>
      </c>
      <c r="BY58" s="3">
        <f t="shared" si="106"/>
        <v>0</v>
      </c>
      <c r="BZ58" s="3"/>
      <c r="CA58" s="3">
        <f t="shared" si="107"/>
        <v>0</v>
      </c>
      <c r="CB58" s="3">
        <f t="shared" si="108"/>
        <v>0</v>
      </c>
      <c r="CD58"/>
      <c r="CE58" s="3">
        <f t="shared" si="109"/>
        <v>0</v>
      </c>
      <c r="CF58" s="3"/>
      <c r="CG58" s="3"/>
      <c r="CH58" s="76">
        <f t="shared" si="110"/>
        <v>0</v>
      </c>
      <c r="CI58" s="3">
        <f t="shared" si="111"/>
        <v>0</v>
      </c>
      <c r="CJ58" s="3">
        <f t="shared" si="112"/>
        <v>0</v>
      </c>
      <c r="CK58" s="3"/>
      <c r="CL58" s="3">
        <f t="shared" si="113"/>
        <v>0</v>
      </c>
      <c r="CM58" s="3">
        <f t="shared" si="114"/>
        <v>0</v>
      </c>
      <c r="CO58"/>
      <c r="CP58" s="3">
        <f t="shared" si="115"/>
        <v>0</v>
      </c>
      <c r="CQ58" s="3"/>
      <c r="CR58" s="3"/>
      <c r="CS58" s="76">
        <f t="shared" si="116"/>
        <v>0</v>
      </c>
      <c r="CT58" s="3">
        <f t="shared" si="117"/>
        <v>0</v>
      </c>
      <c r="CU58" s="3">
        <f t="shared" si="118"/>
        <v>0</v>
      </c>
      <c r="CV58" s="3"/>
      <c r="CW58" s="3">
        <f t="shared" si="119"/>
        <v>0</v>
      </c>
      <c r="CX58" s="3">
        <f t="shared" si="120"/>
        <v>0</v>
      </c>
      <c r="CZ58"/>
      <c r="DA58" s="3">
        <f t="shared" si="121"/>
        <v>0</v>
      </c>
      <c r="DB58" s="3"/>
      <c r="DC58" s="3"/>
      <c r="DD58" s="76">
        <f t="shared" si="122"/>
        <v>0</v>
      </c>
      <c r="DE58" s="3">
        <f t="shared" si="123"/>
        <v>0</v>
      </c>
      <c r="DF58" s="3">
        <f t="shared" si="124"/>
        <v>0</v>
      </c>
      <c r="DG58" s="3"/>
      <c r="DH58" s="3">
        <f t="shared" si="125"/>
        <v>0</v>
      </c>
      <c r="DI58" s="3">
        <f t="shared" si="126"/>
        <v>0</v>
      </c>
    </row>
    <row r="59" spans="16:113" x14ac:dyDescent="0.25">
      <c r="P59"/>
      <c r="Q59" s="3"/>
      <c r="R59" s="3">
        <f t="shared" si="73"/>
        <v>0</v>
      </c>
      <c r="S59" s="3"/>
      <c r="T59" s="76">
        <f t="shared" si="74"/>
        <v>0</v>
      </c>
      <c r="U59" s="3">
        <f t="shared" si="75"/>
        <v>0</v>
      </c>
      <c r="V59" s="3">
        <f t="shared" si="76"/>
        <v>0</v>
      </c>
      <c r="W59" s="3"/>
      <c r="X59" s="3">
        <f t="shared" si="77"/>
        <v>0</v>
      </c>
      <c r="Y59" s="3">
        <f t="shared" si="78"/>
        <v>0</v>
      </c>
      <c r="Z59"/>
      <c r="AA59"/>
      <c r="AB59" s="3">
        <f t="shared" si="79"/>
        <v>0</v>
      </c>
      <c r="AC59" s="3"/>
      <c r="AD59" s="3"/>
      <c r="AE59" s="76">
        <f t="shared" si="80"/>
        <v>0</v>
      </c>
      <c r="AF59" s="3">
        <f t="shared" si="81"/>
        <v>0</v>
      </c>
      <c r="AG59" s="3">
        <f t="shared" si="82"/>
        <v>0</v>
      </c>
      <c r="AH59" s="3"/>
      <c r="AI59" s="3">
        <f t="shared" si="83"/>
        <v>0</v>
      </c>
      <c r="AJ59" s="3">
        <f t="shared" si="84"/>
        <v>0</v>
      </c>
      <c r="AK59"/>
      <c r="AL59"/>
      <c r="AM59" s="3">
        <f t="shared" si="85"/>
        <v>0</v>
      </c>
      <c r="AN59" s="3"/>
      <c r="AO59" s="3"/>
      <c r="AP59" s="76">
        <f t="shared" si="86"/>
        <v>0</v>
      </c>
      <c r="AQ59" s="3">
        <f t="shared" si="87"/>
        <v>0</v>
      </c>
      <c r="AR59" s="3">
        <f t="shared" si="88"/>
        <v>0</v>
      </c>
      <c r="AS59" s="3"/>
      <c r="AT59" s="3">
        <f t="shared" si="89"/>
        <v>0</v>
      </c>
      <c r="AU59" s="3">
        <f t="shared" si="90"/>
        <v>0</v>
      </c>
      <c r="AV59"/>
      <c r="AW59"/>
      <c r="AX59" s="3">
        <f t="shared" si="91"/>
        <v>0</v>
      </c>
      <c r="AY59" s="3"/>
      <c r="AZ59" s="3"/>
      <c r="BA59" s="76">
        <f t="shared" si="92"/>
        <v>0</v>
      </c>
      <c r="BB59" s="3">
        <f t="shared" si="93"/>
        <v>0</v>
      </c>
      <c r="BC59" s="3">
        <f t="shared" si="94"/>
        <v>0</v>
      </c>
      <c r="BD59" s="3"/>
      <c r="BE59" s="3">
        <f t="shared" si="95"/>
        <v>0</v>
      </c>
      <c r="BF59" s="3">
        <f t="shared" si="96"/>
        <v>0</v>
      </c>
      <c r="BG59"/>
      <c r="BH59"/>
      <c r="BI59" s="3">
        <f t="shared" si="97"/>
        <v>0</v>
      </c>
      <c r="BJ59" s="3"/>
      <c r="BK59" s="3"/>
      <c r="BL59" s="76">
        <f t="shared" si="98"/>
        <v>0</v>
      </c>
      <c r="BM59" s="3">
        <f t="shared" si="99"/>
        <v>0</v>
      </c>
      <c r="BN59" s="3">
        <f t="shared" si="100"/>
        <v>0</v>
      </c>
      <c r="BO59" s="3"/>
      <c r="BP59" s="3">
        <f t="shared" si="101"/>
        <v>0</v>
      </c>
      <c r="BQ59" s="3">
        <f t="shared" si="102"/>
        <v>0</v>
      </c>
      <c r="BS59"/>
      <c r="BT59" s="3">
        <f t="shared" si="103"/>
        <v>0</v>
      </c>
      <c r="BU59" s="3"/>
      <c r="BV59" s="3"/>
      <c r="BW59" s="76">
        <f t="shared" si="104"/>
        <v>0</v>
      </c>
      <c r="BX59" s="3">
        <f t="shared" si="105"/>
        <v>0</v>
      </c>
      <c r="BY59" s="3">
        <f t="shared" si="106"/>
        <v>0</v>
      </c>
      <c r="BZ59" s="3"/>
      <c r="CA59" s="3">
        <f t="shared" si="107"/>
        <v>0</v>
      </c>
      <c r="CB59" s="3">
        <f t="shared" si="108"/>
        <v>0</v>
      </c>
      <c r="CD59"/>
      <c r="CE59" s="3">
        <f t="shared" si="109"/>
        <v>0</v>
      </c>
      <c r="CF59" s="3"/>
      <c r="CG59" s="3"/>
      <c r="CH59" s="76">
        <f t="shared" si="110"/>
        <v>0</v>
      </c>
      <c r="CI59" s="3">
        <f t="shared" si="111"/>
        <v>0</v>
      </c>
      <c r="CJ59" s="3">
        <f t="shared" si="112"/>
        <v>0</v>
      </c>
      <c r="CK59" s="3"/>
      <c r="CL59" s="3">
        <f t="shared" si="113"/>
        <v>0</v>
      </c>
      <c r="CM59" s="3">
        <f t="shared" si="114"/>
        <v>0</v>
      </c>
      <c r="CO59"/>
      <c r="CP59" s="3">
        <f t="shared" si="115"/>
        <v>0</v>
      </c>
      <c r="CQ59" s="3"/>
      <c r="CR59" s="3"/>
      <c r="CS59" s="76">
        <f t="shared" si="116"/>
        <v>0</v>
      </c>
      <c r="CT59" s="3">
        <f t="shared" si="117"/>
        <v>0</v>
      </c>
      <c r="CU59" s="3">
        <f t="shared" si="118"/>
        <v>0</v>
      </c>
      <c r="CV59" s="3"/>
      <c r="CW59" s="3">
        <f t="shared" si="119"/>
        <v>0</v>
      </c>
      <c r="CX59" s="3">
        <f t="shared" si="120"/>
        <v>0</v>
      </c>
      <c r="CZ59"/>
      <c r="DA59" s="3">
        <f t="shared" si="121"/>
        <v>0</v>
      </c>
      <c r="DB59" s="3"/>
      <c r="DC59" s="3"/>
      <c r="DD59" s="76">
        <f t="shared" si="122"/>
        <v>0</v>
      </c>
      <c r="DE59" s="3">
        <f t="shared" si="123"/>
        <v>0</v>
      </c>
      <c r="DF59" s="3">
        <f t="shared" si="124"/>
        <v>0</v>
      </c>
      <c r="DG59" s="3"/>
      <c r="DH59" s="3">
        <f t="shared" si="125"/>
        <v>0</v>
      </c>
      <c r="DI59" s="3">
        <f t="shared" si="126"/>
        <v>0</v>
      </c>
    </row>
    <row r="60" spans="16:113" x14ac:dyDescent="0.25">
      <c r="P60"/>
      <c r="Q60" s="3"/>
      <c r="R60" s="3">
        <f t="shared" si="73"/>
        <v>0</v>
      </c>
      <c r="S60" s="3"/>
      <c r="T60" s="76">
        <f t="shared" si="74"/>
        <v>0</v>
      </c>
      <c r="U60" s="3">
        <f t="shared" si="75"/>
        <v>0</v>
      </c>
      <c r="V60" s="3">
        <f t="shared" si="76"/>
        <v>0</v>
      </c>
      <c r="W60" s="3"/>
      <c r="X60" s="3">
        <f t="shared" si="77"/>
        <v>0</v>
      </c>
      <c r="Y60" s="3">
        <f t="shared" si="78"/>
        <v>0</v>
      </c>
      <c r="Z60"/>
      <c r="AA60"/>
      <c r="AB60" s="3">
        <f t="shared" si="79"/>
        <v>0</v>
      </c>
      <c r="AC60" s="3"/>
      <c r="AD60" s="3"/>
      <c r="AE60" s="76">
        <f t="shared" si="80"/>
        <v>0</v>
      </c>
      <c r="AF60" s="3">
        <f t="shared" si="81"/>
        <v>0</v>
      </c>
      <c r="AG60" s="3">
        <f t="shared" si="82"/>
        <v>0</v>
      </c>
      <c r="AH60" s="3"/>
      <c r="AI60" s="3">
        <f t="shared" si="83"/>
        <v>0</v>
      </c>
      <c r="AJ60" s="3">
        <f t="shared" si="84"/>
        <v>0</v>
      </c>
      <c r="AK60"/>
      <c r="AL60"/>
      <c r="AM60" s="3">
        <f t="shared" si="85"/>
        <v>0</v>
      </c>
      <c r="AN60" s="3"/>
      <c r="AO60" s="3"/>
      <c r="AP60" s="76">
        <f t="shared" si="86"/>
        <v>0</v>
      </c>
      <c r="AQ60" s="3">
        <f t="shared" si="87"/>
        <v>0</v>
      </c>
      <c r="AR60" s="3">
        <f t="shared" si="88"/>
        <v>0</v>
      </c>
      <c r="AS60" s="3"/>
      <c r="AT60" s="3">
        <f t="shared" si="89"/>
        <v>0</v>
      </c>
      <c r="AU60" s="3">
        <f t="shared" si="90"/>
        <v>0</v>
      </c>
      <c r="AV60"/>
      <c r="AW60"/>
      <c r="AX60" s="3">
        <f t="shared" si="91"/>
        <v>0</v>
      </c>
      <c r="AY60" s="3"/>
      <c r="AZ60" s="3"/>
      <c r="BA60" s="76">
        <f t="shared" si="92"/>
        <v>0</v>
      </c>
      <c r="BB60" s="3">
        <f t="shared" si="93"/>
        <v>0</v>
      </c>
      <c r="BC60" s="3">
        <f t="shared" si="94"/>
        <v>0</v>
      </c>
      <c r="BD60" s="3"/>
      <c r="BE60" s="3">
        <f t="shared" si="95"/>
        <v>0</v>
      </c>
      <c r="BF60" s="3">
        <f t="shared" si="96"/>
        <v>0</v>
      </c>
      <c r="BG60"/>
      <c r="BH60"/>
      <c r="BI60" s="3">
        <f t="shared" si="97"/>
        <v>0</v>
      </c>
      <c r="BJ60" s="3"/>
      <c r="BK60" s="3"/>
      <c r="BL60" s="76">
        <f t="shared" si="98"/>
        <v>0</v>
      </c>
      <c r="BM60" s="3">
        <f t="shared" si="99"/>
        <v>0</v>
      </c>
      <c r="BN60" s="3">
        <f t="shared" si="100"/>
        <v>0</v>
      </c>
      <c r="BO60" s="3"/>
      <c r="BP60" s="3">
        <f t="shared" si="101"/>
        <v>0</v>
      </c>
      <c r="BQ60" s="3">
        <f t="shared" si="102"/>
        <v>0</v>
      </c>
      <c r="BS60"/>
      <c r="BT60" s="3">
        <f t="shared" si="103"/>
        <v>0</v>
      </c>
      <c r="BU60" s="3"/>
      <c r="BV60" s="3"/>
      <c r="BW60" s="76">
        <f t="shared" si="104"/>
        <v>0</v>
      </c>
      <c r="BX60" s="3">
        <f t="shared" si="105"/>
        <v>0</v>
      </c>
      <c r="BY60" s="3">
        <f t="shared" si="106"/>
        <v>0</v>
      </c>
      <c r="BZ60" s="3"/>
      <c r="CA60" s="3">
        <f t="shared" si="107"/>
        <v>0</v>
      </c>
      <c r="CB60" s="3">
        <f t="shared" si="108"/>
        <v>0</v>
      </c>
      <c r="CD60"/>
      <c r="CE60" s="3">
        <f t="shared" si="109"/>
        <v>0</v>
      </c>
      <c r="CF60" s="3"/>
      <c r="CG60" s="3"/>
      <c r="CH60" s="76">
        <f t="shared" si="110"/>
        <v>0</v>
      </c>
      <c r="CI60" s="3">
        <f t="shared" si="111"/>
        <v>0</v>
      </c>
      <c r="CJ60" s="3">
        <f t="shared" si="112"/>
        <v>0</v>
      </c>
      <c r="CK60" s="3"/>
      <c r="CL60" s="3">
        <f t="shared" si="113"/>
        <v>0</v>
      </c>
      <c r="CM60" s="3">
        <f t="shared" si="114"/>
        <v>0</v>
      </c>
      <c r="CO60"/>
      <c r="CP60" s="3">
        <f t="shared" si="115"/>
        <v>0</v>
      </c>
      <c r="CQ60" s="3"/>
      <c r="CR60" s="3"/>
      <c r="CS60" s="76">
        <f t="shared" si="116"/>
        <v>0</v>
      </c>
      <c r="CT60" s="3">
        <f t="shared" si="117"/>
        <v>0</v>
      </c>
      <c r="CU60" s="3">
        <f t="shared" si="118"/>
        <v>0</v>
      </c>
      <c r="CV60" s="3"/>
      <c r="CW60" s="3">
        <f t="shared" si="119"/>
        <v>0</v>
      </c>
      <c r="CX60" s="3">
        <f t="shared" si="120"/>
        <v>0</v>
      </c>
      <c r="CZ60"/>
      <c r="DA60" s="3">
        <f t="shared" si="121"/>
        <v>0</v>
      </c>
      <c r="DB60" s="3"/>
      <c r="DC60" s="3"/>
      <c r="DD60" s="76">
        <f t="shared" si="122"/>
        <v>0</v>
      </c>
      <c r="DE60" s="3">
        <f t="shared" si="123"/>
        <v>0</v>
      </c>
      <c r="DF60" s="3">
        <f t="shared" si="124"/>
        <v>0</v>
      </c>
      <c r="DG60" s="3"/>
      <c r="DH60" s="3">
        <f t="shared" si="125"/>
        <v>0</v>
      </c>
      <c r="DI60" s="3">
        <f t="shared" si="126"/>
        <v>0</v>
      </c>
    </row>
    <row r="61" spans="16:113" ht="15.75" thickBot="1" x14ac:dyDescent="0.3">
      <c r="P61"/>
      <c r="Q61" s="7">
        <f>SUM(Q36:Q60)</f>
        <v>0</v>
      </c>
      <c r="R61" s="7">
        <f>SUM(R36:R60)</f>
        <v>10863000</v>
      </c>
      <c r="S61" s="7">
        <f t="shared" ref="S61:Y61" si="127">SUM(S36:S60)</f>
        <v>0</v>
      </c>
      <c r="T61" s="7">
        <f t="shared" si="127"/>
        <v>10863000</v>
      </c>
      <c r="U61" s="7">
        <f t="shared" si="127"/>
        <v>5431500</v>
      </c>
      <c r="V61" s="7">
        <f t="shared" si="127"/>
        <v>5431500</v>
      </c>
      <c r="W61" s="3"/>
      <c r="X61" s="7">
        <f t="shared" si="127"/>
        <v>-654785</v>
      </c>
      <c r="Y61" s="7">
        <f t="shared" si="127"/>
        <v>10208215</v>
      </c>
      <c r="Z61"/>
      <c r="AA61"/>
      <c r="AB61" s="7">
        <f>SUM(AB36:AB60)</f>
        <v>10208215</v>
      </c>
      <c r="AC61" s="7">
        <f>SUM(AC36:AC60)</f>
        <v>0</v>
      </c>
      <c r="AD61" s="7">
        <f t="shared" ref="AD61:AG61" si="128">SUM(AD36:AD60)</f>
        <v>0</v>
      </c>
      <c r="AE61" s="7">
        <f t="shared" si="128"/>
        <v>0</v>
      </c>
      <c r="AF61" s="7">
        <f t="shared" si="128"/>
        <v>0</v>
      </c>
      <c r="AG61" s="7">
        <f t="shared" si="128"/>
        <v>10208215</v>
      </c>
      <c r="AH61" s="3"/>
      <c r="AI61" s="7">
        <f t="shared" ref="AI61:AJ61" si="129">SUM(AI36:AI60)</f>
        <v>-1129156.1499999999</v>
      </c>
      <c r="AJ61" s="7">
        <f t="shared" si="129"/>
        <v>9079058.8499999996</v>
      </c>
      <c r="AK61"/>
      <c r="AL61"/>
      <c r="AM61" s="7">
        <f>SUM(AM36:AM60)</f>
        <v>9079058.8499999996</v>
      </c>
      <c r="AN61" s="7">
        <f>SUM(AN36:AN60)</f>
        <v>0</v>
      </c>
      <c r="AO61" s="7">
        <f t="shared" ref="AO61:AR61" si="130">SUM(AO36:AO60)</f>
        <v>0</v>
      </c>
      <c r="AP61" s="7">
        <f t="shared" si="130"/>
        <v>0</v>
      </c>
      <c r="AQ61" s="7">
        <f t="shared" si="130"/>
        <v>0</v>
      </c>
      <c r="AR61" s="7">
        <f t="shared" si="130"/>
        <v>9079058.8499999996</v>
      </c>
      <c r="AS61" s="3"/>
      <c r="AT61" s="7">
        <f t="shared" ref="AT61:AU61" si="131">SUM(AT36:AT60)</f>
        <v>-867068.61750000005</v>
      </c>
      <c r="AU61" s="7">
        <f t="shared" si="131"/>
        <v>8211990.2324999999</v>
      </c>
      <c r="AV61"/>
      <c r="AW61"/>
      <c r="AX61" s="7">
        <f>SUM(AX36:AX60)</f>
        <v>8211990.2324999999</v>
      </c>
      <c r="AY61" s="7">
        <f>SUM(AY36:AY60)</f>
        <v>0</v>
      </c>
      <c r="AZ61" s="7">
        <f t="shared" ref="AZ61:BC61" si="132">SUM(AZ36:AZ60)</f>
        <v>0</v>
      </c>
      <c r="BA61" s="7">
        <f t="shared" si="132"/>
        <v>0</v>
      </c>
      <c r="BB61" s="7">
        <f t="shared" si="132"/>
        <v>0</v>
      </c>
      <c r="BC61" s="7">
        <f t="shared" si="132"/>
        <v>8211990.2324999999</v>
      </c>
      <c r="BD61" s="3"/>
      <c r="BE61" s="7">
        <f t="shared" ref="BE61:BF61" si="133">SUM(BE36:BE60)</f>
        <v>-730539.73759499996</v>
      </c>
      <c r="BF61" s="7">
        <f t="shared" si="133"/>
        <v>7481450.4949049996</v>
      </c>
      <c r="BG61"/>
      <c r="BH61"/>
      <c r="BI61" s="7">
        <f>SUM(BI36:BI60)</f>
        <v>7481450.4949049996</v>
      </c>
      <c r="BJ61" s="7">
        <f>SUM(BJ36:BJ60)</f>
        <v>0</v>
      </c>
      <c r="BK61" s="7">
        <f t="shared" ref="BK61:BN61" si="134">SUM(BK36:BK60)</f>
        <v>0</v>
      </c>
      <c r="BL61" s="7">
        <f t="shared" si="134"/>
        <v>0</v>
      </c>
      <c r="BM61" s="7">
        <f t="shared" si="134"/>
        <v>0</v>
      </c>
      <c r="BN61" s="7">
        <f t="shared" si="134"/>
        <v>7481450.4949049996</v>
      </c>
      <c r="BO61" s="3"/>
      <c r="BP61" s="7">
        <f t="shared" ref="BP61:BQ61" si="135">SUM(BP36:BP60)</f>
        <v>-635479.83837134996</v>
      </c>
      <c r="BQ61" s="7">
        <f t="shared" si="135"/>
        <v>6845970.6565336501</v>
      </c>
      <c r="BS61"/>
      <c r="BT61" s="7">
        <f>SUM(BT36:BT60)</f>
        <v>6845970.6565336501</v>
      </c>
      <c r="BU61" s="7">
        <f>SUM(BU36:BU60)</f>
        <v>0</v>
      </c>
      <c r="BV61" s="7">
        <f t="shared" ref="BV61:BY61" si="136">SUM(BV36:BV60)</f>
        <v>0</v>
      </c>
      <c r="BW61" s="7">
        <f t="shared" si="136"/>
        <v>0</v>
      </c>
      <c r="BX61" s="7">
        <f t="shared" si="136"/>
        <v>0</v>
      </c>
      <c r="BY61" s="7">
        <f t="shared" si="136"/>
        <v>6845970.6565336501</v>
      </c>
      <c r="BZ61" s="3"/>
      <c r="CA61" s="7">
        <f t="shared" ref="CA61:CB61" si="137">SUM(CA36:CA60)</f>
        <v>-563710.67036517151</v>
      </c>
      <c r="CB61" s="7">
        <f t="shared" si="137"/>
        <v>6282259.9861684777</v>
      </c>
      <c r="CD61"/>
      <c r="CE61" s="7">
        <f>SUM(CE36:CE60)</f>
        <v>6282259.9861684777</v>
      </c>
      <c r="CF61" s="7">
        <f>SUM(CF36:CF60)</f>
        <v>0</v>
      </c>
      <c r="CG61" s="7">
        <f t="shared" ref="CG61:CJ61" si="138">SUM(CG36:CG60)</f>
        <v>0</v>
      </c>
      <c r="CH61" s="7">
        <f t="shared" si="138"/>
        <v>0</v>
      </c>
      <c r="CI61" s="7">
        <f t="shared" si="138"/>
        <v>0</v>
      </c>
      <c r="CJ61" s="7">
        <f t="shared" si="138"/>
        <v>6282259.9861684777</v>
      </c>
      <c r="CK61" s="3"/>
      <c r="CL61" s="7">
        <f t="shared" ref="CL61:CM61" si="139">SUM(CL36:CL60)</f>
        <v>-506120.94552986795</v>
      </c>
      <c r="CM61" s="7">
        <f t="shared" si="139"/>
        <v>5776139.0406386098</v>
      </c>
      <c r="CO61"/>
      <c r="CP61" s="7">
        <f>SUM(CP36:CP60)</f>
        <v>5776139.0406386098</v>
      </c>
      <c r="CQ61" s="7">
        <f>SUM(CQ36:CQ60)</f>
        <v>0</v>
      </c>
      <c r="CR61" s="7">
        <f t="shared" ref="CR61:CU61" si="140">SUM(CR36:CR60)</f>
        <v>0</v>
      </c>
      <c r="CS61" s="7">
        <f t="shared" si="140"/>
        <v>0</v>
      </c>
      <c r="CT61" s="7">
        <f t="shared" si="140"/>
        <v>0</v>
      </c>
      <c r="CU61" s="7">
        <f t="shared" si="140"/>
        <v>5776139.0406386098</v>
      </c>
      <c r="CV61" s="3"/>
      <c r="CW61" s="7">
        <f t="shared" ref="CW61:CX61" si="141">SUM(CW36:CW60)</f>
        <v>-457916.92149574717</v>
      </c>
      <c r="CX61" s="7">
        <f t="shared" si="141"/>
        <v>5318222.119142863</v>
      </c>
      <c r="CZ61"/>
      <c r="DA61" s="7">
        <f>SUM(DA36:DA60)</f>
        <v>5318222.119142863</v>
      </c>
      <c r="DB61" s="7">
        <f>SUM(DB36:DB60)</f>
        <v>0</v>
      </c>
      <c r="DC61" s="7">
        <f t="shared" ref="DC61:DF61" si="142">SUM(DC36:DC60)</f>
        <v>0</v>
      </c>
      <c r="DD61" s="7">
        <f t="shared" si="142"/>
        <v>0</v>
      </c>
      <c r="DE61" s="7">
        <f t="shared" si="142"/>
        <v>0</v>
      </c>
      <c r="DF61" s="7">
        <f t="shared" si="142"/>
        <v>5318222.119142863</v>
      </c>
      <c r="DG61" s="3"/>
      <c r="DH61" s="7">
        <f t="shared" ref="DH61:DI61" si="143">SUM(DH36:DH60)</f>
        <v>-416418.39107386704</v>
      </c>
      <c r="DI61" s="7">
        <f t="shared" si="143"/>
        <v>4901803.7280689962</v>
      </c>
    </row>
    <row r="62" spans="16:113" ht="15.75" thickTop="1" x14ac:dyDescent="0.25"/>
    <row r="64" spans="16:113" x14ac:dyDescent="0.25">
      <c r="X64" s="78">
        <f>+X29-X61</f>
        <v>-654785</v>
      </c>
      <c r="AI64" s="78">
        <f>+AI29-AI61</f>
        <v>180413.84999999986</v>
      </c>
      <c r="AT64" s="78">
        <f>+AT29-AT61</f>
        <v>81673.682499999995</v>
      </c>
      <c r="BE64" s="78">
        <f>+BE29-BE61</f>
        <v>54855.197404999868</v>
      </c>
      <c r="BF64" s="78"/>
      <c r="BP64" s="78">
        <f>+BP29-BP61</f>
        <v>40204.701818650006</v>
      </c>
      <c r="CA64" s="78">
        <f>+CA29-CA61</f>
        <v>31564.466187528567</v>
      </c>
      <c r="CL64" s="78">
        <f>+CL29-CL61</f>
        <v>26025.258647775103</v>
      </c>
      <c r="CW64" s="78">
        <f>+CW29-CW61</f>
        <v>22178.765386345796</v>
      </c>
      <c r="DH64" s="78">
        <f>+DH29-DH61</f>
        <v>19319.76503553451</v>
      </c>
    </row>
    <row r="68" spans="16:112" x14ac:dyDescent="0.25">
      <c r="P68" s="35">
        <v>1</v>
      </c>
      <c r="X68" s="78">
        <f>X4-X36</f>
        <v>-16080</v>
      </c>
      <c r="AA68" s="35">
        <v>1</v>
      </c>
      <c r="AI68" s="78">
        <f>AI4-AI36</f>
        <v>643.19999999999709</v>
      </c>
      <c r="AL68" s="35">
        <v>1</v>
      </c>
      <c r="AT68" s="78">
        <f>AT4-AT36</f>
        <v>617.4719999999943</v>
      </c>
      <c r="AW68" s="35">
        <v>1</v>
      </c>
      <c r="BE68" s="78">
        <f>BE4-BE36</f>
        <v>592.77311999999438</v>
      </c>
      <c r="BH68" s="35">
        <v>1</v>
      </c>
      <c r="BP68" s="78">
        <f>BP4-BP36</f>
        <v>569.06219519999286</v>
      </c>
      <c r="BS68" s="35">
        <v>1</v>
      </c>
      <c r="CA68" s="78">
        <f>CA4-CA36</f>
        <v>546.29970739199052</v>
      </c>
      <c r="CD68" s="35">
        <v>1</v>
      </c>
      <c r="CL68" s="78">
        <f>CL4-CL36</f>
        <v>524.44771909631163</v>
      </c>
      <c r="CO68" s="35">
        <v>1</v>
      </c>
      <c r="CW68" s="78">
        <f>CW4-CW36</f>
        <v>503.46981033246266</v>
      </c>
      <c r="CZ68" s="35">
        <v>1</v>
      </c>
      <c r="DH68" s="78">
        <f>DH4-DH36</f>
        <v>483.33101791916488</v>
      </c>
    </row>
    <row r="69" spans="16:112" x14ac:dyDescent="0.25">
      <c r="P69" s="35" t="s">
        <v>28</v>
      </c>
      <c r="X69" s="78">
        <f t="shared" ref="X69:X89" si="144">X5-X37</f>
        <v>0</v>
      </c>
      <c r="AA69" s="35" t="s">
        <v>28</v>
      </c>
      <c r="AI69" s="78">
        <f t="shared" ref="AI69:AI89" si="145">AI5-AI37</f>
        <v>0</v>
      </c>
      <c r="AL69" s="35" t="s">
        <v>28</v>
      </c>
      <c r="AT69" s="78">
        <f t="shared" ref="AT69:AT89" si="146">AT5-AT37</f>
        <v>0</v>
      </c>
      <c r="AW69" s="35" t="s">
        <v>28</v>
      </c>
      <c r="BE69" s="78">
        <f t="shared" ref="BE69:BE89" si="147">BE5-BE37</f>
        <v>0</v>
      </c>
      <c r="BH69" s="35" t="s">
        <v>28</v>
      </c>
      <c r="BP69" s="78">
        <f t="shared" ref="BP69:BP89" si="148">BP5-BP37</f>
        <v>0</v>
      </c>
      <c r="BS69" s="35" t="s">
        <v>28</v>
      </c>
      <c r="CA69" s="78">
        <f t="shared" ref="CA69:CA89" si="149">CA5-CA37</f>
        <v>0</v>
      </c>
      <c r="CD69" s="35" t="s">
        <v>28</v>
      </c>
      <c r="CL69" s="78">
        <f t="shared" ref="CL69:CL89" si="150">CL5-CL37</f>
        <v>0</v>
      </c>
      <c r="CO69" s="35" t="s">
        <v>28</v>
      </c>
      <c r="CW69" s="78">
        <f t="shared" ref="CW69:CW89" si="151">CW5-CW37</f>
        <v>0</v>
      </c>
      <c r="CZ69" s="35" t="s">
        <v>28</v>
      </c>
      <c r="DH69" s="78">
        <f t="shared" ref="DH69:DH89" si="152">DH5-DH37</f>
        <v>0</v>
      </c>
    </row>
    <row r="70" spans="16:112" x14ac:dyDescent="0.25">
      <c r="P70" s="35">
        <v>2</v>
      </c>
      <c r="X70" s="78">
        <f t="shared" si="144"/>
        <v>0</v>
      </c>
      <c r="AA70" s="35">
        <v>2</v>
      </c>
      <c r="AI70" s="78">
        <f t="shared" si="145"/>
        <v>0</v>
      </c>
      <c r="AL70" s="35">
        <v>2</v>
      </c>
      <c r="AT70" s="78">
        <f t="shared" si="146"/>
        <v>0</v>
      </c>
      <c r="AW70" s="35">
        <v>2</v>
      </c>
      <c r="BE70" s="78">
        <f t="shared" si="147"/>
        <v>0</v>
      </c>
      <c r="BH70" s="35">
        <v>2</v>
      </c>
      <c r="BP70" s="78">
        <f t="shared" si="148"/>
        <v>0</v>
      </c>
      <c r="BS70" s="35">
        <v>2</v>
      </c>
      <c r="CA70" s="78">
        <f t="shared" si="149"/>
        <v>0</v>
      </c>
      <c r="CD70" s="35">
        <v>2</v>
      </c>
      <c r="CL70" s="78">
        <f t="shared" si="150"/>
        <v>0</v>
      </c>
      <c r="CO70" s="35">
        <v>2</v>
      </c>
      <c r="CW70" s="78">
        <f t="shared" si="151"/>
        <v>0</v>
      </c>
      <c r="CZ70" s="35">
        <v>2</v>
      </c>
      <c r="DH70" s="78">
        <f t="shared" si="152"/>
        <v>0</v>
      </c>
    </row>
    <row r="71" spans="16:112" x14ac:dyDescent="0.25">
      <c r="P71" s="35">
        <v>8</v>
      </c>
      <c r="X71" s="78">
        <f t="shared" si="144"/>
        <v>-22900</v>
      </c>
      <c r="AA71" s="35">
        <v>8</v>
      </c>
      <c r="AI71" s="78">
        <f t="shared" si="145"/>
        <v>4580</v>
      </c>
      <c r="AL71" s="35">
        <v>8</v>
      </c>
      <c r="AT71" s="78">
        <f t="shared" si="146"/>
        <v>3664</v>
      </c>
      <c r="AW71" s="35">
        <v>8</v>
      </c>
      <c r="BE71" s="78">
        <f t="shared" si="147"/>
        <v>2931.2000000000007</v>
      </c>
      <c r="BH71" s="35">
        <v>8</v>
      </c>
      <c r="BP71" s="78">
        <f t="shared" si="148"/>
        <v>2344.9599999999991</v>
      </c>
      <c r="BS71" s="35">
        <v>8</v>
      </c>
      <c r="CA71" s="78">
        <f t="shared" si="149"/>
        <v>1875.9679999999989</v>
      </c>
      <c r="CD71" s="35">
        <v>8</v>
      </c>
      <c r="CL71" s="78">
        <f t="shared" si="150"/>
        <v>1500.7743999999984</v>
      </c>
      <c r="CO71" s="35">
        <v>8</v>
      </c>
      <c r="CW71" s="78">
        <f t="shared" si="151"/>
        <v>1200.619520000002</v>
      </c>
      <c r="CZ71" s="35">
        <v>8</v>
      </c>
      <c r="DH71" s="78">
        <f t="shared" si="152"/>
        <v>960.49561599999925</v>
      </c>
    </row>
    <row r="72" spans="16:112" x14ac:dyDescent="0.25">
      <c r="P72" s="35">
        <v>10</v>
      </c>
      <c r="X72" s="78">
        <f t="shared" si="144"/>
        <v>-85950</v>
      </c>
      <c r="AA72" s="35">
        <v>10</v>
      </c>
      <c r="AI72" s="78">
        <f t="shared" si="145"/>
        <v>25785</v>
      </c>
      <c r="AL72" s="35">
        <v>10</v>
      </c>
      <c r="AT72" s="78">
        <f t="shared" si="146"/>
        <v>18049.5</v>
      </c>
      <c r="AW72" s="35">
        <v>10</v>
      </c>
      <c r="BE72" s="78">
        <f t="shared" si="147"/>
        <v>12634.649999999994</v>
      </c>
      <c r="BH72" s="35">
        <v>10</v>
      </c>
      <c r="BP72" s="78">
        <f t="shared" si="148"/>
        <v>8844.2550000000119</v>
      </c>
      <c r="BS72" s="35">
        <v>10</v>
      </c>
      <c r="CA72" s="78">
        <f t="shared" si="149"/>
        <v>6190.9785000000084</v>
      </c>
      <c r="CD72" s="35">
        <v>10</v>
      </c>
      <c r="CL72" s="78">
        <f t="shared" si="150"/>
        <v>4333.6849500000026</v>
      </c>
      <c r="CO72" s="35">
        <v>10</v>
      </c>
      <c r="CW72" s="78">
        <f t="shared" si="151"/>
        <v>3033.5794650000062</v>
      </c>
      <c r="CZ72" s="35">
        <v>10</v>
      </c>
      <c r="DH72" s="78">
        <f t="shared" si="152"/>
        <v>2123.5056255000072</v>
      </c>
    </row>
    <row r="73" spans="16:112" x14ac:dyDescent="0.25">
      <c r="P73" s="35">
        <v>10.1</v>
      </c>
      <c r="X73" s="78">
        <f t="shared" si="144"/>
        <v>0</v>
      </c>
      <c r="AA73" s="35">
        <v>10.1</v>
      </c>
      <c r="AI73" s="78">
        <f t="shared" si="145"/>
        <v>0</v>
      </c>
      <c r="AL73" s="35">
        <v>10.1</v>
      </c>
      <c r="AT73" s="78">
        <f t="shared" si="146"/>
        <v>0</v>
      </c>
      <c r="AW73" s="35">
        <v>10.1</v>
      </c>
      <c r="BE73" s="78">
        <f t="shared" si="147"/>
        <v>0</v>
      </c>
      <c r="BH73" s="35">
        <v>10.1</v>
      </c>
      <c r="BP73" s="78">
        <f t="shared" si="148"/>
        <v>0</v>
      </c>
      <c r="BS73" s="35">
        <v>10.1</v>
      </c>
      <c r="CA73" s="78">
        <f t="shared" si="149"/>
        <v>0</v>
      </c>
      <c r="CD73" s="35">
        <v>10.1</v>
      </c>
      <c r="CL73" s="78">
        <f t="shared" si="150"/>
        <v>0</v>
      </c>
      <c r="CO73" s="35">
        <v>10.1</v>
      </c>
      <c r="CW73" s="78">
        <f t="shared" si="151"/>
        <v>0</v>
      </c>
      <c r="CZ73" s="35">
        <v>10.1</v>
      </c>
      <c r="DH73" s="78">
        <f t="shared" si="152"/>
        <v>0</v>
      </c>
    </row>
    <row r="74" spans="16:112" x14ac:dyDescent="0.25">
      <c r="P74" s="35">
        <v>12</v>
      </c>
      <c r="X74" s="78">
        <f t="shared" si="144"/>
        <v>-46500</v>
      </c>
      <c r="AA74" s="35">
        <v>12</v>
      </c>
      <c r="AI74" s="78">
        <f t="shared" si="145"/>
        <v>46500</v>
      </c>
      <c r="AL74" s="35">
        <v>12</v>
      </c>
      <c r="AT74" s="78">
        <f t="shared" si="146"/>
        <v>0</v>
      </c>
      <c r="AW74" s="35">
        <v>12</v>
      </c>
      <c r="BE74" s="78">
        <f t="shared" si="147"/>
        <v>0</v>
      </c>
      <c r="BH74" s="35">
        <v>12</v>
      </c>
      <c r="BP74" s="78">
        <f t="shared" si="148"/>
        <v>0</v>
      </c>
      <c r="BS74" s="35">
        <v>12</v>
      </c>
      <c r="CA74" s="78">
        <f t="shared" si="149"/>
        <v>0</v>
      </c>
      <c r="CD74" s="35">
        <v>12</v>
      </c>
      <c r="CL74" s="78">
        <f t="shared" si="150"/>
        <v>0</v>
      </c>
      <c r="CO74" s="35">
        <v>12</v>
      </c>
      <c r="CW74" s="78">
        <f t="shared" si="151"/>
        <v>0</v>
      </c>
      <c r="CZ74" s="35">
        <v>12</v>
      </c>
      <c r="DH74" s="78">
        <f t="shared" si="152"/>
        <v>0</v>
      </c>
    </row>
    <row r="75" spans="16:112" x14ac:dyDescent="0.25">
      <c r="P75" s="35" t="s">
        <v>29</v>
      </c>
      <c r="X75" s="78">
        <f t="shared" si="144"/>
        <v>0</v>
      </c>
      <c r="AA75" s="35" t="s">
        <v>29</v>
      </c>
      <c r="AI75" s="78">
        <f t="shared" si="145"/>
        <v>0</v>
      </c>
      <c r="AL75" s="35" t="s">
        <v>29</v>
      </c>
      <c r="AT75" s="78">
        <f t="shared" si="146"/>
        <v>0</v>
      </c>
      <c r="AW75" s="35" t="s">
        <v>29</v>
      </c>
      <c r="BE75" s="78">
        <f t="shared" si="147"/>
        <v>0</v>
      </c>
      <c r="BH75" s="35" t="s">
        <v>29</v>
      </c>
      <c r="BP75" s="78">
        <f t="shared" si="148"/>
        <v>0</v>
      </c>
      <c r="BS75" s="35" t="s">
        <v>29</v>
      </c>
      <c r="CA75" s="78">
        <f t="shared" si="149"/>
        <v>0</v>
      </c>
      <c r="CD75" s="35" t="s">
        <v>29</v>
      </c>
      <c r="CL75" s="78">
        <f t="shared" si="150"/>
        <v>0</v>
      </c>
      <c r="CO75" s="35" t="s">
        <v>29</v>
      </c>
      <c r="CW75" s="78">
        <f t="shared" si="151"/>
        <v>0</v>
      </c>
      <c r="CZ75" s="35" t="s">
        <v>29</v>
      </c>
      <c r="DH75" s="78">
        <f t="shared" si="152"/>
        <v>0</v>
      </c>
    </row>
    <row r="76" spans="16:112" x14ac:dyDescent="0.25">
      <c r="P76" s="35" t="s">
        <v>30</v>
      </c>
      <c r="X76" s="78">
        <f t="shared" si="144"/>
        <v>0</v>
      </c>
      <c r="AA76" s="35" t="s">
        <v>30</v>
      </c>
      <c r="AI76" s="78">
        <f t="shared" si="145"/>
        <v>0</v>
      </c>
      <c r="AL76" s="35" t="s">
        <v>30</v>
      </c>
      <c r="AT76" s="78">
        <f t="shared" si="146"/>
        <v>0</v>
      </c>
      <c r="AW76" s="35" t="s">
        <v>30</v>
      </c>
      <c r="BE76" s="78">
        <f t="shared" si="147"/>
        <v>0</v>
      </c>
      <c r="BH76" s="35" t="s">
        <v>30</v>
      </c>
      <c r="BP76" s="78">
        <f t="shared" si="148"/>
        <v>0</v>
      </c>
      <c r="BS76" s="35" t="s">
        <v>30</v>
      </c>
      <c r="CA76" s="78">
        <f t="shared" si="149"/>
        <v>0</v>
      </c>
      <c r="CD76" s="35" t="s">
        <v>30</v>
      </c>
      <c r="CL76" s="78">
        <f t="shared" si="150"/>
        <v>0</v>
      </c>
      <c r="CO76" s="35" t="s">
        <v>30</v>
      </c>
      <c r="CW76" s="78">
        <f t="shared" si="151"/>
        <v>0</v>
      </c>
      <c r="CZ76" s="35" t="s">
        <v>30</v>
      </c>
      <c r="DH76" s="78">
        <f t="shared" si="152"/>
        <v>0</v>
      </c>
    </row>
    <row r="77" spans="16:112" x14ac:dyDescent="0.25">
      <c r="P77" s="35" t="s">
        <v>31</v>
      </c>
      <c r="X77" s="78">
        <f t="shared" si="144"/>
        <v>0</v>
      </c>
      <c r="AA77" s="35" t="s">
        <v>31</v>
      </c>
      <c r="AI77" s="78">
        <f t="shared" si="145"/>
        <v>0</v>
      </c>
      <c r="AL77" s="35" t="s">
        <v>31</v>
      </c>
      <c r="AT77" s="78">
        <f t="shared" si="146"/>
        <v>0</v>
      </c>
      <c r="AW77" s="35" t="s">
        <v>31</v>
      </c>
      <c r="BE77" s="78">
        <f t="shared" si="147"/>
        <v>0</v>
      </c>
      <c r="BH77" s="35" t="s">
        <v>31</v>
      </c>
      <c r="BP77" s="78">
        <f t="shared" si="148"/>
        <v>0</v>
      </c>
      <c r="BS77" s="35" t="s">
        <v>31</v>
      </c>
      <c r="CA77" s="78">
        <f t="shared" si="149"/>
        <v>0</v>
      </c>
      <c r="CD77" s="35" t="s">
        <v>31</v>
      </c>
      <c r="CL77" s="78">
        <f t="shared" si="150"/>
        <v>0</v>
      </c>
      <c r="CO77" s="35" t="s">
        <v>31</v>
      </c>
      <c r="CW77" s="78">
        <f t="shared" si="151"/>
        <v>0</v>
      </c>
      <c r="CZ77" s="35" t="s">
        <v>31</v>
      </c>
      <c r="DH77" s="78">
        <f t="shared" si="152"/>
        <v>0</v>
      </c>
    </row>
    <row r="78" spans="16:112" x14ac:dyDescent="0.25">
      <c r="P78" s="35" t="s">
        <v>32</v>
      </c>
      <c r="X78" s="78">
        <f t="shared" si="144"/>
        <v>0</v>
      </c>
      <c r="AA78" s="35" t="s">
        <v>32</v>
      </c>
      <c r="AI78" s="78">
        <f t="shared" si="145"/>
        <v>0</v>
      </c>
      <c r="AL78" s="35" t="s">
        <v>32</v>
      </c>
      <c r="AT78" s="78">
        <f t="shared" si="146"/>
        <v>0</v>
      </c>
      <c r="AW78" s="35" t="s">
        <v>32</v>
      </c>
      <c r="BE78" s="78">
        <f t="shared" si="147"/>
        <v>0</v>
      </c>
      <c r="BH78" s="35" t="s">
        <v>32</v>
      </c>
      <c r="BP78" s="78">
        <f t="shared" si="148"/>
        <v>0</v>
      </c>
      <c r="BS78" s="35" t="s">
        <v>32</v>
      </c>
      <c r="CA78" s="78">
        <f t="shared" si="149"/>
        <v>0</v>
      </c>
      <c r="CD78" s="35" t="s">
        <v>32</v>
      </c>
      <c r="CL78" s="78">
        <f t="shared" si="150"/>
        <v>0</v>
      </c>
      <c r="CO78" s="35" t="s">
        <v>32</v>
      </c>
      <c r="CW78" s="78">
        <f t="shared" si="151"/>
        <v>0</v>
      </c>
      <c r="CZ78" s="35" t="s">
        <v>32</v>
      </c>
      <c r="DH78" s="78">
        <f t="shared" si="152"/>
        <v>0</v>
      </c>
    </row>
    <row r="79" spans="16:112" x14ac:dyDescent="0.25">
      <c r="P79" s="35">
        <v>14</v>
      </c>
      <c r="X79" s="78">
        <f t="shared" si="144"/>
        <v>0</v>
      </c>
      <c r="AA79" s="35">
        <v>14</v>
      </c>
      <c r="AI79" s="78">
        <f t="shared" si="145"/>
        <v>0</v>
      </c>
      <c r="AL79" s="35">
        <v>14</v>
      </c>
      <c r="AT79" s="78">
        <f t="shared" si="146"/>
        <v>0</v>
      </c>
      <c r="AW79" s="35">
        <v>14</v>
      </c>
      <c r="BE79" s="78">
        <f t="shared" si="147"/>
        <v>0</v>
      </c>
      <c r="BH79" s="35">
        <v>14</v>
      </c>
      <c r="BP79" s="78">
        <f t="shared" si="148"/>
        <v>0</v>
      </c>
      <c r="BS79" s="35">
        <v>14</v>
      </c>
      <c r="CA79" s="78">
        <f t="shared" si="149"/>
        <v>0</v>
      </c>
      <c r="CD79" s="35">
        <v>14</v>
      </c>
      <c r="CL79" s="78">
        <f t="shared" si="150"/>
        <v>0</v>
      </c>
      <c r="CO79" s="35">
        <v>14</v>
      </c>
      <c r="CW79" s="78">
        <f t="shared" si="151"/>
        <v>0</v>
      </c>
      <c r="CZ79" s="35">
        <v>14</v>
      </c>
      <c r="DH79" s="78">
        <f t="shared" si="152"/>
        <v>0</v>
      </c>
    </row>
    <row r="80" spans="16:112" x14ac:dyDescent="0.25">
      <c r="P80" s="35">
        <v>17</v>
      </c>
      <c r="X80" s="78">
        <f t="shared" si="144"/>
        <v>0</v>
      </c>
      <c r="AA80" s="35">
        <v>17</v>
      </c>
      <c r="AI80" s="78">
        <f t="shared" si="145"/>
        <v>0</v>
      </c>
      <c r="AL80" s="35">
        <v>17</v>
      </c>
      <c r="AT80" s="78">
        <f t="shared" si="146"/>
        <v>0</v>
      </c>
      <c r="AW80" s="35">
        <v>17</v>
      </c>
      <c r="BE80" s="78">
        <f t="shared" si="147"/>
        <v>0</v>
      </c>
      <c r="BH80" s="35">
        <v>17</v>
      </c>
      <c r="BP80" s="78">
        <f t="shared" si="148"/>
        <v>0</v>
      </c>
      <c r="BS80" s="35">
        <v>17</v>
      </c>
      <c r="CA80" s="78">
        <f t="shared" si="149"/>
        <v>0</v>
      </c>
      <c r="CD80" s="35">
        <v>17</v>
      </c>
      <c r="CL80" s="78">
        <f t="shared" si="150"/>
        <v>0</v>
      </c>
      <c r="CO80" s="35">
        <v>17</v>
      </c>
      <c r="CW80" s="78">
        <f t="shared" si="151"/>
        <v>0</v>
      </c>
      <c r="CZ80" s="35">
        <v>17</v>
      </c>
      <c r="DH80" s="78">
        <f t="shared" si="152"/>
        <v>0</v>
      </c>
    </row>
    <row r="81" spans="16:112" x14ac:dyDescent="0.25">
      <c r="P81" s="35">
        <v>42</v>
      </c>
      <c r="X81" s="78">
        <f t="shared" si="144"/>
        <v>0</v>
      </c>
      <c r="AA81" s="35">
        <v>42</v>
      </c>
      <c r="AI81" s="78">
        <f t="shared" si="145"/>
        <v>0</v>
      </c>
      <c r="AL81" s="35">
        <v>42</v>
      </c>
      <c r="AT81" s="78">
        <f t="shared" si="146"/>
        <v>0</v>
      </c>
      <c r="AW81" s="35">
        <v>42</v>
      </c>
      <c r="BE81" s="78">
        <f t="shared" si="147"/>
        <v>0</v>
      </c>
      <c r="BH81" s="35">
        <v>42</v>
      </c>
      <c r="BP81" s="78">
        <f t="shared" si="148"/>
        <v>0</v>
      </c>
      <c r="BS81" s="35">
        <v>42</v>
      </c>
      <c r="CA81" s="78">
        <f t="shared" si="149"/>
        <v>0</v>
      </c>
      <c r="CD81" s="35">
        <v>42</v>
      </c>
      <c r="CL81" s="78">
        <f t="shared" si="150"/>
        <v>0</v>
      </c>
      <c r="CO81" s="35">
        <v>42</v>
      </c>
      <c r="CW81" s="78">
        <f t="shared" si="151"/>
        <v>0</v>
      </c>
      <c r="CZ81" s="35">
        <v>42</v>
      </c>
      <c r="DH81" s="78">
        <f t="shared" si="152"/>
        <v>0</v>
      </c>
    </row>
    <row r="82" spans="16:112" x14ac:dyDescent="0.25">
      <c r="P82" s="35">
        <v>43.1</v>
      </c>
      <c r="X82" s="78">
        <f t="shared" si="144"/>
        <v>0</v>
      </c>
      <c r="AA82" s="35">
        <v>43.1</v>
      </c>
      <c r="AI82" s="78">
        <f t="shared" si="145"/>
        <v>0</v>
      </c>
      <c r="AL82" s="35">
        <v>43.1</v>
      </c>
      <c r="AT82" s="78">
        <f t="shared" si="146"/>
        <v>0</v>
      </c>
      <c r="AW82" s="35">
        <v>43.1</v>
      </c>
      <c r="BE82" s="78">
        <f t="shared" si="147"/>
        <v>0</v>
      </c>
      <c r="BH82" s="35">
        <v>43.1</v>
      </c>
      <c r="BP82" s="78">
        <f t="shared" si="148"/>
        <v>0</v>
      </c>
      <c r="BS82" s="35">
        <v>43.1</v>
      </c>
      <c r="CA82" s="78">
        <f t="shared" si="149"/>
        <v>0</v>
      </c>
      <c r="CD82" s="35">
        <v>43.1</v>
      </c>
      <c r="CL82" s="78">
        <f t="shared" si="150"/>
        <v>0</v>
      </c>
      <c r="CO82" s="35">
        <v>43.1</v>
      </c>
      <c r="CW82" s="78">
        <f t="shared" si="151"/>
        <v>0</v>
      </c>
      <c r="CZ82" s="35">
        <v>43.1</v>
      </c>
      <c r="DH82" s="78">
        <f t="shared" si="152"/>
        <v>0</v>
      </c>
    </row>
    <row r="83" spans="16:112" x14ac:dyDescent="0.25">
      <c r="P83" s="35">
        <v>43.2</v>
      </c>
      <c r="X83" s="78">
        <f t="shared" si="144"/>
        <v>0</v>
      </c>
      <c r="AA83" s="35">
        <v>43.2</v>
      </c>
      <c r="AI83" s="78">
        <f t="shared" si="145"/>
        <v>0</v>
      </c>
      <c r="AL83" s="35">
        <v>43.2</v>
      </c>
      <c r="AT83" s="78">
        <f t="shared" si="146"/>
        <v>0</v>
      </c>
      <c r="AW83" s="35">
        <v>43.2</v>
      </c>
      <c r="BE83" s="78">
        <f t="shared" si="147"/>
        <v>0</v>
      </c>
      <c r="BH83" s="35">
        <v>43.2</v>
      </c>
      <c r="BP83" s="78">
        <f t="shared" si="148"/>
        <v>0</v>
      </c>
      <c r="BS83" s="35">
        <v>43.2</v>
      </c>
      <c r="CA83" s="78">
        <f t="shared" si="149"/>
        <v>0</v>
      </c>
      <c r="CD83" s="35">
        <v>43.2</v>
      </c>
      <c r="CL83" s="78">
        <f t="shared" si="150"/>
        <v>0</v>
      </c>
      <c r="CO83" s="35">
        <v>43.2</v>
      </c>
      <c r="CW83" s="78">
        <f t="shared" si="151"/>
        <v>0</v>
      </c>
      <c r="CZ83" s="35">
        <v>43.2</v>
      </c>
      <c r="DH83" s="78">
        <f t="shared" si="152"/>
        <v>0</v>
      </c>
    </row>
    <row r="84" spans="16:112" x14ac:dyDescent="0.25">
      <c r="P84" s="35">
        <v>45</v>
      </c>
      <c r="X84" s="78">
        <f t="shared" si="144"/>
        <v>0</v>
      </c>
      <c r="AA84" s="35">
        <v>45</v>
      </c>
      <c r="AI84" s="78">
        <f t="shared" si="145"/>
        <v>0</v>
      </c>
      <c r="AL84" s="35">
        <v>45</v>
      </c>
      <c r="AT84" s="78">
        <f t="shared" si="146"/>
        <v>0</v>
      </c>
      <c r="AW84" s="35">
        <v>45</v>
      </c>
      <c r="BE84" s="78">
        <f t="shared" si="147"/>
        <v>0</v>
      </c>
      <c r="BH84" s="35">
        <v>45</v>
      </c>
      <c r="BP84" s="78">
        <f t="shared" si="148"/>
        <v>0</v>
      </c>
      <c r="BS84" s="35">
        <v>45</v>
      </c>
      <c r="CA84" s="78">
        <f t="shared" si="149"/>
        <v>0</v>
      </c>
      <c r="CD84" s="35">
        <v>45</v>
      </c>
      <c r="CL84" s="78">
        <f t="shared" si="150"/>
        <v>0</v>
      </c>
      <c r="CO84" s="35">
        <v>45</v>
      </c>
      <c r="CW84" s="78">
        <f t="shared" si="151"/>
        <v>0</v>
      </c>
      <c r="CZ84" s="35">
        <v>45</v>
      </c>
      <c r="DH84" s="78">
        <f t="shared" si="152"/>
        <v>0</v>
      </c>
    </row>
    <row r="85" spans="16:112" x14ac:dyDescent="0.25">
      <c r="P85" s="35">
        <v>46</v>
      </c>
      <c r="X85" s="78">
        <f t="shared" si="144"/>
        <v>0</v>
      </c>
      <c r="AA85" s="35">
        <v>46</v>
      </c>
      <c r="AI85" s="78">
        <f t="shared" si="145"/>
        <v>0</v>
      </c>
      <c r="AL85" s="35">
        <v>46</v>
      </c>
      <c r="AT85" s="78">
        <f t="shared" si="146"/>
        <v>0</v>
      </c>
      <c r="AW85" s="35">
        <v>46</v>
      </c>
      <c r="BE85" s="78">
        <f t="shared" si="147"/>
        <v>0</v>
      </c>
      <c r="BH85" s="35">
        <v>46</v>
      </c>
      <c r="BP85" s="78">
        <f t="shared" si="148"/>
        <v>0</v>
      </c>
      <c r="BS85" s="35">
        <v>46</v>
      </c>
      <c r="CA85" s="78">
        <f t="shared" si="149"/>
        <v>0</v>
      </c>
      <c r="CD85" s="35">
        <v>46</v>
      </c>
      <c r="CL85" s="78">
        <f t="shared" si="150"/>
        <v>0</v>
      </c>
      <c r="CO85" s="35">
        <v>46</v>
      </c>
      <c r="CW85" s="78">
        <f t="shared" si="151"/>
        <v>0</v>
      </c>
      <c r="CZ85" s="35">
        <v>46</v>
      </c>
      <c r="DH85" s="78">
        <f t="shared" si="152"/>
        <v>0</v>
      </c>
    </row>
    <row r="86" spans="16:112" x14ac:dyDescent="0.25">
      <c r="P86" s="35">
        <v>47</v>
      </c>
      <c r="X86" s="78">
        <f t="shared" si="144"/>
        <v>-346680</v>
      </c>
      <c r="AA86" s="35">
        <v>47</v>
      </c>
      <c r="AI86" s="78">
        <f t="shared" si="145"/>
        <v>27734.399999999907</v>
      </c>
      <c r="AL86" s="35">
        <v>47</v>
      </c>
      <c r="AT86" s="78">
        <f t="shared" si="146"/>
        <v>25515.648000000045</v>
      </c>
      <c r="AW86" s="35">
        <v>47</v>
      </c>
      <c r="BE86" s="78">
        <f t="shared" si="147"/>
        <v>23474.396160000004</v>
      </c>
      <c r="BH86" s="35">
        <v>47</v>
      </c>
      <c r="BP86" s="78">
        <f t="shared" si="148"/>
        <v>21596.444467200025</v>
      </c>
      <c r="BS86" s="35">
        <v>47</v>
      </c>
      <c r="CA86" s="78">
        <f t="shared" si="149"/>
        <v>19868.728909824044</v>
      </c>
      <c r="CD86" s="35">
        <v>47</v>
      </c>
      <c r="CL86" s="78">
        <f t="shared" si="150"/>
        <v>18279.230597038113</v>
      </c>
      <c r="CO86" s="35">
        <v>47</v>
      </c>
      <c r="CW86" s="78">
        <f t="shared" si="151"/>
        <v>16816.892149275052</v>
      </c>
      <c r="CZ86" s="35">
        <v>47</v>
      </c>
      <c r="DH86" s="78">
        <f t="shared" si="152"/>
        <v>15471.540777333081</v>
      </c>
    </row>
    <row r="87" spans="16:112" x14ac:dyDescent="0.25">
      <c r="P87" s="35">
        <v>50</v>
      </c>
      <c r="X87" s="78">
        <f t="shared" si="144"/>
        <v>-136675</v>
      </c>
      <c r="AA87" s="35">
        <v>50</v>
      </c>
      <c r="AI87" s="78">
        <f t="shared" si="145"/>
        <v>75171.250000000015</v>
      </c>
      <c r="AL87" s="35">
        <v>50</v>
      </c>
      <c r="AT87" s="78">
        <f t="shared" si="146"/>
        <v>33827.062499999985</v>
      </c>
      <c r="AW87" s="35">
        <v>50</v>
      </c>
      <c r="BE87" s="78">
        <f t="shared" si="147"/>
        <v>15222.178124999999</v>
      </c>
      <c r="BH87" s="35">
        <v>50</v>
      </c>
      <c r="BP87" s="78">
        <f t="shared" si="148"/>
        <v>6849.9801562500015</v>
      </c>
      <c r="BS87" s="35">
        <v>50</v>
      </c>
      <c r="CA87" s="78">
        <f t="shared" si="149"/>
        <v>3082.4910703125006</v>
      </c>
      <c r="CD87" s="35">
        <v>50</v>
      </c>
      <c r="CL87" s="78">
        <f t="shared" si="150"/>
        <v>1387.1209816406249</v>
      </c>
      <c r="CO87" s="35">
        <v>50</v>
      </c>
      <c r="CW87" s="78">
        <f t="shared" si="151"/>
        <v>624.20444173828082</v>
      </c>
      <c r="CZ87" s="35">
        <v>50</v>
      </c>
      <c r="DH87" s="78">
        <f t="shared" si="152"/>
        <v>280.89199878222649</v>
      </c>
    </row>
    <row r="88" spans="16:112" x14ac:dyDescent="0.25">
      <c r="P88" s="35">
        <v>52</v>
      </c>
      <c r="X88" s="78">
        <f t="shared" si="144"/>
        <v>0</v>
      </c>
      <c r="AA88" s="35">
        <v>52</v>
      </c>
      <c r="AI88" s="78">
        <f t="shared" si="145"/>
        <v>0</v>
      </c>
      <c r="AL88" s="35">
        <v>52</v>
      </c>
      <c r="AT88" s="78">
        <f t="shared" si="146"/>
        <v>0</v>
      </c>
      <c r="AW88" s="35">
        <v>52</v>
      </c>
      <c r="BE88" s="78">
        <f t="shared" si="147"/>
        <v>0</v>
      </c>
      <c r="BH88" s="35">
        <v>52</v>
      </c>
      <c r="BP88" s="78">
        <f t="shared" si="148"/>
        <v>0</v>
      </c>
      <c r="BS88" s="35">
        <v>52</v>
      </c>
      <c r="CA88" s="78">
        <f t="shared" si="149"/>
        <v>0</v>
      </c>
      <c r="CD88" s="35">
        <v>52</v>
      </c>
      <c r="CL88" s="78">
        <f t="shared" si="150"/>
        <v>0</v>
      </c>
      <c r="CO88" s="35">
        <v>52</v>
      </c>
      <c r="CW88" s="78">
        <f t="shared" si="151"/>
        <v>0</v>
      </c>
      <c r="CZ88" s="35">
        <v>52</v>
      </c>
      <c r="DH88" s="78">
        <f t="shared" si="152"/>
        <v>0</v>
      </c>
    </row>
    <row r="89" spans="16:112" x14ac:dyDescent="0.25">
      <c r="P89" s="35">
        <v>95</v>
      </c>
      <c r="X89" s="78">
        <f t="shared" si="144"/>
        <v>0</v>
      </c>
      <c r="AA89" s="35">
        <v>95</v>
      </c>
      <c r="AI89" s="78">
        <f t="shared" si="145"/>
        <v>0</v>
      </c>
      <c r="AL89" s="35">
        <v>95</v>
      </c>
      <c r="AT89" s="78">
        <f t="shared" si="146"/>
        <v>0</v>
      </c>
      <c r="AW89" s="35">
        <v>95</v>
      </c>
      <c r="BE89" s="78">
        <f t="shared" si="147"/>
        <v>0</v>
      </c>
      <c r="BH89" s="35">
        <v>95</v>
      </c>
      <c r="BP89" s="78">
        <f t="shared" si="148"/>
        <v>0</v>
      </c>
      <c r="BS89" s="35">
        <v>95</v>
      </c>
      <c r="CA89" s="78">
        <f t="shared" si="149"/>
        <v>0</v>
      </c>
      <c r="CD89" s="35">
        <v>95</v>
      </c>
      <c r="CL89" s="78">
        <f t="shared" si="150"/>
        <v>0</v>
      </c>
      <c r="CO89" s="35">
        <v>95</v>
      </c>
      <c r="CW89" s="78">
        <f t="shared" si="151"/>
        <v>0</v>
      </c>
      <c r="CZ89" s="35">
        <v>95</v>
      </c>
      <c r="DH89" s="78">
        <f t="shared" si="152"/>
        <v>0</v>
      </c>
    </row>
    <row r="91" spans="16:112" ht="15.75" thickBot="1" x14ac:dyDescent="0.3">
      <c r="X91" s="79">
        <f>SUM(X68:X90)</f>
        <v>-654785</v>
      </c>
      <c r="AI91" s="79">
        <f>SUM(AI68:AI90)</f>
        <v>180413.84999999992</v>
      </c>
      <c r="AT91" s="79">
        <f>SUM(AT68:AT90)</f>
        <v>81673.682500000024</v>
      </c>
      <c r="BE91" s="79">
        <f>SUM(BE68:BE90)</f>
        <v>54855.197404999992</v>
      </c>
      <c r="BP91" s="79">
        <f>SUM(BP68:BP90)</f>
        <v>40204.701818650028</v>
      </c>
      <c r="CA91" s="79">
        <f>SUM(CA68:CA90)</f>
        <v>31564.466187528538</v>
      </c>
      <c r="CL91" s="79">
        <f>SUM(CL68:CL90)</f>
        <v>26025.258647775052</v>
      </c>
      <c r="CW91" s="79">
        <f>SUM(CW68:CW90)</f>
        <v>22178.765386345807</v>
      </c>
      <c r="DH91" s="79">
        <f>SUM(DH68:DH90)</f>
        <v>19319.765035534478</v>
      </c>
    </row>
    <row r="92" spans="16:112" ht="15.75" thickTop="1" x14ac:dyDescent="0.25">
      <c r="X92" s="78">
        <f>+X64-X91</f>
        <v>0</v>
      </c>
      <c r="AI92" s="78">
        <f>+AI64-AI91</f>
        <v>0</v>
      </c>
      <c r="AT92" s="78">
        <f>+AT64-AT91</f>
        <v>0</v>
      </c>
      <c r="BE92" s="78">
        <f>+BE64-BE91</f>
        <v>-1.2369127944111824E-10</v>
      </c>
      <c r="BP92" s="78">
        <f>+BP64-BP91</f>
        <v>0</v>
      </c>
      <c r="CA92" s="78">
        <f>+CA64-CA91</f>
        <v>2.9103830456733704E-11</v>
      </c>
      <c r="CL92" s="78">
        <f>+CL64-CL91</f>
        <v>5.0931703299283981E-11</v>
      </c>
      <c r="CW92" s="78">
        <f>+CW64-CW91</f>
        <v>0</v>
      </c>
      <c r="DH92" s="78">
        <f>+DH64-DH91</f>
        <v>3.2741809263825417E-11</v>
      </c>
    </row>
  </sheetData>
  <mergeCells count="18">
    <mergeCell ref="CO34:CX34"/>
    <mergeCell ref="CZ34:DI34"/>
    <mergeCell ref="CD2:CM2"/>
    <mergeCell ref="CO2:CX2"/>
    <mergeCell ref="CZ2:DI2"/>
    <mergeCell ref="BS34:CB34"/>
    <mergeCell ref="CD34:CM34"/>
    <mergeCell ref="P2:Y2"/>
    <mergeCell ref="AA2:AJ2"/>
    <mergeCell ref="AL2:AU2"/>
    <mergeCell ref="AW2:BF2"/>
    <mergeCell ref="BH2:BQ2"/>
    <mergeCell ref="BS2:CB2"/>
    <mergeCell ref="P34:Y34"/>
    <mergeCell ref="AA34:AJ34"/>
    <mergeCell ref="AL34:AU34"/>
    <mergeCell ref="AW34:BF34"/>
    <mergeCell ref="BH34:BQ34"/>
  </mergeCells>
  <conditionalFormatting sqref="B4:F35">
    <cfRule type="expression" dxfId="4" priority="1" stopIfTrue="1">
      <formula>LEN(B4)&gt;0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S50"/>
  <sheetViews>
    <sheetView topLeftCell="A18" workbookViewId="0">
      <selection activeCell="O48" sqref="O48"/>
    </sheetView>
  </sheetViews>
  <sheetFormatPr defaultRowHeight="12.75" x14ac:dyDescent="0.2"/>
  <cols>
    <col min="5" max="5" width="16.28515625" bestFit="1" customWidth="1"/>
    <col min="6" max="6" width="3.28515625" customWidth="1"/>
    <col min="7" max="7" width="11.85546875" bestFit="1" customWidth="1"/>
    <col min="8" max="8" width="3.28515625" customWidth="1"/>
    <col min="9" max="9" width="11.7109375" bestFit="1" customWidth="1"/>
    <col min="12" max="19" width="10.85546875" bestFit="1" customWidth="1"/>
  </cols>
  <sheetData>
    <row r="1" spans="1:19" x14ac:dyDescent="0.2">
      <c r="A1" s="1" t="s">
        <v>167</v>
      </c>
    </row>
    <row r="2" spans="1:19" x14ac:dyDescent="0.2">
      <c r="A2" s="1" t="s">
        <v>34</v>
      </c>
    </row>
    <row r="5" spans="1:19" x14ac:dyDescent="0.2">
      <c r="L5" s="97" t="s">
        <v>69</v>
      </c>
      <c r="M5" s="97"/>
      <c r="N5" s="97"/>
      <c r="O5" s="97"/>
    </row>
    <row r="6" spans="1:19" ht="13.5" thickBot="1" x14ac:dyDescent="0.25">
      <c r="E6" s="2" t="s">
        <v>70</v>
      </c>
      <c r="F6" s="2"/>
      <c r="G6" s="2" t="s">
        <v>168</v>
      </c>
      <c r="H6" s="2"/>
      <c r="I6" s="2" t="s">
        <v>72</v>
      </c>
      <c r="L6" s="2">
        <v>2020</v>
      </c>
      <c r="M6" s="2">
        <v>2021</v>
      </c>
      <c r="N6" s="2">
        <v>2022</v>
      </c>
      <c r="O6" s="2">
        <v>2023</v>
      </c>
      <c r="P6" s="2">
        <v>2024</v>
      </c>
      <c r="Q6" s="2">
        <v>2025</v>
      </c>
      <c r="R6" s="2">
        <v>2026</v>
      </c>
      <c r="S6" s="2">
        <v>2027</v>
      </c>
    </row>
    <row r="8" spans="1:19" x14ac:dyDescent="0.2">
      <c r="A8" t="s">
        <v>73</v>
      </c>
      <c r="E8" s="27">
        <v>19960670.380625319</v>
      </c>
      <c r="F8" s="27"/>
      <c r="G8" s="27">
        <v>19960670.380625319</v>
      </c>
      <c r="H8" s="27"/>
      <c r="I8" s="27">
        <f>+E8-G8</f>
        <v>0</v>
      </c>
      <c r="J8" s="27"/>
      <c r="K8" s="27"/>
      <c r="L8" s="27"/>
      <c r="M8" s="27"/>
    </row>
    <row r="9" spans="1:19" x14ac:dyDescent="0.2">
      <c r="A9" t="s">
        <v>74</v>
      </c>
      <c r="E9" s="27">
        <v>25506760.262862116</v>
      </c>
      <c r="F9" s="27"/>
      <c r="G9" s="27">
        <v>25506760.262862116</v>
      </c>
      <c r="H9" s="27"/>
      <c r="I9" s="27">
        <f>+E9-G9</f>
        <v>0</v>
      </c>
      <c r="J9" s="27"/>
      <c r="K9" s="27"/>
      <c r="L9" s="27"/>
      <c r="M9" s="27"/>
    </row>
    <row r="10" spans="1:19" x14ac:dyDescent="0.2">
      <c r="A10" t="s">
        <v>75</v>
      </c>
      <c r="E10" s="27">
        <v>-35867259.574925289</v>
      </c>
      <c r="F10" s="27"/>
      <c r="G10" s="27">
        <v>-35867259.574925289</v>
      </c>
      <c r="H10" s="27"/>
      <c r="I10" s="27">
        <f>+E10-G10</f>
        <v>0</v>
      </c>
      <c r="J10" s="27"/>
      <c r="K10" s="27"/>
      <c r="L10" s="27"/>
      <c r="M10" s="27"/>
    </row>
    <row r="11" spans="1:19" x14ac:dyDescent="0.2">
      <c r="A11" t="s">
        <v>76</v>
      </c>
      <c r="E11" s="27">
        <f>+'HRZ SCH 8 Rates 1.5'!X64</f>
        <v>-5361529.3403045321</v>
      </c>
      <c r="F11" s="27"/>
      <c r="G11" s="27">
        <v>0</v>
      </c>
      <c r="H11" s="27"/>
      <c r="I11" s="27">
        <f>+E11-G11</f>
        <v>-5361529.3403045321</v>
      </c>
      <c r="J11" s="27"/>
      <c r="K11" s="27"/>
      <c r="L11" s="27">
        <f>+I11</f>
        <v>-5361529.3403045321</v>
      </c>
      <c r="M11" s="27">
        <f>+L11</f>
        <v>-5361529.3403045321</v>
      </c>
      <c r="N11" s="27">
        <f>+M11</f>
        <v>-5361529.3403045321</v>
      </c>
      <c r="O11" s="27">
        <f>+N11</f>
        <v>-5361529.3403045321</v>
      </c>
      <c r="P11" s="87">
        <f>+'HRZ SCH 8 Rates 1.0'!X64</f>
        <v>-2853139.6713522691</v>
      </c>
      <c r="Q11" s="87">
        <f>+P11</f>
        <v>-2853139.6713522691</v>
      </c>
      <c r="R11" s="87">
        <f>+Q11</f>
        <v>-2853139.6713522691</v>
      </c>
      <c r="S11" s="87">
        <f>+R11</f>
        <v>-2853139.6713522691</v>
      </c>
    </row>
    <row r="12" spans="1:19" x14ac:dyDescent="0.2">
      <c r="A12" t="s">
        <v>77</v>
      </c>
      <c r="E12" s="27"/>
      <c r="F12" s="27"/>
      <c r="G12" s="27"/>
      <c r="H12" s="27"/>
      <c r="I12" s="27"/>
      <c r="J12" s="27"/>
      <c r="K12" s="27"/>
      <c r="L12" s="27">
        <f>+'HRZ SCH 8 Rates 1.5'!AI64</f>
        <v>1267291.8494323646</v>
      </c>
      <c r="M12" s="27">
        <f>+L12</f>
        <v>1267291.8494323646</v>
      </c>
      <c r="N12" s="27">
        <f t="shared" ref="N12:P12" si="0">+M12</f>
        <v>1267291.8494323646</v>
      </c>
      <c r="O12" s="27">
        <f t="shared" si="0"/>
        <v>1267291.8494323646</v>
      </c>
      <c r="P12" s="27">
        <f t="shared" si="0"/>
        <v>1267291.8494323646</v>
      </c>
      <c r="Q12" s="87">
        <f>+'HRZ SCH 8 Rates 1.0'!AI64</f>
        <v>806020.92591618467</v>
      </c>
      <c r="R12" s="87">
        <f>+Q12</f>
        <v>806020.92591618467</v>
      </c>
      <c r="S12" s="87">
        <f>+R12</f>
        <v>806020.92591618467</v>
      </c>
    </row>
    <row r="13" spans="1:19" x14ac:dyDescent="0.2">
      <c r="A13" t="s">
        <v>78</v>
      </c>
      <c r="E13" s="27"/>
      <c r="F13" s="27"/>
      <c r="G13" s="27"/>
      <c r="H13" s="27"/>
      <c r="I13" s="27"/>
      <c r="J13" s="27"/>
      <c r="K13" s="27"/>
      <c r="L13" s="27"/>
      <c r="M13" s="27">
        <f>+'HRZ SCH 8 Rates 1.5'!AT64</f>
        <v>595884.33426977322</v>
      </c>
      <c r="N13" s="27">
        <f>+M13</f>
        <v>595884.33426977322</v>
      </c>
      <c r="O13" s="27">
        <f>+N13</f>
        <v>595884.33426977322</v>
      </c>
      <c r="P13" s="27">
        <f>+O13</f>
        <v>595884.33426977322</v>
      </c>
      <c r="Q13" s="27">
        <f t="shared" ref="Q13" si="1">+P13</f>
        <v>595884.33426977322</v>
      </c>
      <c r="R13" s="87">
        <f>+'HRZ SCH 8 Rates 1.0'!AT64</f>
        <v>297942.16713488754</v>
      </c>
      <c r="S13" s="87">
        <f>+R13</f>
        <v>297942.16713488754</v>
      </c>
    </row>
    <row r="14" spans="1:19" x14ac:dyDescent="0.2">
      <c r="A14" t="s">
        <v>79</v>
      </c>
      <c r="E14" s="27"/>
      <c r="F14" s="27"/>
      <c r="G14" s="27"/>
      <c r="H14" s="27"/>
      <c r="I14" s="27"/>
      <c r="J14" s="27"/>
      <c r="K14" s="27"/>
      <c r="L14" s="27"/>
      <c r="M14" s="27"/>
      <c r="N14" s="27">
        <f>+'HRZ SCH 8 Rates 1.5'!BE64</f>
        <v>424828.03007819178</v>
      </c>
      <c r="O14" s="27">
        <f>+N14</f>
        <v>424828.03007819178</v>
      </c>
      <c r="P14" s="27">
        <f>+O14</f>
        <v>424828.03007819178</v>
      </c>
      <c r="Q14" s="27">
        <f t="shared" ref="Q14:R14" si="2">+P14</f>
        <v>424828.03007819178</v>
      </c>
      <c r="R14" s="27">
        <f t="shared" si="2"/>
        <v>424828.03007819178</v>
      </c>
      <c r="S14" s="87">
        <f>+'HRZ SCH 8 Rates 1.0'!BE64</f>
        <v>212414.01503909612</v>
      </c>
    </row>
    <row r="15" spans="1:19" x14ac:dyDescent="0.2">
      <c r="A15" t="s">
        <v>80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>
        <f>+'HRZ SCH 8 Rates 1.5'!BP64</f>
        <v>328475.95310743619</v>
      </c>
      <c r="P15" s="27">
        <f>+O15</f>
        <v>328475.95310743619</v>
      </c>
      <c r="Q15" s="27">
        <f t="shared" ref="Q15:S18" si="3">+P15</f>
        <v>328475.95310743619</v>
      </c>
      <c r="R15" s="27">
        <f t="shared" si="3"/>
        <v>328475.95310743619</v>
      </c>
      <c r="S15" s="27">
        <f t="shared" si="3"/>
        <v>328475.95310743619</v>
      </c>
    </row>
    <row r="16" spans="1:19" x14ac:dyDescent="0.2">
      <c r="A16" t="s">
        <v>81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>
        <f>+'HRZ SCH 8 Rates 1.5'!CA64</f>
        <v>269246.94966929685</v>
      </c>
      <c r="Q16" s="26">
        <f>+P16</f>
        <v>269246.94966929685</v>
      </c>
      <c r="R16" s="27">
        <f t="shared" si="3"/>
        <v>269246.94966929685</v>
      </c>
      <c r="S16" s="27">
        <f t="shared" si="3"/>
        <v>269246.94966929685</v>
      </c>
    </row>
    <row r="17" spans="1:19" x14ac:dyDescent="0.2">
      <c r="A17" t="s">
        <v>82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Q17" s="26">
        <f>+'HRZ SCH 8 Rates 1.5'!CL64</f>
        <v>229382.04577275831</v>
      </c>
      <c r="R17" s="27">
        <f t="shared" si="3"/>
        <v>229382.04577275831</v>
      </c>
      <c r="S17" s="27">
        <f t="shared" si="3"/>
        <v>229382.04577275831</v>
      </c>
    </row>
    <row r="18" spans="1:19" x14ac:dyDescent="0.2">
      <c r="A18" t="s">
        <v>83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R18" s="27">
        <f>+'HRZ SCH 8 Rates 1.5'!CW64</f>
        <v>200276.14272131864</v>
      </c>
      <c r="S18" s="27">
        <f t="shared" si="3"/>
        <v>200276.14272131864</v>
      </c>
    </row>
    <row r="19" spans="1:19" x14ac:dyDescent="0.2">
      <c r="A19" t="s">
        <v>84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S19" s="27">
        <f>+'HRZ SCH 8 Rates 1.5'!DH64</f>
        <v>177609.53804672067</v>
      </c>
    </row>
    <row r="20" spans="1:19" x14ac:dyDescent="0.2"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9" x14ac:dyDescent="0.2"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9" x14ac:dyDescent="0.2">
      <c r="E22" s="28"/>
      <c r="F22" s="27"/>
      <c r="G22" s="28"/>
      <c r="H22" s="27"/>
      <c r="I22" s="28"/>
      <c r="J22" s="27"/>
      <c r="K22" s="27"/>
      <c r="L22" s="28"/>
      <c r="M22" s="28"/>
      <c r="N22" s="28"/>
      <c r="O22" s="28"/>
      <c r="P22" s="28"/>
      <c r="Q22" s="28"/>
      <c r="R22" s="28"/>
      <c r="S22" s="28"/>
    </row>
    <row r="23" spans="1:19" x14ac:dyDescent="0.2">
      <c r="A23" t="s">
        <v>85</v>
      </c>
      <c r="E23" s="27">
        <f>SUM(E8:E22)</f>
        <v>4238641.7282576179</v>
      </c>
      <c r="F23" s="27"/>
      <c r="G23" s="27">
        <f>SUM(G8:G22)</f>
        <v>9600171.06856215</v>
      </c>
      <c r="H23" s="27"/>
      <c r="I23" s="27">
        <f>SUM(I8:I22)</f>
        <v>-5361529.3403045321</v>
      </c>
      <c r="J23" s="27"/>
      <c r="K23" s="27"/>
      <c r="L23" s="27">
        <f t="shared" ref="L23:S23" si="4">SUM(L8:L22)</f>
        <v>-4094237.4908721675</v>
      </c>
      <c r="M23" s="27">
        <f t="shared" si="4"/>
        <v>-3498353.1566023943</v>
      </c>
      <c r="N23" s="27">
        <f t="shared" si="4"/>
        <v>-3073525.1265242025</v>
      </c>
      <c r="O23" s="27">
        <f t="shared" si="4"/>
        <v>-2745049.1734167663</v>
      </c>
      <c r="P23" s="27">
        <f t="shared" si="4"/>
        <v>32587.445204793476</v>
      </c>
      <c r="Q23" s="27">
        <f t="shared" si="4"/>
        <v>-199301.43253862811</v>
      </c>
      <c r="R23" s="27">
        <f t="shared" si="4"/>
        <v>-296967.45695219515</v>
      </c>
      <c r="S23" s="27">
        <f t="shared" si="4"/>
        <v>-331771.93394457013</v>
      </c>
    </row>
    <row r="24" spans="1:19" x14ac:dyDescent="0.2">
      <c r="A24" t="s">
        <v>45</v>
      </c>
      <c r="E24" s="27"/>
      <c r="F24" s="27"/>
      <c r="G24" s="27"/>
      <c r="H24" s="27"/>
      <c r="I24" s="29">
        <v>0.26500000000000001</v>
      </c>
      <c r="J24" s="27"/>
      <c r="K24" s="27"/>
      <c r="L24" s="29">
        <v>0.26500000000000001</v>
      </c>
      <c r="M24" s="29">
        <v>0.26500000000000001</v>
      </c>
      <c r="N24" s="29">
        <v>0.26500000000000001</v>
      </c>
      <c r="O24" s="29">
        <v>0.26500000000000001</v>
      </c>
      <c r="P24" s="29">
        <v>0.26500000000000001</v>
      </c>
      <c r="Q24" s="29">
        <v>0.26500000000000001</v>
      </c>
      <c r="R24" s="29">
        <v>0.26500000000000001</v>
      </c>
      <c r="S24" s="29">
        <v>0.26500000000000001</v>
      </c>
    </row>
    <row r="25" spans="1:19" x14ac:dyDescent="0.2">
      <c r="A25" t="s">
        <v>46</v>
      </c>
      <c r="E25" s="27"/>
      <c r="F25" s="27"/>
      <c r="G25" s="27"/>
      <c r="H25" s="27"/>
      <c r="I25" s="27">
        <f>+I23*I24</f>
        <v>-1420805.2751807012</v>
      </c>
      <c r="J25" s="27"/>
      <c r="K25" s="27"/>
      <c r="L25" s="27">
        <f t="shared" ref="L25:S25" si="5">+L23*L24</f>
        <v>-1084972.9350811245</v>
      </c>
      <c r="M25" s="27">
        <f t="shared" si="5"/>
        <v>-927063.58649963455</v>
      </c>
      <c r="N25" s="27">
        <f t="shared" si="5"/>
        <v>-814484.15852891374</v>
      </c>
      <c r="O25" s="27">
        <f t="shared" si="5"/>
        <v>-727438.03095544316</v>
      </c>
      <c r="P25" s="27">
        <f t="shared" si="5"/>
        <v>8635.6729792702718</v>
      </c>
      <c r="Q25" s="27">
        <f t="shared" si="5"/>
        <v>-52814.879622736451</v>
      </c>
      <c r="R25" s="27">
        <f t="shared" si="5"/>
        <v>-78696.376092331717</v>
      </c>
      <c r="S25" s="27">
        <f t="shared" si="5"/>
        <v>-87919.562495311096</v>
      </c>
    </row>
    <row r="26" spans="1:19" x14ac:dyDescent="0.2">
      <c r="A26" t="s">
        <v>47</v>
      </c>
      <c r="E26" s="27"/>
      <c r="F26" s="27"/>
      <c r="G26" s="30">
        <f>1/(1-I24)</f>
        <v>1.3605442176870748</v>
      </c>
      <c r="H26" s="27"/>
      <c r="I26" s="27">
        <f>+I25*G26-I25</f>
        <v>-512263.12642569491</v>
      </c>
      <c r="J26" s="27"/>
      <c r="K26" s="27"/>
      <c r="L26" s="27">
        <f t="shared" ref="L26:S26" si="6">+L25*$G$26-L25</f>
        <v>-391180.71809047344</v>
      </c>
      <c r="M26" s="27">
        <f t="shared" si="6"/>
        <v>-334247.4155406846</v>
      </c>
      <c r="N26" s="27">
        <f t="shared" si="6"/>
        <v>-293657.5537553227</v>
      </c>
      <c r="O26" s="27">
        <f t="shared" si="6"/>
        <v>-262273.57578665635</v>
      </c>
      <c r="P26" s="27">
        <f t="shared" si="6"/>
        <v>3113.5419585124109</v>
      </c>
      <c r="Q26" s="27">
        <f t="shared" si="6"/>
        <v>-19042.09945581654</v>
      </c>
      <c r="R26" s="27">
        <f t="shared" si="6"/>
        <v>-28373.523353017561</v>
      </c>
      <c r="S26" s="27">
        <f t="shared" si="6"/>
        <v>-31698.889879261813</v>
      </c>
    </row>
    <row r="27" spans="1:19" ht="13.5" thickBot="1" x14ac:dyDescent="0.25">
      <c r="A27" t="s">
        <v>48</v>
      </c>
      <c r="E27" s="27"/>
      <c r="F27" s="27"/>
      <c r="G27" s="27"/>
      <c r="H27" s="27"/>
      <c r="I27" s="31">
        <f>SUM(I25:I26)</f>
        <v>-1933068.4016063961</v>
      </c>
      <c r="J27" s="27"/>
      <c r="K27" s="27"/>
      <c r="L27" s="31">
        <f t="shared" ref="L27:S27" si="7">SUM(L25:L26)</f>
        <v>-1476153.653171598</v>
      </c>
      <c r="M27" s="31">
        <f t="shared" si="7"/>
        <v>-1261311.0020403191</v>
      </c>
      <c r="N27" s="31">
        <f t="shared" si="7"/>
        <v>-1108141.7122842364</v>
      </c>
      <c r="O27" s="31">
        <f t="shared" si="7"/>
        <v>-989711.60674209951</v>
      </c>
      <c r="P27" s="31">
        <f t="shared" si="7"/>
        <v>11749.214937782683</v>
      </c>
      <c r="Q27" s="31">
        <f t="shared" si="7"/>
        <v>-71856.979078552991</v>
      </c>
      <c r="R27" s="31">
        <f t="shared" si="7"/>
        <v>-107069.89944534928</v>
      </c>
      <c r="S27" s="31">
        <f t="shared" si="7"/>
        <v>-119618.45237457291</v>
      </c>
    </row>
    <row r="28" spans="1:19" ht="13.5" thickTop="1" x14ac:dyDescent="0.2">
      <c r="E28" s="27"/>
      <c r="F28" s="27"/>
      <c r="G28" s="27"/>
      <c r="H28" s="27"/>
      <c r="I28" s="27"/>
      <c r="J28" s="27"/>
      <c r="K28" s="27"/>
      <c r="L28" s="27"/>
      <c r="M28" s="27"/>
    </row>
    <row r="29" spans="1:19" x14ac:dyDescent="0.2">
      <c r="A29" t="s">
        <v>169</v>
      </c>
      <c r="E29" s="27"/>
      <c r="I29" s="26">
        <f>+I27</f>
        <v>-1933068.4016063961</v>
      </c>
      <c r="J29" s="27"/>
      <c r="K29" s="27"/>
      <c r="L29" s="26">
        <f t="shared" ref="L29:S29" si="8">+L27</f>
        <v>-1476153.653171598</v>
      </c>
      <c r="M29" s="26">
        <f t="shared" si="8"/>
        <v>-1261311.0020403191</v>
      </c>
      <c r="N29" s="26">
        <f t="shared" si="8"/>
        <v>-1108141.7122842364</v>
      </c>
      <c r="O29" s="26">
        <f t="shared" si="8"/>
        <v>-989711.60674209951</v>
      </c>
      <c r="P29" s="26">
        <f t="shared" si="8"/>
        <v>11749.214937782683</v>
      </c>
      <c r="Q29" s="26">
        <f t="shared" si="8"/>
        <v>-71856.979078552991</v>
      </c>
      <c r="R29" s="26">
        <f t="shared" si="8"/>
        <v>-107069.89944534928</v>
      </c>
      <c r="S29" s="26">
        <f t="shared" si="8"/>
        <v>-119618.45237457291</v>
      </c>
    </row>
    <row r="30" spans="1:19" x14ac:dyDescent="0.2">
      <c r="A30" t="s">
        <v>58</v>
      </c>
      <c r="B30" s="5">
        <f>IRM!E12</f>
        <v>1.7000000000000001E-2</v>
      </c>
      <c r="E30" s="27"/>
      <c r="F30" s="27"/>
      <c r="G30" s="27"/>
      <c r="H30" s="27"/>
      <c r="I30" s="27"/>
      <c r="J30" s="27"/>
      <c r="K30" s="27"/>
      <c r="L30" s="27">
        <f>+L29*(1+B30)</f>
        <v>-1501248.2652755149</v>
      </c>
      <c r="M30" s="27">
        <f>+M29*(1+B30)</f>
        <v>-1282753.2890750044</v>
      </c>
      <c r="N30" s="27">
        <f>+N29*(1+B30)</f>
        <v>-1126980.1213930685</v>
      </c>
      <c r="O30" s="27">
        <f>+O29*(1+B30)</f>
        <v>-1006536.7040567151</v>
      </c>
      <c r="P30" s="27">
        <f>+P29*(1+$B$30)</f>
        <v>11948.951591724986</v>
      </c>
      <c r="Q30" s="27">
        <f>+Q29*(1+$B$30)</f>
        <v>-73078.547722888383</v>
      </c>
      <c r="R30" s="27">
        <f>+R29*(1+$B$30)</f>
        <v>-108890.0877359202</v>
      </c>
      <c r="S30" s="27">
        <f>+S29*(1+$B$30)</f>
        <v>-121651.96606494064</v>
      </c>
    </row>
    <row r="31" spans="1:19" x14ac:dyDescent="0.2">
      <c r="A31" t="s">
        <v>59</v>
      </c>
      <c r="B31" s="5">
        <f>IRM!E13</f>
        <v>1.9E-2</v>
      </c>
      <c r="E31" s="27"/>
      <c r="F31" s="27"/>
      <c r="G31" s="27"/>
      <c r="H31" s="27"/>
      <c r="I31" s="27"/>
      <c r="J31" s="27"/>
      <c r="K31" s="27"/>
      <c r="L31" s="27"/>
      <c r="M31" s="27">
        <f t="shared" ref="M31" si="9">+M30*(1+B31)</f>
        <v>-1307125.6015674293</v>
      </c>
      <c r="N31" s="27">
        <f>+N30*(1+B31)</f>
        <v>-1148392.7436995367</v>
      </c>
      <c r="O31" s="27">
        <f t="shared" ref="O31:O33" si="10">+O30*(1+B31)</f>
        <v>-1025660.9014337927</v>
      </c>
      <c r="P31" s="27">
        <f>+P30*(1+$B$31)</f>
        <v>12175.98167196776</v>
      </c>
      <c r="Q31" s="27">
        <f>+Q30*(1+$B$31)</f>
        <v>-74467.040129623259</v>
      </c>
      <c r="R31" s="27">
        <f>+R30*(1+$B$31)</f>
        <v>-110958.99940290267</v>
      </c>
      <c r="S31" s="27">
        <f>+S30*(1+$B$31)</f>
        <v>-123963.35342017451</v>
      </c>
    </row>
    <row r="32" spans="1:19" x14ac:dyDescent="0.2">
      <c r="A32" t="s">
        <v>60</v>
      </c>
      <c r="B32" s="5">
        <f>IRM!E14</f>
        <v>0.03</v>
      </c>
      <c r="E32" s="27"/>
      <c r="F32" s="27"/>
      <c r="G32" s="27"/>
      <c r="H32" s="27"/>
      <c r="I32" s="27"/>
      <c r="J32" s="27"/>
      <c r="K32" s="27"/>
      <c r="L32" s="27"/>
      <c r="M32" s="27"/>
      <c r="N32" s="27">
        <f>+N31*(1+B32)</f>
        <v>-1182844.5260105229</v>
      </c>
      <c r="O32" s="27">
        <f t="shared" si="10"/>
        <v>-1056430.7284768065</v>
      </c>
      <c r="P32" s="27">
        <f>+P31*(1+$B$32)</f>
        <v>12541.261122126793</v>
      </c>
      <c r="Q32" s="27">
        <f>+Q31*(1+$B$32)</f>
        <v>-76701.051333511961</v>
      </c>
      <c r="R32" s="27">
        <f>+R31*(1+$B$32)</f>
        <v>-114287.76938498975</v>
      </c>
      <c r="S32" s="27">
        <f>+S31*(1+$B$32)</f>
        <v>-127682.25402277974</v>
      </c>
    </row>
    <row r="33" spans="1:19" x14ac:dyDescent="0.2">
      <c r="A33" t="s">
        <v>61</v>
      </c>
      <c r="B33" s="5">
        <f>IRM!E15</f>
        <v>3.4000000000000002E-2</v>
      </c>
      <c r="E33" s="27"/>
      <c r="F33" s="27"/>
      <c r="G33" s="27"/>
      <c r="H33" s="27"/>
      <c r="I33" s="27"/>
      <c r="J33" s="27"/>
      <c r="K33" s="27"/>
      <c r="L33" s="27"/>
      <c r="M33" s="27"/>
      <c r="O33" s="27">
        <f t="shared" si="10"/>
        <v>-1092349.3732450181</v>
      </c>
      <c r="P33" s="27">
        <f>+P32*(1+$B$33)</f>
        <v>12967.664000279105</v>
      </c>
      <c r="Q33" s="27">
        <f>+Q32*(1+$B$33)</f>
        <v>-79308.887078851374</v>
      </c>
      <c r="R33" s="27">
        <f>+R32*(1+$B$33)</f>
        <v>-118173.5535440794</v>
      </c>
      <c r="S33" s="27">
        <f>+S32*(1+$B$33)</f>
        <v>-132023.45065955425</v>
      </c>
    </row>
    <row r="34" spans="1:19" x14ac:dyDescent="0.2">
      <c r="A34" t="s">
        <v>62</v>
      </c>
      <c r="B34" s="5">
        <f>IRM!E16</f>
        <v>4.4999999999999998E-2</v>
      </c>
      <c r="E34" s="27"/>
      <c r="F34" s="27"/>
      <c r="G34" s="27"/>
      <c r="H34" s="27"/>
      <c r="I34" s="27"/>
      <c r="J34" s="27"/>
      <c r="K34" s="27"/>
      <c r="L34" s="27"/>
      <c r="M34" s="27"/>
      <c r="P34" s="27">
        <f>+P33*(1+$B$34)</f>
        <v>13551.208880291664</v>
      </c>
      <c r="Q34" s="27">
        <f>+Q33*(1+$B$34)</f>
        <v>-82877.786997399686</v>
      </c>
      <c r="R34" s="27">
        <f>+R33*(1+$B$34)</f>
        <v>-123491.36345356297</v>
      </c>
      <c r="S34" s="27">
        <f>+S33*(1+$B$34)</f>
        <v>-137964.50593923419</v>
      </c>
    </row>
    <row r="35" spans="1:19" x14ac:dyDescent="0.2">
      <c r="A35" t="s">
        <v>63</v>
      </c>
      <c r="B35" s="5">
        <f>IRM!E17</f>
        <v>3.3000000000000002E-2</v>
      </c>
      <c r="E35" s="27"/>
      <c r="F35" s="27"/>
      <c r="G35" s="27"/>
      <c r="H35" s="27"/>
      <c r="I35" s="27"/>
      <c r="J35" s="27"/>
      <c r="K35" s="27"/>
      <c r="L35" s="27"/>
      <c r="M35" s="27"/>
      <c r="P35" s="27"/>
      <c r="Q35" s="27">
        <f>+Q34*(1+$B$35)</f>
        <v>-85612.753968313875</v>
      </c>
      <c r="R35" s="27">
        <f>+R34*(1+$B$35)</f>
        <v>-127566.57844753054</v>
      </c>
      <c r="S35" s="27">
        <f>+S34*(1+$B$35)</f>
        <v>-142517.33463522891</v>
      </c>
    </row>
    <row r="36" spans="1:19" x14ac:dyDescent="0.2">
      <c r="A36" t="s">
        <v>67</v>
      </c>
      <c r="B36" s="5">
        <f>IRM!E18</f>
        <v>2.3E-2</v>
      </c>
      <c r="E36" s="27"/>
      <c r="F36" s="27"/>
      <c r="G36" s="27"/>
      <c r="H36" s="27"/>
      <c r="I36" s="27"/>
      <c r="J36" s="27"/>
      <c r="K36" s="27"/>
      <c r="L36" s="27"/>
      <c r="M36" s="27"/>
      <c r="P36" s="27"/>
      <c r="Q36" s="27"/>
      <c r="R36" s="27">
        <f>+R35*(1+$B$36)</f>
        <v>-130500.60975182374</v>
      </c>
      <c r="S36" s="27">
        <f>+S35*(1+$B$36)</f>
        <v>-145795.23333183915</v>
      </c>
    </row>
    <row r="37" spans="1:19" x14ac:dyDescent="0.2">
      <c r="A37" t="s">
        <v>87</v>
      </c>
      <c r="B37" s="5">
        <f>IRM!E19</f>
        <v>0</v>
      </c>
      <c r="E37" s="27"/>
      <c r="F37" s="27"/>
      <c r="G37" s="27"/>
      <c r="H37" s="27"/>
      <c r="I37" s="27"/>
      <c r="J37" s="27"/>
      <c r="K37" s="27"/>
      <c r="L37" s="27"/>
      <c r="M37" s="27"/>
      <c r="P37" s="27"/>
      <c r="Q37" s="27"/>
      <c r="R37" s="27"/>
      <c r="S37" s="27">
        <f>+S36*(1+$B$37)</f>
        <v>-145795.23333183915</v>
      </c>
    </row>
    <row r="38" spans="1:19" x14ac:dyDescent="0.2">
      <c r="B38" s="5"/>
      <c r="E38" s="27"/>
      <c r="F38" s="27"/>
      <c r="G38" s="27"/>
      <c r="H38" s="27"/>
      <c r="I38" s="27"/>
      <c r="J38" s="27"/>
      <c r="K38" s="27"/>
      <c r="L38" s="27"/>
      <c r="M38" s="27"/>
      <c r="P38" s="27"/>
      <c r="Q38" s="27"/>
      <c r="R38" s="27"/>
      <c r="S38" s="27"/>
    </row>
    <row r="39" spans="1:19" x14ac:dyDescent="0.2">
      <c r="B39" s="5"/>
      <c r="E39" s="27"/>
      <c r="F39" s="27"/>
      <c r="G39" s="27"/>
      <c r="H39" s="27"/>
      <c r="I39" s="27"/>
      <c r="J39" s="27"/>
      <c r="K39" s="27"/>
      <c r="L39" s="27"/>
      <c r="M39" s="27"/>
      <c r="P39" s="27"/>
      <c r="Q39" s="27"/>
      <c r="R39" s="27"/>
      <c r="S39" s="27"/>
    </row>
    <row r="40" spans="1:19" x14ac:dyDescent="0.2">
      <c r="E40" s="27"/>
      <c r="F40" s="27"/>
      <c r="G40" s="27"/>
      <c r="H40" s="27"/>
      <c r="I40" s="27"/>
      <c r="J40" s="27"/>
      <c r="K40" s="27"/>
      <c r="L40" s="27"/>
      <c r="M40" s="27"/>
    </row>
    <row r="41" spans="1:19" x14ac:dyDescent="0.2">
      <c r="E41" s="27"/>
      <c r="F41" s="27"/>
      <c r="G41" s="32" t="s">
        <v>88</v>
      </c>
      <c r="H41" s="27"/>
      <c r="I41" s="27">
        <f>+I29</f>
        <v>-1933068.4016063961</v>
      </c>
      <c r="J41" s="27"/>
      <c r="K41" s="27"/>
      <c r="L41" s="27">
        <f>+L30</f>
        <v>-1501248.2652755149</v>
      </c>
      <c r="M41" s="27">
        <f>+M31</f>
        <v>-1307125.6015674293</v>
      </c>
      <c r="N41" s="27">
        <f>+N32</f>
        <v>-1182844.5260105229</v>
      </c>
      <c r="O41" s="27">
        <f>+O33</f>
        <v>-1092349.3732450181</v>
      </c>
      <c r="P41" s="27">
        <f>+P34</f>
        <v>13551.208880291664</v>
      </c>
      <c r="Q41" s="26">
        <f>+Q35</f>
        <v>-85612.753968313875</v>
      </c>
      <c r="R41" s="26">
        <f>+R36</f>
        <v>-130500.60975182374</v>
      </c>
      <c r="S41" s="26">
        <f>+S37</f>
        <v>-145795.23333183915</v>
      </c>
    </row>
    <row r="42" spans="1:19" x14ac:dyDescent="0.2">
      <c r="E42" s="27"/>
      <c r="F42" s="27"/>
      <c r="G42" s="32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x14ac:dyDescent="0.2">
      <c r="E43" s="27"/>
      <c r="F43" s="27"/>
      <c r="G43" s="27"/>
      <c r="H43" s="27"/>
      <c r="I43" s="27"/>
      <c r="J43" s="27"/>
      <c r="K43" s="27"/>
      <c r="L43" s="27"/>
      <c r="M43" s="27"/>
    </row>
    <row r="44" spans="1:19" x14ac:dyDescent="0.2">
      <c r="E44" s="27"/>
      <c r="F44" s="27"/>
      <c r="G44" s="27"/>
      <c r="H44" s="27"/>
      <c r="I44" s="27"/>
      <c r="J44" s="27"/>
      <c r="K44" s="27"/>
      <c r="L44" s="27"/>
      <c r="M44" s="27"/>
    </row>
    <row r="45" spans="1:19" x14ac:dyDescent="0.2">
      <c r="E45" s="27"/>
      <c r="F45" s="27"/>
      <c r="G45" s="27"/>
      <c r="H45" s="27"/>
      <c r="I45" s="27"/>
      <c r="J45" s="27"/>
      <c r="K45" s="27"/>
      <c r="L45" s="27"/>
      <c r="M45" s="27"/>
    </row>
    <row r="46" spans="1:19" x14ac:dyDescent="0.2">
      <c r="E46" s="27"/>
      <c r="F46" s="27"/>
      <c r="G46" s="27"/>
      <c r="H46" s="27"/>
      <c r="I46" s="27"/>
      <c r="J46" s="27"/>
      <c r="K46" s="27"/>
      <c r="L46" s="27"/>
      <c r="M46" s="27"/>
    </row>
    <row r="47" spans="1:19" x14ac:dyDescent="0.2">
      <c r="E47" s="27"/>
      <c r="F47" s="27"/>
      <c r="G47" s="27"/>
      <c r="H47" s="27"/>
      <c r="I47" s="27"/>
      <c r="J47" s="27"/>
      <c r="K47" s="27"/>
      <c r="L47" s="27"/>
      <c r="M47" s="27"/>
    </row>
    <row r="48" spans="1:19" x14ac:dyDescent="0.2">
      <c r="E48" s="27"/>
      <c r="F48" s="27"/>
      <c r="G48" s="27"/>
      <c r="H48" s="27"/>
      <c r="I48" s="27"/>
      <c r="J48" s="27"/>
      <c r="K48" s="27"/>
      <c r="L48" s="27"/>
      <c r="M48" s="27"/>
    </row>
    <row r="49" spans="5:13" x14ac:dyDescent="0.2">
      <c r="E49" s="27"/>
      <c r="F49" s="27"/>
      <c r="G49" s="27"/>
      <c r="H49" s="27"/>
      <c r="I49" s="27"/>
      <c r="J49" s="27"/>
      <c r="K49" s="27"/>
      <c r="L49" s="27"/>
      <c r="M49" s="27"/>
    </row>
    <row r="50" spans="5:13" x14ac:dyDescent="0.2">
      <c r="E50" s="27"/>
      <c r="F50" s="27"/>
      <c r="G50" s="27"/>
      <c r="H50" s="27"/>
      <c r="I50" s="27"/>
      <c r="J50" s="27"/>
      <c r="K50" s="27"/>
      <c r="L50" s="27"/>
      <c r="M50" s="27"/>
    </row>
  </sheetData>
  <mergeCells count="1">
    <mergeCell ref="L5:O5"/>
  </mergeCells>
  <phoneticPr fontId="1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5390-EE57-4B73-A370-589E2B42DCD0}">
  <sheetPr>
    <tabColor theme="7" tint="0.39997558519241921"/>
  </sheetPr>
  <dimension ref="A1:DI92"/>
  <sheetViews>
    <sheetView zoomScale="85" zoomScaleNormal="85" workbookViewId="0">
      <selection activeCell="L21" sqref="L21"/>
    </sheetView>
  </sheetViews>
  <sheetFormatPr defaultColWidth="9.140625" defaultRowHeight="15" x14ac:dyDescent="0.25"/>
  <cols>
    <col min="1" max="1" width="9.28515625" style="33" bestFit="1" customWidth="1"/>
    <col min="2" max="2" width="11.5703125" style="33" bestFit="1" customWidth="1"/>
    <col min="3" max="3" width="72.85546875" style="33" bestFit="1" customWidth="1"/>
    <col min="4" max="4" width="16.42578125" style="33" bestFit="1" customWidth="1"/>
    <col min="5" max="5" width="15.5703125" style="33" bestFit="1" customWidth="1"/>
    <col min="6" max="6" width="12.42578125" style="33" bestFit="1" customWidth="1"/>
    <col min="7" max="7" width="16.140625" style="33" bestFit="1" customWidth="1"/>
    <col min="8" max="8" width="15.5703125" style="33" bestFit="1" customWidth="1"/>
    <col min="9" max="9" width="16.7109375" style="33" bestFit="1" customWidth="1"/>
    <col min="10" max="10" width="7.140625" style="33" bestFit="1" customWidth="1"/>
    <col min="11" max="11" width="15.28515625" style="33" bestFit="1" customWidth="1"/>
    <col min="12" max="12" width="16.7109375" style="33" bestFit="1" customWidth="1"/>
    <col min="13" max="16" width="9.140625" style="33"/>
    <col min="17" max="17" width="8.5703125" style="33" bestFit="1" customWidth="1"/>
    <col min="18" max="18" width="11.5703125" style="33" bestFit="1" customWidth="1"/>
    <col min="19" max="19" width="3.140625" style="33" bestFit="1" customWidth="1"/>
    <col min="20" max="20" width="13.42578125" style="33" bestFit="1" customWidth="1"/>
    <col min="21" max="21" width="11.5703125" style="33" bestFit="1" customWidth="1"/>
    <col min="22" max="22" width="13.28515625" style="33" bestFit="1" customWidth="1"/>
    <col min="23" max="23" width="8.42578125" style="33" bestFit="1" customWidth="1"/>
    <col min="24" max="24" width="11.28515625" style="33" bestFit="1" customWidth="1"/>
    <col min="25" max="25" width="11.5703125" style="33" bestFit="1" customWidth="1"/>
    <col min="26" max="26" width="9.140625" style="33"/>
    <col min="27" max="28" width="11.5703125" style="33" bestFit="1" customWidth="1"/>
    <col min="29" max="29" width="9.5703125" style="33" bestFit="1" customWidth="1"/>
    <col min="30" max="30" width="3.140625" style="33" bestFit="1" customWidth="1"/>
    <col min="31" max="31" width="13.42578125" style="33" bestFit="1" customWidth="1"/>
    <col min="32" max="32" width="8.85546875" style="33" bestFit="1" customWidth="1"/>
    <col min="33" max="33" width="13.28515625" style="33" bestFit="1" customWidth="1"/>
    <col min="34" max="34" width="8.42578125" style="33" bestFit="1" customWidth="1"/>
    <col min="35" max="35" width="11.28515625" style="33" bestFit="1" customWidth="1"/>
    <col min="36" max="36" width="11.5703125" style="33" bestFit="1" customWidth="1"/>
    <col min="37" max="37" width="9.140625" style="33"/>
    <col min="38" max="39" width="11.5703125" style="33" bestFit="1" customWidth="1"/>
    <col min="40" max="40" width="9.5703125" style="33" bestFit="1" customWidth="1"/>
    <col min="41" max="41" width="3.140625" style="33" bestFit="1" customWidth="1"/>
    <col min="42" max="42" width="13.42578125" style="33" bestFit="1" customWidth="1"/>
    <col min="43" max="43" width="8.85546875" style="33" bestFit="1" customWidth="1"/>
    <col min="44" max="44" width="13.28515625" style="33" bestFit="1" customWidth="1"/>
    <col min="45" max="45" width="8.42578125" style="33" bestFit="1" customWidth="1"/>
    <col min="46" max="46" width="11.28515625" style="33" bestFit="1" customWidth="1"/>
    <col min="47" max="47" width="11.5703125" style="33" bestFit="1" customWidth="1"/>
    <col min="48" max="48" width="9.140625" style="33"/>
    <col min="49" max="50" width="11.5703125" style="33" bestFit="1" customWidth="1"/>
    <col min="51" max="51" width="9.5703125" style="33" bestFit="1" customWidth="1"/>
    <col min="52" max="52" width="3.140625" style="33" bestFit="1" customWidth="1"/>
    <col min="53" max="53" width="13.42578125" style="33" bestFit="1" customWidth="1"/>
    <col min="54" max="54" width="8.85546875" style="33" bestFit="1" customWidth="1"/>
    <col min="55" max="55" width="13.28515625" style="33" bestFit="1" customWidth="1"/>
    <col min="56" max="56" width="8.42578125" style="33" bestFit="1" customWidth="1"/>
    <col min="57" max="57" width="11.28515625" style="33" bestFit="1" customWidth="1"/>
    <col min="58" max="58" width="11.5703125" style="33" bestFit="1" customWidth="1"/>
    <col min="59" max="59" width="9.140625" style="33"/>
    <col min="60" max="61" width="11.5703125" style="33" bestFit="1" customWidth="1"/>
    <col min="62" max="62" width="9.5703125" style="33" bestFit="1" customWidth="1"/>
    <col min="63" max="63" width="3.140625" style="33" bestFit="1" customWidth="1"/>
    <col min="64" max="64" width="13.42578125" style="33" bestFit="1" customWidth="1"/>
    <col min="65" max="65" width="8.85546875" style="33" bestFit="1" customWidth="1"/>
    <col min="66" max="66" width="13.28515625" style="33" bestFit="1" customWidth="1"/>
    <col min="67" max="67" width="8.42578125" style="33" bestFit="1" customWidth="1"/>
    <col min="68" max="68" width="11.28515625" style="33" bestFit="1" customWidth="1"/>
    <col min="69" max="69" width="11.5703125" style="33" bestFit="1" customWidth="1"/>
    <col min="70" max="71" width="9.140625" style="33"/>
    <col min="72" max="72" width="11.5703125" style="33" bestFit="1" customWidth="1"/>
    <col min="73" max="73" width="9.5703125" style="33" bestFit="1" customWidth="1"/>
    <col min="74" max="74" width="3.140625" style="33" bestFit="1" customWidth="1"/>
    <col min="75" max="75" width="13.42578125" style="33" bestFit="1" customWidth="1"/>
    <col min="76" max="76" width="8.85546875" style="33" bestFit="1" customWidth="1"/>
    <col min="77" max="77" width="13.28515625" style="33" bestFit="1" customWidth="1"/>
    <col min="78" max="78" width="8.42578125" style="33" bestFit="1" customWidth="1"/>
    <col min="79" max="79" width="11.28515625" style="33" bestFit="1" customWidth="1"/>
    <col min="80" max="80" width="11.5703125" style="33" bestFit="1" customWidth="1"/>
    <col min="81" max="82" width="9.140625" style="33"/>
    <col min="83" max="83" width="11.5703125" style="33" bestFit="1" customWidth="1"/>
    <col min="84" max="84" width="9.5703125" style="33" bestFit="1" customWidth="1"/>
    <col min="85" max="85" width="3.140625" style="33" bestFit="1" customWidth="1"/>
    <col min="86" max="86" width="13.42578125" style="33" bestFit="1" customWidth="1"/>
    <col min="87" max="87" width="8.85546875" style="33" bestFit="1" customWidth="1"/>
    <col min="88" max="88" width="13.28515625" style="33" bestFit="1" customWidth="1"/>
    <col min="89" max="89" width="8.42578125" style="33" bestFit="1" customWidth="1"/>
    <col min="90" max="90" width="11.28515625" style="33" bestFit="1" customWidth="1"/>
    <col min="91" max="91" width="11.5703125" style="33" bestFit="1" customWidth="1"/>
    <col min="92" max="93" width="9.140625" style="33"/>
    <col min="94" max="94" width="11.5703125" style="33" bestFit="1" customWidth="1"/>
    <col min="95" max="95" width="9.5703125" style="33" bestFit="1" customWidth="1"/>
    <col min="96" max="96" width="3.140625" style="33" bestFit="1" customWidth="1"/>
    <col min="97" max="97" width="13.42578125" style="33" bestFit="1" customWidth="1"/>
    <col min="98" max="98" width="8.85546875" style="33" bestFit="1" customWidth="1"/>
    <col min="99" max="99" width="13.28515625" style="33" bestFit="1" customWidth="1"/>
    <col min="100" max="100" width="8.42578125" style="33" bestFit="1" customWidth="1"/>
    <col min="101" max="101" width="11.28515625" style="33" bestFit="1" customWidth="1"/>
    <col min="102" max="102" width="11.5703125" style="33" bestFit="1" customWidth="1"/>
    <col min="103" max="104" width="9.140625" style="33"/>
    <col min="105" max="105" width="11.5703125" style="33" bestFit="1" customWidth="1"/>
    <col min="106" max="106" width="9.5703125" style="33" bestFit="1" customWidth="1"/>
    <col min="107" max="107" width="3.140625" style="33" bestFit="1" customWidth="1"/>
    <col min="108" max="108" width="13.42578125" style="33" bestFit="1" customWidth="1"/>
    <col min="109" max="109" width="8.85546875" style="33" bestFit="1" customWidth="1"/>
    <col min="110" max="110" width="13.28515625" style="33" bestFit="1" customWidth="1"/>
    <col min="111" max="111" width="8.42578125" style="33" bestFit="1" customWidth="1"/>
    <col min="112" max="112" width="11.28515625" style="33" bestFit="1" customWidth="1"/>
    <col min="113" max="113" width="11.5703125" style="33" bestFit="1" customWidth="1"/>
    <col min="114" max="16384" width="9.140625" style="33"/>
  </cols>
  <sheetData>
    <row r="1" spans="1:113" x14ac:dyDescent="0.25">
      <c r="A1" s="33" t="s">
        <v>170</v>
      </c>
    </row>
    <row r="2" spans="1:113" x14ac:dyDescent="0.25">
      <c r="P2" s="99" t="s">
        <v>90</v>
      </c>
      <c r="Q2" s="99"/>
      <c r="R2" s="99"/>
      <c r="S2" s="99"/>
      <c r="T2" s="99"/>
      <c r="U2" s="99"/>
      <c r="V2" s="99"/>
      <c r="W2" s="99"/>
      <c r="X2" s="99"/>
      <c r="Y2" s="99"/>
      <c r="Z2"/>
      <c r="AA2" s="99" t="s">
        <v>91</v>
      </c>
      <c r="AB2" s="99"/>
      <c r="AC2" s="99"/>
      <c r="AD2" s="99"/>
      <c r="AE2" s="99"/>
      <c r="AF2" s="99"/>
      <c r="AG2" s="99"/>
      <c r="AH2" s="99"/>
      <c r="AI2" s="99"/>
      <c r="AJ2" s="99"/>
      <c r="AK2"/>
      <c r="AL2" s="99" t="s">
        <v>92</v>
      </c>
      <c r="AM2" s="99"/>
      <c r="AN2" s="99"/>
      <c r="AO2" s="99"/>
      <c r="AP2" s="99"/>
      <c r="AQ2" s="99"/>
      <c r="AR2" s="99"/>
      <c r="AS2" s="99"/>
      <c r="AT2" s="99"/>
      <c r="AU2" s="99"/>
      <c r="AV2"/>
      <c r="AW2" s="99" t="s">
        <v>93</v>
      </c>
      <c r="AX2" s="99"/>
      <c r="AY2" s="99"/>
      <c r="AZ2" s="99"/>
      <c r="BA2" s="99"/>
      <c r="BB2" s="99"/>
      <c r="BC2" s="99"/>
      <c r="BD2" s="99"/>
      <c r="BE2" s="99"/>
      <c r="BF2" s="99"/>
      <c r="BG2"/>
      <c r="BH2" s="99" t="s">
        <v>94</v>
      </c>
      <c r="BI2" s="99"/>
      <c r="BJ2" s="99"/>
      <c r="BK2" s="99"/>
      <c r="BL2" s="99"/>
      <c r="BM2" s="99"/>
      <c r="BN2" s="99"/>
      <c r="BO2" s="99"/>
      <c r="BP2" s="99"/>
      <c r="BQ2" s="99"/>
      <c r="BS2" s="99" t="s">
        <v>95</v>
      </c>
      <c r="BT2" s="99"/>
      <c r="BU2" s="99"/>
      <c r="BV2" s="99"/>
      <c r="BW2" s="99"/>
      <c r="BX2" s="99"/>
      <c r="BY2" s="99"/>
      <c r="BZ2" s="99"/>
      <c r="CA2" s="99"/>
      <c r="CB2" s="99"/>
      <c r="CD2" s="99" t="s">
        <v>96</v>
      </c>
      <c r="CE2" s="99"/>
      <c r="CF2" s="99"/>
      <c r="CG2" s="99"/>
      <c r="CH2" s="99"/>
      <c r="CI2" s="99"/>
      <c r="CJ2" s="99"/>
      <c r="CK2" s="99"/>
      <c r="CL2" s="99"/>
      <c r="CM2" s="99"/>
      <c r="CO2" s="99" t="s">
        <v>97</v>
      </c>
      <c r="CP2" s="99"/>
      <c r="CQ2" s="99"/>
      <c r="CR2" s="99"/>
      <c r="CS2" s="99"/>
      <c r="CT2" s="99"/>
      <c r="CU2" s="99"/>
      <c r="CV2" s="99"/>
      <c r="CW2" s="99"/>
      <c r="CX2" s="99"/>
      <c r="CZ2" s="99" t="s">
        <v>98</v>
      </c>
      <c r="DA2" s="99"/>
      <c r="DB2" s="99"/>
      <c r="DC2" s="99"/>
      <c r="DD2" s="99"/>
      <c r="DE2" s="99"/>
      <c r="DF2" s="99"/>
      <c r="DG2" s="99"/>
      <c r="DH2" s="99"/>
      <c r="DI2" s="99"/>
    </row>
    <row r="3" spans="1:113" ht="75.75" thickBot="1" x14ac:dyDescent="0.3">
      <c r="B3" s="40" t="s">
        <v>99</v>
      </c>
      <c r="C3" s="41" t="s">
        <v>100</v>
      </c>
      <c r="D3" s="42" t="s">
        <v>101</v>
      </c>
      <c r="E3" s="42" t="s">
        <v>102</v>
      </c>
      <c r="F3" s="42" t="s">
        <v>103</v>
      </c>
      <c r="G3" s="42" t="s">
        <v>104</v>
      </c>
      <c r="H3" s="42" t="s">
        <v>105</v>
      </c>
      <c r="I3" s="43" t="s">
        <v>106</v>
      </c>
      <c r="J3" s="44" t="s">
        <v>107</v>
      </c>
      <c r="K3" s="42" t="s">
        <v>108</v>
      </c>
      <c r="L3" s="42" t="s">
        <v>109</v>
      </c>
      <c r="P3" s="34" t="s">
        <v>99</v>
      </c>
      <c r="Q3" s="34" t="s">
        <v>110</v>
      </c>
      <c r="R3" s="34" t="s">
        <v>102</v>
      </c>
      <c r="S3" s="34"/>
      <c r="T3" s="34" t="s">
        <v>111</v>
      </c>
      <c r="U3" s="77" t="s">
        <v>112</v>
      </c>
      <c r="V3" s="34" t="s">
        <v>113</v>
      </c>
      <c r="W3" s="34" t="s">
        <v>114</v>
      </c>
      <c r="X3" s="34" t="s">
        <v>115</v>
      </c>
      <c r="Y3" s="34" t="s">
        <v>116</v>
      </c>
      <c r="Z3"/>
      <c r="AA3" s="34" t="s">
        <v>99</v>
      </c>
      <c r="AB3" s="34" t="s">
        <v>110</v>
      </c>
      <c r="AC3" s="34" t="s">
        <v>102</v>
      </c>
      <c r="AD3" s="34"/>
      <c r="AE3" s="34" t="s">
        <v>111</v>
      </c>
      <c r="AF3" s="77" t="s">
        <v>112</v>
      </c>
      <c r="AG3" s="34" t="s">
        <v>113</v>
      </c>
      <c r="AH3" s="34" t="s">
        <v>114</v>
      </c>
      <c r="AI3" s="34" t="s">
        <v>115</v>
      </c>
      <c r="AJ3" s="34" t="s">
        <v>116</v>
      </c>
      <c r="AK3"/>
      <c r="AL3" s="34" t="s">
        <v>99</v>
      </c>
      <c r="AM3" s="34" t="s">
        <v>110</v>
      </c>
      <c r="AN3" s="34" t="s">
        <v>102</v>
      </c>
      <c r="AO3" s="34"/>
      <c r="AP3" s="34" t="s">
        <v>111</v>
      </c>
      <c r="AQ3" s="77" t="s">
        <v>112</v>
      </c>
      <c r="AR3" s="34" t="s">
        <v>113</v>
      </c>
      <c r="AS3" s="34" t="s">
        <v>114</v>
      </c>
      <c r="AT3" s="34" t="s">
        <v>115</v>
      </c>
      <c r="AU3" s="34" t="s">
        <v>116</v>
      </c>
      <c r="AV3"/>
      <c r="AW3" s="34" t="s">
        <v>99</v>
      </c>
      <c r="AX3" s="34" t="s">
        <v>110</v>
      </c>
      <c r="AY3" s="34" t="s">
        <v>102</v>
      </c>
      <c r="AZ3" s="34"/>
      <c r="BA3" s="34" t="s">
        <v>111</v>
      </c>
      <c r="BB3" s="77" t="s">
        <v>112</v>
      </c>
      <c r="BC3" s="34" t="s">
        <v>113</v>
      </c>
      <c r="BD3" s="34" t="s">
        <v>114</v>
      </c>
      <c r="BE3" s="34" t="s">
        <v>115</v>
      </c>
      <c r="BF3" s="34" t="s">
        <v>116</v>
      </c>
      <c r="BG3"/>
      <c r="BH3" s="34" t="s">
        <v>99</v>
      </c>
      <c r="BI3" s="34" t="s">
        <v>110</v>
      </c>
      <c r="BJ3" s="34" t="s">
        <v>102</v>
      </c>
      <c r="BK3" s="34"/>
      <c r="BL3" s="34" t="s">
        <v>111</v>
      </c>
      <c r="BM3" s="77" t="s">
        <v>112</v>
      </c>
      <c r="BN3" s="34" t="s">
        <v>113</v>
      </c>
      <c r="BO3" s="34" t="s">
        <v>114</v>
      </c>
      <c r="BP3" s="34" t="s">
        <v>115</v>
      </c>
      <c r="BQ3" s="34" t="s">
        <v>116</v>
      </c>
      <c r="BS3" s="34" t="s">
        <v>99</v>
      </c>
      <c r="BT3" s="34" t="s">
        <v>110</v>
      </c>
      <c r="BU3" s="34" t="s">
        <v>102</v>
      </c>
      <c r="BV3" s="34"/>
      <c r="BW3" s="34" t="s">
        <v>111</v>
      </c>
      <c r="BX3" s="77" t="s">
        <v>112</v>
      </c>
      <c r="BY3" s="34" t="s">
        <v>113</v>
      </c>
      <c r="BZ3" s="34" t="s">
        <v>114</v>
      </c>
      <c r="CA3" s="34" t="s">
        <v>115</v>
      </c>
      <c r="CB3" s="34" t="s">
        <v>116</v>
      </c>
      <c r="CD3" s="34" t="s">
        <v>99</v>
      </c>
      <c r="CE3" s="34" t="s">
        <v>110</v>
      </c>
      <c r="CF3" s="34" t="s">
        <v>102</v>
      </c>
      <c r="CG3" s="34"/>
      <c r="CH3" s="34" t="s">
        <v>111</v>
      </c>
      <c r="CI3" s="77" t="s">
        <v>112</v>
      </c>
      <c r="CJ3" s="34" t="s">
        <v>113</v>
      </c>
      <c r="CK3" s="34" t="s">
        <v>114</v>
      </c>
      <c r="CL3" s="34" t="s">
        <v>115</v>
      </c>
      <c r="CM3" s="34" t="s">
        <v>116</v>
      </c>
      <c r="CO3" s="34" t="s">
        <v>99</v>
      </c>
      <c r="CP3" s="34" t="s">
        <v>110</v>
      </c>
      <c r="CQ3" s="34" t="s">
        <v>102</v>
      </c>
      <c r="CR3" s="34"/>
      <c r="CS3" s="34" t="s">
        <v>111</v>
      </c>
      <c r="CT3" s="77" t="s">
        <v>112</v>
      </c>
      <c r="CU3" s="34" t="s">
        <v>113</v>
      </c>
      <c r="CV3" s="34" t="s">
        <v>114</v>
      </c>
      <c r="CW3" s="34" t="s">
        <v>115</v>
      </c>
      <c r="CX3" s="34" t="s">
        <v>116</v>
      </c>
      <c r="CZ3" s="34" t="s">
        <v>99</v>
      </c>
      <c r="DA3" s="34" t="s">
        <v>110</v>
      </c>
      <c r="DB3" s="34" t="s">
        <v>102</v>
      </c>
      <c r="DC3" s="34"/>
      <c r="DD3" s="34" t="s">
        <v>111</v>
      </c>
      <c r="DE3" s="77" t="s">
        <v>112</v>
      </c>
      <c r="DF3" s="34" t="s">
        <v>113</v>
      </c>
      <c r="DG3" s="34" t="s">
        <v>114</v>
      </c>
      <c r="DH3" s="34" t="s">
        <v>115</v>
      </c>
      <c r="DI3" s="34" t="s">
        <v>116</v>
      </c>
    </row>
    <row r="4" spans="1:113" x14ac:dyDescent="0.25">
      <c r="B4" s="45">
        <v>1</v>
      </c>
      <c r="C4" s="46" t="s">
        <v>117</v>
      </c>
      <c r="D4" s="47">
        <v>157786088.69116738</v>
      </c>
      <c r="E4" s="49">
        <v>395000</v>
      </c>
      <c r="F4" s="49"/>
      <c r="G4" s="50">
        <v>158181088.69116738</v>
      </c>
      <c r="H4" s="50">
        <v>197500</v>
      </c>
      <c r="I4" s="50">
        <v>158378588.69116738</v>
      </c>
      <c r="J4" s="51">
        <v>0.04</v>
      </c>
      <c r="K4" s="50">
        <v>6335143.5476466957</v>
      </c>
      <c r="L4" s="50">
        <v>151845945.14352068</v>
      </c>
      <c r="N4" s="39">
        <f>+E4+F4</f>
        <v>395000</v>
      </c>
      <c r="P4" s="35">
        <v>1</v>
      </c>
      <c r="Q4" s="3"/>
      <c r="R4" s="3">
        <f>SUMIF($B$4:$B$29,P4,$H$4:$H$29)*2</f>
        <v>395000</v>
      </c>
      <c r="S4" s="3"/>
      <c r="T4" s="76">
        <f>IF(R4+S4&lt;0,0,R4+S4)</f>
        <v>395000</v>
      </c>
      <c r="U4" s="3">
        <f>T4*1.5</f>
        <v>592500</v>
      </c>
      <c r="V4" s="3">
        <f>+Q4+U4</f>
        <v>592500</v>
      </c>
      <c r="W4" s="36">
        <v>0.04</v>
      </c>
      <c r="X4" s="3">
        <f>-V4*W4</f>
        <v>-23700</v>
      </c>
      <c r="Y4" s="3">
        <f>+Q4+T4+X4</f>
        <v>371300</v>
      </c>
      <c r="Z4"/>
      <c r="AA4" s="35">
        <v>1</v>
      </c>
      <c r="AB4" s="3">
        <f>+Y4</f>
        <v>371300</v>
      </c>
      <c r="AC4" s="3"/>
      <c r="AD4" s="3"/>
      <c r="AE4" s="76">
        <f>IF(AC4+AD4&lt;0,0,AC4+AD4)</f>
        <v>0</v>
      </c>
      <c r="AF4" s="3">
        <f>AE4*1.5</f>
        <v>0</v>
      </c>
      <c r="AG4" s="3">
        <f>+AB4+AF4</f>
        <v>371300</v>
      </c>
      <c r="AH4" s="36">
        <v>0.04</v>
      </c>
      <c r="AI4" s="3">
        <f>-+AG4*AH4</f>
        <v>-14852</v>
      </c>
      <c r="AJ4" s="3">
        <f>+AB4+AE4+AI4</f>
        <v>356448</v>
      </c>
      <c r="AK4"/>
      <c r="AL4" s="35">
        <v>1</v>
      </c>
      <c r="AM4" s="3">
        <f>AJ4</f>
        <v>356448</v>
      </c>
      <c r="AN4" s="3"/>
      <c r="AO4" s="3"/>
      <c r="AP4" s="76">
        <f>IF(AN4+AO4&lt;0,0,AN4+AO4)</f>
        <v>0</v>
      </c>
      <c r="AQ4" s="3">
        <f>AP4*1.5</f>
        <v>0</v>
      </c>
      <c r="AR4" s="3">
        <f>+AM4+AQ4</f>
        <v>356448</v>
      </c>
      <c r="AS4" s="36">
        <v>0.04</v>
      </c>
      <c r="AT4" s="3">
        <f>-+AR4*AS4</f>
        <v>-14257.92</v>
      </c>
      <c r="AU4" s="3">
        <f>+AM4+AP4+AT4</f>
        <v>342190.08000000002</v>
      </c>
      <c r="AV4"/>
      <c r="AW4" s="35">
        <v>1</v>
      </c>
      <c r="AX4" s="3">
        <f>AU4</f>
        <v>342190.08000000002</v>
      </c>
      <c r="AY4" s="3"/>
      <c r="AZ4" s="3"/>
      <c r="BA4" s="76">
        <f>IF(AY4+AZ4&lt;0,0,AY4+AZ4)</f>
        <v>0</v>
      </c>
      <c r="BB4" s="3">
        <f>BA4*1.5</f>
        <v>0</v>
      </c>
      <c r="BC4" s="3">
        <f>+AX4+BB4</f>
        <v>342190.08000000002</v>
      </c>
      <c r="BD4" s="36">
        <v>0.04</v>
      </c>
      <c r="BE4" s="3">
        <f>-+BC4*BD4</f>
        <v>-13687.603200000001</v>
      </c>
      <c r="BF4" s="3">
        <f>+AX4+BA4+BE4</f>
        <v>328502.4768</v>
      </c>
      <c r="BG4"/>
      <c r="BH4" s="35">
        <v>1</v>
      </c>
      <c r="BI4" s="3">
        <f>+BF4</f>
        <v>328502.4768</v>
      </c>
      <c r="BJ4" s="3"/>
      <c r="BK4" s="3"/>
      <c r="BL4" s="76">
        <f>IF(BJ4+BK4&lt;0,0,BJ4+BK4)</f>
        <v>0</v>
      </c>
      <c r="BM4" s="3">
        <f>BL4*1.5</f>
        <v>0</v>
      </c>
      <c r="BN4" s="3">
        <f>+BI4+BM4</f>
        <v>328502.4768</v>
      </c>
      <c r="BO4" s="36">
        <v>0.04</v>
      </c>
      <c r="BP4" s="3">
        <f>-+BN4*BO4</f>
        <v>-13140.099072000001</v>
      </c>
      <c r="BQ4" s="3">
        <f>+BI4+BL4+BP4</f>
        <v>315362.37772799999</v>
      </c>
      <c r="BS4" s="35">
        <v>1</v>
      </c>
      <c r="BT4" s="3">
        <f>+BQ4</f>
        <v>315362.37772799999</v>
      </c>
      <c r="BU4" s="3"/>
      <c r="BV4" s="3"/>
      <c r="BW4" s="76">
        <f>IF(BU4+BV4&lt;0,0,BU4+BV4)</f>
        <v>0</v>
      </c>
      <c r="BX4" s="3">
        <f>BW4*1.5</f>
        <v>0</v>
      </c>
      <c r="BY4" s="3">
        <f>+BT4+BX4</f>
        <v>315362.37772799999</v>
      </c>
      <c r="BZ4" s="36">
        <v>0.04</v>
      </c>
      <c r="CA4" s="3">
        <f>-+BY4*BZ4</f>
        <v>-12614.49510912</v>
      </c>
      <c r="CB4" s="3">
        <f>+BT4+BW4+CA4</f>
        <v>302747.88261888002</v>
      </c>
      <c r="CD4" s="35">
        <v>1</v>
      </c>
      <c r="CE4" s="3">
        <f>+CB4</f>
        <v>302747.88261888002</v>
      </c>
      <c r="CF4" s="3"/>
      <c r="CG4" s="3"/>
      <c r="CH4" s="76">
        <f>IF(CF4+CG4&lt;0,0,CF4+CG4)</f>
        <v>0</v>
      </c>
      <c r="CI4" s="3">
        <f>CH4*1.5</f>
        <v>0</v>
      </c>
      <c r="CJ4" s="3">
        <f>+CE4+CI4</f>
        <v>302747.88261888002</v>
      </c>
      <c r="CK4" s="36">
        <v>0.04</v>
      </c>
      <c r="CL4" s="3">
        <f>-+CJ4*CK4</f>
        <v>-12109.915304755201</v>
      </c>
      <c r="CM4" s="3">
        <f>+CE4+CH4+CL4</f>
        <v>290637.96731412481</v>
      </c>
      <c r="CO4" s="35">
        <v>1</v>
      </c>
      <c r="CP4" s="3">
        <f>+CM4</f>
        <v>290637.96731412481</v>
      </c>
      <c r="CQ4" s="3"/>
      <c r="CR4" s="3"/>
      <c r="CS4" s="76">
        <f>IF(CQ4+CR4&lt;0,0,CQ4+CR4)</f>
        <v>0</v>
      </c>
      <c r="CT4" s="3">
        <f>CS4*1.5</f>
        <v>0</v>
      </c>
      <c r="CU4" s="3">
        <f>+CP4+CT4</f>
        <v>290637.96731412481</v>
      </c>
      <c r="CV4" s="36">
        <v>0.04</v>
      </c>
      <c r="CW4" s="3">
        <f>-+CU4*CV4</f>
        <v>-11625.518692564992</v>
      </c>
      <c r="CX4" s="3">
        <f>+CP4+CS4+CW4</f>
        <v>279012.44862155983</v>
      </c>
      <c r="CZ4" s="35">
        <v>1</v>
      </c>
      <c r="DA4" s="3">
        <f>+CX4</f>
        <v>279012.44862155983</v>
      </c>
      <c r="DB4" s="3"/>
      <c r="DC4" s="3"/>
      <c r="DD4" s="76">
        <f>IF(DB4+DC4&lt;0,0,DB4+DC4)</f>
        <v>0</v>
      </c>
      <c r="DE4" s="3">
        <f>DD4*1.5</f>
        <v>0</v>
      </c>
      <c r="DF4" s="3">
        <f>+DA4+DE4</f>
        <v>279012.44862155983</v>
      </c>
      <c r="DG4" s="36">
        <v>0.04</v>
      </c>
      <c r="DH4" s="3">
        <f>-+DF4*DG4</f>
        <v>-11160.497944862393</v>
      </c>
      <c r="DI4" s="3">
        <f>+DA4+DD4+DH4</f>
        <v>267851.95067669742</v>
      </c>
    </row>
    <row r="5" spans="1:113" x14ac:dyDescent="0.25">
      <c r="B5" s="45" t="s">
        <v>28</v>
      </c>
      <c r="C5" s="46" t="s">
        <v>118</v>
      </c>
      <c r="D5" s="47">
        <v>0</v>
      </c>
      <c r="E5" s="49"/>
      <c r="F5" s="49"/>
      <c r="G5" s="50">
        <v>0</v>
      </c>
      <c r="H5" s="50">
        <v>0</v>
      </c>
      <c r="I5" s="50">
        <v>0</v>
      </c>
      <c r="J5" s="51">
        <v>0.06</v>
      </c>
      <c r="K5" s="50">
        <v>0</v>
      </c>
      <c r="L5" s="50">
        <v>0</v>
      </c>
      <c r="N5" s="39">
        <f t="shared" ref="N5:N35" si="0">+E5+F5</f>
        <v>0</v>
      </c>
      <c r="P5" s="35" t="s">
        <v>28</v>
      </c>
      <c r="Q5" s="3"/>
      <c r="R5" s="3">
        <f t="shared" ref="R5:R28" si="1">SUMIF($B$4:$B$29,P5,$H$4:$H$29)*2</f>
        <v>0</v>
      </c>
      <c r="S5" s="3"/>
      <c r="T5" s="76">
        <f t="shared" ref="T5:T28" si="2">IF(R5+S5&lt;0,0,R5+S5)</f>
        <v>0</v>
      </c>
      <c r="U5" s="3">
        <f t="shared" ref="U5:U28" si="3">T5*1.5</f>
        <v>0</v>
      </c>
      <c r="V5" s="3">
        <f t="shared" ref="V5:V28" si="4">+Q5+U5</f>
        <v>0</v>
      </c>
      <c r="W5" s="36">
        <v>0.06</v>
      </c>
      <c r="X5" s="3">
        <f t="shared" ref="X5:X28" si="5">-V5*W5</f>
        <v>0</v>
      </c>
      <c r="Y5" s="3">
        <f t="shared" ref="Y5:Y28" si="6">+Q5+T5+X5</f>
        <v>0</v>
      </c>
      <c r="Z5"/>
      <c r="AA5" s="35" t="s">
        <v>28</v>
      </c>
      <c r="AB5" s="3">
        <f t="shared" ref="AB5:AB28" si="7">+Y5</f>
        <v>0</v>
      </c>
      <c r="AC5" s="3"/>
      <c r="AD5" s="3"/>
      <c r="AE5" s="76">
        <f t="shared" ref="AE5:AE28" si="8">IF(AC5+AD5&lt;0,0,AC5+AD5)</f>
        <v>0</v>
      </c>
      <c r="AF5" s="3">
        <f t="shared" ref="AF5:AF28" si="9">AE5*1.5</f>
        <v>0</v>
      </c>
      <c r="AG5" s="3">
        <f t="shared" ref="AG5:AG28" si="10">+AB5+AF5</f>
        <v>0</v>
      </c>
      <c r="AH5" s="36">
        <v>0.06</v>
      </c>
      <c r="AI5" s="3">
        <f t="shared" ref="AI5:AI28" si="11">-+AG5*AH5</f>
        <v>0</v>
      </c>
      <c r="AJ5" s="3">
        <f t="shared" ref="AJ5:AJ28" si="12">+AB5+AE5+AI5</f>
        <v>0</v>
      </c>
      <c r="AK5"/>
      <c r="AL5" s="35" t="s">
        <v>28</v>
      </c>
      <c r="AM5" s="3">
        <f t="shared" ref="AM5:AM28" si="13">AJ5</f>
        <v>0</v>
      </c>
      <c r="AN5" s="3"/>
      <c r="AO5" s="3"/>
      <c r="AP5" s="76">
        <f t="shared" ref="AP5:AP28" si="14">IF(AN5+AO5&lt;0,0,AN5+AO5)</f>
        <v>0</v>
      </c>
      <c r="AQ5" s="3">
        <f t="shared" ref="AQ5:AQ28" si="15">AP5*1.5</f>
        <v>0</v>
      </c>
      <c r="AR5" s="3">
        <f t="shared" ref="AR5:AR28" si="16">+AM5+AQ5</f>
        <v>0</v>
      </c>
      <c r="AS5" s="36">
        <v>0.06</v>
      </c>
      <c r="AT5" s="3">
        <f t="shared" ref="AT5:AT28" si="17">-+AR5*AS5</f>
        <v>0</v>
      </c>
      <c r="AU5" s="3">
        <f t="shared" ref="AU5:AU28" si="18">+AM5+AP5+AT5</f>
        <v>0</v>
      </c>
      <c r="AV5"/>
      <c r="AW5" s="35" t="s">
        <v>28</v>
      </c>
      <c r="AX5" s="3">
        <f t="shared" ref="AX5:AX28" si="19">AU5</f>
        <v>0</v>
      </c>
      <c r="AY5" s="3"/>
      <c r="AZ5" s="3"/>
      <c r="BA5" s="76">
        <f t="shared" ref="BA5:BA28" si="20">IF(AY5+AZ5&lt;0,0,AY5+AZ5)</f>
        <v>0</v>
      </c>
      <c r="BB5" s="3">
        <f t="shared" ref="BB5:BB28" si="21">BA5*1.5</f>
        <v>0</v>
      </c>
      <c r="BC5" s="3">
        <f t="shared" ref="BC5:BC28" si="22">+AX5+BB5</f>
        <v>0</v>
      </c>
      <c r="BD5" s="36">
        <v>0.06</v>
      </c>
      <c r="BE5" s="3">
        <f t="shared" ref="BE5:BE28" si="23">-+BC5*BD5</f>
        <v>0</v>
      </c>
      <c r="BF5" s="3">
        <f t="shared" ref="BF5:BF28" si="24">+AX5+BA5+BE5</f>
        <v>0</v>
      </c>
      <c r="BG5"/>
      <c r="BH5" s="35" t="s">
        <v>28</v>
      </c>
      <c r="BI5" s="3">
        <f t="shared" ref="BI5:BI28" si="25">+BF5</f>
        <v>0</v>
      </c>
      <c r="BJ5" s="3"/>
      <c r="BK5" s="3"/>
      <c r="BL5" s="76">
        <f t="shared" ref="BL5:BL28" si="26">IF(BJ5+BK5&lt;0,0,BJ5+BK5)</f>
        <v>0</v>
      </c>
      <c r="BM5" s="3">
        <f t="shared" ref="BM5:BM28" si="27">BL5*1.5</f>
        <v>0</v>
      </c>
      <c r="BN5" s="3">
        <f t="shared" ref="BN5:BN28" si="28">+BI5+BM5</f>
        <v>0</v>
      </c>
      <c r="BO5" s="36">
        <v>0.06</v>
      </c>
      <c r="BP5" s="3">
        <f t="shared" ref="BP5:BP28" si="29">-+BN5*BO5</f>
        <v>0</v>
      </c>
      <c r="BQ5" s="3">
        <f t="shared" ref="BQ5:BQ28" si="30">+BI5+BL5+BP5</f>
        <v>0</v>
      </c>
      <c r="BS5" s="35" t="s">
        <v>28</v>
      </c>
      <c r="BT5" s="3">
        <f t="shared" ref="BT5:BT28" si="31">+BQ5</f>
        <v>0</v>
      </c>
      <c r="BU5" s="3"/>
      <c r="BV5" s="3"/>
      <c r="BW5" s="76">
        <f t="shared" ref="BW5:BW28" si="32">IF(BU5+BV5&lt;0,0,BU5+BV5)</f>
        <v>0</v>
      </c>
      <c r="BX5" s="3">
        <f t="shared" ref="BX5:BX28" si="33">BW5*1.5</f>
        <v>0</v>
      </c>
      <c r="BY5" s="3">
        <f t="shared" ref="BY5:BY28" si="34">+BT5+BX5</f>
        <v>0</v>
      </c>
      <c r="BZ5" s="36">
        <v>0.06</v>
      </c>
      <c r="CA5" s="3">
        <f t="shared" ref="CA5:CA28" si="35">-+BY5*BZ5</f>
        <v>0</v>
      </c>
      <c r="CB5" s="3">
        <f t="shared" ref="CB5:CB28" si="36">+BT5+BW5+CA5</f>
        <v>0</v>
      </c>
      <c r="CD5" s="35" t="s">
        <v>28</v>
      </c>
      <c r="CE5" s="3">
        <f t="shared" ref="CE5:CE28" si="37">+CB5</f>
        <v>0</v>
      </c>
      <c r="CF5" s="3"/>
      <c r="CG5" s="3"/>
      <c r="CH5" s="76">
        <f t="shared" ref="CH5:CH28" si="38">IF(CF5+CG5&lt;0,0,CF5+CG5)</f>
        <v>0</v>
      </c>
      <c r="CI5" s="3">
        <f t="shared" ref="CI5:CI28" si="39">CH5*1.5</f>
        <v>0</v>
      </c>
      <c r="CJ5" s="3">
        <f t="shared" ref="CJ5:CJ28" si="40">+CE5+CI5</f>
        <v>0</v>
      </c>
      <c r="CK5" s="36">
        <v>0.06</v>
      </c>
      <c r="CL5" s="3">
        <f t="shared" ref="CL5:CL28" si="41">-+CJ5*CK5</f>
        <v>0</v>
      </c>
      <c r="CM5" s="3">
        <f t="shared" ref="CM5:CM28" si="42">+CE5+CH5+CL5</f>
        <v>0</v>
      </c>
      <c r="CO5" s="35" t="s">
        <v>28</v>
      </c>
      <c r="CP5" s="3">
        <f t="shared" ref="CP5:CP28" si="43">+CM5</f>
        <v>0</v>
      </c>
      <c r="CQ5" s="3"/>
      <c r="CR5" s="3"/>
      <c r="CS5" s="76">
        <f t="shared" ref="CS5:CS28" si="44">IF(CQ5+CR5&lt;0,0,CQ5+CR5)</f>
        <v>0</v>
      </c>
      <c r="CT5" s="3">
        <f t="shared" ref="CT5:CT28" si="45">CS5*1.5</f>
        <v>0</v>
      </c>
      <c r="CU5" s="3">
        <f t="shared" ref="CU5:CU28" si="46">+CP5+CT5</f>
        <v>0</v>
      </c>
      <c r="CV5" s="36">
        <v>0.06</v>
      </c>
      <c r="CW5" s="3">
        <f t="shared" ref="CW5:CW28" si="47">-+CU5*CV5</f>
        <v>0</v>
      </c>
      <c r="CX5" s="3">
        <f t="shared" ref="CX5:CX28" si="48">+CP5+CS5+CW5</f>
        <v>0</v>
      </c>
      <c r="CZ5" s="35" t="s">
        <v>28</v>
      </c>
      <c r="DA5" s="3">
        <f t="shared" ref="DA5:DA28" si="49">+CX5</f>
        <v>0</v>
      </c>
      <c r="DB5" s="3"/>
      <c r="DC5" s="3"/>
      <c r="DD5" s="76">
        <f t="shared" ref="DD5:DD28" si="50">IF(DB5+DC5&lt;0,0,DB5+DC5)</f>
        <v>0</v>
      </c>
      <c r="DE5" s="3">
        <f t="shared" ref="DE5:DE28" si="51">DD5*1.5</f>
        <v>0</v>
      </c>
      <c r="DF5" s="3">
        <f t="shared" ref="DF5:DF28" si="52">+DA5+DE5</f>
        <v>0</v>
      </c>
      <c r="DG5" s="36">
        <v>0.06</v>
      </c>
      <c r="DH5" s="3">
        <f t="shared" ref="DH5:DH28" si="53">-+DF5*DG5</f>
        <v>0</v>
      </c>
      <c r="DI5" s="3">
        <f t="shared" ref="DI5:DI28" si="54">+DA5+DD5+DH5</f>
        <v>0</v>
      </c>
    </row>
    <row r="6" spans="1:113" x14ac:dyDescent="0.25">
      <c r="B6" s="45">
        <v>2</v>
      </c>
      <c r="C6" s="46" t="s">
        <v>119</v>
      </c>
      <c r="D6" s="47">
        <v>25338750.109699868</v>
      </c>
      <c r="E6" s="49"/>
      <c r="F6" s="49"/>
      <c r="G6" s="50">
        <v>25338750.109699868</v>
      </c>
      <c r="H6" s="50">
        <v>0</v>
      </c>
      <c r="I6" s="50">
        <v>25338750.109699868</v>
      </c>
      <c r="J6" s="51">
        <v>0.06</v>
      </c>
      <c r="K6" s="50">
        <v>1520325.0065819919</v>
      </c>
      <c r="L6" s="50">
        <v>23818425.103117876</v>
      </c>
      <c r="N6" s="39">
        <f t="shared" si="0"/>
        <v>0</v>
      </c>
      <c r="P6" s="35">
        <v>2</v>
      </c>
      <c r="Q6" s="3"/>
      <c r="R6" s="3">
        <f t="shared" si="1"/>
        <v>0</v>
      </c>
      <c r="S6" s="3"/>
      <c r="T6" s="76">
        <f t="shared" si="2"/>
        <v>0</v>
      </c>
      <c r="U6" s="3">
        <f t="shared" si="3"/>
        <v>0</v>
      </c>
      <c r="V6" s="3">
        <f t="shared" si="4"/>
        <v>0</v>
      </c>
      <c r="W6" s="36">
        <v>0.06</v>
      </c>
      <c r="X6" s="3">
        <f t="shared" si="5"/>
        <v>0</v>
      </c>
      <c r="Y6" s="3">
        <f t="shared" si="6"/>
        <v>0</v>
      </c>
      <c r="Z6"/>
      <c r="AA6" s="35">
        <v>2</v>
      </c>
      <c r="AB6" s="3">
        <f t="shared" si="7"/>
        <v>0</v>
      </c>
      <c r="AC6" s="3"/>
      <c r="AD6" s="3"/>
      <c r="AE6" s="76">
        <f t="shared" si="8"/>
        <v>0</v>
      </c>
      <c r="AF6" s="3">
        <f t="shared" si="9"/>
        <v>0</v>
      </c>
      <c r="AG6" s="3">
        <f t="shared" si="10"/>
        <v>0</v>
      </c>
      <c r="AH6" s="36">
        <v>0.06</v>
      </c>
      <c r="AI6" s="3">
        <f t="shared" si="11"/>
        <v>0</v>
      </c>
      <c r="AJ6" s="3">
        <f t="shared" si="12"/>
        <v>0</v>
      </c>
      <c r="AK6"/>
      <c r="AL6" s="35">
        <v>2</v>
      </c>
      <c r="AM6" s="3">
        <f t="shared" si="13"/>
        <v>0</v>
      </c>
      <c r="AN6" s="3"/>
      <c r="AO6" s="3"/>
      <c r="AP6" s="76">
        <f t="shared" si="14"/>
        <v>0</v>
      </c>
      <c r="AQ6" s="3">
        <f t="shared" si="15"/>
        <v>0</v>
      </c>
      <c r="AR6" s="3">
        <f t="shared" si="16"/>
        <v>0</v>
      </c>
      <c r="AS6" s="36">
        <v>0.06</v>
      </c>
      <c r="AT6" s="3">
        <f t="shared" si="17"/>
        <v>0</v>
      </c>
      <c r="AU6" s="3">
        <f t="shared" si="18"/>
        <v>0</v>
      </c>
      <c r="AV6"/>
      <c r="AW6" s="35">
        <v>2</v>
      </c>
      <c r="AX6" s="3">
        <f t="shared" si="19"/>
        <v>0</v>
      </c>
      <c r="AY6" s="3"/>
      <c r="AZ6" s="3"/>
      <c r="BA6" s="76">
        <f t="shared" si="20"/>
        <v>0</v>
      </c>
      <c r="BB6" s="3">
        <f t="shared" si="21"/>
        <v>0</v>
      </c>
      <c r="BC6" s="3">
        <f t="shared" si="22"/>
        <v>0</v>
      </c>
      <c r="BD6" s="36">
        <v>0.06</v>
      </c>
      <c r="BE6" s="3">
        <f t="shared" si="23"/>
        <v>0</v>
      </c>
      <c r="BF6" s="3">
        <f t="shared" si="24"/>
        <v>0</v>
      </c>
      <c r="BG6"/>
      <c r="BH6" s="35">
        <v>2</v>
      </c>
      <c r="BI6" s="3">
        <f t="shared" si="25"/>
        <v>0</v>
      </c>
      <c r="BJ6" s="3"/>
      <c r="BK6" s="3"/>
      <c r="BL6" s="76">
        <f t="shared" si="26"/>
        <v>0</v>
      </c>
      <c r="BM6" s="3">
        <f t="shared" si="27"/>
        <v>0</v>
      </c>
      <c r="BN6" s="3">
        <f t="shared" si="28"/>
        <v>0</v>
      </c>
      <c r="BO6" s="36">
        <v>0.06</v>
      </c>
      <c r="BP6" s="3">
        <f t="shared" si="29"/>
        <v>0</v>
      </c>
      <c r="BQ6" s="3">
        <f t="shared" si="30"/>
        <v>0</v>
      </c>
      <c r="BS6" s="35">
        <v>2</v>
      </c>
      <c r="BT6" s="3">
        <f t="shared" si="31"/>
        <v>0</v>
      </c>
      <c r="BU6" s="3"/>
      <c r="BV6" s="3"/>
      <c r="BW6" s="76">
        <f t="shared" si="32"/>
        <v>0</v>
      </c>
      <c r="BX6" s="3">
        <f t="shared" si="33"/>
        <v>0</v>
      </c>
      <c r="BY6" s="3">
        <f t="shared" si="34"/>
        <v>0</v>
      </c>
      <c r="BZ6" s="36">
        <v>0.06</v>
      </c>
      <c r="CA6" s="3">
        <f t="shared" si="35"/>
        <v>0</v>
      </c>
      <c r="CB6" s="3">
        <f t="shared" si="36"/>
        <v>0</v>
      </c>
      <c r="CD6" s="35">
        <v>2</v>
      </c>
      <c r="CE6" s="3">
        <f t="shared" si="37"/>
        <v>0</v>
      </c>
      <c r="CF6" s="3"/>
      <c r="CG6" s="3"/>
      <c r="CH6" s="76">
        <f t="shared" si="38"/>
        <v>0</v>
      </c>
      <c r="CI6" s="3">
        <f t="shared" si="39"/>
        <v>0</v>
      </c>
      <c r="CJ6" s="3">
        <f t="shared" si="40"/>
        <v>0</v>
      </c>
      <c r="CK6" s="36">
        <v>0.06</v>
      </c>
      <c r="CL6" s="3">
        <f t="shared" si="41"/>
        <v>0</v>
      </c>
      <c r="CM6" s="3">
        <f t="shared" si="42"/>
        <v>0</v>
      </c>
      <c r="CO6" s="35">
        <v>2</v>
      </c>
      <c r="CP6" s="3">
        <f t="shared" si="43"/>
        <v>0</v>
      </c>
      <c r="CQ6" s="3"/>
      <c r="CR6" s="3"/>
      <c r="CS6" s="76">
        <f t="shared" si="44"/>
        <v>0</v>
      </c>
      <c r="CT6" s="3">
        <f t="shared" si="45"/>
        <v>0</v>
      </c>
      <c r="CU6" s="3">
        <f t="shared" si="46"/>
        <v>0</v>
      </c>
      <c r="CV6" s="36">
        <v>0.06</v>
      </c>
      <c r="CW6" s="3">
        <f t="shared" si="47"/>
        <v>0</v>
      </c>
      <c r="CX6" s="3">
        <f t="shared" si="48"/>
        <v>0</v>
      </c>
      <c r="CZ6" s="35">
        <v>2</v>
      </c>
      <c r="DA6" s="3">
        <f t="shared" si="49"/>
        <v>0</v>
      </c>
      <c r="DB6" s="3"/>
      <c r="DC6" s="3"/>
      <c r="DD6" s="76">
        <f t="shared" si="50"/>
        <v>0</v>
      </c>
      <c r="DE6" s="3">
        <f t="shared" si="51"/>
        <v>0</v>
      </c>
      <c r="DF6" s="3">
        <f t="shared" si="52"/>
        <v>0</v>
      </c>
      <c r="DG6" s="36">
        <v>0.06</v>
      </c>
      <c r="DH6" s="3">
        <f t="shared" si="53"/>
        <v>0</v>
      </c>
      <c r="DI6" s="3">
        <f t="shared" si="54"/>
        <v>0</v>
      </c>
    </row>
    <row r="7" spans="1:113" x14ac:dyDescent="0.25">
      <c r="B7" s="45">
        <v>8</v>
      </c>
      <c r="C7" s="46" t="s">
        <v>120</v>
      </c>
      <c r="D7" s="47">
        <v>4522549.63968</v>
      </c>
      <c r="E7" s="49">
        <v>743199.99999999988</v>
      </c>
      <c r="F7" s="49"/>
      <c r="G7" s="50">
        <v>5265749.63968</v>
      </c>
      <c r="H7" s="50">
        <v>371599.99999999994</v>
      </c>
      <c r="I7" s="50">
        <v>5637349.63968</v>
      </c>
      <c r="J7" s="51">
        <v>0.2</v>
      </c>
      <c r="K7" s="50">
        <v>1127469.9279360001</v>
      </c>
      <c r="L7" s="50">
        <v>4138279.7117440002</v>
      </c>
      <c r="N7" s="39">
        <f t="shared" si="0"/>
        <v>743199.99999999988</v>
      </c>
      <c r="P7" s="35">
        <v>8</v>
      </c>
      <c r="Q7" s="3"/>
      <c r="R7" s="3">
        <f t="shared" si="1"/>
        <v>743199.99999999988</v>
      </c>
      <c r="S7" s="3"/>
      <c r="T7" s="76">
        <f t="shared" si="2"/>
        <v>743199.99999999988</v>
      </c>
      <c r="U7" s="3">
        <f t="shared" si="3"/>
        <v>1114799.9999999998</v>
      </c>
      <c r="V7" s="3">
        <f t="shared" si="4"/>
        <v>1114799.9999999998</v>
      </c>
      <c r="W7" s="36">
        <v>0.2</v>
      </c>
      <c r="X7" s="3">
        <f t="shared" si="5"/>
        <v>-222959.99999999997</v>
      </c>
      <c r="Y7" s="3">
        <f t="shared" si="6"/>
        <v>520239.99999999988</v>
      </c>
      <c r="Z7"/>
      <c r="AA7" s="35">
        <v>8</v>
      </c>
      <c r="AB7" s="3">
        <f t="shared" si="7"/>
        <v>520239.99999999988</v>
      </c>
      <c r="AC7" s="3"/>
      <c r="AD7" s="3"/>
      <c r="AE7" s="76">
        <f t="shared" si="8"/>
        <v>0</v>
      </c>
      <c r="AF7" s="3">
        <f t="shared" si="9"/>
        <v>0</v>
      </c>
      <c r="AG7" s="3">
        <f t="shared" si="10"/>
        <v>520239.99999999988</v>
      </c>
      <c r="AH7" s="36">
        <v>0.2</v>
      </c>
      <c r="AI7" s="3">
        <f t="shared" si="11"/>
        <v>-104047.99999999999</v>
      </c>
      <c r="AJ7" s="3">
        <f t="shared" si="12"/>
        <v>416191.99999999988</v>
      </c>
      <c r="AK7"/>
      <c r="AL7" s="35">
        <v>8</v>
      </c>
      <c r="AM7" s="3">
        <f t="shared" si="13"/>
        <v>416191.99999999988</v>
      </c>
      <c r="AN7" s="3"/>
      <c r="AO7" s="3"/>
      <c r="AP7" s="76">
        <f t="shared" si="14"/>
        <v>0</v>
      </c>
      <c r="AQ7" s="3">
        <f t="shared" si="15"/>
        <v>0</v>
      </c>
      <c r="AR7" s="3">
        <f t="shared" si="16"/>
        <v>416191.99999999988</v>
      </c>
      <c r="AS7" s="36">
        <v>0.2</v>
      </c>
      <c r="AT7" s="3">
        <f t="shared" si="17"/>
        <v>-83238.39999999998</v>
      </c>
      <c r="AU7" s="3">
        <f t="shared" si="18"/>
        <v>332953.59999999992</v>
      </c>
      <c r="AV7"/>
      <c r="AW7" s="35">
        <v>8</v>
      </c>
      <c r="AX7" s="3">
        <f t="shared" si="19"/>
        <v>332953.59999999992</v>
      </c>
      <c r="AY7" s="3"/>
      <c r="AZ7" s="3"/>
      <c r="BA7" s="76">
        <f t="shared" si="20"/>
        <v>0</v>
      </c>
      <c r="BB7" s="3">
        <f t="shared" si="21"/>
        <v>0</v>
      </c>
      <c r="BC7" s="3">
        <f t="shared" si="22"/>
        <v>332953.59999999992</v>
      </c>
      <c r="BD7" s="36">
        <v>0.2</v>
      </c>
      <c r="BE7" s="3">
        <f t="shared" si="23"/>
        <v>-66590.719999999987</v>
      </c>
      <c r="BF7" s="3">
        <f t="shared" si="24"/>
        <v>266362.87999999995</v>
      </c>
      <c r="BG7"/>
      <c r="BH7" s="35">
        <v>8</v>
      </c>
      <c r="BI7" s="3">
        <f t="shared" si="25"/>
        <v>266362.87999999995</v>
      </c>
      <c r="BJ7" s="3"/>
      <c r="BK7" s="3"/>
      <c r="BL7" s="76">
        <f t="shared" si="26"/>
        <v>0</v>
      </c>
      <c r="BM7" s="3">
        <f t="shared" si="27"/>
        <v>0</v>
      </c>
      <c r="BN7" s="3">
        <f t="shared" si="28"/>
        <v>266362.87999999995</v>
      </c>
      <c r="BO7" s="36">
        <v>0.2</v>
      </c>
      <c r="BP7" s="3">
        <f t="shared" si="29"/>
        <v>-53272.575999999994</v>
      </c>
      <c r="BQ7" s="3">
        <f t="shared" si="30"/>
        <v>213090.30399999995</v>
      </c>
      <c r="BS7" s="35">
        <v>8</v>
      </c>
      <c r="BT7" s="3">
        <f t="shared" si="31"/>
        <v>213090.30399999995</v>
      </c>
      <c r="BU7" s="3"/>
      <c r="BV7" s="3"/>
      <c r="BW7" s="76">
        <f t="shared" si="32"/>
        <v>0</v>
      </c>
      <c r="BX7" s="3">
        <f t="shared" si="33"/>
        <v>0</v>
      </c>
      <c r="BY7" s="3">
        <f t="shared" si="34"/>
        <v>213090.30399999995</v>
      </c>
      <c r="BZ7" s="36">
        <v>0.2</v>
      </c>
      <c r="CA7" s="3">
        <f t="shared" si="35"/>
        <v>-42618.060799999992</v>
      </c>
      <c r="CB7" s="3">
        <f t="shared" si="36"/>
        <v>170472.24319999997</v>
      </c>
      <c r="CD7" s="35">
        <v>8</v>
      </c>
      <c r="CE7" s="3">
        <f t="shared" si="37"/>
        <v>170472.24319999997</v>
      </c>
      <c r="CF7" s="3"/>
      <c r="CG7" s="3"/>
      <c r="CH7" s="76">
        <f t="shared" si="38"/>
        <v>0</v>
      </c>
      <c r="CI7" s="3">
        <f t="shared" si="39"/>
        <v>0</v>
      </c>
      <c r="CJ7" s="3">
        <f t="shared" si="40"/>
        <v>170472.24319999997</v>
      </c>
      <c r="CK7" s="36">
        <v>0.2</v>
      </c>
      <c r="CL7" s="3">
        <f t="shared" si="41"/>
        <v>-34094.448639999995</v>
      </c>
      <c r="CM7" s="3">
        <f t="shared" si="42"/>
        <v>136377.79455999998</v>
      </c>
      <c r="CO7" s="35">
        <v>8</v>
      </c>
      <c r="CP7" s="3">
        <f t="shared" si="43"/>
        <v>136377.79455999998</v>
      </c>
      <c r="CQ7" s="3"/>
      <c r="CR7" s="3"/>
      <c r="CS7" s="76">
        <f t="shared" si="44"/>
        <v>0</v>
      </c>
      <c r="CT7" s="3">
        <f t="shared" si="45"/>
        <v>0</v>
      </c>
      <c r="CU7" s="3">
        <f t="shared" si="46"/>
        <v>136377.79455999998</v>
      </c>
      <c r="CV7" s="36">
        <v>0.2</v>
      </c>
      <c r="CW7" s="3">
        <f t="shared" si="47"/>
        <v>-27275.558911999997</v>
      </c>
      <c r="CX7" s="3">
        <f t="shared" si="48"/>
        <v>109102.23564799999</v>
      </c>
      <c r="CZ7" s="35">
        <v>8</v>
      </c>
      <c r="DA7" s="3">
        <f t="shared" si="49"/>
        <v>109102.23564799999</v>
      </c>
      <c r="DB7" s="3"/>
      <c r="DC7" s="3"/>
      <c r="DD7" s="76">
        <f t="shared" si="50"/>
        <v>0</v>
      </c>
      <c r="DE7" s="3">
        <f t="shared" si="51"/>
        <v>0</v>
      </c>
      <c r="DF7" s="3">
        <f t="shared" si="52"/>
        <v>109102.23564799999</v>
      </c>
      <c r="DG7" s="36">
        <v>0.2</v>
      </c>
      <c r="DH7" s="3">
        <f t="shared" si="53"/>
        <v>-21820.447129599997</v>
      </c>
      <c r="DI7" s="3">
        <f t="shared" si="54"/>
        <v>87281.78851839999</v>
      </c>
    </row>
    <row r="8" spans="1:113" x14ac:dyDescent="0.25">
      <c r="B8" s="45">
        <v>10</v>
      </c>
      <c r="C8" s="46" t="s">
        <v>121</v>
      </c>
      <c r="D8" s="47">
        <v>2776989.4998839106</v>
      </c>
      <c r="E8" s="49">
        <v>1690000</v>
      </c>
      <c r="F8" s="49"/>
      <c r="G8" s="50">
        <v>4466989.4998839106</v>
      </c>
      <c r="H8" s="50">
        <v>845000</v>
      </c>
      <c r="I8" s="50">
        <v>5311989.4998839106</v>
      </c>
      <c r="J8" s="51">
        <v>0.3</v>
      </c>
      <c r="K8" s="50">
        <v>1593596.8499651731</v>
      </c>
      <c r="L8" s="50">
        <v>2873392.6499187378</v>
      </c>
      <c r="N8" s="39">
        <f t="shared" si="0"/>
        <v>1690000</v>
      </c>
      <c r="P8" s="35">
        <v>10</v>
      </c>
      <c r="Q8" s="3"/>
      <c r="R8" s="3">
        <f t="shared" si="1"/>
        <v>1690000</v>
      </c>
      <c r="S8" s="3"/>
      <c r="T8" s="76">
        <f t="shared" si="2"/>
        <v>1690000</v>
      </c>
      <c r="U8" s="3">
        <f t="shared" si="3"/>
        <v>2535000</v>
      </c>
      <c r="V8" s="3">
        <f t="shared" si="4"/>
        <v>2535000</v>
      </c>
      <c r="W8" s="36">
        <v>0.3</v>
      </c>
      <c r="X8" s="3">
        <f t="shared" si="5"/>
        <v>-760500</v>
      </c>
      <c r="Y8" s="3">
        <f t="shared" si="6"/>
        <v>929500</v>
      </c>
      <c r="Z8"/>
      <c r="AA8" s="35">
        <v>10</v>
      </c>
      <c r="AB8" s="3">
        <f t="shared" si="7"/>
        <v>929500</v>
      </c>
      <c r="AC8" s="3"/>
      <c r="AD8" s="3"/>
      <c r="AE8" s="76">
        <f t="shared" si="8"/>
        <v>0</v>
      </c>
      <c r="AF8" s="3">
        <f t="shared" si="9"/>
        <v>0</v>
      </c>
      <c r="AG8" s="3">
        <f t="shared" si="10"/>
        <v>929500</v>
      </c>
      <c r="AH8" s="36">
        <v>0.3</v>
      </c>
      <c r="AI8" s="3">
        <f t="shared" si="11"/>
        <v>-278850</v>
      </c>
      <c r="AJ8" s="3">
        <f t="shared" si="12"/>
        <v>650650</v>
      </c>
      <c r="AK8"/>
      <c r="AL8" s="35">
        <v>10</v>
      </c>
      <c r="AM8" s="3">
        <f t="shared" si="13"/>
        <v>650650</v>
      </c>
      <c r="AN8" s="3"/>
      <c r="AO8" s="3"/>
      <c r="AP8" s="76">
        <f t="shared" si="14"/>
        <v>0</v>
      </c>
      <c r="AQ8" s="3">
        <f t="shared" si="15"/>
        <v>0</v>
      </c>
      <c r="AR8" s="3">
        <f t="shared" si="16"/>
        <v>650650</v>
      </c>
      <c r="AS8" s="36">
        <v>0.3</v>
      </c>
      <c r="AT8" s="3">
        <f t="shared" si="17"/>
        <v>-195195</v>
      </c>
      <c r="AU8" s="3">
        <f t="shared" si="18"/>
        <v>455455</v>
      </c>
      <c r="AV8"/>
      <c r="AW8" s="35">
        <v>10</v>
      </c>
      <c r="AX8" s="3">
        <f t="shared" si="19"/>
        <v>455455</v>
      </c>
      <c r="AY8" s="3"/>
      <c r="AZ8" s="3"/>
      <c r="BA8" s="76">
        <f t="shared" si="20"/>
        <v>0</v>
      </c>
      <c r="BB8" s="3">
        <f t="shared" si="21"/>
        <v>0</v>
      </c>
      <c r="BC8" s="3">
        <f t="shared" si="22"/>
        <v>455455</v>
      </c>
      <c r="BD8" s="36">
        <v>0.3</v>
      </c>
      <c r="BE8" s="3">
        <f t="shared" si="23"/>
        <v>-136636.5</v>
      </c>
      <c r="BF8" s="3">
        <f t="shared" si="24"/>
        <v>318818.5</v>
      </c>
      <c r="BG8"/>
      <c r="BH8" s="35">
        <v>10</v>
      </c>
      <c r="BI8" s="3">
        <f t="shared" si="25"/>
        <v>318818.5</v>
      </c>
      <c r="BJ8" s="3"/>
      <c r="BK8" s="3"/>
      <c r="BL8" s="76">
        <f t="shared" si="26"/>
        <v>0</v>
      </c>
      <c r="BM8" s="3">
        <f t="shared" si="27"/>
        <v>0</v>
      </c>
      <c r="BN8" s="3">
        <f t="shared" si="28"/>
        <v>318818.5</v>
      </c>
      <c r="BO8" s="36">
        <v>0.3</v>
      </c>
      <c r="BP8" s="3">
        <f t="shared" si="29"/>
        <v>-95645.55</v>
      </c>
      <c r="BQ8" s="3">
        <f t="shared" si="30"/>
        <v>223172.95</v>
      </c>
      <c r="BS8" s="35">
        <v>10</v>
      </c>
      <c r="BT8" s="3">
        <f t="shared" si="31"/>
        <v>223172.95</v>
      </c>
      <c r="BU8" s="3"/>
      <c r="BV8" s="3"/>
      <c r="BW8" s="76">
        <f t="shared" si="32"/>
        <v>0</v>
      </c>
      <c r="BX8" s="3">
        <f t="shared" si="33"/>
        <v>0</v>
      </c>
      <c r="BY8" s="3">
        <f t="shared" si="34"/>
        <v>223172.95</v>
      </c>
      <c r="BZ8" s="36">
        <v>0.3</v>
      </c>
      <c r="CA8" s="3">
        <f t="shared" si="35"/>
        <v>-66951.884999999995</v>
      </c>
      <c r="CB8" s="3">
        <f t="shared" si="36"/>
        <v>156221.065</v>
      </c>
      <c r="CD8" s="35">
        <v>10</v>
      </c>
      <c r="CE8" s="3">
        <f t="shared" si="37"/>
        <v>156221.065</v>
      </c>
      <c r="CF8" s="3"/>
      <c r="CG8" s="3"/>
      <c r="CH8" s="76">
        <f t="shared" si="38"/>
        <v>0</v>
      </c>
      <c r="CI8" s="3">
        <f t="shared" si="39"/>
        <v>0</v>
      </c>
      <c r="CJ8" s="3">
        <f t="shared" si="40"/>
        <v>156221.065</v>
      </c>
      <c r="CK8" s="36">
        <v>0.3</v>
      </c>
      <c r="CL8" s="3">
        <f t="shared" si="41"/>
        <v>-46866.319499999998</v>
      </c>
      <c r="CM8" s="3">
        <f t="shared" si="42"/>
        <v>109354.7455</v>
      </c>
      <c r="CO8" s="35">
        <v>10</v>
      </c>
      <c r="CP8" s="3">
        <f t="shared" si="43"/>
        <v>109354.7455</v>
      </c>
      <c r="CQ8" s="3"/>
      <c r="CR8" s="3"/>
      <c r="CS8" s="76">
        <f t="shared" si="44"/>
        <v>0</v>
      </c>
      <c r="CT8" s="3">
        <f t="shared" si="45"/>
        <v>0</v>
      </c>
      <c r="CU8" s="3">
        <f t="shared" si="46"/>
        <v>109354.7455</v>
      </c>
      <c r="CV8" s="36">
        <v>0.3</v>
      </c>
      <c r="CW8" s="3">
        <f t="shared" si="47"/>
        <v>-32806.423649999997</v>
      </c>
      <c r="CX8" s="3">
        <f t="shared" si="48"/>
        <v>76548.321850000008</v>
      </c>
      <c r="CZ8" s="35">
        <v>10</v>
      </c>
      <c r="DA8" s="3">
        <f t="shared" si="49"/>
        <v>76548.321850000008</v>
      </c>
      <c r="DB8" s="3"/>
      <c r="DC8" s="3"/>
      <c r="DD8" s="76">
        <f t="shared" si="50"/>
        <v>0</v>
      </c>
      <c r="DE8" s="3">
        <f t="shared" si="51"/>
        <v>0</v>
      </c>
      <c r="DF8" s="3">
        <f t="shared" si="52"/>
        <v>76548.321850000008</v>
      </c>
      <c r="DG8" s="36">
        <v>0.3</v>
      </c>
      <c r="DH8" s="3">
        <f t="shared" si="53"/>
        <v>-22964.496555000002</v>
      </c>
      <c r="DI8" s="3">
        <f t="shared" si="54"/>
        <v>53583.825295000002</v>
      </c>
    </row>
    <row r="9" spans="1:113" x14ac:dyDescent="0.25">
      <c r="B9" s="45">
        <v>10.1</v>
      </c>
      <c r="C9" s="46" t="s">
        <v>122</v>
      </c>
      <c r="D9" s="47">
        <v>0</v>
      </c>
      <c r="E9" s="49"/>
      <c r="F9" s="49"/>
      <c r="G9" s="50">
        <v>0</v>
      </c>
      <c r="H9" s="50">
        <v>0</v>
      </c>
      <c r="I9" s="50">
        <v>0</v>
      </c>
      <c r="J9" s="51">
        <v>0.3</v>
      </c>
      <c r="K9" s="50">
        <v>0</v>
      </c>
      <c r="L9" s="50">
        <v>0</v>
      </c>
      <c r="N9" s="39">
        <f t="shared" si="0"/>
        <v>0</v>
      </c>
      <c r="P9" s="35">
        <v>10.1</v>
      </c>
      <c r="Q9" s="3"/>
      <c r="R9" s="3">
        <f t="shared" si="1"/>
        <v>0</v>
      </c>
      <c r="S9" s="3"/>
      <c r="T9" s="76">
        <f t="shared" si="2"/>
        <v>0</v>
      </c>
      <c r="U9" s="3">
        <f t="shared" si="3"/>
        <v>0</v>
      </c>
      <c r="V9" s="3">
        <f t="shared" si="4"/>
        <v>0</v>
      </c>
      <c r="W9" s="36">
        <v>0.3</v>
      </c>
      <c r="X9" s="3">
        <f t="shared" si="5"/>
        <v>0</v>
      </c>
      <c r="Y9" s="3">
        <f t="shared" si="6"/>
        <v>0</v>
      </c>
      <c r="Z9"/>
      <c r="AA9" s="35">
        <v>10.1</v>
      </c>
      <c r="AB9" s="3">
        <f t="shared" si="7"/>
        <v>0</v>
      </c>
      <c r="AC9" s="3"/>
      <c r="AD9" s="3"/>
      <c r="AE9" s="76">
        <f t="shared" si="8"/>
        <v>0</v>
      </c>
      <c r="AF9" s="3">
        <f t="shared" si="9"/>
        <v>0</v>
      </c>
      <c r="AG9" s="3">
        <f t="shared" si="10"/>
        <v>0</v>
      </c>
      <c r="AH9" s="36">
        <v>0.3</v>
      </c>
      <c r="AI9" s="3">
        <f t="shared" si="11"/>
        <v>0</v>
      </c>
      <c r="AJ9" s="3">
        <f t="shared" si="12"/>
        <v>0</v>
      </c>
      <c r="AK9"/>
      <c r="AL9" s="35">
        <v>10.1</v>
      </c>
      <c r="AM9" s="3">
        <f t="shared" si="13"/>
        <v>0</v>
      </c>
      <c r="AN9" s="3"/>
      <c r="AO9" s="3"/>
      <c r="AP9" s="76">
        <f t="shared" si="14"/>
        <v>0</v>
      </c>
      <c r="AQ9" s="3">
        <f t="shared" si="15"/>
        <v>0</v>
      </c>
      <c r="AR9" s="3">
        <f t="shared" si="16"/>
        <v>0</v>
      </c>
      <c r="AS9" s="36">
        <v>0.3</v>
      </c>
      <c r="AT9" s="3">
        <f t="shared" si="17"/>
        <v>0</v>
      </c>
      <c r="AU9" s="3">
        <f t="shared" si="18"/>
        <v>0</v>
      </c>
      <c r="AV9"/>
      <c r="AW9" s="35">
        <v>10.1</v>
      </c>
      <c r="AX9" s="3">
        <f t="shared" si="19"/>
        <v>0</v>
      </c>
      <c r="AY9" s="3"/>
      <c r="AZ9" s="3"/>
      <c r="BA9" s="76">
        <f t="shared" si="20"/>
        <v>0</v>
      </c>
      <c r="BB9" s="3">
        <f t="shared" si="21"/>
        <v>0</v>
      </c>
      <c r="BC9" s="3">
        <f t="shared" si="22"/>
        <v>0</v>
      </c>
      <c r="BD9" s="36">
        <v>0.3</v>
      </c>
      <c r="BE9" s="3">
        <f t="shared" si="23"/>
        <v>0</v>
      </c>
      <c r="BF9" s="3">
        <f t="shared" si="24"/>
        <v>0</v>
      </c>
      <c r="BG9"/>
      <c r="BH9" s="35">
        <v>10.1</v>
      </c>
      <c r="BI9" s="3">
        <f t="shared" si="25"/>
        <v>0</v>
      </c>
      <c r="BJ9" s="3"/>
      <c r="BK9" s="3"/>
      <c r="BL9" s="76">
        <f t="shared" si="26"/>
        <v>0</v>
      </c>
      <c r="BM9" s="3">
        <f t="shared" si="27"/>
        <v>0</v>
      </c>
      <c r="BN9" s="3">
        <f t="shared" si="28"/>
        <v>0</v>
      </c>
      <c r="BO9" s="36">
        <v>0.3</v>
      </c>
      <c r="BP9" s="3">
        <f t="shared" si="29"/>
        <v>0</v>
      </c>
      <c r="BQ9" s="3">
        <f t="shared" si="30"/>
        <v>0</v>
      </c>
      <c r="BS9" s="35">
        <v>10.1</v>
      </c>
      <c r="BT9" s="3">
        <f t="shared" si="31"/>
        <v>0</v>
      </c>
      <c r="BU9" s="3"/>
      <c r="BV9" s="3"/>
      <c r="BW9" s="76">
        <f t="shared" si="32"/>
        <v>0</v>
      </c>
      <c r="BX9" s="3">
        <f t="shared" si="33"/>
        <v>0</v>
      </c>
      <c r="BY9" s="3">
        <f t="shared" si="34"/>
        <v>0</v>
      </c>
      <c r="BZ9" s="36">
        <v>0.3</v>
      </c>
      <c r="CA9" s="3">
        <f t="shared" si="35"/>
        <v>0</v>
      </c>
      <c r="CB9" s="3">
        <f t="shared" si="36"/>
        <v>0</v>
      </c>
      <c r="CD9" s="35">
        <v>10.1</v>
      </c>
      <c r="CE9" s="3">
        <f t="shared" si="37"/>
        <v>0</v>
      </c>
      <c r="CF9" s="3"/>
      <c r="CG9" s="3"/>
      <c r="CH9" s="76">
        <f t="shared" si="38"/>
        <v>0</v>
      </c>
      <c r="CI9" s="3">
        <f t="shared" si="39"/>
        <v>0</v>
      </c>
      <c r="CJ9" s="3">
        <f t="shared" si="40"/>
        <v>0</v>
      </c>
      <c r="CK9" s="36">
        <v>0.3</v>
      </c>
      <c r="CL9" s="3">
        <f t="shared" si="41"/>
        <v>0</v>
      </c>
      <c r="CM9" s="3">
        <f t="shared" si="42"/>
        <v>0</v>
      </c>
      <c r="CO9" s="35">
        <v>10.1</v>
      </c>
      <c r="CP9" s="3">
        <f t="shared" si="43"/>
        <v>0</v>
      </c>
      <c r="CQ9" s="3"/>
      <c r="CR9" s="3"/>
      <c r="CS9" s="76">
        <f t="shared" si="44"/>
        <v>0</v>
      </c>
      <c r="CT9" s="3">
        <f t="shared" si="45"/>
        <v>0</v>
      </c>
      <c r="CU9" s="3">
        <f t="shared" si="46"/>
        <v>0</v>
      </c>
      <c r="CV9" s="36">
        <v>0.3</v>
      </c>
      <c r="CW9" s="3">
        <f t="shared" si="47"/>
        <v>0</v>
      </c>
      <c r="CX9" s="3">
        <f t="shared" si="48"/>
        <v>0</v>
      </c>
      <c r="CZ9" s="35">
        <v>10.1</v>
      </c>
      <c r="DA9" s="3">
        <f t="shared" si="49"/>
        <v>0</v>
      </c>
      <c r="DB9" s="3"/>
      <c r="DC9" s="3"/>
      <c r="DD9" s="76">
        <f t="shared" si="50"/>
        <v>0</v>
      </c>
      <c r="DE9" s="3">
        <f t="shared" si="51"/>
        <v>0</v>
      </c>
      <c r="DF9" s="3">
        <f t="shared" si="52"/>
        <v>0</v>
      </c>
      <c r="DG9" s="36">
        <v>0.3</v>
      </c>
      <c r="DH9" s="3">
        <f t="shared" si="53"/>
        <v>0</v>
      </c>
      <c r="DI9" s="3">
        <f t="shared" si="54"/>
        <v>0</v>
      </c>
    </row>
    <row r="10" spans="1:113" x14ac:dyDescent="0.25">
      <c r="B10" s="45">
        <v>12</v>
      </c>
      <c r="C10" s="46" t="s">
        <v>123</v>
      </c>
      <c r="D10" s="47">
        <v>832250.00240000454</v>
      </c>
      <c r="E10" s="49">
        <v>689500.00480000826</v>
      </c>
      <c r="F10" s="49"/>
      <c r="G10" s="50">
        <v>1521750.0072000129</v>
      </c>
      <c r="H10" s="50">
        <v>344750.00240000413</v>
      </c>
      <c r="I10" s="63">
        <v>1521750.0072000129</v>
      </c>
      <c r="J10" s="51">
        <v>1</v>
      </c>
      <c r="K10" s="50">
        <v>1521750.0072000129</v>
      </c>
      <c r="L10" s="50">
        <v>0</v>
      </c>
      <c r="N10" s="39">
        <f t="shared" si="0"/>
        <v>689500.00480000826</v>
      </c>
      <c r="P10" s="35">
        <v>12</v>
      </c>
      <c r="Q10" s="3"/>
      <c r="R10" s="3">
        <f t="shared" si="1"/>
        <v>689500.00480000826</v>
      </c>
      <c r="S10" s="3"/>
      <c r="T10" s="76">
        <f t="shared" si="2"/>
        <v>689500.00480000826</v>
      </c>
      <c r="U10" s="3">
        <f t="shared" si="3"/>
        <v>1034250.0072000124</v>
      </c>
      <c r="V10" s="3">
        <f t="shared" si="4"/>
        <v>1034250.0072000124</v>
      </c>
      <c r="W10" s="36">
        <v>1</v>
      </c>
      <c r="X10" s="3">
        <f>-T10</f>
        <v>-689500.00480000826</v>
      </c>
      <c r="Y10" s="3">
        <f t="shared" si="6"/>
        <v>0</v>
      </c>
      <c r="Z10"/>
      <c r="AA10" s="35">
        <v>12</v>
      </c>
      <c r="AB10" s="3">
        <f t="shared" si="7"/>
        <v>0</v>
      </c>
      <c r="AC10" s="3"/>
      <c r="AD10" s="3"/>
      <c r="AE10" s="76">
        <f t="shared" si="8"/>
        <v>0</v>
      </c>
      <c r="AF10" s="3">
        <f t="shared" si="9"/>
        <v>0</v>
      </c>
      <c r="AG10" s="3">
        <f t="shared" si="10"/>
        <v>0</v>
      </c>
      <c r="AH10" s="36">
        <v>1</v>
      </c>
      <c r="AI10" s="3">
        <f t="shared" si="11"/>
        <v>0</v>
      </c>
      <c r="AJ10" s="3">
        <f t="shared" si="12"/>
        <v>0</v>
      </c>
      <c r="AK10"/>
      <c r="AL10" s="35">
        <v>12</v>
      </c>
      <c r="AM10" s="3">
        <f t="shared" si="13"/>
        <v>0</v>
      </c>
      <c r="AN10" s="3"/>
      <c r="AO10" s="3"/>
      <c r="AP10" s="76">
        <f t="shared" si="14"/>
        <v>0</v>
      </c>
      <c r="AQ10" s="3">
        <f t="shared" si="15"/>
        <v>0</v>
      </c>
      <c r="AR10" s="3">
        <f t="shared" si="16"/>
        <v>0</v>
      </c>
      <c r="AS10" s="36">
        <v>1</v>
      </c>
      <c r="AT10" s="3">
        <f t="shared" si="17"/>
        <v>0</v>
      </c>
      <c r="AU10" s="3">
        <f t="shared" si="18"/>
        <v>0</v>
      </c>
      <c r="AV10"/>
      <c r="AW10" s="35">
        <v>12</v>
      </c>
      <c r="AX10" s="3">
        <f t="shared" si="19"/>
        <v>0</v>
      </c>
      <c r="AY10" s="3"/>
      <c r="AZ10" s="3"/>
      <c r="BA10" s="76">
        <f t="shared" si="20"/>
        <v>0</v>
      </c>
      <c r="BB10" s="3">
        <f t="shared" si="21"/>
        <v>0</v>
      </c>
      <c r="BC10" s="3">
        <f t="shared" si="22"/>
        <v>0</v>
      </c>
      <c r="BD10" s="36">
        <v>1</v>
      </c>
      <c r="BE10" s="3">
        <f t="shared" si="23"/>
        <v>0</v>
      </c>
      <c r="BF10" s="3">
        <f t="shared" si="24"/>
        <v>0</v>
      </c>
      <c r="BG10"/>
      <c r="BH10" s="35">
        <v>12</v>
      </c>
      <c r="BI10" s="3">
        <f t="shared" si="25"/>
        <v>0</v>
      </c>
      <c r="BJ10" s="3"/>
      <c r="BK10" s="3"/>
      <c r="BL10" s="76">
        <f t="shared" si="26"/>
        <v>0</v>
      </c>
      <c r="BM10" s="3">
        <f t="shared" si="27"/>
        <v>0</v>
      </c>
      <c r="BN10" s="3">
        <f t="shared" si="28"/>
        <v>0</v>
      </c>
      <c r="BO10" s="36">
        <v>1</v>
      </c>
      <c r="BP10" s="3">
        <f t="shared" si="29"/>
        <v>0</v>
      </c>
      <c r="BQ10" s="3">
        <f t="shared" si="30"/>
        <v>0</v>
      </c>
      <c r="BS10" s="35">
        <v>12</v>
      </c>
      <c r="BT10" s="3">
        <f t="shared" si="31"/>
        <v>0</v>
      </c>
      <c r="BU10" s="3"/>
      <c r="BV10" s="3"/>
      <c r="BW10" s="76">
        <f t="shared" si="32"/>
        <v>0</v>
      </c>
      <c r="BX10" s="3">
        <f t="shared" si="33"/>
        <v>0</v>
      </c>
      <c r="BY10" s="3">
        <f t="shared" si="34"/>
        <v>0</v>
      </c>
      <c r="BZ10" s="36">
        <v>1</v>
      </c>
      <c r="CA10" s="3">
        <f t="shared" si="35"/>
        <v>0</v>
      </c>
      <c r="CB10" s="3">
        <f t="shared" si="36"/>
        <v>0</v>
      </c>
      <c r="CD10" s="35">
        <v>12</v>
      </c>
      <c r="CE10" s="3">
        <f t="shared" si="37"/>
        <v>0</v>
      </c>
      <c r="CF10" s="3"/>
      <c r="CG10" s="3"/>
      <c r="CH10" s="76">
        <f t="shared" si="38"/>
        <v>0</v>
      </c>
      <c r="CI10" s="3">
        <f t="shared" si="39"/>
        <v>0</v>
      </c>
      <c r="CJ10" s="3">
        <f t="shared" si="40"/>
        <v>0</v>
      </c>
      <c r="CK10" s="36">
        <v>1</v>
      </c>
      <c r="CL10" s="3">
        <f t="shared" si="41"/>
        <v>0</v>
      </c>
      <c r="CM10" s="3">
        <f t="shared" si="42"/>
        <v>0</v>
      </c>
      <c r="CO10" s="35">
        <v>12</v>
      </c>
      <c r="CP10" s="3">
        <f t="shared" si="43"/>
        <v>0</v>
      </c>
      <c r="CQ10" s="3"/>
      <c r="CR10" s="3"/>
      <c r="CS10" s="76">
        <f t="shared" si="44"/>
        <v>0</v>
      </c>
      <c r="CT10" s="3">
        <f t="shared" si="45"/>
        <v>0</v>
      </c>
      <c r="CU10" s="3">
        <f t="shared" si="46"/>
        <v>0</v>
      </c>
      <c r="CV10" s="36">
        <v>1</v>
      </c>
      <c r="CW10" s="3">
        <f t="shared" si="47"/>
        <v>0</v>
      </c>
      <c r="CX10" s="3">
        <f t="shared" si="48"/>
        <v>0</v>
      </c>
      <c r="CZ10" s="35">
        <v>12</v>
      </c>
      <c r="DA10" s="3">
        <f t="shared" si="49"/>
        <v>0</v>
      </c>
      <c r="DB10" s="3"/>
      <c r="DC10" s="3"/>
      <c r="DD10" s="76">
        <f t="shared" si="50"/>
        <v>0</v>
      </c>
      <c r="DE10" s="3">
        <f t="shared" si="51"/>
        <v>0</v>
      </c>
      <c r="DF10" s="3">
        <f t="shared" si="52"/>
        <v>0</v>
      </c>
      <c r="DG10" s="36">
        <v>1</v>
      </c>
      <c r="DH10" s="3">
        <f t="shared" si="53"/>
        <v>0</v>
      </c>
      <c r="DI10" s="3">
        <f t="shared" si="54"/>
        <v>0</v>
      </c>
    </row>
    <row r="11" spans="1:113" x14ac:dyDescent="0.25">
      <c r="B11" s="45" t="s">
        <v>29</v>
      </c>
      <c r="C11" s="46" t="s">
        <v>124</v>
      </c>
      <c r="D11" s="47">
        <v>7688.3569469999993</v>
      </c>
      <c r="E11" s="49"/>
      <c r="F11" s="49"/>
      <c r="G11" s="50">
        <v>7688.3569469999993</v>
      </c>
      <c r="H11" s="50">
        <v>0</v>
      </c>
      <c r="I11" s="50">
        <v>7688.3569469999993</v>
      </c>
      <c r="J11" s="53">
        <v>0.1</v>
      </c>
      <c r="K11" s="50">
        <v>768.83569469999998</v>
      </c>
      <c r="L11" s="50">
        <v>6919.5212522999991</v>
      </c>
      <c r="N11" s="39">
        <f t="shared" si="0"/>
        <v>0</v>
      </c>
      <c r="P11" s="35" t="s">
        <v>29</v>
      </c>
      <c r="Q11" s="3"/>
      <c r="R11" s="3">
        <f t="shared" si="1"/>
        <v>0</v>
      </c>
      <c r="S11" s="3"/>
      <c r="T11" s="76">
        <f t="shared" si="2"/>
        <v>0</v>
      </c>
      <c r="U11" s="3">
        <f t="shared" si="3"/>
        <v>0</v>
      </c>
      <c r="V11" s="3">
        <f t="shared" si="4"/>
        <v>0</v>
      </c>
      <c r="W11" s="36"/>
      <c r="X11" s="3">
        <f t="shared" si="5"/>
        <v>0</v>
      </c>
      <c r="Y11" s="3">
        <f t="shared" si="6"/>
        <v>0</v>
      </c>
      <c r="Z11"/>
      <c r="AA11" s="35" t="s">
        <v>29</v>
      </c>
      <c r="AB11" s="3">
        <f t="shared" si="7"/>
        <v>0</v>
      </c>
      <c r="AC11" s="3"/>
      <c r="AD11" s="3"/>
      <c r="AE11" s="76">
        <f t="shared" si="8"/>
        <v>0</v>
      </c>
      <c r="AF11" s="3">
        <f t="shared" si="9"/>
        <v>0</v>
      </c>
      <c r="AG11" s="3">
        <f t="shared" si="10"/>
        <v>0</v>
      </c>
      <c r="AH11" s="36"/>
      <c r="AI11" s="3">
        <f t="shared" si="11"/>
        <v>0</v>
      </c>
      <c r="AJ11" s="3">
        <f t="shared" si="12"/>
        <v>0</v>
      </c>
      <c r="AK11"/>
      <c r="AL11" s="35" t="s">
        <v>29</v>
      </c>
      <c r="AM11" s="3">
        <f t="shared" si="13"/>
        <v>0</v>
      </c>
      <c r="AN11" s="3"/>
      <c r="AO11" s="3"/>
      <c r="AP11" s="76">
        <f t="shared" si="14"/>
        <v>0</v>
      </c>
      <c r="AQ11" s="3">
        <f t="shared" si="15"/>
        <v>0</v>
      </c>
      <c r="AR11" s="3">
        <f t="shared" si="16"/>
        <v>0</v>
      </c>
      <c r="AS11" s="36"/>
      <c r="AT11" s="3">
        <f t="shared" si="17"/>
        <v>0</v>
      </c>
      <c r="AU11" s="3">
        <f t="shared" si="18"/>
        <v>0</v>
      </c>
      <c r="AV11"/>
      <c r="AW11" s="35" t="s">
        <v>29</v>
      </c>
      <c r="AX11" s="3">
        <f t="shared" si="19"/>
        <v>0</v>
      </c>
      <c r="AY11" s="3"/>
      <c r="AZ11" s="3"/>
      <c r="BA11" s="76">
        <f t="shared" si="20"/>
        <v>0</v>
      </c>
      <c r="BB11" s="3">
        <f t="shared" si="21"/>
        <v>0</v>
      </c>
      <c r="BC11" s="3">
        <f t="shared" si="22"/>
        <v>0</v>
      </c>
      <c r="BD11" s="36"/>
      <c r="BE11" s="3">
        <f t="shared" si="23"/>
        <v>0</v>
      </c>
      <c r="BF11" s="3">
        <f t="shared" si="24"/>
        <v>0</v>
      </c>
      <c r="BG11"/>
      <c r="BH11" s="35" t="s">
        <v>29</v>
      </c>
      <c r="BI11" s="3">
        <f t="shared" si="25"/>
        <v>0</v>
      </c>
      <c r="BJ11" s="3"/>
      <c r="BK11" s="3"/>
      <c r="BL11" s="76">
        <f t="shared" si="26"/>
        <v>0</v>
      </c>
      <c r="BM11" s="3">
        <f t="shared" si="27"/>
        <v>0</v>
      </c>
      <c r="BN11" s="3">
        <f t="shared" si="28"/>
        <v>0</v>
      </c>
      <c r="BO11" s="36"/>
      <c r="BP11" s="3">
        <f t="shared" si="29"/>
        <v>0</v>
      </c>
      <c r="BQ11" s="3">
        <f t="shared" si="30"/>
        <v>0</v>
      </c>
      <c r="BS11" s="35" t="s">
        <v>29</v>
      </c>
      <c r="BT11" s="3">
        <f t="shared" si="31"/>
        <v>0</v>
      </c>
      <c r="BU11" s="3"/>
      <c r="BV11" s="3"/>
      <c r="BW11" s="76">
        <f t="shared" si="32"/>
        <v>0</v>
      </c>
      <c r="BX11" s="3">
        <f t="shared" si="33"/>
        <v>0</v>
      </c>
      <c r="BY11" s="3">
        <f t="shared" si="34"/>
        <v>0</v>
      </c>
      <c r="BZ11" s="36"/>
      <c r="CA11" s="3">
        <f t="shared" si="35"/>
        <v>0</v>
      </c>
      <c r="CB11" s="3">
        <f t="shared" si="36"/>
        <v>0</v>
      </c>
      <c r="CD11" s="35" t="s">
        <v>29</v>
      </c>
      <c r="CE11" s="3">
        <f t="shared" si="37"/>
        <v>0</v>
      </c>
      <c r="CF11" s="3"/>
      <c r="CG11" s="3"/>
      <c r="CH11" s="76">
        <f t="shared" si="38"/>
        <v>0</v>
      </c>
      <c r="CI11" s="3">
        <f t="shared" si="39"/>
        <v>0</v>
      </c>
      <c r="CJ11" s="3">
        <f t="shared" si="40"/>
        <v>0</v>
      </c>
      <c r="CK11" s="36"/>
      <c r="CL11" s="3">
        <f t="shared" si="41"/>
        <v>0</v>
      </c>
      <c r="CM11" s="3">
        <f t="shared" si="42"/>
        <v>0</v>
      </c>
      <c r="CO11" s="35" t="s">
        <v>29</v>
      </c>
      <c r="CP11" s="3">
        <f t="shared" si="43"/>
        <v>0</v>
      </c>
      <c r="CQ11" s="3"/>
      <c r="CR11" s="3"/>
      <c r="CS11" s="76">
        <f t="shared" si="44"/>
        <v>0</v>
      </c>
      <c r="CT11" s="3">
        <f t="shared" si="45"/>
        <v>0</v>
      </c>
      <c r="CU11" s="3">
        <f t="shared" si="46"/>
        <v>0</v>
      </c>
      <c r="CV11" s="36"/>
      <c r="CW11" s="3">
        <f t="shared" si="47"/>
        <v>0</v>
      </c>
      <c r="CX11" s="3">
        <f t="shared" si="48"/>
        <v>0</v>
      </c>
      <c r="CZ11" s="35" t="s">
        <v>29</v>
      </c>
      <c r="DA11" s="3">
        <f t="shared" si="49"/>
        <v>0</v>
      </c>
      <c r="DB11" s="3"/>
      <c r="DC11" s="3"/>
      <c r="DD11" s="76">
        <f t="shared" si="50"/>
        <v>0</v>
      </c>
      <c r="DE11" s="3">
        <f t="shared" si="51"/>
        <v>0</v>
      </c>
      <c r="DF11" s="3">
        <f t="shared" si="52"/>
        <v>0</v>
      </c>
      <c r="DG11" s="36"/>
      <c r="DH11" s="3">
        <f t="shared" si="53"/>
        <v>0</v>
      </c>
      <c r="DI11" s="3">
        <f t="shared" si="54"/>
        <v>0</v>
      </c>
    </row>
    <row r="12" spans="1:113" x14ac:dyDescent="0.25">
      <c r="B12" s="45" t="s">
        <v>30</v>
      </c>
      <c r="C12" s="46" t="s">
        <v>125</v>
      </c>
      <c r="D12" s="47">
        <v>0</v>
      </c>
      <c r="E12" s="49"/>
      <c r="F12" s="49"/>
      <c r="G12" s="50">
        <v>0</v>
      </c>
      <c r="H12" s="50">
        <v>0</v>
      </c>
      <c r="I12" s="50">
        <v>0</v>
      </c>
      <c r="J12" s="53"/>
      <c r="K12" s="50">
        <v>0</v>
      </c>
      <c r="L12" s="50">
        <v>0</v>
      </c>
      <c r="N12" s="39">
        <f t="shared" si="0"/>
        <v>0</v>
      </c>
      <c r="P12" s="35" t="s">
        <v>30</v>
      </c>
      <c r="Q12" s="3"/>
      <c r="R12" s="3">
        <f t="shared" si="1"/>
        <v>0</v>
      </c>
      <c r="S12" s="3"/>
      <c r="T12" s="76">
        <f t="shared" si="2"/>
        <v>0</v>
      </c>
      <c r="U12" s="3">
        <f t="shared" si="3"/>
        <v>0</v>
      </c>
      <c r="V12" s="3">
        <f t="shared" si="4"/>
        <v>0</v>
      </c>
      <c r="W12" s="36"/>
      <c r="X12" s="3">
        <f t="shared" si="5"/>
        <v>0</v>
      </c>
      <c r="Y12" s="3">
        <f t="shared" si="6"/>
        <v>0</v>
      </c>
      <c r="Z12"/>
      <c r="AA12" s="35" t="s">
        <v>30</v>
      </c>
      <c r="AB12" s="3">
        <f t="shared" si="7"/>
        <v>0</v>
      </c>
      <c r="AC12" s="3"/>
      <c r="AD12" s="3"/>
      <c r="AE12" s="76">
        <f t="shared" si="8"/>
        <v>0</v>
      </c>
      <c r="AF12" s="3">
        <f t="shared" si="9"/>
        <v>0</v>
      </c>
      <c r="AG12" s="3">
        <f t="shared" si="10"/>
        <v>0</v>
      </c>
      <c r="AH12" s="36"/>
      <c r="AI12" s="3">
        <f t="shared" si="11"/>
        <v>0</v>
      </c>
      <c r="AJ12" s="3">
        <f t="shared" si="12"/>
        <v>0</v>
      </c>
      <c r="AK12"/>
      <c r="AL12" s="35" t="s">
        <v>30</v>
      </c>
      <c r="AM12" s="3">
        <f t="shared" si="13"/>
        <v>0</v>
      </c>
      <c r="AN12" s="3"/>
      <c r="AO12" s="3"/>
      <c r="AP12" s="76">
        <f t="shared" si="14"/>
        <v>0</v>
      </c>
      <c r="AQ12" s="3">
        <f t="shared" si="15"/>
        <v>0</v>
      </c>
      <c r="AR12" s="3">
        <f t="shared" si="16"/>
        <v>0</v>
      </c>
      <c r="AS12" s="36"/>
      <c r="AT12" s="3">
        <f t="shared" si="17"/>
        <v>0</v>
      </c>
      <c r="AU12" s="3">
        <f t="shared" si="18"/>
        <v>0</v>
      </c>
      <c r="AV12"/>
      <c r="AW12" s="35" t="s">
        <v>30</v>
      </c>
      <c r="AX12" s="3">
        <f t="shared" si="19"/>
        <v>0</v>
      </c>
      <c r="AY12" s="3"/>
      <c r="AZ12" s="3"/>
      <c r="BA12" s="76">
        <f t="shared" si="20"/>
        <v>0</v>
      </c>
      <c r="BB12" s="3">
        <f t="shared" si="21"/>
        <v>0</v>
      </c>
      <c r="BC12" s="3">
        <f t="shared" si="22"/>
        <v>0</v>
      </c>
      <c r="BD12" s="36"/>
      <c r="BE12" s="3">
        <f t="shared" si="23"/>
        <v>0</v>
      </c>
      <c r="BF12" s="3">
        <f t="shared" si="24"/>
        <v>0</v>
      </c>
      <c r="BG12"/>
      <c r="BH12" s="35" t="s">
        <v>30</v>
      </c>
      <c r="BI12" s="3">
        <f t="shared" si="25"/>
        <v>0</v>
      </c>
      <c r="BJ12" s="3"/>
      <c r="BK12" s="3"/>
      <c r="BL12" s="76">
        <f t="shared" si="26"/>
        <v>0</v>
      </c>
      <c r="BM12" s="3">
        <f t="shared" si="27"/>
        <v>0</v>
      </c>
      <c r="BN12" s="3">
        <f t="shared" si="28"/>
        <v>0</v>
      </c>
      <c r="BO12" s="36"/>
      <c r="BP12" s="3">
        <f t="shared" si="29"/>
        <v>0</v>
      </c>
      <c r="BQ12" s="3">
        <f t="shared" si="30"/>
        <v>0</v>
      </c>
      <c r="BS12" s="35" t="s">
        <v>30</v>
      </c>
      <c r="BT12" s="3">
        <f t="shared" si="31"/>
        <v>0</v>
      </c>
      <c r="BU12" s="3"/>
      <c r="BV12" s="3"/>
      <c r="BW12" s="76">
        <f t="shared" si="32"/>
        <v>0</v>
      </c>
      <c r="BX12" s="3">
        <f t="shared" si="33"/>
        <v>0</v>
      </c>
      <c r="BY12" s="3">
        <f t="shared" si="34"/>
        <v>0</v>
      </c>
      <c r="BZ12" s="36"/>
      <c r="CA12" s="3">
        <f t="shared" si="35"/>
        <v>0</v>
      </c>
      <c r="CB12" s="3">
        <f t="shared" si="36"/>
        <v>0</v>
      </c>
      <c r="CD12" s="35" t="s">
        <v>30</v>
      </c>
      <c r="CE12" s="3">
        <f t="shared" si="37"/>
        <v>0</v>
      </c>
      <c r="CF12" s="3"/>
      <c r="CG12" s="3"/>
      <c r="CH12" s="76">
        <f t="shared" si="38"/>
        <v>0</v>
      </c>
      <c r="CI12" s="3">
        <f t="shared" si="39"/>
        <v>0</v>
      </c>
      <c r="CJ12" s="3">
        <f t="shared" si="40"/>
        <v>0</v>
      </c>
      <c r="CK12" s="36"/>
      <c r="CL12" s="3">
        <f t="shared" si="41"/>
        <v>0</v>
      </c>
      <c r="CM12" s="3">
        <f t="shared" si="42"/>
        <v>0</v>
      </c>
      <c r="CO12" s="35" t="s">
        <v>30</v>
      </c>
      <c r="CP12" s="3">
        <f t="shared" si="43"/>
        <v>0</v>
      </c>
      <c r="CQ12" s="3"/>
      <c r="CR12" s="3"/>
      <c r="CS12" s="76">
        <f t="shared" si="44"/>
        <v>0</v>
      </c>
      <c r="CT12" s="3">
        <f t="shared" si="45"/>
        <v>0</v>
      </c>
      <c r="CU12" s="3">
        <f t="shared" si="46"/>
        <v>0</v>
      </c>
      <c r="CV12" s="36"/>
      <c r="CW12" s="3">
        <f t="shared" si="47"/>
        <v>0</v>
      </c>
      <c r="CX12" s="3">
        <f t="shared" si="48"/>
        <v>0</v>
      </c>
      <c r="CZ12" s="35" t="s">
        <v>30</v>
      </c>
      <c r="DA12" s="3">
        <f t="shared" si="49"/>
        <v>0</v>
      </c>
      <c r="DB12" s="3"/>
      <c r="DC12" s="3"/>
      <c r="DD12" s="76">
        <f t="shared" si="50"/>
        <v>0</v>
      </c>
      <c r="DE12" s="3">
        <f t="shared" si="51"/>
        <v>0</v>
      </c>
      <c r="DF12" s="3">
        <f t="shared" si="52"/>
        <v>0</v>
      </c>
      <c r="DG12" s="36"/>
      <c r="DH12" s="3">
        <f t="shared" si="53"/>
        <v>0</v>
      </c>
      <c r="DI12" s="3">
        <f t="shared" si="54"/>
        <v>0</v>
      </c>
    </row>
    <row r="13" spans="1:113" x14ac:dyDescent="0.25">
      <c r="B13" s="45" t="s">
        <v>31</v>
      </c>
      <c r="C13" s="46" t="s">
        <v>126</v>
      </c>
      <c r="D13" s="47">
        <v>0</v>
      </c>
      <c r="E13" s="49"/>
      <c r="F13" s="49"/>
      <c r="G13" s="50">
        <v>0</v>
      </c>
      <c r="H13" s="50">
        <v>0</v>
      </c>
      <c r="I13" s="50">
        <v>0</v>
      </c>
      <c r="J13" s="53"/>
      <c r="K13" s="50">
        <v>0</v>
      </c>
      <c r="L13" s="50">
        <v>0</v>
      </c>
      <c r="N13" s="39">
        <f t="shared" si="0"/>
        <v>0</v>
      </c>
      <c r="P13" s="35" t="s">
        <v>31</v>
      </c>
      <c r="Q13" s="3"/>
      <c r="R13" s="3">
        <f t="shared" si="1"/>
        <v>0</v>
      </c>
      <c r="S13" s="3"/>
      <c r="T13" s="76">
        <f t="shared" si="2"/>
        <v>0</v>
      </c>
      <c r="U13" s="3">
        <f t="shared" si="3"/>
        <v>0</v>
      </c>
      <c r="V13" s="3">
        <f t="shared" si="4"/>
        <v>0</v>
      </c>
      <c r="W13" s="36"/>
      <c r="X13" s="3">
        <f t="shared" si="5"/>
        <v>0</v>
      </c>
      <c r="Y13" s="3">
        <f t="shared" si="6"/>
        <v>0</v>
      </c>
      <c r="Z13"/>
      <c r="AA13" s="35" t="s">
        <v>31</v>
      </c>
      <c r="AB13" s="3">
        <f t="shared" si="7"/>
        <v>0</v>
      </c>
      <c r="AC13" s="3"/>
      <c r="AD13" s="3"/>
      <c r="AE13" s="76">
        <f t="shared" si="8"/>
        <v>0</v>
      </c>
      <c r="AF13" s="3">
        <f t="shared" si="9"/>
        <v>0</v>
      </c>
      <c r="AG13" s="3">
        <f t="shared" si="10"/>
        <v>0</v>
      </c>
      <c r="AH13" s="36"/>
      <c r="AI13" s="3">
        <f t="shared" si="11"/>
        <v>0</v>
      </c>
      <c r="AJ13" s="3">
        <f t="shared" si="12"/>
        <v>0</v>
      </c>
      <c r="AK13"/>
      <c r="AL13" s="35" t="s">
        <v>31</v>
      </c>
      <c r="AM13" s="3">
        <f t="shared" si="13"/>
        <v>0</v>
      </c>
      <c r="AN13" s="3"/>
      <c r="AO13" s="3"/>
      <c r="AP13" s="76">
        <f t="shared" si="14"/>
        <v>0</v>
      </c>
      <c r="AQ13" s="3">
        <f t="shared" si="15"/>
        <v>0</v>
      </c>
      <c r="AR13" s="3">
        <f t="shared" si="16"/>
        <v>0</v>
      </c>
      <c r="AS13" s="36"/>
      <c r="AT13" s="3">
        <f t="shared" si="17"/>
        <v>0</v>
      </c>
      <c r="AU13" s="3">
        <f t="shared" si="18"/>
        <v>0</v>
      </c>
      <c r="AV13"/>
      <c r="AW13" s="35" t="s">
        <v>31</v>
      </c>
      <c r="AX13" s="3">
        <f t="shared" si="19"/>
        <v>0</v>
      </c>
      <c r="AY13" s="3"/>
      <c r="AZ13" s="3"/>
      <c r="BA13" s="76">
        <f t="shared" si="20"/>
        <v>0</v>
      </c>
      <c r="BB13" s="3">
        <f t="shared" si="21"/>
        <v>0</v>
      </c>
      <c r="BC13" s="3">
        <f t="shared" si="22"/>
        <v>0</v>
      </c>
      <c r="BD13" s="36"/>
      <c r="BE13" s="3">
        <f t="shared" si="23"/>
        <v>0</v>
      </c>
      <c r="BF13" s="3">
        <f t="shared" si="24"/>
        <v>0</v>
      </c>
      <c r="BG13"/>
      <c r="BH13" s="35" t="s">
        <v>31</v>
      </c>
      <c r="BI13" s="3">
        <f t="shared" si="25"/>
        <v>0</v>
      </c>
      <c r="BJ13" s="3"/>
      <c r="BK13" s="3"/>
      <c r="BL13" s="76">
        <f t="shared" si="26"/>
        <v>0</v>
      </c>
      <c r="BM13" s="3">
        <f t="shared" si="27"/>
        <v>0</v>
      </c>
      <c r="BN13" s="3">
        <f t="shared" si="28"/>
        <v>0</v>
      </c>
      <c r="BO13" s="36"/>
      <c r="BP13" s="3">
        <f t="shared" si="29"/>
        <v>0</v>
      </c>
      <c r="BQ13" s="3">
        <f t="shared" si="30"/>
        <v>0</v>
      </c>
      <c r="BS13" s="35" t="s">
        <v>31</v>
      </c>
      <c r="BT13" s="3">
        <f t="shared" si="31"/>
        <v>0</v>
      </c>
      <c r="BU13" s="3"/>
      <c r="BV13" s="3"/>
      <c r="BW13" s="76">
        <f t="shared" si="32"/>
        <v>0</v>
      </c>
      <c r="BX13" s="3">
        <f t="shared" si="33"/>
        <v>0</v>
      </c>
      <c r="BY13" s="3">
        <f t="shared" si="34"/>
        <v>0</v>
      </c>
      <c r="BZ13" s="36"/>
      <c r="CA13" s="3">
        <f t="shared" si="35"/>
        <v>0</v>
      </c>
      <c r="CB13" s="3">
        <f t="shared" si="36"/>
        <v>0</v>
      </c>
      <c r="CD13" s="35" t="s">
        <v>31</v>
      </c>
      <c r="CE13" s="3">
        <f t="shared" si="37"/>
        <v>0</v>
      </c>
      <c r="CF13" s="3"/>
      <c r="CG13" s="3"/>
      <c r="CH13" s="76">
        <f t="shared" si="38"/>
        <v>0</v>
      </c>
      <c r="CI13" s="3">
        <f t="shared" si="39"/>
        <v>0</v>
      </c>
      <c r="CJ13" s="3">
        <f t="shared" si="40"/>
        <v>0</v>
      </c>
      <c r="CK13" s="36"/>
      <c r="CL13" s="3">
        <f t="shared" si="41"/>
        <v>0</v>
      </c>
      <c r="CM13" s="3">
        <f t="shared" si="42"/>
        <v>0</v>
      </c>
      <c r="CO13" s="35" t="s">
        <v>31</v>
      </c>
      <c r="CP13" s="3">
        <f t="shared" si="43"/>
        <v>0</v>
      </c>
      <c r="CQ13" s="3"/>
      <c r="CR13" s="3"/>
      <c r="CS13" s="76">
        <f t="shared" si="44"/>
        <v>0</v>
      </c>
      <c r="CT13" s="3">
        <f t="shared" si="45"/>
        <v>0</v>
      </c>
      <c r="CU13" s="3">
        <f t="shared" si="46"/>
        <v>0</v>
      </c>
      <c r="CV13" s="36"/>
      <c r="CW13" s="3">
        <f t="shared" si="47"/>
        <v>0</v>
      </c>
      <c r="CX13" s="3">
        <f t="shared" si="48"/>
        <v>0</v>
      </c>
      <c r="CZ13" s="35" t="s">
        <v>31</v>
      </c>
      <c r="DA13" s="3">
        <f t="shared" si="49"/>
        <v>0</v>
      </c>
      <c r="DB13" s="3"/>
      <c r="DC13" s="3"/>
      <c r="DD13" s="76">
        <f t="shared" si="50"/>
        <v>0</v>
      </c>
      <c r="DE13" s="3">
        <f t="shared" si="51"/>
        <v>0</v>
      </c>
      <c r="DF13" s="3">
        <f t="shared" si="52"/>
        <v>0</v>
      </c>
      <c r="DG13" s="36"/>
      <c r="DH13" s="3">
        <f t="shared" si="53"/>
        <v>0</v>
      </c>
      <c r="DI13" s="3">
        <f t="shared" si="54"/>
        <v>0</v>
      </c>
    </row>
    <row r="14" spans="1:113" x14ac:dyDescent="0.25">
      <c r="B14" s="45" t="s">
        <v>32</v>
      </c>
      <c r="C14" s="46" t="s">
        <v>127</v>
      </c>
      <c r="D14" s="47">
        <v>0</v>
      </c>
      <c r="E14" s="49"/>
      <c r="F14" s="49"/>
      <c r="G14" s="50">
        <v>0</v>
      </c>
      <c r="H14" s="50">
        <v>0</v>
      </c>
      <c r="I14" s="50">
        <v>0</v>
      </c>
      <c r="J14" s="53"/>
      <c r="K14" s="50">
        <v>0</v>
      </c>
      <c r="L14" s="50">
        <v>0</v>
      </c>
      <c r="N14" s="39">
        <f t="shared" si="0"/>
        <v>0</v>
      </c>
      <c r="P14" s="35" t="s">
        <v>32</v>
      </c>
      <c r="Q14" s="3"/>
      <c r="R14" s="3">
        <f t="shared" si="1"/>
        <v>0</v>
      </c>
      <c r="S14" s="3"/>
      <c r="T14" s="76">
        <f t="shared" si="2"/>
        <v>0</v>
      </c>
      <c r="U14" s="3">
        <f t="shared" si="3"/>
        <v>0</v>
      </c>
      <c r="V14" s="3">
        <f t="shared" si="4"/>
        <v>0</v>
      </c>
      <c r="W14" s="36"/>
      <c r="X14" s="3">
        <f t="shared" si="5"/>
        <v>0</v>
      </c>
      <c r="Y14" s="3">
        <f t="shared" si="6"/>
        <v>0</v>
      </c>
      <c r="Z14"/>
      <c r="AA14" s="35" t="s">
        <v>32</v>
      </c>
      <c r="AB14" s="3">
        <f t="shared" si="7"/>
        <v>0</v>
      </c>
      <c r="AC14" s="3"/>
      <c r="AD14" s="3"/>
      <c r="AE14" s="76">
        <f t="shared" si="8"/>
        <v>0</v>
      </c>
      <c r="AF14" s="3">
        <f t="shared" si="9"/>
        <v>0</v>
      </c>
      <c r="AG14" s="3">
        <f t="shared" si="10"/>
        <v>0</v>
      </c>
      <c r="AH14" s="36"/>
      <c r="AI14" s="3">
        <f t="shared" si="11"/>
        <v>0</v>
      </c>
      <c r="AJ14" s="3">
        <f t="shared" si="12"/>
        <v>0</v>
      </c>
      <c r="AK14"/>
      <c r="AL14" s="35" t="s">
        <v>32</v>
      </c>
      <c r="AM14" s="3">
        <f t="shared" si="13"/>
        <v>0</v>
      </c>
      <c r="AN14" s="3"/>
      <c r="AO14" s="3"/>
      <c r="AP14" s="76">
        <f t="shared" si="14"/>
        <v>0</v>
      </c>
      <c r="AQ14" s="3">
        <f t="shared" si="15"/>
        <v>0</v>
      </c>
      <c r="AR14" s="3">
        <f t="shared" si="16"/>
        <v>0</v>
      </c>
      <c r="AS14" s="36"/>
      <c r="AT14" s="3">
        <f t="shared" si="17"/>
        <v>0</v>
      </c>
      <c r="AU14" s="3">
        <f t="shared" si="18"/>
        <v>0</v>
      </c>
      <c r="AV14"/>
      <c r="AW14" s="35" t="s">
        <v>32</v>
      </c>
      <c r="AX14" s="3">
        <f t="shared" si="19"/>
        <v>0</v>
      </c>
      <c r="AY14" s="3"/>
      <c r="AZ14" s="3"/>
      <c r="BA14" s="76">
        <f t="shared" si="20"/>
        <v>0</v>
      </c>
      <c r="BB14" s="3">
        <f t="shared" si="21"/>
        <v>0</v>
      </c>
      <c r="BC14" s="3">
        <f t="shared" si="22"/>
        <v>0</v>
      </c>
      <c r="BD14" s="36"/>
      <c r="BE14" s="3">
        <f t="shared" si="23"/>
        <v>0</v>
      </c>
      <c r="BF14" s="3">
        <f t="shared" si="24"/>
        <v>0</v>
      </c>
      <c r="BG14"/>
      <c r="BH14" s="35" t="s">
        <v>32</v>
      </c>
      <c r="BI14" s="3">
        <f t="shared" si="25"/>
        <v>0</v>
      </c>
      <c r="BJ14" s="3"/>
      <c r="BK14" s="3"/>
      <c r="BL14" s="76">
        <f t="shared" si="26"/>
        <v>0</v>
      </c>
      <c r="BM14" s="3">
        <f t="shared" si="27"/>
        <v>0</v>
      </c>
      <c r="BN14" s="3">
        <f t="shared" si="28"/>
        <v>0</v>
      </c>
      <c r="BO14" s="36"/>
      <c r="BP14" s="3">
        <f t="shared" si="29"/>
        <v>0</v>
      </c>
      <c r="BQ14" s="3">
        <f t="shared" si="30"/>
        <v>0</v>
      </c>
      <c r="BS14" s="35" t="s">
        <v>32</v>
      </c>
      <c r="BT14" s="3">
        <f t="shared" si="31"/>
        <v>0</v>
      </c>
      <c r="BU14" s="3"/>
      <c r="BV14" s="3"/>
      <c r="BW14" s="76">
        <f t="shared" si="32"/>
        <v>0</v>
      </c>
      <c r="BX14" s="3">
        <f t="shared" si="33"/>
        <v>0</v>
      </c>
      <c r="BY14" s="3">
        <f t="shared" si="34"/>
        <v>0</v>
      </c>
      <c r="BZ14" s="36"/>
      <c r="CA14" s="3">
        <f t="shared" si="35"/>
        <v>0</v>
      </c>
      <c r="CB14" s="3">
        <f t="shared" si="36"/>
        <v>0</v>
      </c>
      <c r="CD14" s="35" t="s">
        <v>32</v>
      </c>
      <c r="CE14" s="3">
        <f t="shared" si="37"/>
        <v>0</v>
      </c>
      <c r="CF14" s="3"/>
      <c r="CG14" s="3"/>
      <c r="CH14" s="76">
        <f t="shared" si="38"/>
        <v>0</v>
      </c>
      <c r="CI14" s="3">
        <f t="shared" si="39"/>
        <v>0</v>
      </c>
      <c r="CJ14" s="3">
        <f t="shared" si="40"/>
        <v>0</v>
      </c>
      <c r="CK14" s="36"/>
      <c r="CL14" s="3">
        <f t="shared" si="41"/>
        <v>0</v>
      </c>
      <c r="CM14" s="3">
        <f t="shared" si="42"/>
        <v>0</v>
      </c>
      <c r="CO14" s="35" t="s">
        <v>32</v>
      </c>
      <c r="CP14" s="3">
        <f t="shared" si="43"/>
        <v>0</v>
      </c>
      <c r="CQ14" s="3"/>
      <c r="CR14" s="3"/>
      <c r="CS14" s="76">
        <f t="shared" si="44"/>
        <v>0</v>
      </c>
      <c r="CT14" s="3">
        <f t="shared" si="45"/>
        <v>0</v>
      </c>
      <c r="CU14" s="3">
        <f t="shared" si="46"/>
        <v>0</v>
      </c>
      <c r="CV14" s="36"/>
      <c r="CW14" s="3">
        <f t="shared" si="47"/>
        <v>0</v>
      </c>
      <c r="CX14" s="3">
        <f t="shared" si="48"/>
        <v>0</v>
      </c>
      <c r="CZ14" s="35" t="s">
        <v>32</v>
      </c>
      <c r="DA14" s="3">
        <f t="shared" si="49"/>
        <v>0</v>
      </c>
      <c r="DB14" s="3"/>
      <c r="DC14" s="3"/>
      <c r="DD14" s="76">
        <f t="shared" si="50"/>
        <v>0</v>
      </c>
      <c r="DE14" s="3">
        <f t="shared" si="51"/>
        <v>0</v>
      </c>
      <c r="DF14" s="3">
        <f t="shared" si="52"/>
        <v>0</v>
      </c>
      <c r="DG14" s="36"/>
      <c r="DH14" s="3">
        <f t="shared" si="53"/>
        <v>0</v>
      </c>
      <c r="DI14" s="3">
        <f t="shared" si="54"/>
        <v>0</v>
      </c>
    </row>
    <row r="15" spans="1:113" x14ac:dyDescent="0.25">
      <c r="B15" s="45">
        <v>14</v>
      </c>
      <c r="C15" s="46" t="s">
        <v>128</v>
      </c>
      <c r="D15" s="47">
        <v>0</v>
      </c>
      <c r="E15" s="49"/>
      <c r="F15" s="49"/>
      <c r="G15" s="50">
        <v>0</v>
      </c>
      <c r="H15" s="50">
        <v>0</v>
      </c>
      <c r="I15" s="50">
        <v>0</v>
      </c>
      <c r="J15" s="53"/>
      <c r="K15" s="50">
        <v>0</v>
      </c>
      <c r="L15" s="50">
        <v>0</v>
      </c>
      <c r="N15" s="39">
        <f t="shared" si="0"/>
        <v>0</v>
      </c>
      <c r="P15" s="35">
        <v>14</v>
      </c>
      <c r="Q15" s="3"/>
      <c r="R15" s="3">
        <f t="shared" si="1"/>
        <v>0</v>
      </c>
      <c r="S15" s="3"/>
      <c r="T15" s="76">
        <f t="shared" si="2"/>
        <v>0</v>
      </c>
      <c r="U15" s="3">
        <f t="shared" si="3"/>
        <v>0</v>
      </c>
      <c r="V15" s="3">
        <f t="shared" si="4"/>
        <v>0</v>
      </c>
      <c r="W15" s="36"/>
      <c r="X15" s="3">
        <f t="shared" si="5"/>
        <v>0</v>
      </c>
      <c r="Y15" s="3">
        <f t="shared" si="6"/>
        <v>0</v>
      </c>
      <c r="Z15"/>
      <c r="AA15" s="35">
        <v>14</v>
      </c>
      <c r="AB15" s="3">
        <f t="shared" si="7"/>
        <v>0</v>
      </c>
      <c r="AC15" s="3"/>
      <c r="AD15" s="3"/>
      <c r="AE15" s="76">
        <f t="shared" si="8"/>
        <v>0</v>
      </c>
      <c r="AF15" s="3">
        <f t="shared" si="9"/>
        <v>0</v>
      </c>
      <c r="AG15" s="3">
        <f t="shared" si="10"/>
        <v>0</v>
      </c>
      <c r="AH15" s="36"/>
      <c r="AI15" s="3">
        <f t="shared" si="11"/>
        <v>0</v>
      </c>
      <c r="AJ15" s="3">
        <f t="shared" si="12"/>
        <v>0</v>
      </c>
      <c r="AK15"/>
      <c r="AL15" s="35">
        <v>14</v>
      </c>
      <c r="AM15" s="3">
        <f t="shared" si="13"/>
        <v>0</v>
      </c>
      <c r="AN15" s="3"/>
      <c r="AO15" s="3"/>
      <c r="AP15" s="76">
        <f t="shared" si="14"/>
        <v>0</v>
      </c>
      <c r="AQ15" s="3">
        <f t="shared" si="15"/>
        <v>0</v>
      </c>
      <c r="AR15" s="3">
        <f t="shared" si="16"/>
        <v>0</v>
      </c>
      <c r="AS15" s="36"/>
      <c r="AT15" s="3">
        <f t="shared" si="17"/>
        <v>0</v>
      </c>
      <c r="AU15" s="3">
        <f t="shared" si="18"/>
        <v>0</v>
      </c>
      <c r="AV15"/>
      <c r="AW15" s="35">
        <v>14</v>
      </c>
      <c r="AX15" s="3">
        <f t="shared" si="19"/>
        <v>0</v>
      </c>
      <c r="AY15" s="3"/>
      <c r="AZ15" s="3"/>
      <c r="BA15" s="76">
        <f t="shared" si="20"/>
        <v>0</v>
      </c>
      <c r="BB15" s="3">
        <f t="shared" si="21"/>
        <v>0</v>
      </c>
      <c r="BC15" s="3">
        <f t="shared" si="22"/>
        <v>0</v>
      </c>
      <c r="BD15" s="36"/>
      <c r="BE15" s="3">
        <f t="shared" si="23"/>
        <v>0</v>
      </c>
      <c r="BF15" s="3">
        <f t="shared" si="24"/>
        <v>0</v>
      </c>
      <c r="BG15"/>
      <c r="BH15" s="35">
        <v>14</v>
      </c>
      <c r="BI15" s="3">
        <f t="shared" si="25"/>
        <v>0</v>
      </c>
      <c r="BJ15" s="3"/>
      <c r="BK15" s="3"/>
      <c r="BL15" s="76">
        <f t="shared" si="26"/>
        <v>0</v>
      </c>
      <c r="BM15" s="3">
        <f t="shared" si="27"/>
        <v>0</v>
      </c>
      <c r="BN15" s="3">
        <f t="shared" si="28"/>
        <v>0</v>
      </c>
      <c r="BO15" s="36"/>
      <c r="BP15" s="3">
        <f t="shared" si="29"/>
        <v>0</v>
      </c>
      <c r="BQ15" s="3">
        <f t="shared" si="30"/>
        <v>0</v>
      </c>
      <c r="BS15" s="35">
        <v>14</v>
      </c>
      <c r="BT15" s="3">
        <f t="shared" si="31"/>
        <v>0</v>
      </c>
      <c r="BU15" s="3"/>
      <c r="BV15" s="3"/>
      <c r="BW15" s="76">
        <f t="shared" si="32"/>
        <v>0</v>
      </c>
      <c r="BX15" s="3">
        <f t="shared" si="33"/>
        <v>0</v>
      </c>
      <c r="BY15" s="3">
        <f t="shared" si="34"/>
        <v>0</v>
      </c>
      <c r="BZ15" s="36"/>
      <c r="CA15" s="3">
        <f t="shared" si="35"/>
        <v>0</v>
      </c>
      <c r="CB15" s="3">
        <f t="shared" si="36"/>
        <v>0</v>
      </c>
      <c r="CD15" s="35">
        <v>14</v>
      </c>
      <c r="CE15" s="3">
        <f t="shared" si="37"/>
        <v>0</v>
      </c>
      <c r="CF15" s="3"/>
      <c r="CG15" s="3"/>
      <c r="CH15" s="76">
        <f t="shared" si="38"/>
        <v>0</v>
      </c>
      <c r="CI15" s="3">
        <f t="shared" si="39"/>
        <v>0</v>
      </c>
      <c r="CJ15" s="3">
        <f t="shared" si="40"/>
        <v>0</v>
      </c>
      <c r="CK15" s="36"/>
      <c r="CL15" s="3">
        <f t="shared" si="41"/>
        <v>0</v>
      </c>
      <c r="CM15" s="3">
        <f t="shared" si="42"/>
        <v>0</v>
      </c>
      <c r="CO15" s="35">
        <v>14</v>
      </c>
      <c r="CP15" s="3">
        <f t="shared" si="43"/>
        <v>0</v>
      </c>
      <c r="CQ15" s="3"/>
      <c r="CR15" s="3"/>
      <c r="CS15" s="76">
        <f t="shared" si="44"/>
        <v>0</v>
      </c>
      <c r="CT15" s="3">
        <f t="shared" si="45"/>
        <v>0</v>
      </c>
      <c r="CU15" s="3">
        <f t="shared" si="46"/>
        <v>0</v>
      </c>
      <c r="CV15" s="36"/>
      <c r="CW15" s="3">
        <f t="shared" si="47"/>
        <v>0</v>
      </c>
      <c r="CX15" s="3">
        <f t="shared" si="48"/>
        <v>0</v>
      </c>
      <c r="CZ15" s="35">
        <v>14</v>
      </c>
      <c r="DA15" s="3">
        <f t="shared" si="49"/>
        <v>0</v>
      </c>
      <c r="DB15" s="3"/>
      <c r="DC15" s="3"/>
      <c r="DD15" s="76">
        <f t="shared" si="50"/>
        <v>0</v>
      </c>
      <c r="DE15" s="3">
        <f t="shared" si="51"/>
        <v>0</v>
      </c>
      <c r="DF15" s="3">
        <f t="shared" si="52"/>
        <v>0</v>
      </c>
      <c r="DG15" s="36"/>
      <c r="DH15" s="3">
        <f t="shared" si="53"/>
        <v>0</v>
      </c>
      <c r="DI15" s="3">
        <f t="shared" si="54"/>
        <v>0</v>
      </c>
    </row>
    <row r="16" spans="1:113" x14ac:dyDescent="0.25">
      <c r="B16" s="45">
        <v>17</v>
      </c>
      <c r="C16" s="46" t="s">
        <v>129</v>
      </c>
      <c r="D16" s="47">
        <v>41611.718322233341</v>
      </c>
      <c r="E16" s="49"/>
      <c r="F16" s="49"/>
      <c r="G16" s="50">
        <v>41611.718322233341</v>
      </c>
      <c r="H16" s="50">
        <v>0</v>
      </c>
      <c r="I16" s="50">
        <v>41611.718322233341</v>
      </c>
      <c r="J16" s="51">
        <v>0.08</v>
      </c>
      <c r="K16" s="50">
        <v>3328.9374657786675</v>
      </c>
      <c r="L16" s="50">
        <v>38282.780856454672</v>
      </c>
      <c r="N16" s="39">
        <f t="shared" si="0"/>
        <v>0</v>
      </c>
      <c r="P16" s="35">
        <v>17</v>
      </c>
      <c r="Q16" s="3"/>
      <c r="R16" s="3">
        <f t="shared" si="1"/>
        <v>0</v>
      </c>
      <c r="S16" s="3"/>
      <c r="T16" s="76">
        <f t="shared" si="2"/>
        <v>0</v>
      </c>
      <c r="U16" s="3">
        <f t="shared" si="3"/>
        <v>0</v>
      </c>
      <c r="V16" s="3">
        <f t="shared" si="4"/>
        <v>0</v>
      </c>
      <c r="W16" s="36">
        <v>0.08</v>
      </c>
      <c r="X16" s="3">
        <f t="shared" si="5"/>
        <v>0</v>
      </c>
      <c r="Y16" s="3">
        <f t="shared" si="6"/>
        <v>0</v>
      </c>
      <c r="Z16"/>
      <c r="AA16" s="35">
        <v>17</v>
      </c>
      <c r="AB16" s="3">
        <f t="shared" si="7"/>
        <v>0</v>
      </c>
      <c r="AC16" s="3"/>
      <c r="AD16" s="3"/>
      <c r="AE16" s="76">
        <f t="shared" si="8"/>
        <v>0</v>
      </c>
      <c r="AF16" s="3">
        <f t="shared" si="9"/>
        <v>0</v>
      </c>
      <c r="AG16" s="3">
        <f t="shared" si="10"/>
        <v>0</v>
      </c>
      <c r="AH16" s="36">
        <v>0.08</v>
      </c>
      <c r="AI16" s="3">
        <f t="shared" si="11"/>
        <v>0</v>
      </c>
      <c r="AJ16" s="3">
        <f t="shared" si="12"/>
        <v>0</v>
      </c>
      <c r="AK16"/>
      <c r="AL16" s="35">
        <v>17</v>
      </c>
      <c r="AM16" s="3">
        <f t="shared" si="13"/>
        <v>0</v>
      </c>
      <c r="AN16" s="3"/>
      <c r="AO16" s="3"/>
      <c r="AP16" s="76">
        <f t="shared" si="14"/>
        <v>0</v>
      </c>
      <c r="AQ16" s="3">
        <f t="shared" si="15"/>
        <v>0</v>
      </c>
      <c r="AR16" s="3">
        <f t="shared" si="16"/>
        <v>0</v>
      </c>
      <c r="AS16" s="36">
        <v>0.08</v>
      </c>
      <c r="AT16" s="3">
        <f t="shared" si="17"/>
        <v>0</v>
      </c>
      <c r="AU16" s="3">
        <f t="shared" si="18"/>
        <v>0</v>
      </c>
      <c r="AV16"/>
      <c r="AW16" s="35">
        <v>17</v>
      </c>
      <c r="AX16" s="3">
        <f t="shared" si="19"/>
        <v>0</v>
      </c>
      <c r="AY16" s="3"/>
      <c r="AZ16" s="3"/>
      <c r="BA16" s="76">
        <f t="shared" si="20"/>
        <v>0</v>
      </c>
      <c r="BB16" s="3">
        <f t="shared" si="21"/>
        <v>0</v>
      </c>
      <c r="BC16" s="3">
        <f t="shared" si="22"/>
        <v>0</v>
      </c>
      <c r="BD16" s="36">
        <v>0.08</v>
      </c>
      <c r="BE16" s="3">
        <f t="shared" si="23"/>
        <v>0</v>
      </c>
      <c r="BF16" s="3">
        <f t="shared" si="24"/>
        <v>0</v>
      </c>
      <c r="BG16"/>
      <c r="BH16" s="35">
        <v>17</v>
      </c>
      <c r="BI16" s="3">
        <f t="shared" si="25"/>
        <v>0</v>
      </c>
      <c r="BJ16" s="3"/>
      <c r="BK16" s="3"/>
      <c r="BL16" s="76">
        <f t="shared" si="26"/>
        <v>0</v>
      </c>
      <c r="BM16" s="3">
        <f t="shared" si="27"/>
        <v>0</v>
      </c>
      <c r="BN16" s="3">
        <f t="shared" si="28"/>
        <v>0</v>
      </c>
      <c r="BO16" s="36">
        <v>0.08</v>
      </c>
      <c r="BP16" s="3">
        <f t="shared" si="29"/>
        <v>0</v>
      </c>
      <c r="BQ16" s="3">
        <f t="shared" si="30"/>
        <v>0</v>
      </c>
      <c r="BS16" s="35">
        <v>17</v>
      </c>
      <c r="BT16" s="3">
        <f t="shared" si="31"/>
        <v>0</v>
      </c>
      <c r="BU16" s="3"/>
      <c r="BV16" s="3"/>
      <c r="BW16" s="76">
        <f t="shared" si="32"/>
        <v>0</v>
      </c>
      <c r="BX16" s="3">
        <f t="shared" si="33"/>
        <v>0</v>
      </c>
      <c r="BY16" s="3">
        <f t="shared" si="34"/>
        <v>0</v>
      </c>
      <c r="BZ16" s="36">
        <v>0.08</v>
      </c>
      <c r="CA16" s="3">
        <f t="shared" si="35"/>
        <v>0</v>
      </c>
      <c r="CB16" s="3">
        <f t="shared" si="36"/>
        <v>0</v>
      </c>
      <c r="CD16" s="35">
        <v>17</v>
      </c>
      <c r="CE16" s="3">
        <f t="shared" si="37"/>
        <v>0</v>
      </c>
      <c r="CF16" s="3"/>
      <c r="CG16" s="3"/>
      <c r="CH16" s="76">
        <f t="shared" si="38"/>
        <v>0</v>
      </c>
      <c r="CI16" s="3">
        <f t="shared" si="39"/>
        <v>0</v>
      </c>
      <c r="CJ16" s="3">
        <f t="shared" si="40"/>
        <v>0</v>
      </c>
      <c r="CK16" s="36">
        <v>0.08</v>
      </c>
      <c r="CL16" s="3">
        <f t="shared" si="41"/>
        <v>0</v>
      </c>
      <c r="CM16" s="3">
        <f t="shared" si="42"/>
        <v>0</v>
      </c>
      <c r="CO16" s="35">
        <v>17</v>
      </c>
      <c r="CP16" s="3">
        <f t="shared" si="43"/>
        <v>0</v>
      </c>
      <c r="CQ16" s="3"/>
      <c r="CR16" s="3"/>
      <c r="CS16" s="76">
        <f t="shared" si="44"/>
        <v>0</v>
      </c>
      <c r="CT16" s="3">
        <f t="shared" si="45"/>
        <v>0</v>
      </c>
      <c r="CU16" s="3">
        <f t="shared" si="46"/>
        <v>0</v>
      </c>
      <c r="CV16" s="36">
        <v>0.08</v>
      </c>
      <c r="CW16" s="3">
        <f t="shared" si="47"/>
        <v>0</v>
      </c>
      <c r="CX16" s="3">
        <f t="shared" si="48"/>
        <v>0</v>
      </c>
      <c r="CZ16" s="35">
        <v>17</v>
      </c>
      <c r="DA16" s="3">
        <f t="shared" si="49"/>
        <v>0</v>
      </c>
      <c r="DB16" s="3"/>
      <c r="DC16" s="3"/>
      <c r="DD16" s="76">
        <f t="shared" si="50"/>
        <v>0</v>
      </c>
      <c r="DE16" s="3">
        <f t="shared" si="51"/>
        <v>0</v>
      </c>
      <c r="DF16" s="3">
        <f t="shared" si="52"/>
        <v>0</v>
      </c>
      <c r="DG16" s="36">
        <v>0.08</v>
      </c>
      <c r="DH16" s="3">
        <f t="shared" si="53"/>
        <v>0</v>
      </c>
      <c r="DI16" s="3">
        <f t="shared" si="54"/>
        <v>0</v>
      </c>
    </row>
    <row r="17" spans="2:113" x14ac:dyDescent="0.25">
      <c r="B17" s="45">
        <v>42</v>
      </c>
      <c r="C17" s="46" t="s">
        <v>130</v>
      </c>
      <c r="D17" s="47">
        <v>0</v>
      </c>
      <c r="E17" s="49"/>
      <c r="F17" s="49"/>
      <c r="G17" s="50">
        <v>0</v>
      </c>
      <c r="H17" s="50">
        <v>0</v>
      </c>
      <c r="I17" s="50">
        <v>0</v>
      </c>
      <c r="J17" s="51">
        <v>0.12</v>
      </c>
      <c r="K17" s="50">
        <v>0</v>
      </c>
      <c r="L17" s="50">
        <v>0</v>
      </c>
      <c r="N17" s="39">
        <f t="shared" si="0"/>
        <v>0</v>
      </c>
      <c r="P17" s="35">
        <v>42</v>
      </c>
      <c r="Q17" s="3"/>
      <c r="R17" s="3">
        <f t="shared" si="1"/>
        <v>0</v>
      </c>
      <c r="S17" s="3"/>
      <c r="T17" s="76">
        <f t="shared" si="2"/>
        <v>0</v>
      </c>
      <c r="U17" s="3">
        <f t="shared" si="3"/>
        <v>0</v>
      </c>
      <c r="V17" s="3">
        <f t="shared" si="4"/>
        <v>0</v>
      </c>
      <c r="W17" s="36">
        <v>0.12</v>
      </c>
      <c r="X17" s="3">
        <f t="shared" si="5"/>
        <v>0</v>
      </c>
      <c r="Y17" s="3">
        <f t="shared" si="6"/>
        <v>0</v>
      </c>
      <c r="Z17"/>
      <c r="AA17" s="35">
        <v>42</v>
      </c>
      <c r="AB17" s="3">
        <f t="shared" si="7"/>
        <v>0</v>
      </c>
      <c r="AC17" s="3"/>
      <c r="AD17" s="3"/>
      <c r="AE17" s="76">
        <f t="shared" si="8"/>
        <v>0</v>
      </c>
      <c r="AF17" s="3">
        <f t="shared" si="9"/>
        <v>0</v>
      </c>
      <c r="AG17" s="3">
        <f t="shared" si="10"/>
        <v>0</v>
      </c>
      <c r="AH17" s="36">
        <v>0.12</v>
      </c>
      <c r="AI17" s="3">
        <f t="shared" si="11"/>
        <v>0</v>
      </c>
      <c r="AJ17" s="3">
        <f t="shared" si="12"/>
        <v>0</v>
      </c>
      <c r="AK17"/>
      <c r="AL17" s="35">
        <v>42</v>
      </c>
      <c r="AM17" s="3">
        <f t="shared" si="13"/>
        <v>0</v>
      </c>
      <c r="AN17" s="3"/>
      <c r="AO17" s="3"/>
      <c r="AP17" s="76">
        <f t="shared" si="14"/>
        <v>0</v>
      </c>
      <c r="AQ17" s="3">
        <f t="shared" si="15"/>
        <v>0</v>
      </c>
      <c r="AR17" s="3">
        <f t="shared" si="16"/>
        <v>0</v>
      </c>
      <c r="AS17" s="36">
        <v>0.12</v>
      </c>
      <c r="AT17" s="3">
        <f t="shared" si="17"/>
        <v>0</v>
      </c>
      <c r="AU17" s="3">
        <f t="shared" si="18"/>
        <v>0</v>
      </c>
      <c r="AV17"/>
      <c r="AW17" s="35">
        <v>42</v>
      </c>
      <c r="AX17" s="3">
        <f t="shared" si="19"/>
        <v>0</v>
      </c>
      <c r="AY17" s="3"/>
      <c r="AZ17" s="3"/>
      <c r="BA17" s="76">
        <f t="shared" si="20"/>
        <v>0</v>
      </c>
      <c r="BB17" s="3">
        <f t="shared" si="21"/>
        <v>0</v>
      </c>
      <c r="BC17" s="3">
        <f t="shared" si="22"/>
        <v>0</v>
      </c>
      <c r="BD17" s="36">
        <v>0.12</v>
      </c>
      <c r="BE17" s="3">
        <f t="shared" si="23"/>
        <v>0</v>
      </c>
      <c r="BF17" s="3">
        <f t="shared" si="24"/>
        <v>0</v>
      </c>
      <c r="BG17"/>
      <c r="BH17" s="35">
        <v>42</v>
      </c>
      <c r="BI17" s="3">
        <f t="shared" si="25"/>
        <v>0</v>
      </c>
      <c r="BJ17" s="3"/>
      <c r="BK17" s="3"/>
      <c r="BL17" s="76">
        <f t="shared" si="26"/>
        <v>0</v>
      </c>
      <c r="BM17" s="3">
        <f t="shared" si="27"/>
        <v>0</v>
      </c>
      <c r="BN17" s="3">
        <f t="shared" si="28"/>
        <v>0</v>
      </c>
      <c r="BO17" s="36">
        <v>0.12</v>
      </c>
      <c r="BP17" s="3">
        <f t="shared" si="29"/>
        <v>0</v>
      </c>
      <c r="BQ17" s="3">
        <f t="shared" si="30"/>
        <v>0</v>
      </c>
      <c r="BS17" s="35">
        <v>42</v>
      </c>
      <c r="BT17" s="3">
        <f t="shared" si="31"/>
        <v>0</v>
      </c>
      <c r="BU17" s="3"/>
      <c r="BV17" s="3"/>
      <c r="BW17" s="76">
        <f t="shared" si="32"/>
        <v>0</v>
      </c>
      <c r="BX17" s="3">
        <f t="shared" si="33"/>
        <v>0</v>
      </c>
      <c r="BY17" s="3">
        <f t="shared" si="34"/>
        <v>0</v>
      </c>
      <c r="BZ17" s="36">
        <v>0.12</v>
      </c>
      <c r="CA17" s="3">
        <f t="shared" si="35"/>
        <v>0</v>
      </c>
      <c r="CB17" s="3">
        <f t="shared" si="36"/>
        <v>0</v>
      </c>
      <c r="CD17" s="35">
        <v>42</v>
      </c>
      <c r="CE17" s="3">
        <f t="shared" si="37"/>
        <v>0</v>
      </c>
      <c r="CF17" s="3"/>
      <c r="CG17" s="3"/>
      <c r="CH17" s="76">
        <f t="shared" si="38"/>
        <v>0</v>
      </c>
      <c r="CI17" s="3">
        <f t="shared" si="39"/>
        <v>0</v>
      </c>
      <c r="CJ17" s="3">
        <f t="shared" si="40"/>
        <v>0</v>
      </c>
      <c r="CK17" s="36">
        <v>0.12</v>
      </c>
      <c r="CL17" s="3">
        <f t="shared" si="41"/>
        <v>0</v>
      </c>
      <c r="CM17" s="3">
        <f t="shared" si="42"/>
        <v>0</v>
      </c>
      <c r="CO17" s="35">
        <v>42</v>
      </c>
      <c r="CP17" s="3">
        <f t="shared" si="43"/>
        <v>0</v>
      </c>
      <c r="CQ17" s="3"/>
      <c r="CR17" s="3"/>
      <c r="CS17" s="76">
        <f t="shared" si="44"/>
        <v>0</v>
      </c>
      <c r="CT17" s="3">
        <f t="shared" si="45"/>
        <v>0</v>
      </c>
      <c r="CU17" s="3">
        <f t="shared" si="46"/>
        <v>0</v>
      </c>
      <c r="CV17" s="36">
        <v>0.12</v>
      </c>
      <c r="CW17" s="3">
        <f t="shared" si="47"/>
        <v>0</v>
      </c>
      <c r="CX17" s="3">
        <f t="shared" si="48"/>
        <v>0</v>
      </c>
      <c r="CZ17" s="35">
        <v>42</v>
      </c>
      <c r="DA17" s="3">
        <f t="shared" si="49"/>
        <v>0</v>
      </c>
      <c r="DB17" s="3"/>
      <c r="DC17" s="3"/>
      <c r="DD17" s="76">
        <f t="shared" si="50"/>
        <v>0</v>
      </c>
      <c r="DE17" s="3">
        <f t="shared" si="51"/>
        <v>0</v>
      </c>
      <c r="DF17" s="3">
        <f t="shared" si="52"/>
        <v>0</v>
      </c>
      <c r="DG17" s="36">
        <v>0.12</v>
      </c>
      <c r="DH17" s="3">
        <f t="shared" si="53"/>
        <v>0</v>
      </c>
      <c r="DI17" s="3">
        <f t="shared" si="54"/>
        <v>0</v>
      </c>
    </row>
    <row r="18" spans="2:113" x14ac:dyDescent="0.25">
      <c r="B18" s="45">
        <v>43.1</v>
      </c>
      <c r="C18" s="46" t="s">
        <v>131</v>
      </c>
      <c r="D18" s="47">
        <v>27334.803958000008</v>
      </c>
      <c r="E18" s="49"/>
      <c r="F18" s="49"/>
      <c r="G18" s="50">
        <v>27334.803958000008</v>
      </c>
      <c r="H18" s="50">
        <v>0</v>
      </c>
      <c r="I18" s="50">
        <v>27334.803958000008</v>
      </c>
      <c r="J18" s="51">
        <v>0.3</v>
      </c>
      <c r="K18" s="50">
        <v>8200.4411874000016</v>
      </c>
      <c r="L18" s="50">
        <v>19134.362770600004</v>
      </c>
      <c r="N18" s="39">
        <f t="shared" si="0"/>
        <v>0</v>
      </c>
      <c r="P18" s="35">
        <v>43.1</v>
      </c>
      <c r="Q18" s="3"/>
      <c r="R18" s="3">
        <f t="shared" si="1"/>
        <v>0</v>
      </c>
      <c r="S18" s="3"/>
      <c r="T18" s="76">
        <f t="shared" si="2"/>
        <v>0</v>
      </c>
      <c r="U18" s="3">
        <f t="shared" si="3"/>
        <v>0</v>
      </c>
      <c r="V18" s="3">
        <f t="shared" si="4"/>
        <v>0</v>
      </c>
      <c r="W18" s="36">
        <v>0.3</v>
      </c>
      <c r="X18" s="3">
        <f t="shared" si="5"/>
        <v>0</v>
      </c>
      <c r="Y18" s="3">
        <f t="shared" si="6"/>
        <v>0</v>
      </c>
      <c r="Z18"/>
      <c r="AA18" s="35">
        <v>43.1</v>
      </c>
      <c r="AB18" s="3">
        <f t="shared" si="7"/>
        <v>0</v>
      </c>
      <c r="AC18" s="3"/>
      <c r="AD18" s="3"/>
      <c r="AE18" s="76">
        <f t="shared" si="8"/>
        <v>0</v>
      </c>
      <c r="AF18" s="3">
        <f t="shared" si="9"/>
        <v>0</v>
      </c>
      <c r="AG18" s="3">
        <f t="shared" si="10"/>
        <v>0</v>
      </c>
      <c r="AH18" s="36">
        <v>0.3</v>
      </c>
      <c r="AI18" s="3">
        <f t="shared" si="11"/>
        <v>0</v>
      </c>
      <c r="AJ18" s="3">
        <f t="shared" si="12"/>
        <v>0</v>
      </c>
      <c r="AK18"/>
      <c r="AL18" s="35">
        <v>43.1</v>
      </c>
      <c r="AM18" s="3">
        <f t="shared" si="13"/>
        <v>0</v>
      </c>
      <c r="AN18" s="3"/>
      <c r="AO18" s="3"/>
      <c r="AP18" s="76">
        <f t="shared" si="14"/>
        <v>0</v>
      </c>
      <c r="AQ18" s="3">
        <f t="shared" si="15"/>
        <v>0</v>
      </c>
      <c r="AR18" s="3">
        <f t="shared" si="16"/>
        <v>0</v>
      </c>
      <c r="AS18" s="36">
        <v>0.3</v>
      </c>
      <c r="AT18" s="3">
        <f t="shared" si="17"/>
        <v>0</v>
      </c>
      <c r="AU18" s="3">
        <f t="shared" si="18"/>
        <v>0</v>
      </c>
      <c r="AV18"/>
      <c r="AW18" s="35">
        <v>43.1</v>
      </c>
      <c r="AX18" s="3">
        <f t="shared" si="19"/>
        <v>0</v>
      </c>
      <c r="AY18" s="3"/>
      <c r="AZ18" s="3"/>
      <c r="BA18" s="76">
        <f t="shared" si="20"/>
        <v>0</v>
      </c>
      <c r="BB18" s="3">
        <f t="shared" si="21"/>
        <v>0</v>
      </c>
      <c r="BC18" s="3">
        <f t="shared" si="22"/>
        <v>0</v>
      </c>
      <c r="BD18" s="36">
        <v>0.3</v>
      </c>
      <c r="BE18" s="3">
        <f t="shared" si="23"/>
        <v>0</v>
      </c>
      <c r="BF18" s="3">
        <f t="shared" si="24"/>
        <v>0</v>
      </c>
      <c r="BG18"/>
      <c r="BH18" s="35">
        <v>43.1</v>
      </c>
      <c r="BI18" s="3">
        <f t="shared" si="25"/>
        <v>0</v>
      </c>
      <c r="BJ18" s="3"/>
      <c r="BK18" s="3"/>
      <c r="BL18" s="76">
        <f t="shared" si="26"/>
        <v>0</v>
      </c>
      <c r="BM18" s="3">
        <f t="shared" si="27"/>
        <v>0</v>
      </c>
      <c r="BN18" s="3">
        <f t="shared" si="28"/>
        <v>0</v>
      </c>
      <c r="BO18" s="36">
        <v>0.3</v>
      </c>
      <c r="BP18" s="3">
        <f t="shared" si="29"/>
        <v>0</v>
      </c>
      <c r="BQ18" s="3">
        <f t="shared" si="30"/>
        <v>0</v>
      </c>
      <c r="BS18" s="35">
        <v>43.1</v>
      </c>
      <c r="BT18" s="3">
        <f t="shared" si="31"/>
        <v>0</v>
      </c>
      <c r="BU18" s="3"/>
      <c r="BV18" s="3"/>
      <c r="BW18" s="76">
        <f t="shared" si="32"/>
        <v>0</v>
      </c>
      <c r="BX18" s="3">
        <f t="shared" si="33"/>
        <v>0</v>
      </c>
      <c r="BY18" s="3">
        <f t="shared" si="34"/>
        <v>0</v>
      </c>
      <c r="BZ18" s="36">
        <v>0.3</v>
      </c>
      <c r="CA18" s="3">
        <f t="shared" si="35"/>
        <v>0</v>
      </c>
      <c r="CB18" s="3">
        <f t="shared" si="36"/>
        <v>0</v>
      </c>
      <c r="CD18" s="35">
        <v>43.1</v>
      </c>
      <c r="CE18" s="3">
        <f t="shared" si="37"/>
        <v>0</v>
      </c>
      <c r="CF18" s="3"/>
      <c r="CG18" s="3"/>
      <c r="CH18" s="76">
        <f t="shared" si="38"/>
        <v>0</v>
      </c>
      <c r="CI18" s="3">
        <f t="shared" si="39"/>
        <v>0</v>
      </c>
      <c r="CJ18" s="3">
        <f t="shared" si="40"/>
        <v>0</v>
      </c>
      <c r="CK18" s="36">
        <v>0.3</v>
      </c>
      <c r="CL18" s="3">
        <f t="shared" si="41"/>
        <v>0</v>
      </c>
      <c r="CM18" s="3">
        <f t="shared" si="42"/>
        <v>0</v>
      </c>
      <c r="CO18" s="35">
        <v>43.1</v>
      </c>
      <c r="CP18" s="3">
        <f t="shared" si="43"/>
        <v>0</v>
      </c>
      <c r="CQ18" s="3"/>
      <c r="CR18" s="3"/>
      <c r="CS18" s="76">
        <f t="shared" si="44"/>
        <v>0</v>
      </c>
      <c r="CT18" s="3">
        <f t="shared" si="45"/>
        <v>0</v>
      </c>
      <c r="CU18" s="3">
        <f t="shared" si="46"/>
        <v>0</v>
      </c>
      <c r="CV18" s="36">
        <v>0.3</v>
      </c>
      <c r="CW18" s="3">
        <f t="shared" si="47"/>
        <v>0</v>
      </c>
      <c r="CX18" s="3">
        <f t="shared" si="48"/>
        <v>0</v>
      </c>
      <c r="CZ18" s="35">
        <v>43.1</v>
      </c>
      <c r="DA18" s="3">
        <f t="shared" si="49"/>
        <v>0</v>
      </c>
      <c r="DB18" s="3"/>
      <c r="DC18" s="3"/>
      <c r="DD18" s="76">
        <f t="shared" si="50"/>
        <v>0</v>
      </c>
      <c r="DE18" s="3">
        <f t="shared" si="51"/>
        <v>0</v>
      </c>
      <c r="DF18" s="3">
        <f t="shared" si="52"/>
        <v>0</v>
      </c>
      <c r="DG18" s="36">
        <v>0.3</v>
      </c>
      <c r="DH18" s="3">
        <f t="shared" si="53"/>
        <v>0</v>
      </c>
      <c r="DI18" s="3">
        <f t="shared" si="54"/>
        <v>0</v>
      </c>
    </row>
    <row r="19" spans="2:113" x14ac:dyDescent="0.25">
      <c r="B19" s="45">
        <v>43.2</v>
      </c>
      <c r="C19" s="46" t="s">
        <v>132</v>
      </c>
      <c r="D19" s="47">
        <v>0</v>
      </c>
      <c r="E19" s="49"/>
      <c r="F19" s="49"/>
      <c r="G19" s="50">
        <v>0</v>
      </c>
      <c r="H19" s="50">
        <v>0</v>
      </c>
      <c r="I19" s="50">
        <v>0</v>
      </c>
      <c r="J19" s="51">
        <v>0.5</v>
      </c>
      <c r="K19" s="50">
        <v>0</v>
      </c>
      <c r="L19" s="50">
        <v>0</v>
      </c>
      <c r="N19" s="39">
        <f t="shared" si="0"/>
        <v>0</v>
      </c>
      <c r="P19" s="35">
        <v>43.2</v>
      </c>
      <c r="Q19" s="3"/>
      <c r="R19" s="3">
        <f t="shared" si="1"/>
        <v>0</v>
      </c>
      <c r="S19" s="3"/>
      <c r="T19" s="76">
        <f t="shared" si="2"/>
        <v>0</v>
      </c>
      <c r="U19" s="3">
        <f t="shared" si="3"/>
        <v>0</v>
      </c>
      <c r="V19" s="3">
        <f t="shared" si="4"/>
        <v>0</v>
      </c>
      <c r="W19" s="36">
        <v>0.5</v>
      </c>
      <c r="X19" s="3">
        <f t="shared" si="5"/>
        <v>0</v>
      </c>
      <c r="Y19" s="3">
        <f t="shared" si="6"/>
        <v>0</v>
      </c>
      <c r="Z19"/>
      <c r="AA19" s="35">
        <v>43.2</v>
      </c>
      <c r="AB19" s="3">
        <f t="shared" si="7"/>
        <v>0</v>
      </c>
      <c r="AC19" s="3"/>
      <c r="AD19" s="3"/>
      <c r="AE19" s="76">
        <f t="shared" si="8"/>
        <v>0</v>
      </c>
      <c r="AF19" s="3">
        <f t="shared" si="9"/>
        <v>0</v>
      </c>
      <c r="AG19" s="3">
        <f t="shared" si="10"/>
        <v>0</v>
      </c>
      <c r="AH19" s="36">
        <v>0.5</v>
      </c>
      <c r="AI19" s="3">
        <f t="shared" si="11"/>
        <v>0</v>
      </c>
      <c r="AJ19" s="3">
        <f t="shared" si="12"/>
        <v>0</v>
      </c>
      <c r="AK19"/>
      <c r="AL19" s="35">
        <v>43.2</v>
      </c>
      <c r="AM19" s="3">
        <f t="shared" si="13"/>
        <v>0</v>
      </c>
      <c r="AN19" s="3"/>
      <c r="AO19" s="3"/>
      <c r="AP19" s="76">
        <f t="shared" si="14"/>
        <v>0</v>
      </c>
      <c r="AQ19" s="3">
        <f t="shared" si="15"/>
        <v>0</v>
      </c>
      <c r="AR19" s="3">
        <f t="shared" si="16"/>
        <v>0</v>
      </c>
      <c r="AS19" s="36">
        <v>0.5</v>
      </c>
      <c r="AT19" s="3">
        <f t="shared" si="17"/>
        <v>0</v>
      </c>
      <c r="AU19" s="3">
        <f t="shared" si="18"/>
        <v>0</v>
      </c>
      <c r="AV19"/>
      <c r="AW19" s="35">
        <v>43.2</v>
      </c>
      <c r="AX19" s="3">
        <f t="shared" si="19"/>
        <v>0</v>
      </c>
      <c r="AY19" s="3"/>
      <c r="AZ19" s="3"/>
      <c r="BA19" s="76">
        <f t="shared" si="20"/>
        <v>0</v>
      </c>
      <c r="BB19" s="3">
        <f t="shared" si="21"/>
        <v>0</v>
      </c>
      <c r="BC19" s="3">
        <f t="shared" si="22"/>
        <v>0</v>
      </c>
      <c r="BD19" s="36">
        <v>0.5</v>
      </c>
      <c r="BE19" s="3">
        <f t="shared" si="23"/>
        <v>0</v>
      </c>
      <c r="BF19" s="3">
        <f t="shared" si="24"/>
        <v>0</v>
      </c>
      <c r="BG19"/>
      <c r="BH19" s="35">
        <v>43.2</v>
      </c>
      <c r="BI19" s="3">
        <f t="shared" si="25"/>
        <v>0</v>
      </c>
      <c r="BJ19" s="3"/>
      <c r="BK19" s="3"/>
      <c r="BL19" s="76">
        <f t="shared" si="26"/>
        <v>0</v>
      </c>
      <c r="BM19" s="3">
        <f t="shared" si="27"/>
        <v>0</v>
      </c>
      <c r="BN19" s="3">
        <f t="shared" si="28"/>
        <v>0</v>
      </c>
      <c r="BO19" s="36">
        <v>0.5</v>
      </c>
      <c r="BP19" s="3">
        <f t="shared" si="29"/>
        <v>0</v>
      </c>
      <c r="BQ19" s="3">
        <f t="shared" si="30"/>
        <v>0</v>
      </c>
      <c r="BS19" s="35">
        <v>43.2</v>
      </c>
      <c r="BT19" s="3">
        <f t="shared" si="31"/>
        <v>0</v>
      </c>
      <c r="BU19" s="3"/>
      <c r="BV19" s="3"/>
      <c r="BW19" s="76">
        <f t="shared" si="32"/>
        <v>0</v>
      </c>
      <c r="BX19" s="3">
        <f t="shared" si="33"/>
        <v>0</v>
      </c>
      <c r="BY19" s="3">
        <f t="shared" si="34"/>
        <v>0</v>
      </c>
      <c r="BZ19" s="36">
        <v>0.5</v>
      </c>
      <c r="CA19" s="3">
        <f t="shared" si="35"/>
        <v>0</v>
      </c>
      <c r="CB19" s="3">
        <f t="shared" si="36"/>
        <v>0</v>
      </c>
      <c r="CD19" s="35">
        <v>43.2</v>
      </c>
      <c r="CE19" s="3">
        <f t="shared" si="37"/>
        <v>0</v>
      </c>
      <c r="CF19" s="3"/>
      <c r="CG19" s="3"/>
      <c r="CH19" s="76">
        <f t="shared" si="38"/>
        <v>0</v>
      </c>
      <c r="CI19" s="3">
        <f t="shared" si="39"/>
        <v>0</v>
      </c>
      <c r="CJ19" s="3">
        <f t="shared" si="40"/>
        <v>0</v>
      </c>
      <c r="CK19" s="36">
        <v>0.5</v>
      </c>
      <c r="CL19" s="3">
        <f t="shared" si="41"/>
        <v>0</v>
      </c>
      <c r="CM19" s="3">
        <f t="shared" si="42"/>
        <v>0</v>
      </c>
      <c r="CO19" s="35">
        <v>43.2</v>
      </c>
      <c r="CP19" s="3">
        <f t="shared" si="43"/>
        <v>0</v>
      </c>
      <c r="CQ19" s="3"/>
      <c r="CR19" s="3"/>
      <c r="CS19" s="76">
        <f t="shared" si="44"/>
        <v>0</v>
      </c>
      <c r="CT19" s="3">
        <f t="shared" si="45"/>
        <v>0</v>
      </c>
      <c r="CU19" s="3">
        <f t="shared" si="46"/>
        <v>0</v>
      </c>
      <c r="CV19" s="36">
        <v>0.5</v>
      </c>
      <c r="CW19" s="3">
        <f t="shared" si="47"/>
        <v>0</v>
      </c>
      <c r="CX19" s="3">
        <f t="shared" si="48"/>
        <v>0</v>
      </c>
      <c r="CZ19" s="35">
        <v>43.2</v>
      </c>
      <c r="DA19" s="3">
        <f t="shared" si="49"/>
        <v>0</v>
      </c>
      <c r="DB19" s="3"/>
      <c r="DC19" s="3"/>
      <c r="DD19" s="76">
        <f t="shared" si="50"/>
        <v>0</v>
      </c>
      <c r="DE19" s="3">
        <f t="shared" si="51"/>
        <v>0</v>
      </c>
      <c r="DF19" s="3">
        <f t="shared" si="52"/>
        <v>0</v>
      </c>
      <c r="DG19" s="36">
        <v>0.5</v>
      </c>
      <c r="DH19" s="3">
        <f t="shared" si="53"/>
        <v>0</v>
      </c>
      <c r="DI19" s="3">
        <f t="shared" si="54"/>
        <v>0</v>
      </c>
    </row>
    <row r="20" spans="2:113" x14ac:dyDescent="0.25">
      <c r="B20" s="45">
        <v>45</v>
      </c>
      <c r="C20" s="46" t="s">
        <v>133</v>
      </c>
      <c r="D20" s="47">
        <v>3494.8469627499985</v>
      </c>
      <c r="E20" s="49"/>
      <c r="F20" s="49"/>
      <c r="G20" s="50">
        <v>3494.8469627499985</v>
      </c>
      <c r="H20" s="50">
        <v>0</v>
      </c>
      <c r="I20" s="50">
        <v>3494.8469627499985</v>
      </c>
      <c r="J20" s="51">
        <v>0.45</v>
      </c>
      <c r="K20" s="50">
        <v>1572.6811332374994</v>
      </c>
      <c r="L20" s="50">
        <v>1922.1658295124992</v>
      </c>
      <c r="N20" s="39">
        <f t="shared" si="0"/>
        <v>0</v>
      </c>
      <c r="P20" s="35">
        <v>45</v>
      </c>
      <c r="Q20" s="3"/>
      <c r="R20" s="3">
        <f t="shared" si="1"/>
        <v>0</v>
      </c>
      <c r="S20" s="3"/>
      <c r="T20" s="76">
        <f t="shared" si="2"/>
        <v>0</v>
      </c>
      <c r="U20" s="3">
        <f t="shared" si="3"/>
        <v>0</v>
      </c>
      <c r="V20" s="3">
        <f t="shared" si="4"/>
        <v>0</v>
      </c>
      <c r="W20" s="36">
        <v>0.45</v>
      </c>
      <c r="X20" s="3">
        <f t="shared" si="5"/>
        <v>0</v>
      </c>
      <c r="Y20" s="3">
        <f t="shared" si="6"/>
        <v>0</v>
      </c>
      <c r="Z20"/>
      <c r="AA20" s="35">
        <v>45</v>
      </c>
      <c r="AB20" s="3">
        <f t="shared" si="7"/>
        <v>0</v>
      </c>
      <c r="AC20" s="3"/>
      <c r="AD20" s="3"/>
      <c r="AE20" s="76">
        <f t="shared" si="8"/>
        <v>0</v>
      </c>
      <c r="AF20" s="3">
        <f t="shared" si="9"/>
        <v>0</v>
      </c>
      <c r="AG20" s="3">
        <f t="shared" si="10"/>
        <v>0</v>
      </c>
      <c r="AH20" s="36">
        <v>0.45</v>
      </c>
      <c r="AI20" s="3">
        <f t="shared" si="11"/>
        <v>0</v>
      </c>
      <c r="AJ20" s="3">
        <f t="shared" si="12"/>
        <v>0</v>
      </c>
      <c r="AK20"/>
      <c r="AL20" s="35">
        <v>45</v>
      </c>
      <c r="AM20" s="3">
        <f t="shared" si="13"/>
        <v>0</v>
      </c>
      <c r="AN20" s="3"/>
      <c r="AO20" s="3"/>
      <c r="AP20" s="76">
        <f t="shared" si="14"/>
        <v>0</v>
      </c>
      <c r="AQ20" s="3">
        <f t="shared" si="15"/>
        <v>0</v>
      </c>
      <c r="AR20" s="3">
        <f t="shared" si="16"/>
        <v>0</v>
      </c>
      <c r="AS20" s="36">
        <v>0.45</v>
      </c>
      <c r="AT20" s="3">
        <f t="shared" si="17"/>
        <v>0</v>
      </c>
      <c r="AU20" s="3">
        <f t="shared" si="18"/>
        <v>0</v>
      </c>
      <c r="AV20"/>
      <c r="AW20" s="35">
        <v>45</v>
      </c>
      <c r="AX20" s="3">
        <f t="shared" si="19"/>
        <v>0</v>
      </c>
      <c r="AY20" s="3"/>
      <c r="AZ20" s="3"/>
      <c r="BA20" s="76">
        <f t="shared" si="20"/>
        <v>0</v>
      </c>
      <c r="BB20" s="3">
        <f t="shared" si="21"/>
        <v>0</v>
      </c>
      <c r="BC20" s="3">
        <f t="shared" si="22"/>
        <v>0</v>
      </c>
      <c r="BD20" s="36">
        <v>0.45</v>
      </c>
      <c r="BE20" s="3">
        <f t="shared" si="23"/>
        <v>0</v>
      </c>
      <c r="BF20" s="3">
        <f t="shared" si="24"/>
        <v>0</v>
      </c>
      <c r="BG20"/>
      <c r="BH20" s="35">
        <v>45</v>
      </c>
      <c r="BI20" s="3">
        <f t="shared" si="25"/>
        <v>0</v>
      </c>
      <c r="BJ20" s="3"/>
      <c r="BK20" s="3"/>
      <c r="BL20" s="76">
        <f t="shared" si="26"/>
        <v>0</v>
      </c>
      <c r="BM20" s="3">
        <f t="shared" si="27"/>
        <v>0</v>
      </c>
      <c r="BN20" s="3">
        <f t="shared" si="28"/>
        <v>0</v>
      </c>
      <c r="BO20" s="36">
        <v>0.45</v>
      </c>
      <c r="BP20" s="3">
        <f t="shared" si="29"/>
        <v>0</v>
      </c>
      <c r="BQ20" s="3">
        <f t="shared" si="30"/>
        <v>0</v>
      </c>
      <c r="BS20" s="35">
        <v>45</v>
      </c>
      <c r="BT20" s="3">
        <f t="shared" si="31"/>
        <v>0</v>
      </c>
      <c r="BU20" s="3"/>
      <c r="BV20" s="3"/>
      <c r="BW20" s="76">
        <f t="shared" si="32"/>
        <v>0</v>
      </c>
      <c r="BX20" s="3">
        <f t="shared" si="33"/>
        <v>0</v>
      </c>
      <c r="BY20" s="3">
        <f t="shared" si="34"/>
        <v>0</v>
      </c>
      <c r="BZ20" s="36">
        <v>0.45</v>
      </c>
      <c r="CA20" s="3">
        <f t="shared" si="35"/>
        <v>0</v>
      </c>
      <c r="CB20" s="3">
        <f t="shared" si="36"/>
        <v>0</v>
      </c>
      <c r="CD20" s="35">
        <v>45</v>
      </c>
      <c r="CE20" s="3">
        <f t="shared" si="37"/>
        <v>0</v>
      </c>
      <c r="CF20" s="3"/>
      <c r="CG20" s="3"/>
      <c r="CH20" s="76">
        <f t="shared" si="38"/>
        <v>0</v>
      </c>
      <c r="CI20" s="3">
        <f t="shared" si="39"/>
        <v>0</v>
      </c>
      <c r="CJ20" s="3">
        <f t="shared" si="40"/>
        <v>0</v>
      </c>
      <c r="CK20" s="36">
        <v>0.45</v>
      </c>
      <c r="CL20" s="3">
        <f t="shared" si="41"/>
        <v>0</v>
      </c>
      <c r="CM20" s="3">
        <f t="shared" si="42"/>
        <v>0</v>
      </c>
      <c r="CO20" s="35">
        <v>45</v>
      </c>
      <c r="CP20" s="3">
        <f t="shared" si="43"/>
        <v>0</v>
      </c>
      <c r="CQ20" s="3"/>
      <c r="CR20" s="3"/>
      <c r="CS20" s="76">
        <f t="shared" si="44"/>
        <v>0</v>
      </c>
      <c r="CT20" s="3">
        <f t="shared" si="45"/>
        <v>0</v>
      </c>
      <c r="CU20" s="3">
        <f t="shared" si="46"/>
        <v>0</v>
      </c>
      <c r="CV20" s="36">
        <v>0.45</v>
      </c>
      <c r="CW20" s="3">
        <f t="shared" si="47"/>
        <v>0</v>
      </c>
      <c r="CX20" s="3">
        <f t="shared" si="48"/>
        <v>0</v>
      </c>
      <c r="CZ20" s="35">
        <v>45</v>
      </c>
      <c r="DA20" s="3">
        <f t="shared" si="49"/>
        <v>0</v>
      </c>
      <c r="DB20" s="3"/>
      <c r="DC20" s="3"/>
      <c r="DD20" s="76">
        <f t="shared" si="50"/>
        <v>0</v>
      </c>
      <c r="DE20" s="3">
        <f t="shared" si="51"/>
        <v>0</v>
      </c>
      <c r="DF20" s="3">
        <f t="shared" si="52"/>
        <v>0</v>
      </c>
      <c r="DG20" s="36">
        <v>0.45</v>
      </c>
      <c r="DH20" s="3">
        <f t="shared" si="53"/>
        <v>0</v>
      </c>
      <c r="DI20" s="3">
        <f t="shared" si="54"/>
        <v>0</v>
      </c>
    </row>
    <row r="21" spans="2:113" x14ac:dyDescent="0.25">
      <c r="B21" s="45">
        <v>46</v>
      </c>
      <c r="C21" s="46" t="s">
        <v>134</v>
      </c>
      <c r="D21" s="47">
        <v>0</v>
      </c>
      <c r="E21" s="49"/>
      <c r="F21" s="49"/>
      <c r="G21" s="50">
        <v>0</v>
      </c>
      <c r="H21" s="50">
        <v>0</v>
      </c>
      <c r="I21" s="50">
        <v>0</v>
      </c>
      <c r="J21" s="51">
        <v>0.3</v>
      </c>
      <c r="K21" s="50">
        <v>0</v>
      </c>
      <c r="L21" s="50">
        <v>0</v>
      </c>
      <c r="N21" s="39">
        <f t="shared" si="0"/>
        <v>0</v>
      </c>
      <c r="P21" s="35">
        <v>46</v>
      </c>
      <c r="Q21" s="3"/>
      <c r="R21" s="3">
        <f t="shared" si="1"/>
        <v>0</v>
      </c>
      <c r="S21" s="3"/>
      <c r="T21" s="76">
        <f t="shared" si="2"/>
        <v>0</v>
      </c>
      <c r="U21" s="3">
        <f t="shared" si="3"/>
        <v>0</v>
      </c>
      <c r="V21" s="3">
        <f t="shared" si="4"/>
        <v>0</v>
      </c>
      <c r="W21" s="36">
        <v>0.3</v>
      </c>
      <c r="X21" s="3">
        <f t="shared" si="5"/>
        <v>0</v>
      </c>
      <c r="Y21" s="3">
        <f t="shared" si="6"/>
        <v>0</v>
      </c>
      <c r="Z21"/>
      <c r="AA21" s="35">
        <v>46</v>
      </c>
      <c r="AB21" s="3">
        <f t="shared" si="7"/>
        <v>0</v>
      </c>
      <c r="AC21" s="3"/>
      <c r="AD21" s="3"/>
      <c r="AE21" s="76">
        <f t="shared" si="8"/>
        <v>0</v>
      </c>
      <c r="AF21" s="3">
        <f t="shared" si="9"/>
        <v>0</v>
      </c>
      <c r="AG21" s="3">
        <f t="shared" si="10"/>
        <v>0</v>
      </c>
      <c r="AH21" s="36">
        <v>0.3</v>
      </c>
      <c r="AI21" s="3">
        <f t="shared" si="11"/>
        <v>0</v>
      </c>
      <c r="AJ21" s="3">
        <f t="shared" si="12"/>
        <v>0</v>
      </c>
      <c r="AK21"/>
      <c r="AL21" s="35">
        <v>46</v>
      </c>
      <c r="AM21" s="3">
        <f t="shared" si="13"/>
        <v>0</v>
      </c>
      <c r="AN21" s="3"/>
      <c r="AO21" s="3"/>
      <c r="AP21" s="76">
        <f t="shared" si="14"/>
        <v>0</v>
      </c>
      <c r="AQ21" s="3">
        <f t="shared" si="15"/>
        <v>0</v>
      </c>
      <c r="AR21" s="3">
        <f t="shared" si="16"/>
        <v>0</v>
      </c>
      <c r="AS21" s="36">
        <v>0.3</v>
      </c>
      <c r="AT21" s="3">
        <f t="shared" si="17"/>
        <v>0</v>
      </c>
      <c r="AU21" s="3">
        <f t="shared" si="18"/>
        <v>0</v>
      </c>
      <c r="AV21"/>
      <c r="AW21" s="35">
        <v>46</v>
      </c>
      <c r="AX21" s="3">
        <f t="shared" si="19"/>
        <v>0</v>
      </c>
      <c r="AY21" s="3"/>
      <c r="AZ21" s="3"/>
      <c r="BA21" s="76">
        <f t="shared" si="20"/>
        <v>0</v>
      </c>
      <c r="BB21" s="3">
        <f t="shared" si="21"/>
        <v>0</v>
      </c>
      <c r="BC21" s="3">
        <f t="shared" si="22"/>
        <v>0</v>
      </c>
      <c r="BD21" s="36">
        <v>0.3</v>
      </c>
      <c r="BE21" s="3">
        <f t="shared" si="23"/>
        <v>0</v>
      </c>
      <c r="BF21" s="3">
        <f t="shared" si="24"/>
        <v>0</v>
      </c>
      <c r="BG21"/>
      <c r="BH21" s="35">
        <v>46</v>
      </c>
      <c r="BI21" s="3">
        <f t="shared" si="25"/>
        <v>0</v>
      </c>
      <c r="BJ21" s="3"/>
      <c r="BK21" s="3"/>
      <c r="BL21" s="76">
        <f t="shared" si="26"/>
        <v>0</v>
      </c>
      <c r="BM21" s="3">
        <f t="shared" si="27"/>
        <v>0</v>
      </c>
      <c r="BN21" s="3">
        <f t="shared" si="28"/>
        <v>0</v>
      </c>
      <c r="BO21" s="36">
        <v>0.3</v>
      </c>
      <c r="BP21" s="3">
        <f t="shared" si="29"/>
        <v>0</v>
      </c>
      <c r="BQ21" s="3">
        <f t="shared" si="30"/>
        <v>0</v>
      </c>
      <c r="BS21" s="35">
        <v>46</v>
      </c>
      <c r="BT21" s="3">
        <f t="shared" si="31"/>
        <v>0</v>
      </c>
      <c r="BU21" s="3"/>
      <c r="BV21" s="3"/>
      <c r="BW21" s="76">
        <f t="shared" si="32"/>
        <v>0</v>
      </c>
      <c r="BX21" s="3">
        <f t="shared" si="33"/>
        <v>0</v>
      </c>
      <c r="BY21" s="3">
        <f t="shared" si="34"/>
        <v>0</v>
      </c>
      <c r="BZ21" s="36">
        <v>0.3</v>
      </c>
      <c r="CA21" s="3">
        <f t="shared" si="35"/>
        <v>0</v>
      </c>
      <c r="CB21" s="3">
        <f t="shared" si="36"/>
        <v>0</v>
      </c>
      <c r="CD21" s="35">
        <v>46</v>
      </c>
      <c r="CE21" s="3">
        <f t="shared" si="37"/>
        <v>0</v>
      </c>
      <c r="CF21" s="3"/>
      <c r="CG21" s="3"/>
      <c r="CH21" s="76">
        <f t="shared" si="38"/>
        <v>0</v>
      </c>
      <c r="CI21" s="3">
        <f t="shared" si="39"/>
        <v>0</v>
      </c>
      <c r="CJ21" s="3">
        <f t="shared" si="40"/>
        <v>0</v>
      </c>
      <c r="CK21" s="36">
        <v>0.3</v>
      </c>
      <c r="CL21" s="3">
        <f t="shared" si="41"/>
        <v>0</v>
      </c>
      <c r="CM21" s="3">
        <f t="shared" si="42"/>
        <v>0</v>
      </c>
      <c r="CO21" s="35">
        <v>46</v>
      </c>
      <c r="CP21" s="3">
        <f t="shared" si="43"/>
        <v>0</v>
      </c>
      <c r="CQ21" s="3"/>
      <c r="CR21" s="3"/>
      <c r="CS21" s="76">
        <f t="shared" si="44"/>
        <v>0</v>
      </c>
      <c r="CT21" s="3">
        <f t="shared" si="45"/>
        <v>0</v>
      </c>
      <c r="CU21" s="3">
        <f t="shared" si="46"/>
        <v>0</v>
      </c>
      <c r="CV21" s="36">
        <v>0.3</v>
      </c>
      <c r="CW21" s="3">
        <f t="shared" si="47"/>
        <v>0</v>
      </c>
      <c r="CX21" s="3">
        <f t="shared" si="48"/>
        <v>0</v>
      </c>
      <c r="CZ21" s="35">
        <v>46</v>
      </c>
      <c r="DA21" s="3">
        <f t="shared" si="49"/>
        <v>0</v>
      </c>
      <c r="DB21" s="3"/>
      <c r="DC21" s="3"/>
      <c r="DD21" s="76">
        <f t="shared" si="50"/>
        <v>0</v>
      </c>
      <c r="DE21" s="3">
        <f t="shared" si="51"/>
        <v>0</v>
      </c>
      <c r="DF21" s="3">
        <f t="shared" si="52"/>
        <v>0</v>
      </c>
      <c r="DG21" s="36">
        <v>0.3</v>
      </c>
      <c r="DH21" s="3">
        <f t="shared" si="53"/>
        <v>0</v>
      </c>
      <c r="DI21" s="3">
        <f t="shared" si="54"/>
        <v>0</v>
      </c>
    </row>
    <row r="22" spans="2:113" x14ac:dyDescent="0.25">
      <c r="B22" s="45">
        <v>47</v>
      </c>
      <c r="C22" s="46" t="s">
        <v>135</v>
      </c>
      <c r="D22" s="47">
        <v>272935093.65122044</v>
      </c>
      <c r="E22" s="49">
        <v>44436576.80228667</v>
      </c>
      <c r="F22" s="49">
        <v>-557460.07847999991</v>
      </c>
      <c r="G22" s="50">
        <v>316814210.37502712</v>
      </c>
      <c r="H22" s="50">
        <v>21939558.361903336</v>
      </c>
      <c r="I22" s="50">
        <v>338753768.73693043</v>
      </c>
      <c r="J22" s="51">
        <v>0.08</v>
      </c>
      <c r="K22" s="50">
        <v>27100301.498954434</v>
      </c>
      <c r="L22" s="50">
        <v>289713908.8760727</v>
      </c>
      <c r="N22" s="39">
        <f t="shared" si="0"/>
        <v>43879116.723806672</v>
      </c>
      <c r="P22" s="35">
        <v>47</v>
      </c>
      <c r="Q22" s="3"/>
      <c r="R22" s="3">
        <f t="shared" si="1"/>
        <v>43879116.723806672</v>
      </c>
      <c r="S22" s="3"/>
      <c r="T22" s="76">
        <f t="shared" si="2"/>
        <v>43879116.723806672</v>
      </c>
      <c r="U22" s="3">
        <f t="shared" si="3"/>
        <v>65818675.085710004</v>
      </c>
      <c r="V22" s="3">
        <f t="shared" si="4"/>
        <v>65818675.085710004</v>
      </c>
      <c r="W22" s="36">
        <v>0.08</v>
      </c>
      <c r="X22" s="3">
        <f t="shared" si="5"/>
        <v>-5265494.0068568001</v>
      </c>
      <c r="Y22" s="3">
        <f t="shared" si="6"/>
        <v>38613622.716949873</v>
      </c>
      <c r="Z22"/>
      <c r="AA22" s="35">
        <v>47</v>
      </c>
      <c r="AB22" s="3">
        <f t="shared" si="7"/>
        <v>38613622.716949873</v>
      </c>
      <c r="AC22" s="3"/>
      <c r="AD22" s="3"/>
      <c r="AE22" s="76">
        <f t="shared" si="8"/>
        <v>0</v>
      </c>
      <c r="AF22" s="3">
        <f t="shared" si="9"/>
        <v>0</v>
      </c>
      <c r="AG22" s="3">
        <f t="shared" si="10"/>
        <v>38613622.716949873</v>
      </c>
      <c r="AH22" s="36">
        <v>0.08</v>
      </c>
      <c r="AI22" s="3">
        <f t="shared" si="11"/>
        <v>-3089089.8173559899</v>
      </c>
      <c r="AJ22" s="3">
        <f t="shared" si="12"/>
        <v>35524532.899593882</v>
      </c>
      <c r="AK22"/>
      <c r="AL22" s="35">
        <v>47</v>
      </c>
      <c r="AM22" s="3">
        <f t="shared" si="13"/>
        <v>35524532.899593882</v>
      </c>
      <c r="AN22" s="3"/>
      <c r="AO22" s="3"/>
      <c r="AP22" s="76">
        <f t="shared" si="14"/>
        <v>0</v>
      </c>
      <c r="AQ22" s="3">
        <f t="shared" si="15"/>
        <v>0</v>
      </c>
      <c r="AR22" s="3">
        <f t="shared" si="16"/>
        <v>35524532.899593882</v>
      </c>
      <c r="AS22" s="36">
        <v>0.08</v>
      </c>
      <c r="AT22" s="3">
        <f t="shared" si="17"/>
        <v>-2841962.6319675106</v>
      </c>
      <c r="AU22" s="3">
        <f t="shared" si="18"/>
        <v>32682570.267626371</v>
      </c>
      <c r="AV22"/>
      <c r="AW22" s="35">
        <v>47</v>
      </c>
      <c r="AX22" s="3">
        <f t="shared" si="19"/>
        <v>32682570.267626371</v>
      </c>
      <c r="AY22" s="3"/>
      <c r="AZ22" s="3"/>
      <c r="BA22" s="76">
        <f t="shared" si="20"/>
        <v>0</v>
      </c>
      <c r="BB22" s="3">
        <f t="shared" si="21"/>
        <v>0</v>
      </c>
      <c r="BC22" s="3">
        <f t="shared" si="22"/>
        <v>32682570.267626371</v>
      </c>
      <c r="BD22" s="36">
        <v>0.08</v>
      </c>
      <c r="BE22" s="3">
        <f t="shared" si="23"/>
        <v>-2614605.6214101096</v>
      </c>
      <c r="BF22" s="3">
        <f t="shared" si="24"/>
        <v>30067964.646216262</v>
      </c>
      <c r="BG22"/>
      <c r="BH22" s="35">
        <v>47</v>
      </c>
      <c r="BI22" s="3">
        <f t="shared" si="25"/>
        <v>30067964.646216262</v>
      </c>
      <c r="BJ22" s="3"/>
      <c r="BK22" s="3"/>
      <c r="BL22" s="76">
        <f t="shared" si="26"/>
        <v>0</v>
      </c>
      <c r="BM22" s="3">
        <f t="shared" si="27"/>
        <v>0</v>
      </c>
      <c r="BN22" s="3">
        <f t="shared" si="28"/>
        <v>30067964.646216262</v>
      </c>
      <c r="BO22" s="36">
        <v>0.08</v>
      </c>
      <c r="BP22" s="3">
        <f t="shared" si="29"/>
        <v>-2405437.1716973009</v>
      </c>
      <c r="BQ22" s="3">
        <f t="shared" si="30"/>
        <v>27662527.474518962</v>
      </c>
      <c r="BS22" s="35">
        <v>47</v>
      </c>
      <c r="BT22" s="3">
        <f t="shared" si="31"/>
        <v>27662527.474518962</v>
      </c>
      <c r="BU22" s="3"/>
      <c r="BV22" s="3"/>
      <c r="BW22" s="76">
        <f t="shared" si="32"/>
        <v>0</v>
      </c>
      <c r="BX22" s="3">
        <f t="shared" si="33"/>
        <v>0</v>
      </c>
      <c r="BY22" s="3">
        <f t="shared" si="34"/>
        <v>27662527.474518962</v>
      </c>
      <c r="BZ22" s="36">
        <v>0.08</v>
      </c>
      <c r="CA22" s="3">
        <f t="shared" si="35"/>
        <v>-2213002.1979615171</v>
      </c>
      <c r="CB22" s="3">
        <f t="shared" si="36"/>
        <v>25449525.276557446</v>
      </c>
      <c r="CD22" s="35">
        <v>47</v>
      </c>
      <c r="CE22" s="3">
        <f t="shared" si="37"/>
        <v>25449525.276557446</v>
      </c>
      <c r="CF22" s="3"/>
      <c r="CG22" s="3"/>
      <c r="CH22" s="76">
        <f t="shared" si="38"/>
        <v>0</v>
      </c>
      <c r="CI22" s="3">
        <f t="shared" si="39"/>
        <v>0</v>
      </c>
      <c r="CJ22" s="3">
        <f t="shared" si="40"/>
        <v>25449525.276557446</v>
      </c>
      <c r="CK22" s="36">
        <v>0.08</v>
      </c>
      <c r="CL22" s="3">
        <f t="shared" si="41"/>
        <v>-2035962.0221245957</v>
      </c>
      <c r="CM22" s="3">
        <f t="shared" si="42"/>
        <v>23413563.25443285</v>
      </c>
      <c r="CO22" s="35">
        <v>47</v>
      </c>
      <c r="CP22" s="3">
        <f t="shared" si="43"/>
        <v>23413563.25443285</v>
      </c>
      <c r="CQ22" s="3"/>
      <c r="CR22" s="3"/>
      <c r="CS22" s="76">
        <f t="shared" si="44"/>
        <v>0</v>
      </c>
      <c r="CT22" s="3">
        <f t="shared" si="45"/>
        <v>0</v>
      </c>
      <c r="CU22" s="3">
        <f t="shared" si="46"/>
        <v>23413563.25443285</v>
      </c>
      <c r="CV22" s="36">
        <v>0.08</v>
      </c>
      <c r="CW22" s="3">
        <f t="shared" si="47"/>
        <v>-1873085.0603546279</v>
      </c>
      <c r="CX22" s="3">
        <f t="shared" si="48"/>
        <v>21540478.194078222</v>
      </c>
      <c r="CZ22" s="35">
        <v>47</v>
      </c>
      <c r="DA22" s="3">
        <f t="shared" si="49"/>
        <v>21540478.194078222</v>
      </c>
      <c r="DB22" s="3"/>
      <c r="DC22" s="3"/>
      <c r="DD22" s="76">
        <f t="shared" si="50"/>
        <v>0</v>
      </c>
      <c r="DE22" s="3">
        <f t="shared" si="51"/>
        <v>0</v>
      </c>
      <c r="DF22" s="3">
        <f t="shared" si="52"/>
        <v>21540478.194078222</v>
      </c>
      <c r="DG22" s="36">
        <v>0.08</v>
      </c>
      <c r="DH22" s="3">
        <f t="shared" si="53"/>
        <v>-1723238.2555262577</v>
      </c>
      <c r="DI22" s="3">
        <f t="shared" si="54"/>
        <v>19817239.938551962</v>
      </c>
    </row>
    <row r="23" spans="2:113" x14ac:dyDescent="0.25">
      <c r="B23" s="45">
        <v>50</v>
      </c>
      <c r="C23" s="46" t="s">
        <v>136</v>
      </c>
      <c r="D23" s="47">
        <v>0</v>
      </c>
      <c r="E23" s="49"/>
      <c r="F23" s="49"/>
      <c r="G23" s="50">
        <v>0</v>
      </c>
      <c r="H23" s="50">
        <v>0</v>
      </c>
      <c r="I23" s="50">
        <v>0</v>
      </c>
      <c r="J23" s="51">
        <v>0.55000000000000004</v>
      </c>
      <c r="K23" s="50">
        <v>0</v>
      </c>
      <c r="L23" s="50">
        <v>0</v>
      </c>
      <c r="N23" s="39">
        <f t="shared" si="0"/>
        <v>0</v>
      </c>
      <c r="P23" s="35">
        <v>50</v>
      </c>
      <c r="Q23" s="3"/>
      <c r="R23" s="3">
        <f t="shared" si="1"/>
        <v>0</v>
      </c>
      <c r="S23" s="3"/>
      <c r="T23" s="76">
        <f t="shared" si="2"/>
        <v>0</v>
      </c>
      <c r="U23" s="3">
        <f t="shared" si="3"/>
        <v>0</v>
      </c>
      <c r="V23" s="3">
        <f t="shared" si="4"/>
        <v>0</v>
      </c>
      <c r="W23" s="36">
        <v>0.55000000000000004</v>
      </c>
      <c r="X23" s="3">
        <f t="shared" si="5"/>
        <v>0</v>
      </c>
      <c r="Y23" s="3">
        <f t="shared" si="6"/>
        <v>0</v>
      </c>
      <c r="Z23"/>
      <c r="AA23" s="35">
        <v>50</v>
      </c>
      <c r="AB23" s="3">
        <f t="shared" si="7"/>
        <v>0</v>
      </c>
      <c r="AC23" s="3"/>
      <c r="AD23" s="3"/>
      <c r="AE23" s="76">
        <f t="shared" si="8"/>
        <v>0</v>
      </c>
      <c r="AF23" s="3">
        <f t="shared" si="9"/>
        <v>0</v>
      </c>
      <c r="AG23" s="3">
        <f t="shared" si="10"/>
        <v>0</v>
      </c>
      <c r="AH23" s="36">
        <v>0.55000000000000004</v>
      </c>
      <c r="AI23" s="3">
        <f t="shared" si="11"/>
        <v>0</v>
      </c>
      <c r="AJ23" s="3">
        <f t="shared" si="12"/>
        <v>0</v>
      </c>
      <c r="AK23"/>
      <c r="AL23" s="35">
        <v>50</v>
      </c>
      <c r="AM23" s="3">
        <f t="shared" si="13"/>
        <v>0</v>
      </c>
      <c r="AN23" s="3"/>
      <c r="AO23" s="3"/>
      <c r="AP23" s="76">
        <f t="shared" si="14"/>
        <v>0</v>
      </c>
      <c r="AQ23" s="3">
        <f t="shared" si="15"/>
        <v>0</v>
      </c>
      <c r="AR23" s="3">
        <f t="shared" si="16"/>
        <v>0</v>
      </c>
      <c r="AS23" s="36">
        <v>0.55000000000000004</v>
      </c>
      <c r="AT23" s="3">
        <f t="shared" si="17"/>
        <v>0</v>
      </c>
      <c r="AU23" s="3">
        <f t="shared" si="18"/>
        <v>0</v>
      </c>
      <c r="AV23"/>
      <c r="AW23" s="35">
        <v>50</v>
      </c>
      <c r="AX23" s="3">
        <f t="shared" si="19"/>
        <v>0</v>
      </c>
      <c r="AY23" s="3"/>
      <c r="AZ23" s="3"/>
      <c r="BA23" s="76">
        <f t="shared" si="20"/>
        <v>0</v>
      </c>
      <c r="BB23" s="3">
        <f t="shared" si="21"/>
        <v>0</v>
      </c>
      <c r="BC23" s="3">
        <f t="shared" si="22"/>
        <v>0</v>
      </c>
      <c r="BD23" s="36">
        <v>0.55000000000000004</v>
      </c>
      <c r="BE23" s="3">
        <f t="shared" si="23"/>
        <v>0</v>
      </c>
      <c r="BF23" s="3">
        <f t="shared" si="24"/>
        <v>0</v>
      </c>
      <c r="BG23"/>
      <c r="BH23" s="35">
        <v>50</v>
      </c>
      <c r="BI23" s="3">
        <f t="shared" si="25"/>
        <v>0</v>
      </c>
      <c r="BJ23" s="3"/>
      <c r="BK23" s="3"/>
      <c r="BL23" s="76">
        <f t="shared" si="26"/>
        <v>0</v>
      </c>
      <c r="BM23" s="3">
        <f t="shared" si="27"/>
        <v>0</v>
      </c>
      <c r="BN23" s="3">
        <f t="shared" si="28"/>
        <v>0</v>
      </c>
      <c r="BO23" s="36">
        <v>0.55000000000000004</v>
      </c>
      <c r="BP23" s="3">
        <f t="shared" si="29"/>
        <v>0</v>
      </c>
      <c r="BQ23" s="3">
        <f t="shared" si="30"/>
        <v>0</v>
      </c>
      <c r="BS23" s="35">
        <v>50</v>
      </c>
      <c r="BT23" s="3">
        <f t="shared" si="31"/>
        <v>0</v>
      </c>
      <c r="BU23" s="3"/>
      <c r="BV23" s="3"/>
      <c r="BW23" s="76">
        <f t="shared" si="32"/>
        <v>0</v>
      </c>
      <c r="BX23" s="3">
        <f t="shared" si="33"/>
        <v>0</v>
      </c>
      <c r="BY23" s="3">
        <f t="shared" si="34"/>
        <v>0</v>
      </c>
      <c r="BZ23" s="36">
        <v>0.55000000000000004</v>
      </c>
      <c r="CA23" s="3">
        <f t="shared" si="35"/>
        <v>0</v>
      </c>
      <c r="CB23" s="3">
        <f t="shared" si="36"/>
        <v>0</v>
      </c>
      <c r="CD23" s="35">
        <v>50</v>
      </c>
      <c r="CE23" s="3">
        <f t="shared" si="37"/>
        <v>0</v>
      </c>
      <c r="CF23" s="3"/>
      <c r="CG23" s="3"/>
      <c r="CH23" s="76">
        <f t="shared" si="38"/>
        <v>0</v>
      </c>
      <c r="CI23" s="3">
        <f t="shared" si="39"/>
        <v>0</v>
      </c>
      <c r="CJ23" s="3">
        <f t="shared" si="40"/>
        <v>0</v>
      </c>
      <c r="CK23" s="36">
        <v>0.55000000000000004</v>
      </c>
      <c r="CL23" s="3">
        <f t="shared" si="41"/>
        <v>0</v>
      </c>
      <c r="CM23" s="3">
        <f t="shared" si="42"/>
        <v>0</v>
      </c>
      <c r="CO23" s="35">
        <v>50</v>
      </c>
      <c r="CP23" s="3">
        <f t="shared" si="43"/>
        <v>0</v>
      </c>
      <c r="CQ23" s="3"/>
      <c r="CR23" s="3"/>
      <c r="CS23" s="76">
        <f t="shared" si="44"/>
        <v>0</v>
      </c>
      <c r="CT23" s="3">
        <f t="shared" si="45"/>
        <v>0</v>
      </c>
      <c r="CU23" s="3">
        <f t="shared" si="46"/>
        <v>0</v>
      </c>
      <c r="CV23" s="36">
        <v>0.55000000000000004</v>
      </c>
      <c r="CW23" s="3">
        <f t="shared" si="47"/>
        <v>0</v>
      </c>
      <c r="CX23" s="3">
        <f t="shared" si="48"/>
        <v>0</v>
      </c>
      <c r="CZ23" s="35">
        <v>50</v>
      </c>
      <c r="DA23" s="3">
        <f t="shared" si="49"/>
        <v>0</v>
      </c>
      <c r="DB23" s="3"/>
      <c r="DC23" s="3"/>
      <c r="DD23" s="76">
        <f t="shared" si="50"/>
        <v>0</v>
      </c>
      <c r="DE23" s="3">
        <f t="shared" si="51"/>
        <v>0</v>
      </c>
      <c r="DF23" s="3">
        <f t="shared" si="52"/>
        <v>0</v>
      </c>
      <c r="DG23" s="36">
        <v>0.55000000000000004</v>
      </c>
      <c r="DH23" s="3">
        <f t="shared" si="53"/>
        <v>0</v>
      </c>
      <c r="DI23" s="3">
        <f t="shared" si="54"/>
        <v>0</v>
      </c>
    </row>
    <row r="24" spans="2:113" x14ac:dyDescent="0.25">
      <c r="B24" s="45">
        <v>52</v>
      </c>
      <c r="C24" s="46" t="s">
        <v>137</v>
      </c>
      <c r="D24" s="47">
        <v>1388756.693571632</v>
      </c>
      <c r="E24" s="49">
        <v>1518199.9999999923</v>
      </c>
      <c r="F24" s="49"/>
      <c r="G24" s="50">
        <v>2906956.6935716243</v>
      </c>
      <c r="H24" s="50">
        <v>759099.99999999616</v>
      </c>
      <c r="I24" s="50">
        <v>3666056.6935716206</v>
      </c>
      <c r="J24" s="51">
        <v>0.55000000000000004</v>
      </c>
      <c r="K24" s="50">
        <v>2016331.1814643915</v>
      </c>
      <c r="L24" s="50">
        <v>890625.51210723282</v>
      </c>
      <c r="N24" s="39">
        <f t="shared" si="0"/>
        <v>1518199.9999999923</v>
      </c>
      <c r="P24" s="35">
        <v>52</v>
      </c>
      <c r="Q24" s="3"/>
      <c r="R24" s="3">
        <f t="shared" si="1"/>
        <v>1518199.9999999923</v>
      </c>
      <c r="S24" s="3"/>
      <c r="T24" s="76">
        <f t="shared" si="2"/>
        <v>1518199.9999999923</v>
      </c>
      <c r="U24" s="3">
        <f t="shared" si="3"/>
        <v>2277299.9999999884</v>
      </c>
      <c r="V24" s="3">
        <f t="shared" si="4"/>
        <v>2277299.9999999884</v>
      </c>
      <c r="W24" s="36">
        <v>0.55000000000000004</v>
      </c>
      <c r="X24" s="3">
        <f t="shared" si="5"/>
        <v>-1252514.9999999937</v>
      </c>
      <c r="Y24" s="3">
        <f t="shared" si="6"/>
        <v>265684.9999999986</v>
      </c>
      <c r="Z24"/>
      <c r="AA24" s="35">
        <v>52</v>
      </c>
      <c r="AB24" s="3">
        <f t="shared" si="7"/>
        <v>265684.9999999986</v>
      </c>
      <c r="AC24" s="3"/>
      <c r="AD24" s="3"/>
      <c r="AE24" s="76">
        <f t="shared" si="8"/>
        <v>0</v>
      </c>
      <c r="AF24" s="3">
        <f t="shared" si="9"/>
        <v>0</v>
      </c>
      <c r="AG24" s="3">
        <f t="shared" si="10"/>
        <v>265684.9999999986</v>
      </c>
      <c r="AH24" s="36">
        <v>0.55000000000000004</v>
      </c>
      <c r="AI24" s="3">
        <f t="shared" si="11"/>
        <v>-146126.74999999924</v>
      </c>
      <c r="AJ24" s="3">
        <f t="shared" si="12"/>
        <v>119558.24999999936</v>
      </c>
      <c r="AK24"/>
      <c r="AL24" s="35">
        <v>52</v>
      </c>
      <c r="AM24" s="3">
        <f t="shared" si="13"/>
        <v>119558.24999999936</v>
      </c>
      <c r="AN24" s="3"/>
      <c r="AO24" s="3"/>
      <c r="AP24" s="76">
        <f t="shared" si="14"/>
        <v>0</v>
      </c>
      <c r="AQ24" s="3">
        <f t="shared" si="15"/>
        <v>0</v>
      </c>
      <c r="AR24" s="3">
        <f t="shared" si="16"/>
        <v>119558.24999999936</v>
      </c>
      <c r="AS24" s="36">
        <v>0.55000000000000004</v>
      </c>
      <c r="AT24" s="3">
        <f t="shared" si="17"/>
        <v>-65757.037499999657</v>
      </c>
      <c r="AU24" s="3">
        <f t="shared" si="18"/>
        <v>53801.212499999703</v>
      </c>
      <c r="AV24"/>
      <c r="AW24" s="35">
        <v>52</v>
      </c>
      <c r="AX24" s="3">
        <f t="shared" si="19"/>
        <v>53801.212499999703</v>
      </c>
      <c r="AY24" s="3"/>
      <c r="AZ24" s="3"/>
      <c r="BA24" s="76">
        <f t="shared" si="20"/>
        <v>0</v>
      </c>
      <c r="BB24" s="3">
        <f t="shared" si="21"/>
        <v>0</v>
      </c>
      <c r="BC24" s="3">
        <f t="shared" si="22"/>
        <v>53801.212499999703</v>
      </c>
      <c r="BD24" s="36">
        <v>0.55000000000000004</v>
      </c>
      <c r="BE24" s="3">
        <f t="shared" si="23"/>
        <v>-29590.666874999839</v>
      </c>
      <c r="BF24" s="3">
        <f t="shared" si="24"/>
        <v>24210.545624999864</v>
      </c>
      <c r="BG24"/>
      <c r="BH24" s="35">
        <v>52</v>
      </c>
      <c r="BI24" s="3">
        <f t="shared" si="25"/>
        <v>24210.545624999864</v>
      </c>
      <c r="BJ24" s="3"/>
      <c r="BK24" s="3"/>
      <c r="BL24" s="76">
        <f t="shared" si="26"/>
        <v>0</v>
      </c>
      <c r="BM24" s="3">
        <f t="shared" si="27"/>
        <v>0</v>
      </c>
      <c r="BN24" s="3">
        <f t="shared" si="28"/>
        <v>24210.545624999864</v>
      </c>
      <c r="BO24" s="36">
        <v>0.55000000000000004</v>
      </c>
      <c r="BP24" s="3">
        <f t="shared" si="29"/>
        <v>-13315.800093749926</v>
      </c>
      <c r="BQ24" s="3">
        <f t="shared" si="30"/>
        <v>10894.745531249939</v>
      </c>
      <c r="BS24" s="35">
        <v>52</v>
      </c>
      <c r="BT24" s="3">
        <f t="shared" si="31"/>
        <v>10894.745531249939</v>
      </c>
      <c r="BU24" s="3"/>
      <c r="BV24" s="3"/>
      <c r="BW24" s="76">
        <f t="shared" si="32"/>
        <v>0</v>
      </c>
      <c r="BX24" s="3">
        <f t="shared" si="33"/>
        <v>0</v>
      </c>
      <c r="BY24" s="3">
        <f t="shared" si="34"/>
        <v>10894.745531249939</v>
      </c>
      <c r="BZ24" s="36">
        <v>0.55000000000000004</v>
      </c>
      <c r="CA24" s="3">
        <f t="shared" si="35"/>
        <v>-5992.1100421874671</v>
      </c>
      <c r="CB24" s="3">
        <f t="shared" si="36"/>
        <v>4902.6354890624716</v>
      </c>
      <c r="CD24" s="35">
        <v>52</v>
      </c>
      <c r="CE24" s="3">
        <f t="shared" si="37"/>
        <v>4902.6354890624716</v>
      </c>
      <c r="CF24" s="3"/>
      <c r="CG24" s="3"/>
      <c r="CH24" s="76">
        <f t="shared" si="38"/>
        <v>0</v>
      </c>
      <c r="CI24" s="3">
        <f t="shared" si="39"/>
        <v>0</v>
      </c>
      <c r="CJ24" s="3">
        <f t="shared" si="40"/>
        <v>4902.6354890624716</v>
      </c>
      <c r="CK24" s="36">
        <v>0.55000000000000004</v>
      </c>
      <c r="CL24" s="3">
        <f t="shared" si="41"/>
        <v>-2696.4495189843597</v>
      </c>
      <c r="CM24" s="3">
        <f t="shared" si="42"/>
        <v>2206.1859700781119</v>
      </c>
      <c r="CO24" s="35">
        <v>52</v>
      </c>
      <c r="CP24" s="3">
        <f t="shared" si="43"/>
        <v>2206.1859700781119</v>
      </c>
      <c r="CQ24" s="3"/>
      <c r="CR24" s="3"/>
      <c r="CS24" s="76">
        <f t="shared" si="44"/>
        <v>0</v>
      </c>
      <c r="CT24" s="3">
        <f t="shared" si="45"/>
        <v>0</v>
      </c>
      <c r="CU24" s="3">
        <f t="shared" si="46"/>
        <v>2206.1859700781119</v>
      </c>
      <c r="CV24" s="36">
        <v>0.55000000000000004</v>
      </c>
      <c r="CW24" s="3">
        <f t="shared" si="47"/>
        <v>-1213.4022835429616</v>
      </c>
      <c r="CX24" s="3">
        <f t="shared" si="48"/>
        <v>992.78368653515031</v>
      </c>
      <c r="CZ24" s="35">
        <v>52</v>
      </c>
      <c r="DA24" s="3">
        <f t="shared" si="49"/>
        <v>992.78368653515031</v>
      </c>
      <c r="DB24" s="3"/>
      <c r="DC24" s="3"/>
      <c r="DD24" s="76">
        <f t="shared" si="50"/>
        <v>0</v>
      </c>
      <c r="DE24" s="3">
        <f t="shared" si="51"/>
        <v>0</v>
      </c>
      <c r="DF24" s="3">
        <f t="shared" si="52"/>
        <v>992.78368653515031</v>
      </c>
      <c r="DG24" s="36">
        <v>0.55000000000000004</v>
      </c>
      <c r="DH24" s="3">
        <f t="shared" si="53"/>
        <v>-546.03102759433273</v>
      </c>
      <c r="DI24" s="3">
        <f t="shared" si="54"/>
        <v>446.75265894081758</v>
      </c>
    </row>
    <row r="25" spans="2:113" x14ac:dyDescent="0.25">
      <c r="B25" s="45">
        <v>95</v>
      </c>
      <c r="C25" s="46" t="s">
        <v>138</v>
      </c>
      <c r="D25" s="47">
        <v>3620860.8600000003</v>
      </c>
      <c r="E25" s="49"/>
      <c r="F25" s="49"/>
      <c r="G25" s="50">
        <v>3620860.8600000003</v>
      </c>
      <c r="H25" s="50">
        <v>0</v>
      </c>
      <c r="I25" s="50">
        <v>3620860.8600000003</v>
      </c>
      <c r="J25" s="51">
        <v>0</v>
      </c>
      <c r="K25" s="50">
        <v>0</v>
      </c>
      <c r="L25" s="50">
        <v>3620860.8600000003</v>
      </c>
      <c r="N25" s="39">
        <f t="shared" si="0"/>
        <v>0</v>
      </c>
      <c r="P25" s="35">
        <v>95</v>
      </c>
      <c r="Q25" s="3"/>
      <c r="R25" s="3">
        <f t="shared" si="1"/>
        <v>0</v>
      </c>
      <c r="S25" s="3"/>
      <c r="T25" s="76">
        <f t="shared" si="2"/>
        <v>0</v>
      </c>
      <c r="U25" s="3">
        <f t="shared" si="3"/>
        <v>0</v>
      </c>
      <c r="V25" s="3">
        <f t="shared" si="4"/>
        <v>0</v>
      </c>
      <c r="W25" s="36">
        <v>0</v>
      </c>
      <c r="X25" s="3">
        <f t="shared" si="5"/>
        <v>0</v>
      </c>
      <c r="Y25" s="3">
        <f t="shared" si="6"/>
        <v>0</v>
      </c>
      <c r="Z25"/>
      <c r="AA25" s="35">
        <v>95</v>
      </c>
      <c r="AB25" s="3">
        <f t="shared" si="7"/>
        <v>0</v>
      </c>
      <c r="AC25" s="3"/>
      <c r="AD25" s="3"/>
      <c r="AE25" s="76">
        <f t="shared" si="8"/>
        <v>0</v>
      </c>
      <c r="AF25" s="3">
        <f t="shared" si="9"/>
        <v>0</v>
      </c>
      <c r="AG25" s="3">
        <f t="shared" si="10"/>
        <v>0</v>
      </c>
      <c r="AH25" s="36">
        <v>0</v>
      </c>
      <c r="AI25" s="3">
        <f t="shared" si="11"/>
        <v>0</v>
      </c>
      <c r="AJ25" s="3">
        <f t="shared" si="12"/>
        <v>0</v>
      </c>
      <c r="AK25"/>
      <c r="AL25" s="35">
        <v>95</v>
      </c>
      <c r="AM25" s="3">
        <f t="shared" si="13"/>
        <v>0</v>
      </c>
      <c r="AN25" s="3"/>
      <c r="AO25" s="3"/>
      <c r="AP25" s="76">
        <f t="shared" si="14"/>
        <v>0</v>
      </c>
      <c r="AQ25" s="3">
        <f t="shared" si="15"/>
        <v>0</v>
      </c>
      <c r="AR25" s="3">
        <f t="shared" si="16"/>
        <v>0</v>
      </c>
      <c r="AS25" s="36">
        <v>0</v>
      </c>
      <c r="AT25" s="3">
        <f t="shared" si="17"/>
        <v>0</v>
      </c>
      <c r="AU25" s="3">
        <f t="shared" si="18"/>
        <v>0</v>
      </c>
      <c r="AV25"/>
      <c r="AW25" s="35">
        <v>95</v>
      </c>
      <c r="AX25" s="3">
        <f t="shared" si="19"/>
        <v>0</v>
      </c>
      <c r="AY25" s="3"/>
      <c r="AZ25" s="3"/>
      <c r="BA25" s="76">
        <f t="shared" si="20"/>
        <v>0</v>
      </c>
      <c r="BB25" s="3">
        <f t="shared" si="21"/>
        <v>0</v>
      </c>
      <c r="BC25" s="3">
        <f t="shared" si="22"/>
        <v>0</v>
      </c>
      <c r="BD25" s="36">
        <v>0</v>
      </c>
      <c r="BE25" s="3">
        <f t="shared" si="23"/>
        <v>0</v>
      </c>
      <c r="BF25" s="3">
        <f t="shared" si="24"/>
        <v>0</v>
      </c>
      <c r="BG25"/>
      <c r="BH25" s="35">
        <v>95</v>
      </c>
      <c r="BI25" s="3">
        <f t="shared" si="25"/>
        <v>0</v>
      </c>
      <c r="BJ25" s="3"/>
      <c r="BK25" s="3"/>
      <c r="BL25" s="76">
        <f t="shared" si="26"/>
        <v>0</v>
      </c>
      <c r="BM25" s="3">
        <f t="shared" si="27"/>
        <v>0</v>
      </c>
      <c r="BN25" s="3">
        <f t="shared" si="28"/>
        <v>0</v>
      </c>
      <c r="BO25" s="36">
        <v>0</v>
      </c>
      <c r="BP25" s="3">
        <f t="shared" si="29"/>
        <v>0</v>
      </c>
      <c r="BQ25" s="3">
        <f t="shared" si="30"/>
        <v>0</v>
      </c>
      <c r="BS25" s="35">
        <v>95</v>
      </c>
      <c r="BT25" s="3">
        <f t="shared" si="31"/>
        <v>0</v>
      </c>
      <c r="BU25" s="3"/>
      <c r="BV25" s="3"/>
      <c r="BW25" s="76">
        <f t="shared" si="32"/>
        <v>0</v>
      </c>
      <c r="BX25" s="3">
        <f t="shared" si="33"/>
        <v>0</v>
      </c>
      <c r="BY25" s="3">
        <f t="shared" si="34"/>
        <v>0</v>
      </c>
      <c r="BZ25" s="36">
        <v>0</v>
      </c>
      <c r="CA25" s="3">
        <f t="shared" si="35"/>
        <v>0</v>
      </c>
      <c r="CB25" s="3">
        <f t="shared" si="36"/>
        <v>0</v>
      </c>
      <c r="CD25" s="35">
        <v>95</v>
      </c>
      <c r="CE25" s="3">
        <f t="shared" si="37"/>
        <v>0</v>
      </c>
      <c r="CF25" s="3"/>
      <c r="CG25" s="3"/>
      <c r="CH25" s="76">
        <f t="shared" si="38"/>
        <v>0</v>
      </c>
      <c r="CI25" s="3">
        <f t="shared" si="39"/>
        <v>0</v>
      </c>
      <c r="CJ25" s="3">
        <f t="shared" si="40"/>
        <v>0</v>
      </c>
      <c r="CK25" s="36">
        <v>0</v>
      </c>
      <c r="CL25" s="3">
        <f t="shared" si="41"/>
        <v>0</v>
      </c>
      <c r="CM25" s="3">
        <f t="shared" si="42"/>
        <v>0</v>
      </c>
      <c r="CO25" s="35">
        <v>95</v>
      </c>
      <c r="CP25" s="3">
        <f t="shared" si="43"/>
        <v>0</v>
      </c>
      <c r="CQ25" s="3"/>
      <c r="CR25" s="3"/>
      <c r="CS25" s="76">
        <f t="shared" si="44"/>
        <v>0</v>
      </c>
      <c r="CT25" s="3">
        <f t="shared" si="45"/>
        <v>0</v>
      </c>
      <c r="CU25" s="3">
        <f t="shared" si="46"/>
        <v>0</v>
      </c>
      <c r="CV25" s="36">
        <v>0</v>
      </c>
      <c r="CW25" s="3">
        <f t="shared" si="47"/>
        <v>0</v>
      </c>
      <c r="CX25" s="3">
        <f t="shared" si="48"/>
        <v>0</v>
      </c>
      <c r="CZ25" s="35">
        <v>95</v>
      </c>
      <c r="DA25" s="3">
        <f t="shared" si="49"/>
        <v>0</v>
      </c>
      <c r="DB25" s="3"/>
      <c r="DC25" s="3"/>
      <c r="DD25" s="76">
        <f t="shared" si="50"/>
        <v>0</v>
      </c>
      <c r="DE25" s="3">
        <f t="shared" si="51"/>
        <v>0</v>
      </c>
      <c r="DF25" s="3">
        <f t="shared" si="52"/>
        <v>0</v>
      </c>
      <c r="DG25" s="36">
        <v>0</v>
      </c>
      <c r="DH25" s="3">
        <f t="shared" si="53"/>
        <v>0</v>
      </c>
      <c r="DI25" s="3">
        <f t="shared" si="54"/>
        <v>0</v>
      </c>
    </row>
    <row r="26" spans="2:113" x14ac:dyDescent="0.25">
      <c r="B26" s="55" t="s">
        <v>140</v>
      </c>
      <c r="C26" s="56" t="s">
        <v>140</v>
      </c>
      <c r="D26" s="57" t="s">
        <v>140</v>
      </c>
      <c r="E26" s="49"/>
      <c r="F26" s="49"/>
      <c r="G26" s="50"/>
      <c r="H26" s="50">
        <v>0</v>
      </c>
      <c r="I26" s="50"/>
      <c r="J26" s="51">
        <v>0</v>
      </c>
      <c r="K26" s="50">
        <v>0</v>
      </c>
      <c r="L26" s="50">
        <v>0</v>
      </c>
      <c r="N26" s="39">
        <f t="shared" si="0"/>
        <v>0</v>
      </c>
      <c r="P26"/>
      <c r="Q26" s="3"/>
      <c r="R26" s="3">
        <f t="shared" si="1"/>
        <v>0</v>
      </c>
      <c r="S26" s="3"/>
      <c r="T26" s="76">
        <f t="shared" si="2"/>
        <v>0</v>
      </c>
      <c r="U26" s="3">
        <f t="shared" si="3"/>
        <v>0</v>
      </c>
      <c r="V26" s="3">
        <f t="shared" si="4"/>
        <v>0</v>
      </c>
      <c r="W26" s="3"/>
      <c r="X26" s="3">
        <f t="shared" si="5"/>
        <v>0</v>
      </c>
      <c r="Y26" s="3">
        <f t="shared" si="6"/>
        <v>0</v>
      </c>
      <c r="Z26"/>
      <c r="AA26"/>
      <c r="AB26" s="3">
        <f t="shared" si="7"/>
        <v>0</v>
      </c>
      <c r="AC26" s="3"/>
      <c r="AD26" s="3"/>
      <c r="AE26" s="76">
        <f t="shared" si="8"/>
        <v>0</v>
      </c>
      <c r="AF26" s="3">
        <f t="shared" si="9"/>
        <v>0</v>
      </c>
      <c r="AG26" s="3">
        <f t="shared" si="10"/>
        <v>0</v>
      </c>
      <c r="AH26" s="3"/>
      <c r="AI26" s="3">
        <f t="shared" si="11"/>
        <v>0</v>
      </c>
      <c r="AJ26" s="3">
        <f t="shared" si="12"/>
        <v>0</v>
      </c>
      <c r="AK26"/>
      <c r="AL26"/>
      <c r="AM26" s="3">
        <f t="shared" si="13"/>
        <v>0</v>
      </c>
      <c r="AN26" s="3"/>
      <c r="AO26" s="3"/>
      <c r="AP26" s="76">
        <f t="shared" si="14"/>
        <v>0</v>
      </c>
      <c r="AQ26" s="3">
        <f t="shared" si="15"/>
        <v>0</v>
      </c>
      <c r="AR26" s="3">
        <f t="shared" si="16"/>
        <v>0</v>
      </c>
      <c r="AS26" s="3"/>
      <c r="AT26" s="3">
        <f t="shared" si="17"/>
        <v>0</v>
      </c>
      <c r="AU26" s="3">
        <f t="shared" si="18"/>
        <v>0</v>
      </c>
      <c r="AV26"/>
      <c r="AW26"/>
      <c r="AX26" s="3">
        <f t="shared" si="19"/>
        <v>0</v>
      </c>
      <c r="AY26" s="3"/>
      <c r="AZ26" s="3"/>
      <c r="BA26" s="76">
        <f t="shared" si="20"/>
        <v>0</v>
      </c>
      <c r="BB26" s="3">
        <f t="shared" si="21"/>
        <v>0</v>
      </c>
      <c r="BC26" s="3">
        <f t="shared" si="22"/>
        <v>0</v>
      </c>
      <c r="BD26" s="3"/>
      <c r="BE26" s="3">
        <f t="shared" si="23"/>
        <v>0</v>
      </c>
      <c r="BF26" s="3">
        <f t="shared" si="24"/>
        <v>0</v>
      </c>
      <c r="BG26"/>
      <c r="BH26"/>
      <c r="BI26" s="3">
        <f t="shared" si="25"/>
        <v>0</v>
      </c>
      <c r="BJ26" s="3"/>
      <c r="BK26" s="3"/>
      <c r="BL26" s="76">
        <f t="shared" si="26"/>
        <v>0</v>
      </c>
      <c r="BM26" s="3">
        <f t="shared" si="27"/>
        <v>0</v>
      </c>
      <c r="BN26" s="3">
        <f t="shared" si="28"/>
        <v>0</v>
      </c>
      <c r="BO26" s="3"/>
      <c r="BP26" s="3">
        <f t="shared" si="29"/>
        <v>0</v>
      </c>
      <c r="BQ26" s="3">
        <f t="shared" si="30"/>
        <v>0</v>
      </c>
      <c r="BS26"/>
      <c r="BT26" s="3">
        <f t="shared" si="31"/>
        <v>0</v>
      </c>
      <c r="BU26" s="3"/>
      <c r="BV26" s="3"/>
      <c r="BW26" s="76">
        <f t="shared" si="32"/>
        <v>0</v>
      </c>
      <c r="BX26" s="3">
        <f t="shared" si="33"/>
        <v>0</v>
      </c>
      <c r="BY26" s="3">
        <f t="shared" si="34"/>
        <v>0</v>
      </c>
      <c r="BZ26" s="3"/>
      <c r="CA26" s="3">
        <f t="shared" si="35"/>
        <v>0</v>
      </c>
      <c r="CB26" s="3">
        <f t="shared" si="36"/>
        <v>0</v>
      </c>
      <c r="CD26"/>
      <c r="CE26" s="3">
        <f t="shared" si="37"/>
        <v>0</v>
      </c>
      <c r="CF26" s="3"/>
      <c r="CG26" s="3"/>
      <c r="CH26" s="76">
        <f t="shared" si="38"/>
        <v>0</v>
      </c>
      <c r="CI26" s="3">
        <f t="shared" si="39"/>
        <v>0</v>
      </c>
      <c r="CJ26" s="3">
        <f t="shared" si="40"/>
        <v>0</v>
      </c>
      <c r="CK26" s="3"/>
      <c r="CL26" s="3">
        <f t="shared" si="41"/>
        <v>0</v>
      </c>
      <c r="CM26" s="3">
        <f t="shared" si="42"/>
        <v>0</v>
      </c>
      <c r="CO26"/>
      <c r="CP26" s="3">
        <f t="shared" si="43"/>
        <v>0</v>
      </c>
      <c r="CQ26" s="3"/>
      <c r="CR26" s="3"/>
      <c r="CS26" s="76">
        <f t="shared" si="44"/>
        <v>0</v>
      </c>
      <c r="CT26" s="3">
        <f t="shared" si="45"/>
        <v>0</v>
      </c>
      <c r="CU26" s="3">
        <f t="shared" si="46"/>
        <v>0</v>
      </c>
      <c r="CV26" s="3"/>
      <c r="CW26" s="3">
        <f t="shared" si="47"/>
        <v>0</v>
      </c>
      <c r="CX26" s="3">
        <f t="shared" si="48"/>
        <v>0</v>
      </c>
      <c r="CZ26"/>
      <c r="DA26" s="3">
        <f t="shared" si="49"/>
        <v>0</v>
      </c>
      <c r="DB26" s="3"/>
      <c r="DC26" s="3"/>
      <c r="DD26" s="76">
        <f t="shared" si="50"/>
        <v>0</v>
      </c>
      <c r="DE26" s="3">
        <f t="shared" si="51"/>
        <v>0</v>
      </c>
      <c r="DF26" s="3">
        <f t="shared" si="52"/>
        <v>0</v>
      </c>
      <c r="DG26" s="3"/>
      <c r="DH26" s="3">
        <f t="shared" si="53"/>
        <v>0</v>
      </c>
      <c r="DI26" s="3">
        <f t="shared" si="54"/>
        <v>0</v>
      </c>
    </row>
    <row r="27" spans="2:113" x14ac:dyDescent="0.25">
      <c r="B27" s="55" t="s">
        <v>140</v>
      </c>
      <c r="C27" s="56" t="s">
        <v>140</v>
      </c>
      <c r="D27" s="57" t="s">
        <v>140</v>
      </c>
      <c r="E27" s="49"/>
      <c r="F27" s="49"/>
      <c r="G27" s="50"/>
      <c r="H27" s="50">
        <v>0</v>
      </c>
      <c r="I27" s="50"/>
      <c r="J27" s="51">
        <v>0</v>
      </c>
      <c r="K27" s="50">
        <v>0</v>
      </c>
      <c r="L27" s="50">
        <v>0</v>
      </c>
      <c r="N27" s="39">
        <f t="shared" si="0"/>
        <v>0</v>
      </c>
      <c r="P27"/>
      <c r="Q27" s="3"/>
      <c r="R27" s="3">
        <f t="shared" si="1"/>
        <v>0</v>
      </c>
      <c r="S27" s="3"/>
      <c r="T27" s="76">
        <f t="shared" si="2"/>
        <v>0</v>
      </c>
      <c r="U27" s="3">
        <f t="shared" si="3"/>
        <v>0</v>
      </c>
      <c r="V27" s="3">
        <f t="shared" si="4"/>
        <v>0</v>
      </c>
      <c r="W27" s="3"/>
      <c r="X27" s="3">
        <f t="shared" si="5"/>
        <v>0</v>
      </c>
      <c r="Y27" s="3">
        <f t="shared" si="6"/>
        <v>0</v>
      </c>
      <c r="Z27"/>
      <c r="AA27"/>
      <c r="AB27" s="3">
        <f t="shared" si="7"/>
        <v>0</v>
      </c>
      <c r="AC27" s="3"/>
      <c r="AD27" s="3"/>
      <c r="AE27" s="76">
        <f t="shared" si="8"/>
        <v>0</v>
      </c>
      <c r="AF27" s="3">
        <f t="shared" si="9"/>
        <v>0</v>
      </c>
      <c r="AG27" s="3">
        <f t="shared" si="10"/>
        <v>0</v>
      </c>
      <c r="AH27" s="3"/>
      <c r="AI27" s="3">
        <f t="shared" si="11"/>
        <v>0</v>
      </c>
      <c r="AJ27" s="3">
        <f t="shared" si="12"/>
        <v>0</v>
      </c>
      <c r="AK27"/>
      <c r="AL27"/>
      <c r="AM27" s="3">
        <f t="shared" si="13"/>
        <v>0</v>
      </c>
      <c r="AN27" s="3"/>
      <c r="AO27" s="3"/>
      <c r="AP27" s="76">
        <f t="shared" si="14"/>
        <v>0</v>
      </c>
      <c r="AQ27" s="3">
        <f t="shared" si="15"/>
        <v>0</v>
      </c>
      <c r="AR27" s="3">
        <f t="shared" si="16"/>
        <v>0</v>
      </c>
      <c r="AS27" s="3"/>
      <c r="AT27" s="3">
        <f t="shared" si="17"/>
        <v>0</v>
      </c>
      <c r="AU27" s="3">
        <f t="shared" si="18"/>
        <v>0</v>
      </c>
      <c r="AV27"/>
      <c r="AW27"/>
      <c r="AX27" s="3">
        <f t="shared" si="19"/>
        <v>0</v>
      </c>
      <c r="AY27" s="3"/>
      <c r="AZ27" s="3"/>
      <c r="BA27" s="76">
        <f t="shared" si="20"/>
        <v>0</v>
      </c>
      <c r="BB27" s="3">
        <f t="shared" si="21"/>
        <v>0</v>
      </c>
      <c r="BC27" s="3">
        <f t="shared" si="22"/>
        <v>0</v>
      </c>
      <c r="BD27" s="3"/>
      <c r="BE27" s="3">
        <f t="shared" si="23"/>
        <v>0</v>
      </c>
      <c r="BF27" s="3">
        <f t="shared" si="24"/>
        <v>0</v>
      </c>
      <c r="BG27"/>
      <c r="BH27"/>
      <c r="BI27" s="3">
        <f t="shared" si="25"/>
        <v>0</v>
      </c>
      <c r="BJ27" s="3"/>
      <c r="BK27" s="3"/>
      <c r="BL27" s="76">
        <f t="shared" si="26"/>
        <v>0</v>
      </c>
      <c r="BM27" s="3">
        <f t="shared" si="27"/>
        <v>0</v>
      </c>
      <c r="BN27" s="3">
        <f t="shared" si="28"/>
        <v>0</v>
      </c>
      <c r="BO27" s="3"/>
      <c r="BP27" s="3">
        <f t="shared" si="29"/>
        <v>0</v>
      </c>
      <c r="BQ27" s="3">
        <f t="shared" si="30"/>
        <v>0</v>
      </c>
      <c r="BS27"/>
      <c r="BT27" s="3">
        <f t="shared" si="31"/>
        <v>0</v>
      </c>
      <c r="BU27" s="3"/>
      <c r="BV27" s="3"/>
      <c r="BW27" s="76">
        <f t="shared" si="32"/>
        <v>0</v>
      </c>
      <c r="BX27" s="3">
        <f t="shared" si="33"/>
        <v>0</v>
      </c>
      <c r="BY27" s="3">
        <f t="shared" si="34"/>
        <v>0</v>
      </c>
      <c r="BZ27" s="3"/>
      <c r="CA27" s="3">
        <f t="shared" si="35"/>
        <v>0</v>
      </c>
      <c r="CB27" s="3">
        <f t="shared" si="36"/>
        <v>0</v>
      </c>
      <c r="CD27"/>
      <c r="CE27" s="3">
        <f t="shared" si="37"/>
        <v>0</v>
      </c>
      <c r="CF27" s="3"/>
      <c r="CG27" s="3"/>
      <c r="CH27" s="76">
        <f t="shared" si="38"/>
        <v>0</v>
      </c>
      <c r="CI27" s="3">
        <f t="shared" si="39"/>
        <v>0</v>
      </c>
      <c r="CJ27" s="3">
        <f t="shared" si="40"/>
        <v>0</v>
      </c>
      <c r="CK27" s="3"/>
      <c r="CL27" s="3">
        <f t="shared" si="41"/>
        <v>0</v>
      </c>
      <c r="CM27" s="3">
        <f t="shared" si="42"/>
        <v>0</v>
      </c>
      <c r="CO27"/>
      <c r="CP27" s="3">
        <f t="shared" si="43"/>
        <v>0</v>
      </c>
      <c r="CQ27" s="3"/>
      <c r="CR27" s="3"/>
      <c r="CS27" s="76">
        <f t="shared" si="44"/>
        <v>0</v>
      </c>
      <c r="CT27" s="3">
        <f t="shared" si="45"/>
        <v>0</v>
      </c>
      <c r="CU27" s="3">
        <f t="shared" si="46"/>
        <v>0</v>
      </c>
      <c r="CV27" s="3"/>
      <c r="CW27" s="3">
        <f t="shared" si="47"/>
        <v>0</v>
      </c>
      <c r="CX27" s="3">
        <f t="shared" si="48"/>
        <v>0</v>
      </c>
      <c r="CZ27"/>
      <c r="DA27" s="3">
        <f t="shared" si="49"/>
        <v>0</v>
      </c>
      <c r="DB27" s="3"/>
      <c r="DC27" s="3"/>
      <c r="DD27" s="76">
        <f t="shared" si="50"/>
        <v>0</v>
      </c>
      <c r="DE27" s="3">
        <f t="shared" si="51"/>
        <v>0</v>
      </c>
      <c r="DF27" s="3">
        <f t="shared" si="52"/>
        <v>0</v>
      </c>
      <c r="DG27" s="3"/>
      <c r="DH27" s="3">
        <f t="shared" si="53"/>
        <v>0</v>
      </c>
      <c r="DI27" s="3">
        <f t="shared" si="54"/>
        <v>0</v>
      </c>
    </row>
    <row r="28" spans="2:113" x14ac:dyDescent="0.25">
      <c r="B28" s="55" t="s">
        <v>140</v>
      </c>
      <c r="C28" s="56" t="s">
        <v>140</v>
      </c>
      <c r="D28" s="57" t="s">
        <v>140</v>
      </c>
      <c r="E28" s="49"/>
      <c r="F28" s="49"/>
      <c r="G28" s="50"/>
      <c r="H28" s="50">
        <v>0</v>
      </c>
      <c r="I28" s="50"/>
      <c r="J28" s="51">
        <v>0</v>
      </c>
      <c r="K28" s="50">
        <v>0</v>
      </c>
      <c r="L28" s="50">
        <v>0</v>
      </c>
      <c r="N28" s="39">
        <f t="shared" si="0"/>
        <v>0</v>
      </c>
      <c r="P28"/>
      <c r="Q28" s="3"/>
      <c r="R28" s="3">
        <f t="shared" si="1"/>
        <v>0</v>
      </c>
      <c r="S28" s="3"/>
      <c r="T28" s="76">
        <f t="shared" si="2"/>
        <v>0</v>
      </c>
      <c r="U28" s="3">
        <f t="shared" si="3"/>
        <v>0</v>
      </c>
      <c r="V28" s="3">
        <f t="shared" si="4"/>
        <v>0</v>
      </c>
      <c r="W28" s="3"/>
      <c r="X28" s="3">
        <f t="shared" si="5"/>
        <v>0</v>
      </c>
      <c r="Y28" s="3">
        <f t="shared" si="6"/>
        <v>0</v>
      </c>
      <c r="Z28"/>
      <c r="AA28"/>
      <c r="AB28" s="3">
        <f t="shared" si="7"/>
        <v>0</v>
      </c>
      <c r="AC28" s="3"/>
      <c r="AD28" s="3"/>
      <c r="AE28" s="76">
        <f t="shared" si="8"/>
        <v>0</v>
      </c>
      <c r="AF28" s="3">
        <f t="shared" si="9"/>
        <v>0</v>
      </c>
      <c r="AG28" s="3">
        <f t="shared" si="10"/>
        <v>0</v>
      </c>
      <c r="AH28" s="3"/>
      <c r="AI28" s="3">
        <f t="shared" si="11"/>
        <v>0</v>
      </c>
      <c r="AJ28" s="3">
        <f t="shared" si="12"/>
        <v>0</v>
      </c>
      <c r="AK28"/>
      <c r="AL28"/>
      <c r="AM28" s="3">
        <f t="shared" si="13"/>
        <v>0</v>
      </c>
      <c r="AN28" s="3"/>
      <c r="AO28" s="3"/>
      <c r="AP28" s="76">
        <f t="shared" si="14"/>
        <v>0</v>
      </c>
      <c r="AQ28" s="3">
        <f t="shared" si="15"/>
        <v>0</v>
      </c>
      <c r="AR28" s="3">
        <f t="shared" si="16"/>
        <v>0</v>
      </c>
      <c r="AS28" s="3"/>
      <c r="AT28" s="3">
        <f t="shared" si="17"/>
        <v>0</v>
      </c>
      <c r="AU28" s="3">
        <f t="shared" si="18"/>
        <v>0</v>
      </c>
      <c r="AV28"/>
      <c r="AW28"/>
      <c r="AX28" s="3">
        <f t="shared" si="19"/>
        <v>0</v>
      </c>
      <c r="AY28" s="3"/>
      <c r="AZ28" s="3"/>
      <c r="BA28" s="76">
        <f t="shared" si="20"/>
        <v>0</v>
      </c>
      <c r="BB28" s="3">
        <f t="shared" si="21"/>
        <v>0</v>
      </c>
      <c r="BC28" s="3">
        <f t="shared" si="22"/>
        <v>0</v>
      </c>
      <c r="BD28" s="3"/>
      <c r="BE28" s="3">
        <f t="shared" si="23"/>
        <v>0</v>
      </c>
      <c r="BF28" s="3">
        <f t="shared" si="24"/>
        <v>0</v>
      </c>
      <c r="BG28"/>
      <c r="BH28"/>
      <c r="BI28" s="3">
        <f t="shared" si="25"/>
        <v>0</v>
      </c>
      <c r="BJ28" s="3"/>
      <c r="BK28" s="3"/>
      <c r="BL28" s="76">
        <f t="shared" si="26"/>
        <v>0</v>
      </c>
      <c r="BM28" s="3">
        <f t="shared" si="27"/>
        <v>0</v>
      </c>
      <c r="BN28" s="3">
        <f t="shared" si="28"/>
        <v>0</v>
      </c>
      <c r="BO28" s="3"/>
      <c r="BP28" s="3">
        <f t="shared" si="29"/>
        <v>0</v>
      </c>
      <c r="BQ28" s="3">
        <f t="shared" si="30"/>
        <v>0</v>
      </c>
      <c r="BS28"/>
      <c r="BT28" s="3">
        <f t="shared" si="31"/>
        <v>0</v>
      </c>
      <c r="BU28" s="3"/>
      <c r="BV28" s="3"/>
      <c r="BW28" s="76">
        <f t="shared" si="32"/>
        <v>0</v>
      </c>
      <c r="BX28" s="3">
        <f t="shared" si="33"/>
        <v>0</v>
      </c>
      <c r="BY28" s="3">
        <f t="shared" si="34"/>
        <v>0</v>
      </c>
      <c r="BZ28" s="3"/>
      <c r="CA28" s="3">
        <f t="shared" si="35"/>
        <v>0</v>
      </c>
      <c r="CB28" s="3">
        <f t="shared" si="36"/>
        <v>0</v>
      </c>
      <c r="CD28"/>
      <c r="CE28" s="3">
        <f t="shared" si="37"/>
        <v>0</v>
      </c>
      <c r="CF28" s="3"/>
      <c r="CG28" s="3"/>
      <c r="CH28" s="76">
        <f t="shared" si="38"/>
        <v>0</v>
      </c>
      <c r="CI28" s="3">
        <f t="shared" si="39"/>
        <v>0</v>
      </c>
      <c r="CJ28" s="3">
        <f t="shared" si="40"/>
        <v>0</v>
      </c>
      <c r="CK28" s="3"/>
      <c r="CL28" s="3">
        <f t="shared" si="41"/>
        <v>0</v>
      </c>
      <c r="CM28" s="3">
        <f t="shared" si="42"/>
        <v>0</v>
      </c>
      <c r="CO28"/>
      <c r="CP28" s="3">
        <f t="shared" si="43"/>
        <v>0</v>
      </c>
      <c r="CQ28" s="3"/>
      <c r="CR28" s="3"/>
      <c r="CS28" s="76">
        <f t="shared" si="44"/>
        <v>0</v>
      </c>
      <c r="CT28" s="3">
        <f t="shared" si="45"/>
        <v>0</v>
      </c>
      <c r="CU28" s="3">
        <f t="shared" si="46"/>
        <v>0</v>
      </c>
      <c r="CV28" s="3"/>
      <c r="CW28" s="3">
        <f t="shared" si="47"/>
        <v>0</v>
      </c>
      <c r="CX28" s="3">
        <f t="shared" si="48"/>
        <v>0</v>
      </c>
      <c r="CZ28"/>
      <c r="DA28" s="3">
        <f t="shared" si="49"/>
        <v>0</v>
      </c>
      <c r="DB28" s="3"/>
      <c r="DC28" s="3"/>
      <c r="DD28" s="76">
        <f t="shared" si="50"/>
        <v>0</v>
      </c>
      <c r="DE28" s="3">
        <f t="shared" si="51"/>
        <v>0</v>
      </c>
      <c r="DF28" s="3">
        <f t="shared" si="52"/>
        <v>0</v>
      </c>
      <c r="DG28" s="3"/>
      <c r="DH28" s="3">
        <f t="shared" si="53"/>
        <v>0</v>
      </c>
      <c r="DI28" s="3">
        <f t="shared" si="54"/>
        <v>0</v>
      </c>
    </row>
    <row r="29" spans="2:113" ht="15.75" thickBot="1" x14ac:dyDescent="0.3">
      <c r="B29" s="55" t="s">
        <v>140</v>
      </c>
      <c r="C29" s="56" t="s">
        <v>140</v>
      </c>
      <c r="D29" s="57" t="s">
        <v>140</v>
      </c>
      <c r="E29" s="49"/>
      <c r="F29" s="49"/>
      <c r="G29" s="50"/>
      <c r="H29" s="50">
        <v>0</v>
      </c>
      <c r="I29" s="50"/>
      <c r="J29" s="51">
        <v>0</v>
      </c>
      <c r="K29" s="50">
        <v>0</v>
      </c>
      <c r="L29" s="50">
        <v>0</v>
      </c>
      <c r="N29" s="39">
        <f t="shared" si="0"/>
        <v>0</v>
      </c>
      <c r="P29"/>
      <c r="Q29" s="7">
        <f>SUM(Q4:Q28)</f>
        <v>0</v>
      </c>
      <c r="R29" s="7">
        <f>SUM(R4:R28)</f>
        <v>48915016.728606671</v>
      </c>
      <c r="S29" s="7">
        <f t="shared" ref="S29:V29" si="55">SUM(S4:S28)</f>
        <v>0</v>
      </c>
      <c r="T29" s="7">
        <f t="shared" si="55"/>
        <v>48915016.728606671</v>
      </c>
      <c r="U29" s="7">
        <f t="shared" si="55"/>
        <v>73372525.092910007</v>
      </c>
      <c r="V29" s="7">
        <f t="shared" si="55"/>
        <v>73372525.092910007</v>
      </c>
      <c r="W29" s="3"/>
      <c r="X29" s="7">
        <f t="shared" ref="X29:Y29" si="56">SUM(X4:X28)</f>
        <v>-8214669.0116568012</v>
      </c>
      <c r="Y29" s="7">
        <f t="shared" si="56"/>
        <v>40700347.716949873</v>
      </c>
      <c r="Z29"/>
      <c r="AA29"/>
      <c r="AB29" s="7">
        <f>SUM(AB4:AB28)</f>
        <v>40700347.716949873</v>
      </c>
      <c r="AC29" s="7">
        <f>SUM(AC4:AC28)</f>
        <v>0</v>
      </c>
      <c r="AD29" s="7">
        <f t="shared" ref="AD29:AG29" si="57">SUM(AD4:AD28)</f>
        <v>0</v>
      </c>
      <c r="AE29" s="7">
        <f t="shared" si="57"/>
        <v>0</v>
      </c>
      <c r="AF29" s="7">
        <f t="shared" si="57"/>
        <v>0</v>
      </c>
      <c r="AG29" s="7">
        <f t="shared" si="57"/>
        <v>40700347.716949873</v>
      </c>
      <c r="AH29" s="3"/>
      <c r="AI29" s="7">
        <f t="shared" ref="AI29:AJ29" si="58">SUM(AI4:AI28)</f>
        <v>-3632966.567355989</v>
      </c>
      <c r="AJ29" s="7">
        <f t="shared" si="58"/>
        <v>37067381.149593882</v>
      </c>
      <c r="AK29"/>
      <c r="AL29"/>
      <c r="AM29" s="7">
        <f>SUM(AM4:AM28)</f>
        <v>37067381.149593882</v>
      </c>
      <c r="AN29" s="7">
        <f>SUM(AN4:AN28)</f>
        <v>0</v>
      </c>
      <c r="AO29" s="7">
        <f t="shared" ref="AO29:AR29" si="59">SUM(AO4:AO28)</f>
        <v>0</v>
      </c>
      <c r="AP29" s="7">
        <f t="shared" si="59"/>
        <v>0</v>
      </c>
      <c r="AQ29" s="7">
        <f t="shared" si="59"/>
        <v>0</v>
      </c>
      <c r="AR29" s="7">
        <f t="shared" si="59"/>
        <v>37067381.149593882</v>
      </c>
      <c r="AS29" s="3"/>
      <c r="AT29" s="7">
        <f t="shared" ref="AT29:AU29" si="60">SUM(AT4:AT28)</f>
        <v>-3200410.98946751</v>
      </c>
      <c r="AU29" s="7">
        <f t="shared" si="60"/>
        <v>33866970.160126373</v>
      </c>
      <c r="AV29"/>
      <c r="AW29"/>
      <c r="AX29" s="7">
        <f>SUM(AX4:AX28)</f>
        <v>33866970.160126373</v>
      </c>
      <c r="AY29" s="7">
        <f>SUM(AY4:AY28)</f>
        <v>0</v>
      </c>
      <c r="AZ29" s="7">
        <f t="shared" ref="AZ29:BC29" si="61">SUM(AZ4:AZ28)</f>
        <v>0</v>
      </c>
      <c r="BA29" s="7">
        <f t="shared" si="61"/>
        <v>0</v>
      </c>
      <c r="BB29" s="7">
        <f t="shared" si="61"/>
        <v>0</v>
      </c>
      <c r="BC29" s="7">
        <f t="shared" si="61"/>
        <v>33866970.160126373</v>
      </c>
      <c r="BD29" s="3"/>
      <c r="BE29" s="7">
        <f t="shared" ref="BE29:BF29" si="62">SUM(BE4:BE28)</f>
        <v>-2861111.1114851092</v>
      </c>
      <c r="BF29" s="7">
        <f t="shared" si="62"/>
        <v>31005859.048641264</v>
      </c>
      <c r="BG29"/>
      <c r="BH29"/>
      <c r="BI29" s="7">
        <f>SUM(BI4:BI28)</f>
        <v>31005859.048641264</v>
      </c>
      <c r="BJ29" s="7">
        <f>SUM(BJ4:BJ28)</f>
        <v>0</v>
      </c>
      <c r="BK29" s="7">
        <f t="shared" ref="BK29:BN29" si="63">SUM(BK4:BK28)</f>
        <v>0</v>
      </c>
      <c r="BL29" s="7">
        <f t="shared" si="63"/>
        <v>0</v>
      </c>
      <c r="BM29" s="7">
        <f t="shared" si="63"/>
        <v>0</v>
      </c>
      <c r="BN29" s="7">
        <f t="shared" si="63"/>
        <v>31005859.048641264</v>
      </c>
      <c r="BO29" s="3"/>
      <c r="BP29" s="7">
        <f t="shared" ref="BP29:BQ29" si="64">SUM(BP4:BP28)</f>
        <v>-2580811.196863051</v>
      </c>
      <c r="BQ29" s="7">
        <f t="shared" si="64"/>
        <v>28425047.851778213</v>
      </c>
      <c r="BS29"/>
      <c r="BT29" s="7">
        <f>SUM(BT4:BT28)</f>
        <v>28425047.851778213</v>
      </c>
      <c r="BU29" s="7">
        <f>SUM(BU4:BU28)</f>
        <v>0</v>
      </c>
      <c r="BV29" s="7">
        <f t="shared" ref="BV29:BY29" si="65">SUM(BV4:BV28)</f>
        <v>0</v>
      </c>
      <c r="BW29" s="7">
        <f t="shared" si="65"/>
        <v>0</v>
      </c>
      <c r="BX29" s="7">
        <f t="shared" si="65"/>
        <v>0</v>
      </c>
      <c r="BY29" s="7">
        <f t="shared" si="65"/>
        <v>28425047.851778213</v>
      </c>
      <c r="BZ29" s="3"/>
      <c r="CA29" s="7">
        <f t="shared" ref="CA29:CB29" si="66">SUM(CA4:CA28)</f>
        <v>-2341178.7489128243</v>
      </c>
      <c r="CB29" s="7">
        <f t="shared" si="66"/>
        <v>26083869.102865387</v>
      </c>
      <c r="CD29"/>
      <c r="CE29" s="7">
        <f>SUM(CE4:CE28)</f>
        <v>26083869.102865387</v>
      </c>
      <c r="CF29" s="7">
        <f>SUM(CF4:CF28)</f>
        <v>0</v>
      </c>
      <c r="CG29" s="7">
        <f t="shared" ref="CG29:CJ29" si="67">SUM(CG4:CG28)</f>
        <v>0</v>
      </c>
      <c r="CH29" s="7">
        <f t="shared" si="67"/>
        <v>0</v>
      </c>
      <c r="CI29" s="7">
        <f t="shared" si="67"/>
        <v>0</v>
      </c>
      <c r="CJ29" s="7">
        <f t="shared" si="67"/>
        <v>26083869.102865387</v>
      </c>
      <c r="CK29" s="3"/>
      <c r="CL29" s="7">
        <f t="shared" ref="CL29:CM29" si="68">SUM(CL4:CL28)</f>
        <v>-2131729.1550883353</v>
      </c>
      <c r="CM29" s="7">
        <f t="shared" si="68"/>
        <v>23952139.947777055</v>
      </c>
      <c r="CO29"/>
      <c r="CP29" s="7">
        <f>SUM(CP4:CP28)</f>
        <v>23952139.947777055</v>
      </c>
      <c r="CQ29" s="7">
        <f>SUM(CQ4:CQ28)</f>
        <v>0</v>
      </c>
      <c r="CR29" s="7">
        <f t="shared" ref="CR29:CU29" si="69">SUM(CR4:CR28)</f>
        <v>0</v>
      </c>
      <c r="CS29" s="7">
        <f t="shared" si="69"/>
        <v>0</v>
      </c>
      <c r="CT29" s="7">
        <f t="shared" si="69"/>
        <v>0</v>
      </c>
      <c r="CU29" s="7">
        <f t="shared" si="69"/>
        <v>23952139.947777055</v>
      </c>
      <c r="CV29" s="3"/>
      <c r="CW29" s="7">
        <f t="shared" ref="CW29:CX29" si="70">SUM(CW4:CW28)</f>
        <v>-1946005.963892736</v>
      </c>
      <c r="CX29" s="7">
        <f t="shared" si="70"/>
        <v>22006133.983884316</v>
      </c>
      <c r="CZ29"/>
      <c r="DA29" s="7">
        <f>SUM(DA4:DA28)</f>
        <v>22006133.983884316</v>
      </c>
      <c r="DB29" s="7">
        <f>SUM(DB4:DB28)</f>
        <v>0</v>
      </c>
      <c r="DC29" s="7">
        <f t="shared" ref="DC29:DF29" si="71">SUM(DC4:DC28)</f>
        <v>0</v>
      </c>
      <c r="DD29" s="7">
        <f t="shared" si="71"/>
        <v>0</v>
      </c>
      <c r="DE29" s="7">
        <f t="shared" si="71"/>
        <v>0</v>
      </c>
      <c r="DF29" s="7">
        <f t="shared" si="71"/>
        <v>22006133.983884316</v>
      </c>
      <c r="DG29" s="3"/>
      <c r="DH29" s="7">
        <f t="shared" ref="DH29:DI29" si="72">SUM(DH4:DH28)</f>
        <v>-1779729.7281833144</v>
      </c>
      <c r="DI29" s="7">
        <f t="shared" si="72"/>
        <v>20226404.255701002</v>
      </c>
    </row>
    <row r="30" spans="2:113" ht="15.75" thickTop="1" x14ac:dyDescent="0.25">
      <c r="B30" s="55" t="s">
        <v>140</v>
      </c>
      <c r="C30" s="56" t="s">
        <v>140</v>
      </c>
      <c r="D30" s="57" t="s">
        <v>140</v>
      </c>
      <c r="E30" s="49"/>
      <c r="F30" s="49"/>
      <c r="G30" s="50"/>
      <c r="H30" s="50">
        <v>0</v>
      </c>
      <c r="I30" s="50"/>
      <c r="J30" s="51">
        <v>0</v>
      </c>
      <c r="K30" s="50">
        <v>0</v>
      </c>
      <c r="L30" s="50">
        <v>0</v>
      </c>
      <c r="N30" s="39">
        <f t="shared" si="0"/>
        <v>0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S30"/>
      <c r="BT30"/>
      <c r="BU30"/>
      <c r="BV30"/>
      <c r="BW30"/>
      <c r="BX30"/>
      <c r="BY30"/>
      <c r="BZ30"/>
      <c r="CA30"/>
      <c r="CB30"/>
      <c r="CD30"/>
      <c r="CE30"/>
      <c r="CF30"/>
      <c r="CG30"/>
      <c r="CH30"/>
      <c r="CI30"/>
      <c r="CJ30"/>
      <c r="CK30"/>
      <c r="CL30"/>
      <c r="CM30"/>
      <c r="CO30"/>
      <c r="CP30"/>
      <c r="CQ30"/>
      <c r="CR30"/>
      <c r="CS30"/>
      <c r="CT30"/>
      <c r="CU30"/>
      <c r="CV30"/>
      <c r="CW30"/>
      <c r="CX30"/>
      <c r="CZ30"/>
      <c r="DA30"/>
      <c r="DB30"/>
      <c r="DC30"/>
      <c r="DD30"/>
      <c r="DE30"/>
      <c r="DF30"/>
      <c r="DG30"/>
      <c r="DH30"/>
      <c r="DI30"/>
    </row>
    <row r="31" spans="2:113" x14ac:dyDescent="0.25">
      <c r="B31" s="55" t="s">
        <v>140</v>
      </c>
      <c r="C31" s="56" t="s">
        <v>140</v>
      </c>
      <c r="D31" s="57" t="s">
        <v>140</v>
      </c>
      <c r="E31" s="49"/>
      <c r="F31" s="49"/>
      <c r="G31" s="50"/>
      <c r="H31" s="50">
        <v>0</v>
      </c>
      <c r="I31" s="50"/>
      <c r="J31" s="51">
        <v>0</v>
      </c>
      <c r="K31" s="50">
        <v>0</v>
      </c>
      <c r="L31" s="50">
        <v>0</v>
      </c>
      <c r="N31" s="39">
        <f t="shared" si="0"/>
        <v>0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S31"/>
      <c r="BT31"/>
      <c r="BU31"/>
      <c r="BV31"/>
      <c r="BW31"/>
      <c r="BX31"/>
      <c r="BY31"/>
      <c r="BZ31"/>
      <c r="CA31"/>
      <c r="CB31"/>
      <c r="CD31"/>
      <c r="CE31"/>
      <c r="CF31"/>
      <c r="CG31"/>
      <c r="CH31"/>
      <c r="CI31"/>
      <c r="CJ31"/>
      <c r="CK31"/>
      <c r="CL31"/>
      <c r="CM31"/>
      <c r="CO31"/>
      <c r="CP31"/>
      <c r="CQ31"/>
      <c r="CR31"/>
      <c r="CS31"/>
      <c r="CT31"/>
      <c r="CU31"/>
      <c r="CV31"/>
      <c r="CW31"/>
      <c r="CX31"/>
      <c r="CZ31"/>
      <c r="DA31"/>
      <c r="DB31"/>
      <c r="DC31"/>
      <c r="DD31"/>
      <c r="DE31"/>
      <c r="DF31"/>
      <c r="DG31"/>
      <c r="DH31"/>
      <c r="DI31"/>
    </row>
    <row r="32" spans="2:113" x14ac:dyDescent="0.25">
      <c r="B32" s="55" t="s">
        <v>140</v>
      </c>
      <c r="C32" s="56" t="s">
        <v>140</v>
      </c>
      <c r="D32" s="57" t="s">
        <v>140</v>
      </c>
      <c r="E32" s="49"/>
      <c r="F32" s="49"/>
      <c r="G32" s="50"/>
      <c r="H32" s="50">
        <v>0</v>
      </c>
      <c r="I32" s="50"/>
      <c r="J32" s="51">
        <v>0</v>
      </c>
      <c r="K32" s="50">
        <v>0</v>
      </c>
      <c r="L32" s="50">
        <v>0</v>
      </c>
      <c r="N32" s="39">
        <f t="shared" si="0"/>
        <v>0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S32"/>
      <c r="BT32"/>
      <c r="BU32"/>
      <c r="BV32"/>
      <c r="BW32"/>
      <c r="BX32"/>
      <c r="BY32"/>
      <c r="BZ32"/>
      <c r="CA32"/>
      <c r="CB32"/>
      <c r="CD32"/>
      <c r="CE32"/>
      <c r="CF32"/>
      <c r="CG32"/>
      <c r="CH32"/>
      <c r="CI32"/>
      <c r="CJ32"/>
      <c r="CK32"/>
      <c r="CL32"/>
      <c r="CM32"/>
      <c r="CO32"/>
      <c r="CP32"/>
      <c r="CQ32"/>
      <c r="CR32"/>
      <c r="CS32"/>
      <c r="CT32"/>
      <c r="CU32"/>
      <c r="CV32"/>
      <c r="CW32"/>
      <c r="CX32"/>
      <c r="CZ32"/>
      <c r="DA32"/>
      <c r="DB32"/>
      <c r="DC32"/>
      <c r="DD32"/>
      <c r="DE32"/>
      <c r="DF32"/>
      <c r="DG32"/>
      <c r="DH32"/>
      <c r="DI32"/>
    </row>
    <row r="33" spans="2:113" x14ac:dyDescent="0.25">
      <c r="B33" s="55" t="s">
        <v>140</v>
      </c>
      <c r="C33" s="56" t="s">
        <v>140</v>
      </c>
      <c r="D33" s="57" t="s">
        <v>140</v>
      </c>
      <c r="E33" s="49"/>
      <c r="F33" s="49"/>
      <c r="G33" s="50"/>
      <c r="H33" s="50">
        <v>0</v>
      </c>
      <c r="I33" s="50"/>
      <c r="J33" s="51">
        <v>0</v>
      </c>
      <c r="K33" s="50">
        <v>0</v>
      </c>
      <c r="L33" s="50">
        <v>0</v>
      </c>
      <c r="N33" s="39">
        <f t="shared" si="0"/>
        <v>0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S33"/>
      <c r="BT33"/>
      <c r="BU33"/>
      <c r="BV33"/>
      <c r="BW33"/>
      <c r="BX33"/>
      <c r="BY33"/>
      <c r="BZ33"/>
      <c r="CA33"/>
      <c r="CB33"/>
      <c r="CD33"/>
      <c r="CE33"/>
      <c r="CF33"/>
      <c r="CG33"/>
      <c r="CH33"/>
      <c r="CI33"/>
      <c r="CJ33"/>
      <c r="CK33"/>
      <c r="CL33"/>
      <c r="CM33"/>
      <c r="CO33"/>
      <c r="CP33"/>
      <c r="CQ33"/>
      <c r="CR33"/>
      <c r="CS33"/>
      <c r="CT33"/>
      <c r="CU33"/>
      <c r="CV33"/>
      <c r="CW33"/>
      <c r="CX33"/>
      <c r="CZ33"/>
      <c r="DA33"/>
      <c r="DB33"/>
      <c r="DC33"/>
      <c r="DD33"/>
      <c r="DE33"/>
      <c r="DF33"/>
      <c r="DG33"/>
      <c r="DH33"/>
      <c r="DI33"/>
    </row>
    <row r="34" spans="2:113" x14ac:dyDescent="0.25">
      <c r="B34" s="55" t="s">
        <v>140</v>
      </c>
      <c r="C34" s="56" t="s">
        <v>140</v>
      </c>
      <c r="D34" s="57" t="s">
        <v>140</v>
      </c>
      <c r="E34" s="49"/>
      <c r="F34" s="49"/>
      <c r="G34" s="50"/>
      <c r="H34" s="50">
        <v>0</v>
      </c>
      <c r="I34" s="50"/>
      <c r="J34" s="51">
        <v>0</v>
      </c>
      <c r="K34" s="50">
        <v>0</v>
      </c>
      <c r="L34" s="50">
        <v>0</v>
      </c>
      <c r="N34" s="39">
        <f t="shared" si="0"/>
        <v>0</v>
      </c>
      <c r="P34" s="100" t="s">
        <v>141</v>
      </c>
      <c r="Q34" s="100"/>
      <c r="R34" s="100"/>
      <c r="S34" s="100"/>
      <c r="T34" s="100"/>
      <c r="U34" s="100"/>
      <c r="V34" s="100"/>
      <c r="W34" s="100"/>
      <c r="X34" s="100"/>
      <c r="Y34" s="100"/>
      <c r="Z34"/>
      <c r="AA34" s="100" t="s">
        <v>142</v>
      </c>
      <c r="AB34" s="100"/>
      <c r="AC34" s="100"/>
      <c r="AD34" s="100"/>
      <c r="AE34" s="100"/>
      <c r="AF34" s="100"/>
      <c r="AG34" s="100"/>
      <c r="AH34" s="100"/>
      <c r="AI34" s="100"/>
      <c r="AJ34" s="100"/>
      <c r="AK34"/>
      <c r="AL34" s="100" t="s">
        <v>143</v>
      </c>
      <c r="AM34" s="100"/>
      <c r="AN34" s="100"/>
      <c r="AO34" s="100"/>
      <c r="AP34" s="100"/>
      <c r="AQ34" s="100"/>
      <c r="AR34" s="100"/>
      <c r="AS34" s="100"/>
      <c r="AT34" s="100"/>
      <c r="AU34" s="100"/>
      <c r="AV34"/>
      <c r="AW34" s="100" t="s">
        <v>144</v>
      </c>
      <c r="AX34" s="100"/>
      <c r="AY34" s="100"/>
      <c r="AZ34" s="100"/>
      <c r="BA34" s="100"/>
      <c r="BB34" s="100"/>
      <c r="BC34" s="100"/>
      <c r="BD34" s="100"/>
      <c r="BE34" s="100"/>
      <c r="BF34" s="100"/>
      <c r="BG34"/>
      <c r="BH34" s="100" t="s">
        <v>145</v>
      </c>
      <c r="BI34" s="100"/>
      <c r="BJ34" s="100"/>
      <c r="BK34" s="100"/>
      <c r="BL34" s="100"/>
      <c r="BM34" s="100"/>
      <c r="BN34" s="100"/>
      <c r="BO34" s="100"/>
      <c r="BP34" s="100"/>
      <c r="BQ34" s="100"/>
      <c r="BS34" s="100" t="s">
        <v>146</v>
      </c>
      <c r="BT34" s="100"/>
      <c r="BU34" s="100"/>
      <c r="BV34" s="100"/>
      <c r="BW34" s="100"/>
      <c r="BX34" s="100"/>
      <c r="BY34" s="100"/>
      <c r="BZ34" s="100"/>
      <c r="CA34" s="100"/>
      <c r="CB34" s="100"/>
      <c r="CD34" s="100" t="s">
        <v>147</v>
      </c>
      <c r="CE34" s="100"/>
      <c r="CF34" s="100"/>
      <c r="CG34" s="100"/>
      <c r="CH34" s="100"/>
      <c r="CI34" s="100"/>
      <c r="CJ34" s="100"/>
      <c r="CK34" s="100"/>
      <c r="CL34" s="100"/>
      <c r="CM34" s="100"/>
      <c r="CO34" s="100" t="s">
        <v>148</v>
      </c>
      <c r="CP34" s="100"/>
      <c r="CQ34" s="100"/>
      <c r="CR34" s="100"/>
      <c r="CS34" s="100"/>
      <c r="CT34" s="100"/>
      <c r="CU34" s="100"/>
      <c r="CV34" s="100"/>
      <c r="CW34" s="100"/>
      <c r="CX34" s="100"/>
      <c r="CZ34" s="100" t="s">
        <v>148</v>
      </c>
      <c r="DA34" s="100"/>
      <c r="DB34" s="100"/>
      <c r="DC34" s="100"/>
      <c r="DD34" s="100"/>
      <c r="DE34" s="100"/>
      <c r="DF34" s="100"/>
      <c r="DG34" s="100"/>
      <c r="DH34" s="100"/>
      <c r="DI34" s="100"/>
    </row>
    <row r="35" spans="2:113" ht="60.75" thickBot="1" x14ac:dyDescent="0.3">
      <c r="B35" s="55" t="s">
        <v>140</v>
      </c>
      <c r="C35" s="56" t="s">
        <v>140</v>
      </c>
      <c r="D35" s="57" t="s">
        <v>140</v>
      </c>
      <c r="E35" s="49"/>
      <c r="F35" s="49"/>
      <c r="G35" s="50"/>
      <c r="H35" s="50">
        <v>0</v>
      </c>
      <c r="I35" s="50"/>
      <c r="J35" s="51">
        <v>0</v>
      </c>
      <c r="K35" s="50">
        <v>0</v>
      </c>
      <c r="L35" s="50">
        <v>0</v>
      </c>
      <c r="N35" s="39">
        <f t="shared" si="0"/>
        <v>0</v>
      </c>
      <c r="P35" s="34" t="s">
        <v>99</v>
      </c>
      <c r="Q35" s="34" t="s">
        <v>110</v>
      </c>
      <c r="R35" s="34" t="s">
        <v>102</v>
      </c>
      <c r="S35" s="34"/>
      <c r="T35" s="34" t="s">
        <v>111</v>
      </c>
      <c r="U35" s="77" t="s">
        <v>150</v>
      </c>
      <c r="V35" s="34" t="s">
        <v>151</v>
      </c>
      <c r="W35" s="34" t="s">
        <v>114</v>
      </c>
      <c r="X35" s="34" t="s">
        <v>115</v>
      </c>
      <c r="Y35" s="34" t="s">
        <v>116</v>
      </c>
      <c r="Z35"/>
      <c r="AA35" s="34" t="s">
        <v>99</v>
      </c>
      <c r="AB35" s="34" t="s">
        <v>110</v>
      </c>
      <c r="AC35" s="34" t="s">
        <v>102</v>
      </c>
      <c r="AD35" s="34"/>
      <c r="AE35" s="34" t="s">
        <v>111</v>
      </c>
      <c r="AF35" s="77" t="s">
        <v>150</v>
      </c>
      <c r="AG35" s="34" t="s">
        <v>151</v>
      </c>
      <c r="AH35" s="34" t="s">
        <v>114</v>
      </c>
      <c r="AI35" s="34" t="s">
        <v>115</v>
      </c>
      <c r="AJ35" s="34" t="s">
        <v>116</v>
      </c>
      <c r="AK35"/>
      <c r="AL35" s="34" t="s">
        <v>99</v>
      </c>
      <c r="AM35" s="34" t="s">
        <v>110</v>
      </c>
      <c r="AN35" s="34" t="s">
        <v>102</v>
      </c>
      <c r="AO35" s="34"/>
      <c r="AP35" s="34" t="s">
        <v>111</v>
      </c>
      <c r="AQ35" s="77" t="s">
        <v>150</v>
      </c>
      <c r="AR35" s="34" t="s">
        <v>151</v>
      </c>
      <c r="AS35" s="34" t="s">
        <v>114</v>
      </c>
      <c r="AT35" s="34" t="s">
        <v>115</v>
      </c>
      <c r="AU35" s="34" t="s">
        <v>116</v>
      </c>
      <c r="AV35"/>
      <c r="AW35" s="34" t="s">
        <v>99</v>
      </c>
      <c r="AX35" s="34" t="s">
        <v>110</v>
      </c>
      <c r="AY35" s="34" t="s">
        <v>102</v>
      </c>
      <c r="AZ35" s="34"/>
      <c r="BA35" s="34" t="s">
        <v>111</v>
      </c>
      <c r="BB35" s="77" t="s">
        <v>150</v>
      </c>
      <c r="BC35" s="34" t="s">
        <v>151</v>
      </c>
      <c r="BD35" s="34" t="s">
        <v>114</v>
      </c>
      <c r="BE35" s="34" t="s">
        <v>115</v>
      </c>
      <c r="BF35" s="34" t="s">
        <v>116</v>
      </c>
      <c r="BG35"/>
      <c r="BH35" s="34" t="s">
        <v>99</v>
      </c>
      <c r="BI35" s="34" t="s">
        <v>110</v>
      </c>
      <c r="BJ35" s="34" t="s">
        <v>102</v>
      </c>
      <c r="BK35" s="34"/>
      <c r="BL35" s="34" t="s">
        <v>111</v>
      </c>
      <c r="BM35" s="77" t="s">
        <v>150</v>
      </c>
      <c r="BN35" s="34" t="s">
        <v>151</v>
      </c>
      <c r="BO35" s="34" t="s">
        <v>114</v>
      </c>
      <c r="BP35" s="34" t="s">
        <v>115</v>
      </c>
      <c r="BQ35" s="34" t="s">
        <v>116</v>
      </c>
      <c r="BS35" s="34" t="s">
        <v>99</v>
      </c>
      <c r="BT35" s="34" t="s">
        <v>110</v>
      </c>
      <c r="BU35" s="34" t="s">
        <v>102</v>
      </c>
      <c r="BV35" s="34"/>
      <c r="BW35" s="34" t="s">
        <v>111</v>
      </c>
      <c r="BX35" s="77" t="s">
        <v>150</v>
      </c>
      <c r="BY35" s="34" t="s">
        <v>151</v>
      </c>
      <c r="BZ35" s="34" t="s">
        <v>114</v>
      </c>
      <c r="CA35" s="34" t="s">
        <v>115</v>
      </c>
      <c r="CB35" s="34" t="s">
        <v>116</v>
      </c>
      <c r="CD35" s="34" t="s">
        <v>99</v>
      </c>
      <c r="CE35" s="34" t="s">
        <v>110</v>
      </c>
      <c r="CF35" s="34" t="s">
        <v>102</v>
      </c>
      <c r="CG35" s="34"/>
      <c r="CH35" s="34" t="s">
        <v>111</v>
      </c>
      <c r="CI35" s="77" t="s">
        <v>150</v>
      </c>
      <c r="CJ35" s="34" t="s">
        <v>151</v>
      </c>
      <c r="CK35" s="34" t="s">
        <v>114</v>
      </c>
      <c r="CL35" s="34" t="s">
        <v>115</v>
      </c>
      <c r="CM35" s="34" t="s">
        <v>116</v>
      </c>
      <c r="CO35" s="34" t="s">
        <v>99</v>
      </c>
      <c r="CP35" s="34" t="s">
        <v>110</v>
      </c>
      <c r="CQ35" s="34" t="s">
        <v>102</v>
      </c>
      <c r="CR35" s="34"/>
      <c r="CS35" s="34" t="s">
        <v>111</v>
      </c>
      <c r="CT35" s="77" t="s">
        <v>150</v>
      </c>
      <c r="CU35" s="34" t="s">
        <v>151</v>
      </c>
      <c r="CV35" s="34" t="s">
        <v>114</v>
      </c>
      <c r="CW35" s="34" t="s">
        <v>115</v>
      </c>
      <c r="CX35" s="34" t="s">
        <v>116</v>
      </c>
      <c r="CZ35" s="34" t="s">
        <v>99</v>
      </c>
      <c r="DA35" s="34" t="s">
        <v>110</v>
      </c>
      <c r="DB35" s="34" t="s">
        <v>102</v>
      </c>
      <c r="DC35" s="34"/>
      <c r="DD35" s="34" t="s">
        <v>111</v>
      </c>
      <c r="DE35" s="77" t="s">
        <v>150</v>
      </c>
      <c r="DF35" s="34" t="s">
        <v>151</v>
      </c>
      <c r="DG35" s="34" t="s">
        <v>114</v>
      </c>
      <c r="DH35" s="34" t="s">
        <v>115</v>
      </c>
      <c r="DI35" s="34" t="s">
        <v>116</v>
      </c>
    </row>
    <row r="36" spans="2:113" ht="15.75" thickBot="1" x14ac:dyDescent="0.3">
      <c r="B36" s="58"/>
      <c r="C36" s="59" t="s">
        <v>26</v>
      </c>
      <c r="D36" s="60">
        <v>469281468.87381327</v>
      </c>
      <c r="E36" s="60">
        <v>49472476.807086669</v>
      </c>
      <c r="F36" s="60">
        <v>-557460.07847999991</v>
      </c>
      <c r="G36" s="60">
        <v>518196485.60241991</v>
      </c>
      <c r="H36" s="60">
        <v>24457508.364303336</v>
      </c>
      <c r="I36" s="60">
        <v>542309243.96432316</v>
      </c>
      <c r="J36" s="61"/>
      <c r="K36" s="60">
        <v>41228788.915229812</v>
      </c>
      <c r="L36" s="60">
        <v>476967696.68719018</v>
      </c>
      <c r="P36" s="35">
        <v>1</v>
      </c>
      <c r="Q36" s="3"/>
      <c r="R36" s="3">
        <f>+R4</f>
        <v>395000</v>
      </c>
      <c r="S36" s="3"/>
      <c r="T36" s="76">
        <f>IF(R36+S36&lt;0,0,R36+S36)</f>
        <v>395000</v>
      </c>
      <c r="U36" s="3">
        <f>T36*0.5</f>
        <v>197500</v>
      </c>
      <c r="V36" s="3">
        <f>+Q36+U36</f>
        <v>197500</v>
      </c>
      <c r="W36" s="36">
        <v>0.04</v>
      </c>
      <c r="X36" s="3">
        <f>-V36*W36</f>
        <v>-7900</v>
      </c>
      <c r="Y36" s="3">
        <f>+Q36+T36+X36</f>
        <v>387100</v>
      </c>
      <c r="Z36"/>
      <c r="AA36" s="35">
        <v>1</v>
      </c>
      <c r="AB36" s="3">
        <f>+Y36</f>
        <v>387100</v>
      </c>
      <c r="AC36" s="3"/>
      <c r="AD36" s="3"/>
      <c r="AE36" s="76">
        <f>IF(AC36+AD36&lt;0,0,AC36+AD36)</f>
        <v>0</v>
      </c>
      <c r="AF36" s="3">
        <f>AE36*0.5</f>
        <v>0</v>
      </c>
      <c r="AG36" s="3">
        <f>+AB36+AF36</f>
        <v>387100</v>
      </c>
      <c r="AH36" s="36">
        <v>0.04</v>
      </c>
      <c r="AI36" s="3">
        <f>-AG36*AH36</f>
        <v>-15484</v>
      </c>
      <c r="AJ36" s="3">
        <f>+AB36+AE36+AI36</f>
        <v>371616</v>
      </c>
      <c r="AK36"/>
      <c r="AL36" s="35">
        <v>1</v>
      </c>
      <c r="AM36" s="3">
        <f>AJ36</f>
        <v>371616</v>
      </c>
      <c r="AN36" s="3"/>
      <c r="AO36" s="3"/>
      <c r="AP36" s="76">
        <f>IF(AN36+AO36&lt;0,0,AN36+AO36)</f>
        <v>0</v>
      </c>
      <c r="AQ36" s="3">
        <f>AP36*0.5</f>
        <v>0</v>
      </c>
      <c r="AR36" s="3">
        <f>+AM36+AQ36</f>
        <v>371616</v>
      </c>
      <c r="AS36" s="36">
        <v>0.04</v>
      </c>
      <c r="AT36" s="3">
        <f>-AR36*AS36</f>
        <v>-14864.64</v>
      </c>
      <c r="AU36" s="3">
        <f>+AM36+AP36+AT36</f>
        <v>356751.35999999999</v>
      </c>
      <c r="AV36"/>
      <c r="AW36" s="35">
        <v>1</v>
      </c>
      <c r="AX36" s="3">
        <f>+AU36</f>
        <v>356751.35999999999</v>
      </c>
      <c r="AY36" s="3"/>
      <c r="AZ36" s="3"/>
      <c r="BA36" s="76">
        <f>IF(AY36+AZ36&lt;0,0,AY36+AZ36)</f>
        <v>0</v>
      </c>
      <c r="BB36" s="3">
        <f>BA36*0.5</f>
        <v>0</v>
      </c>
      <c r="BC36" s="3">
        <f>+AX36+BB36</f>
        <v>356751.35999999999</v>
      </c>
      <c r="BD36" s="36">
        <v>0.04</v>
      </c>
      <c r="BE36" s="3">
        <f>-BC36*BD36</f>
        <v>-14270.054399999999</v>
      </c>
      <c r="BF36" s="3">
        <f>+AX36+BA36+BE36</f>
        <v>342481.30559999996</v>
      </c>
      <c r="BG36"/>
      <c r="BH36" s="35">
        <v>1</v>
      </c>
      <c r="BI36" s="3">
        <f>+BF36</f>
        <v>342481.30559999996</v>
      </c>
      <c r="BJ36" s="3"/>
      <c r="BK36" s="3"/>
      <c r="BL36" s="76">
        <f>IF(BJ36+BK36&lt;0,0,BJ36+BK36)</f>
        <v>0</v>
      </c>
      <c r="BM36" s="3">
        <f>BL36*0.5</f>
        <v>0</v>
      </c>
      <c r="BN36" s="3">
        <f>+BI36+BM36</f>
        <v>342481.30559999996</v>
      </c>
      <c r="BO36" s="36">
        <v>0.04</v>
      </c>
      <c r="BP36" s="3">
        <f>-BN36*BO36</f>
        <v>-13699.252223999998</v>
      </c>
      <c r="BQ36" s="3">
        <f>+BI36+BL36+BP36</f>
        <v>328782.05337599997</v>
      </c>
      <c r="BS36" s="35">
        <v>1</v>
      </c>
      <c r="BT36" s="3">
        <f>+BQ36</f>
        <v>328782.05337599997</v>
      </c>
      <c r="BU36" s="3"/>
      <c r="BV36" s="3"/>
      <c r="BW36" s="76">
        <f>IF(BU36+BV36&lt;0,0,BU36+BV36)</f>
        <v>0</v>
      </c>
      <c r="BX36" s="3">
        <f>BW36*0.5</f>
        <v>0</v>
      </c>
      <c r="BY36" s="3">
        <f>+BT36+BX36</f>
        <v>328782.05337599997</v>
      </c>
      <c r="BZ36" s="36">
        <v>0.04</v>
      </c>
      <c r="CA36" s="3">
        <f>-BY36*BZ36</f>
        <v>-13151.282135039999</v>
      </c>
      <c r="CB36" s="3">
        <f>+BT36+BW36+CA36</f>
        <v>315630.77124095999</v>
      </c>
      <c r="CD36" s="35">
        <v>1</v>
      </c>
      <c r="CE36" s="3">
        <f>+CB36</f>
        <v>315630.77124095999</v>
      </c>
      <c r="CF36" s="3"/>
      <c r="CG36" s="3"/>
      <c r="CH36" s="76">
        <f>IF(CF36+CG36&lt;0,0,CF36+CG36)</f>
        <v>0</v>
      </c>
      <c r="CI36" s="3">
        <f>CH36*0.5</f>
        <v>0</v>
      </c>
      <c r="CJ36" s="3">
        <f>+CE36+CI36</f>
        <v>315630.77124095999</v>
      </c>
      <c r="CK36" s="36">
        <v>0.04</v>
      </c>
      <c r="CL36" s="3">
        <f>-CJ36*CK36</f>
        <v>-12625.230849638399</v>
      </c>
      <c r="CM36" s="3">
        <f>+CE36+CH36+CL36</f>
        <v>303005.54039132159</v>
      </c>
      <c r="CO36" s="35">
        <v>1</v>
      </c>
      <c r="CP36" s="3">
        <f>+CM36</f>
        <v>303005.54039132159</v>
      </c>
      <c r="CQ36" s="3"/>
      <c r="CR36" s="3"/>
      <c r="CS36" s="76">
        <f>IF(CQ36+CR36&lt;0,0,CQ36+CR36)</f>
        <v>0</v>
      </c>
      <c r="CT36" s="3">
        <f>CS36*0.5</f>
        <v>0</v>
      </c>
      <c r="CU36" s="3">
        <f>+CP36+CT36</f>
        <v>303005.54039132159</v>
      </c>
      <c r="CV36" s="36">
        <v>0.04</v>
      </c>
      <c r="CW36" s="3">
        <f>-CU36*CV36</f>
        <v>-12120.221615652863</v>
      </c>
      <c r="CX36" s="3">
        <f>+CP36+CS36+CW36</f>
        <v>290885.31877566874</v>
      </c>
      <c r="CZ36" s="35">
        <v>1</v>
      </c>
      <c r="DA36" s="3">
        <f>+CX36</f>
        <v>290885.31877566874</v>
      </c>
      <c r="DB36" s="3"/>
      <c r="DC36" s="3"/>
      <c r="DD36" s="76">
        <f>IF(DB36+DC36&lt;0,0,DB36+DC36)</f>
        <v>0</v>
      </c>
      <c r="DE36" s="3">
        <f>DD36*0.5</f>
        <v>0</v>
      </c>
      <c r="DF36" s="3">
        <f>+DA36+DE36</f>
        <v>290885.31877566874</v>
      </c>
      <c r="DG36" s="36">
        <v>0.04</v>
      </c>
      <c r="DH36" s="3">
        <f>-DF36*DG36</f>
        <v>-11635.41275102675</v>
      </c>
      <c r="DI36" s="3">
        <f>+DA36+DD36+DH36</f>
        <v>279249.906024642</v>
      </c>
    </row>
    <row r="37" spans="2:113" x14ac:dyDescent="0.25">
      <c r="P37" s="35" t="s">
        <v>28</v>
      </c>
      <c r="Q37" s="3"/>
      <c r="R37" s="3">
        <f t="shared" ref="R37:R60" si="73">+R5</f>
        <v>0</v>
      </c>
      <c r="S37" s="3"/>
      <c r="T37" s="76">
        <f t="shared" ref="T37:T60" si="74">IF(R37+S37&lt;0,0,R37+S37)</f>
        <v>0</v>
      </c>
      <c r="U37" s="3">
        <f t="shared" ref="U37:U60" si="75">T37*0.5</f>
        <v>0</v>
      </c>
      <c r="V37" s="3">
        <f t="shared" ref="V37:V60" si="76">+Q37+U37</f>
        <v>0</v>
      </c>
      <c r="W37" s="36">
        <v>0.06</v>
      </c>
      <c r="X37" s="3">
        <f t="shared" ref="X37:X60" si="77">-V37*W37</f>
        <v>0</v>
      </c>
      <c r="Y37" s="3">
        <f t="shared" ref="Y37:Y60" si="78">+Q37+T37+X37</f>
        <v>0</v>
      </c>
      <c r="Z37"/>
      <c r="AA37" s="35" t="s">
        <v>28</v>
      </c>
      <c r="AB37" s="3">
        <f t="shared" ref="AB37:AB60" si="79">+Y37</f>
        <v>0</v>
      </c>
      <c r="AC37" s="3"/>
      <c r="AD37" s="3"/>
      <c r="AE37" s="76">
        <f t="shared" ref="AE37:AE60" si="80">IF(AC37+AD37&lt;0,0,AC37+AD37)</f>
        <v>0</v>
      </c>
      <c r="AF37" s="3">
        <f t="shared" ref="AF37:AF60" si="81">AE37*0.5</f>
        <v>0</v>
      </c>
      <c r="AG37" s="3">
        <f t="shared" ref="AG37:AG60" si="82">+AB37+AF37</f>
        <v>0</v>
      </c>
      <c r="AH37" s="36">
        <v>0.06</v>
      </c>
      <c r="AI37" s="3">
        <f t="shared" ref="AI37:AI60" si="83">-AG37*AH37</f>
        <v>0</v>
      </c>
      <c r="AJ37" s="3">
        <f t="shared" ref="AJ37:AJ60" si="84">+AB37+AE37+AI37</f>
        <v>0</v>
      </c>
      <c r="AK37"/>
      <c r="AL37" s="35" t="s">
        <v>28</v>
      </c>
      <c r="AM37" s="3">
        <f t="shared" ref="AM37:AM60" si="85">AJ37</f>
        <v>0</v>
      </c>
      <c r="AN37" s="3"/>
      <c r="AO37" s="3"/>
      <c r="AP37" s="76">
        <f t="shared" ref="AP37:AP60" si="86">IF(AN37+AO37&lt;0,0,AN37+AO37)</f>
        <v>0</v>
      </c>
      <c r="AQ37" s="3">
        <f t="shared" ref="AQ37:AQ60" si="87">AP37*0.5</f>
        <v>0</v>
      </c>
      <c r="AR37" s="3">
        <f t="shared" ref="AR37:AR60" si="88">+AM37+AQ37</f>
        <v>0</v>
      </c>
      <c r="AS37" s="36">
        <v>0.06</v>
      </c>
      <c r="AT37" s="3">
        <f t="shared" ref="AT37:AT60" si="89">-AR37*AS37</f>
        <v>0</v>
      </c>
      <c r="AU37" s="3">
        <f t="shared" ref="AU37:AU60" si="90">+AM37+AP37+AT37</f>
        <v>0</v>
      </c>
      <c r="AV37"/>
      <c r="AW37" s="35" t="s">
        <v>28</v>
      </c>
      <c r="AX37" s="3">
        <f t="shared" ref="AX37:AX60" si="91">+AU37</f>
        <v>0</v>
      </c>
      <c r="AY37" s="3"/>
      <c r="AZ37" s="3"/>
      <c r="BA37" s="76">
        <f t="shared" ref="BA37:BA60" si="92">IF(AY37+AZ37&lt;0,0,AY37+AZ37)</f>
        <v>0</v>
      </c>
      <c r="BB37" s="3">
        <f t="shared" ref="BB37:BB60" si="93">BA37*0.5</f>
        <v>0</v>
      </c>
      <c r="BC37" s="3">
        <f t="shared" ref="BC37:BC60" si="94">+AX37+BB37</f>
        <v>0</v>
      </c>
      <c r="BD37" s="36">
        <v>0.06</v>
      </c>
      <c r="BE37" s="3">
        <f t="shared" ref="BE37:BE60" si="95">-BC37*BD37</f>
        <v>0</v>
      </c>
      <c r="BF37" s="3">
        <f t="shared" ref="BF37:BF60" si="96">+AX37+BA37+BE37</f>
        <v>0</v>
      </c>
      <c r="BG37"/>
      <c r="BH37" s="35" t="s">
        <v>28</v>
      </c>
      <c r="BI37" s="3">
        <f t="shared" ref="BI37:BI60" si="97">+BF37</f>
        <v>0</v>
      </c>
      <c r="BJ37" s="3"/>
      <c r="BK37" s="3"/>
      <c r="BL37" s="76">
        <f t="shared" ref="BL37:BL60" si="98">IF(BJ37+BK37&lt;0,0,BJ37+BK37)</f>
        <v>0</v>
      </c>
      <c r="BM37" s="3">
        <f t="shared" ref="BM37:BM60" si="99">BL37*0.5</f>
        <v>0</v>
      </c>
      <c r="BN37" s="3">
        <f t="shared" ref="BN37:BN60" si="100">+BI37+BM37</f>
        <v>0</v>
      </c>
      <c r="BO37" s="36">
        <v>0.06</v>
      </c>
      <c r="BP37" s="3">
        <f t="shared" ref="BP37:BP60" si="101">-BN37*BO37</f>
        <v>0</v>
      </c>
      <c r="BQ37" s="3">
        <f t="shared" ref="BQ37:BQ60" si="102">+BI37+BL37+BP37</f>
        <v>0</v>
      </c>
      <c r="BS37" s="35" t="s">
        <v>28</v>
      </c>
      <c r="BT37" s="3">
        <f t="shared" ref="BT37:BT60" si="103">+BQ37</f>
        <v>0</v>
      </c>
      <c r="BU37" s="3"/>
      <c r="BV37" s="3"/>
      <c r="BW37" s="76">
        <f t="shared" ref="BW37:BW60" si="104">IF(BU37+BV37&lt;0,0,BU37+BV37)</f>
        <v>0</v>
      </c>
      <c r="BX37" s="3">
        <f t="shared" ref="BX37:BX60" si="105">BW37*0.5</f>
        <v>0</v>
      </c>
      <c r="BY37" s="3">
        <f t="shared" ref="BY37:BY60" si="106">+BT37+BX37</f>
        <v>0</v>
      </c>
      <c r="BZ37" s="36">
        <v>0.06</v>
      </c>
      <c r="CA37" s="3">
        <f t="shared" ref="CA37:CA60" si="107">-BY37*BZ37</f>
        <v>0</v>
      </c>
      <c r="CB37" s="3">
        <f t="shared" ref="CB37:CB60" si="108">+BT37+BW37+CA37</f>
        <v>0</v>
      </c>
      <c r="CD37" s="35" t="s">
        <v>28</v>
      </c>
      <c r="CE37" s="3">
        <f t="shared" ref="CE37:CE60" si="109">+CB37</f>
        <v>0</v>
      </c>
      <c r="CF37" s="3"/>
      <c r="CG37" s="3"/>
      <c r="CH37" s="76">
        <f t="shared" ref="CH37:CH60" si="110">IF(CF37+CG37&lt;0,0,CF37+CG37)</f>
        <v>0</v>
      </c>
      <c r="CI37" s="3">
        <f t="shared" ref="CI37:CI60" si="111">CH37*0.5</f>
        <v>0</v>
      </c>
      <c r="CJ37" s="3">
        <f t="shared" ref="CJ37:CJ60" si="112">+CE37+CI37</f>
        <v>0</v>
      </c>
      <c r="CK37" s="36">
        <v>0.06</v>
      </c>
      <c r="CL37" s="3">
        <f t="shared" ref="CL37:CL60" si="113">-CJ37*CK37</f>
        <v>0</v>
      </c>
      <c r="CM37" s="3">
        <f t="shared" ref="CM37:CM60" si="114">+CE37+CH37+CL37</f>
        <v>0</v>
      </c>
      <c r="CO37" s="35" t="s">
        <v>28</v>
      </c>
      <c r="CP37" s="3">
        <f t="shared" ref="CP37:CP60" si="115">+CM37</f>
        <v>0</v>
      </c>
      <c r="CQ37" s="3"/>
      <c r="CR37" s="3"/>
      <c r="CS37" s="76">
        <f t="shared" ref="CS37:CS60" si="116">IF(CQ37+CR37&lt;0,0,CQ37+CR37)</f>
        <v>0</v>
      </c>
      <c r="CT37" s="3">
        <f t="shared" ref="CT37:CT60" si="117">CS37*0.5</f>
        <v>0</v>
      </c>
      <c r="CU37" s="3">
        <f t="shared" ref="CU37:CU60" si="118">+CP37+CT37</f>
        <v>0</v>
      </c>
      <c r="CV37" s="36">
        <v>0.06</v>
      </c>
      <c r="CW37" s="3">
        <f t="shared" ref="CW37:CW60" si="119">-CU37*CV37</f>
        <v>0</v>
      </c>
      <c r="CX37" s="3">
        <f t="shared" ref="CX37:CX60" si="120">+CP37+CS37+CW37</f>
        <v>0</v>
      </c>
      <c r="CZ37" s="35" t="s">
        <v>28</v>
      </c>
      <c r="DA37" s="3">
        <f t="shared" ref="DA37:DA60" si="121">+CX37</f>
        <v>0</v>
      </c>
      <c r="DB37" s="3"/>
      <c r="DC37" s="3"/>
      <c r="DD37" s="76">
        <f t="shared" ref="DD37:DD60" si="122">IF(DB37+DC37&lt;0,0,DB37+DC37)</f>
        <v>0</v>
      </c>
      <c r="DE37" s="3">
        <f t="shared" ref="DE37:DE60" si="123">DD37*0.5</f>
        <v>0</v>
      </c>
      <c r="DF37" s="3">
        <f t="shared" ref="DF37:DF60" si="124">+DA37+DE37</f>
        <v>0</v>
      </c>
      <c r="DG37" s="36">
        <v>0.06</v>
      </c>
      <c r="DH37" s="3">
        <f t="shared" ref="DH37:DH60" si="125">-DF37*DG37</f>
        <v>0</v>
      </c>
      <c r="DI37" s="3">
        <f t="shared" ref="DI37:DI60" si="126">+DA37+DD37+DH37</f>
        <v>0</v>
      </c>
    </row>
    <row r="38" spans="2:113" x14ac:dyDescent="0.25">
      <c r="P38" s="35">
        <v>2</v>
      </c>
      <c r="Q38" s="3"/>
      <c r="R38" s="3">
        <f t="shared" si="73"/>
        <v>0</v>
      </c>
      <c r="S38" s="3"/>
      <c r="T38" s="76">
        <f t="shared" si="74"/>
        <v>0</v>
      </c>
      <c r="U38" s="3">
        <f t="shared" si="75"/>
        <v>0</v>
      </c>
      <c r="V38" s="3">
        <f t="shared" si="76"/>
        <v>0</v>
      </c>
      <c r="W38" s="36">
        <v>0.06</v>
      </c>
      <c r="X38" s="3">
        <f t="shared" si="77"/>
        <v>0</v>
      </c>
      <c r="Y38" s="3">
        <f t="shared" si="78"/>
        <v>0</v>
      </c>
      <c r="Z38"/>
      <c r="AA38" s="35">
        <v>2</v>
      </c>
      <c r="AB38" s="3">
        <f t="shared" si="79"/>
        <v>0</v>
      </c>
      <c r="AC38" s="3"/>
      <c r="AD38" s="3"/>
      <c r="AE38" s="76">
        <f t="shared" si="80"/>
        <v>0</v>
      </c>
      <c r="AF38" s="3">
        <f t="shared" si="81"/>
        <v>0</v>
      </c>
      <c r="AG38" s="3">
        <f t="shared" si="82"/>
        <v>0</v>
      </c>
      <c r="AH38" s="36">
        <v>0.06</v>
      </c>
      <c r="AI38" s="3">
        <f t="shared" si="83"/>
        <v>0</v>
      </c>
      <c r="AJ38" s="3">
        <f t="shared" si="84"/>
        <v>0</v>
      </c>
      <c r="AK38"/>
      <c r="AL38" s="35">
        <v>2</v>
      </c>
      <c r="AM38" s="3">
        <f t="shared" si="85"/>
        <v>0</v>
      </c>
      <c r="AN38" s="3"/>
      <c r="AO38" s="3"/>
      <c r="AP38" s="76">
        <f t="shared" si="86"/>
        <v>0</v>
      </c>
      <c r="AQ38" s="3">
        <f t="shared" si="87"/>
        <v>0</v>
      </c>
      <c r="AR38" s="3">
        <f t="shared" si="88"/>
        <v>0</v>
      </c>
      <c r="AS38" s="36">
        <v>0.06</v>
      </c>
      <c r="AT38" s="3">
        <f t="shared" si="89"/>
        <v>0</v>
      </c>
      <c r="AU38" s="3">
        <f t="shared" si="90"/>
        <v>0</v>
      </c>
      <c r="AV38"/>
      <c r="AW38" s="35">
        <v>2</v>
      </c>
      <c r="AX38" s="3">
        <f t="shared" si="91"/>
        <v>0</v>
      </c>
      <c r="AY38" s="3"/>
      <c r="AZ38" s="3"/>
      <c r="BA38" s="76">
        <f t="shared" si="92"/>
        <v>0</v>
      </c>
      <c r="BB38" s="3">
        <f t="shared" si="93"/>
        <v>0</v>
      </c>
      <c r="BC38" s="3">
        <f t="shared" si="94"/>
        <v>0</v>
      </c>
      <c r="BD38" s="36">
        <v>0.06</v>
      </c>
      <c r="BE38" s="3">
        <f t="shared" si="95"/>
        <v>0</v>
      </c>
      <c r="BF38" s="3">
        <f t="shared" si="96"/>
        <v>0</v>
      </c>
      <c r="BG38"/>
      <c r="BH38" s="35">
        <v>2</v>
      </c>
      <c r="BI38" s="3">
        <f t="shared" si="97"/>
        <v>0</v>
      </c>
      <c r="BJ38" s="3"/>
      <c r="BK38" s="3"/>
      <c r="BL38" s="76">
        <f t="shared" si="98"/>
        <v>0</v>
      </c>
      <c r="BM38" s="3">
        <f t="shared" si="99"/>
        <v>0</v>
      </c>
      <c r="BN38" s="3">
        <f t="shared" si="100"/>
        <v>0</v>
      </c>
      <c r="BO38" s="36">
        <v>0.06</v>
      </c>
      <c r="BP38" s="3">
        <f t="shared" si="101"/>
        <v>0</v>
      </c>
      <c r="BQ38" s="3">
        <f t="shared" si="102"/>
        <v>0</v>
      </c>
      <c r="BS38" s="35">
        <v>2</v>
      </c>
      <c r="BT38" s="3">
        <f t="shared" si="103"/>
        <v>0</v>
      </c>
      <c r="BU38" s="3"/>
      <c r="BV38" s="3"/>
      <c r="BW38" s="76">
        <f t="shared" si="104"/>
        <v>0</v>
      </c>
      <c r="BX38" s="3">
        <f t="shared" si="105"/>
        <v>0</v>
      </c>
      <c r="BY38" s="3">
        <f t="shared" si="106"/>
        <v>0</v>
      </c>
      <c r="BZ38" s="36">
        <v>0.06</v>
      </c>
      <c r="CA38" s="3">
        <f t="shared" si="107"/>
        <v>0</v>
      </c>
      <c r="CB38" s="3">
        <f t="shared" si="108"/>
        <v>0</v>
      </c>
      <c r="CD38" s="35">
        <v>2</v>
      </c>
      <c r="CE38" s="3">
        <f t="shared" si="109"/>
        <v>0</v>
      </c>
      <c r="CF38" s="3"/>
      <c r="CG38" s="3"/>
      <c r="CH38" s="76">
        <f t="shared" si="110"/>
        <v>0</v>
      </c>
      <c r="CI38" s="3">
        <f t="shared" si="111"/>
        <v>0</v>
      </c>
      <c r="CJ38" s="3">
        <f t="shared" si="112"/>
        <v>0</v>
      </c>
      <c r="CK38" s="36">
        <v>0.06</v>
      </c>
      <c r="CL38" s="3">
        <f t="shared" si="113"/>
        <v>0</v>
      </c>
      <c r="CM38" s="3">
        <f t="shared" si="114"/>
        <v>0</v>
      </c>
      <c r="CO38" s="35">
        <v>2</v>
      </c>
      <c r="CP38" s="3">
        <f t="shared" si="115"/>
        <v>0</v>
      </c>
      <c r="CQ38" s="3"/>
      <c r="CR38" s="3"/>
      <c r="CS38" s="76">
        <f t="shared" si="116"/>
        <v>0</v>
      </c>
      <c r="CT38" s="3">
        <f t="shared" si="117"/>
        <v>0</v>
      </c>
      <c r="CU38" s="3">
        <f t="shared" si="118"/>
        <v>0</v>
      </c>
      <c r="CV38" s="36">
        <v>0.06</v>
      </c>
      <c r="CW38" s="3">
        <f t="shared" si="119"/>
        <v>0</v>
      </c>
      <c r="CX38" s="3">
        <f t="shared" si="120"/>
        <v>0</v>
      </c>
      <c r="CZ38" s="35">
        <v>2</v>
      </c>
      <c r="DA38" s="3">
        <f t="shared" si="121"/>
        <v>0</v>
      </c>
      <c r="DB38" s="3"/>
      <c r="DC38" s="3"/>
      <c r="DD38" s="76">
        <f t="shared" si="122"/>
        <v>0</v>
      </c>
      <c r="DE38" s="3">
        <f t="shared" si="123"/>
        <v>0</v>
      </c>
      <c r="DF38" s="3">
        <f t="shared" si="124"/>
        <v>0</v>
      </c>
      <c r="DG38" s="36">
        <v>0.06</v>
      </c>
      <c r="DH38" s="3">
        <f t="shared" si="125"/>
        <v>0</v>
      </c>
      <c r="DI38" s="3">
        <f t="shared" si="126"/>
        <v>0</v>
      </c>
    </row>
    <row r="39" spans="2:113" x14ac:dyDescent="0.25">
      <c r="P39" s="35">
        <v>8</v>
      </c>
      <c r="Q39" s="3"/>
      <c r="R39" s="3">
        <f t="shared" si="73"/>
        <v>743199.99999999988</v>
      </c>
      <c r="S39" s="3"/>
      <c r="T39" s="76">
        <f t="shared" si="74"/>
        <v>743199.99999999988</v>
      </c>
      <c r="U39" s="3">
        <f t="shared" si="75"/>
        <v>371599.99999999994</v>
      </c>
      <c r="V39" s="3">
        <f t="shared" si="76"/>
        <v>371599.99999999994</v>
      </c>
      <c r="W39" s="36">
        <v>0.2</v>
      </c>
      <c r="X39" s="3">
        <f t="shared" si="77"/>
        <v>-74319.999999999985</v>
      </c>
      <c r="Y39" s="3">
        <f t="shared" si="78"/>
        <v>668879.99999999988</v>
      </c>
      <c r="Z39"/>
      <c r="AA39" s="35">
        <v>8</v>
      </c>
      <c r="AB39" s="3">
        <f t="shared" si="79"/>
        <v>668879.99999999988</v>
      </c>
      <c r="AC39" s="3"/>
      <c r="AD39" s="3"/>
      <c r="AE39" s="76">
        <f t="shared" si="80"/>
        <v>0</v>
      </c>
      <c r="AF39" s="3">
        <f t="shared" si="81"/>
        <v>0</v>
      </c>
      <c r="AG39" s="3">
        <f t="shared" si="82"/>
        <v>668879.99999999988</v>
      </c>
      <c r="AH39" s="36">
        <v>0.2</v>
      </c>
      <c r="AI39" s="3">
        <f t="shared" si="83"/>
        <v>-133775.99999999997</v>
      </c>
      <c r="AJ39" s="3">
        <f t="shared" si="84"/>
        <v>535103.99999999988</v>
      </c>
      <c r="AK39"/>
      <c r="AL39" s="35">
        <v>8</v>
      </c>
      <c r="AM39" s="3">
        <f t="shared" si="85"/>
        <v>535103.99999999988</v>
      </c>
      <c r="AN39" s="3"/>
      <c r="AO39" s="3"/>
      <c r="AP39" s="76">
        <f t="shared" si="86"/>
        <v>0</v>
      </c>
      <c r="AQ39" s="3">
        <f t="shared" si="87"/>
        <v>0</v>
      </c>
      <c r="AR39" s="3">
        <f t="shared" si="88"/>
        <v>535103.99999999988</v>
      </c>
      <c r="AS39" s="36">
        <v>0.2</v>
      </c>
      <c r="AT39" s="3">
        <f t="shared" si="89"/>
        <v>-107020.79999999999</v>
      </c>
      <c r="AU39" s="3">
        <f t="shared" si="90"/>
        <v>428083.1999999999</v>
      </c>
      <c r="AV39"/>
      <c r="AW39" s="35">
        <v>8</v>
      </c>
      <c r="AX39" s="3">
        <f t="shared" si="91"/>
        <v>428083.1999999999</v>
      </c>
      <c r="AY39" s="3"/>
      <c r="AZ39" s="3"/>
      <c r="BA39" s="76">
        <f t="shared" si="92"/>
        <v>0</v>
      </c>
      <c r="BB39" s="3">
        <f t="shared" si="93"/>
        <v>0</v>
      </c>
      <c r="BC39" s="3">
        <f t="shared" si="94"/>
        <v>428083.1999999999</v>
      </c>
      <c r="BD39" s="36">
        <v>0.2</v>
      </c>
      <c r="BE39" s="3">
        <f t="shared" si="95"/>
        <v>-85616.639999999985</v>
      </c>
      <c r="BF39" s="3">
        <f t="shared" si="96"/>
        <v>342466.55999999994</v>
      </c>
      <c r="BG39"/>
      <c r="BH39" s="35">
        <v>8</v>
      </c>
      <c r="BI39" s="3">
        <f t="shared" si="97"/>
        <v>342466.55999999994</v>
      </c>
      <c r="BJ39" s="3"/>
      <c r="BK39" s="3"/>
      <c r="BL39" s="76">
        <f t="shared" si="98"/>
        <v>0</v>
      </c>
      <c r="BM39" s="3">
        <f t="shared" si="99"/>
        <v>0</v>
      </c>
      <c r="BN39" s="3">
        <f t="shared" si="100"/>
        <v>342466.55999999994</v>
      </c>
      <c r="BO39" s="36">
        <v>0.2</v>
      </c>
      <c r="BP39" s="3">
        <f t="shared" si="101"/>
        <v>-68493.311999999991</v>
      </c>
      <c r="BQ39" s="3">
        <f t="shared" si="102"/>
        <v>273973.24799999996</v>
      </c>
      <c r="BS39" s="35">
        <v>8</v>
      </c>
      <c r="BT39" s="3">
        <f t="shared" si="103"/>
        <v>273973.24799999996</v>
      </c>
      <c r="BU39" s="3"/>
      <c r="BV39" s="3"/>
      <c r="BW39" s="76">
        <f t="shared" si="104"/>
        <v>0</v>
      </c>
      <c r="BX39" s="3">
        <f t="shared" si="105"/>
        <v>0</v>
      </c>
      <c r="BY39" s="3">
        <f t="shared" si="106"/>
        <v>273973.24799999996</v>
      </c>
      <c r="BZ39" s="36">
        <v>0.2</v>
      </c>
      <c r="CA39" s="3">
        <f t="shared" si="107"/>
        <v>-54794.649599999997</v>
      </c>
      <c r="CB39" s="3">
        <f t="shared" si="108"/>
        <v>219178.59839999996</v>
      </c>
      <c r="CD39" s="35">
        <v>8</v>
      </c>
      <c r="CE39" s="3">
        <f t="shared" si="109"/>
        <v>219178.59839999996</v>
      </c>
      <c r="CF39" s="3"/>
      <c r="CG39" s="3"/>
      <c r="CH39" s="76">
        <f t="shared" si="110"/>
        <v>0</v>
      </c>
      <c r="CI39" s="3">
        <f t="shared" si="111"/>
        <v>0</v>
      </c>
      <c r="CJ39" s="3">
        <f t="shared" si="112"/>
        <v>219178.59839999996</v>
      </c>
      <c r="CK39" s="36">
        <v>0.2</v>
      </c>
      <c r="CL39" s="3">
        <f t="shared" si="113"/>
        <v>-43835.719679999995</v>
      </c>
      <c r="CM39" s="3">
        <f t="shared" si="114"/>
        <v>175342.87871999998</v>
      </c>
      <c r="CO39" s="35">
        <v>8</v>
      </c>
      <c r="CP39" s="3">
        <f t="shared" si="115"/>
        <v>175342.87871999998</v>
      </c>
      <c r="CQ39" s="3"/>
      <c r="CR39" s="3"/>
      <c r="CS39" s="76">
        <f t="shared" si="116"/>
        <v>0</v>
      </c>
      <c r="CT39" s="3">
        <f t="shared" si="117"/>
        <v>0</v>
      </c>
      <c r="CU39" s="3">
        <f t="shared" si="118"/>
        <v>175342.87871999998</v>
      </c>
      <c r="CV39" s="36">
        <v>0.2</v>
      </c>
      <c r="CW39" s="3">
        <f t="shared" si="119"/>
        <v>-35068.575743999994</v>
      </c>
      <c r="CX39" s="3">
        <f t="shared" si="120"/>
        <v>140274.30297599998</v>
      </c>
      <c r="CZ39" s="35">
        <v>8</v>
      </c>
      <c r="DA39" s="3">
        <f t="shared" si="121"/>
        <v>140274.30297599998</v>
      </c>
      <c r="DB39" s="3"/>
      <c r="DC39" s="3"/>
      <c r="DD39" s="76">
        <f t="shared" si="122"/>
        <v>0</v>
      </c>
      <c r="DE39" s="3">
        <f t="shared" si="123"/>
        <v>0</v>
      </c>
      <c r="DF39" s="3">
        <f t="shared" si="124"/>
        <v>140274.30297599998</v>
      </c>
      <c r="DG39" s="36">
        <v>0.2</v>
      </c>
      <c r="DH39" s="3">
        <f t="shared" si="125"/>
        <v>-28054.860595199996</v>
      </c>
      <c r="DI39" s="3">
        <f t="shared" si="126"/>
        <v>112219.44238079998</v>
      </c>
    </row>
    <row r="40" spans="2:113" x14ac:dyDescent="0.25">
      <c r="P40" s="35">
        <v>10</v>
      </c>
      <c r="Q40" s="3"/>
      <c r="R40" s="3">
        <f t="shared" si="73"/>
        <v>1690000</v>
      </c>
      <c r="S40" s="3"/>
      <c r="T40" s="76">
        <f t="shared" si="74"/>
        <v>1690000</v>
      </c>
      <c r="U40" s="3">
        <f t="shared" si="75"/>
        <v>845000</v>
      </c>
      <c r="V40" s="3">
        <f t="shared" si="76"/>
        <v>845000</v>
      </c>
      <c r="W40" s="36">
        <v>0.3</v>
      </c>
      <c r="X40" s="3">
        <f t="shared" si="77"/>
        <v>-253500</v>
      </c>
      <c r="Y40" s="3">
        <f t="shared" si="78"/>
        <v>1436500</v>
      </c>
      <c r="Z40"/>
      <c r="AA40" s="35">
        <v>10</v>
      </c>
      <c r="AB40" s="3">
        <f t="shared" si="79"/>
        <v>1436500</v>
      </c>
      <c r="AC40" s="3"/>
      <c r="AD40" s="3"/>
      <c r="AE40" s="76">
        <f t="shared" si="80"/>
        <v>0</v>
      </c>
      <c r="AF40" s="3">
        <f t="shared" si="81"/>
        <v>0</v>
      </c>
      <c r="AG40" s="3">
        <f t="shared" si="82"/>
        <v>1436500</v>
      </c>
      <c r="AH40" s="36">
        <v>0.3</v>
      </c>
      <c r="AI40" s="3">
        <f t="shared" si="83"/>
        <v>-430950</v>
      </c>
      <c r="AJ40" s="3">
        <f t="shared" si="84"/>
        <v>1005550</v>
      </c>
      <c r="AK40"/>
      <c r="AL40" s="35">
        <v>10</v>
      </c>
      <c r="AM40" s="3">
        <f t="shared" si="85"/>
        <v>1005550</v>
      </c>
      <c r="AN40" s="3"/>
      <c r="AO40" s="3"/>
      <c r="AP40" s="76">
        <f t="shared" si="86"/>
        <v>0</v>
      </c>
      <c r="AQ40" s="3">
        <f t="shared" si="87"/>
        <v>0</v>
      </c>
      <c r="AR40" s="3">
        <f t="shared" si="88"/>
        <v>1005550</v>
      </c>
      <c r="AS40" s="36">
        <v>0.3</v>
      </c>
      <c r="AT40" s="3">
        <f t="shared" si="89"/>
        <v>-301665</v>
      </c>
      <c r="AU40" s="3">
        <f t="shared" si="90"/>
        <v>703885</v>
      </c>
      <c r="AV40"/>
      <c r="AW40" s="35">
        <v>10</v>
      </c>
      <c r="AX40" s="3">
        <f t="shared" si="91"/>
        <v>703885</v>
      </c>
      <c r="AY40" s="3"/>
      <c r="AZ40" s="3"/>
      <c r="BA40" s="76">
        <f t="shared" si="92"/>
        <v>0</v>
      </c>
      <c r="BB40" s="3">
        <f t="shared" si="93"/>
        <v>0</v>
      </c>
      <c r="BC40" s="3">
        <f t="shared" si="94"/>
        <v>703885</v>
      </c>
      <c r="BD40" s="36">
        <v>0.3</v>
      </c>
      <c r="BE40" s="3">
        <f t="shared" si="95"/>
        <v>-211165.5</v>
      </c>
      <c r="BF40" s="3">
        <f t="shared" si="96"/>
        <v>492719.5</v>
      </c>
      <c r="BG40"/>
      <c r="BH40" s="35">
        <v>10</v>
      </c>
      <c r="BI40" s="3">
        <f t="shared" si="97"/>
        <v>492719.5</v>
      </c>
      <c r="BJ40" s="3"/>
      <c r="BK40" s="3"/>
      <c r="BL40" s="76">
        <f t="shared" si="98"/>
        <v>0</v>
      </c>
      <c r="BM40" s="3">
        <f t="shared" si="99"/>
        <v>0</v>
      </c>
      <c r="BN40" s="3">
        <f t="shared" si="100"/>
        <v>492719.5</v>
      </c>
      <c r="BO40" s="36">
        <v>0.3</v>
      </c>
      <c r="BP40" s="3">
        <f t="shared" si="101"/>
        <v>-147815.85</v>
      </c>
      <c r="BQ40" s="3">
        <f t="shared" si="102"/>
        <v>344903.65</v>
      </c>
      <c r="BS40" s="35">
        <v>10</v>
      </c>
      <c r="BT40" s="3">
        <f t="shared" si="103"/>
        <v>344903.65</v>
      </c>
      <c r="BU40" s="3"/>
      <c r="BV40" s="3"/>
      <c r="BW40" s="76">
        <f t="shared" si="104"/>
        <v>0</v>
      </c>
      <c r="BX40" s="3">
        <f t="shared" si="105"/>
        <v>0</v>
      </c>
      <c r="BY40" s="3">
        <f t="shared" si="106"/>
        <v>344903.65</v>
      </c>
      <c r="BZ40" s="36">
        <v>0.3</v>
      </c>
      <c r="CA40" s="3">
        <f t="shared" si="107"/>
        <v>-103471.095</v>
      </c>
      <c r="CB40" s="3">
        <f t="shared" si="108"/>
        <v>241432.55500000002</v>
      </c>
      <c r="CD40" s="35">
        <v>10</v>
      </c>
      <c r="CE40" s="3">
        <f t="shared" si="109"/>
        <v>241432.55500000002</v>
      </c>
      <c r="CF40" s="3"/>
      <c r="CG40" s="3"/>
      <c r="CH40" s="76">
        <f t="shared" si="110"/>
        <v>0</v>
      </c>
      <c r="CI40" s="3">
        <f t="shared" si="111"/>
        <v>0</v>
      </c>
      <c r="CJ40" s="3">
        <f t="shared" si="112"/>
        <v>241432.55500000002</v>
      </c>
      <c r="CK40" s="36">
        <v>0.3</v>
      </c>
      <c r="CL40" s="3">
        <f t="shared" si="113"/>
        <v>-72429.766499999998</v>
      </c>
      <c r="CM40" s="3">
        <f t="shared" si="114"/>
        <v>169002.78850000002</v>
      </c>
      <c r="CO40" s="35">
        <v>10</v>
      </c>
      <c r="CP40" s="3">
        <f t="shared" si="115"/>
        <v>169002.78850000002</v>
      </c>
      <c r="CQ40" s="3"/>
      <c r="CR40" s="3"/>
      <c r="CS40" s="76">
        <f t="shared" si="116"/>
        <v>0</v>
      </c>
      <c r="CT40" s="3">
        <f t="shared" si="117"/>
        <v>0</v>
      </c>
      <c r="CU40" s="3">
        <f t="shared" si="118"/>
        <v>169002.78850000002</v>
      </c>
      <c r="CV40" s="36">
        <v>0.3</v>
      </c>
      <c r="CW40" s="3">
        <f t="shared" si="119"/>
        <v>-50700.836550000007</v>
      </c>
      <c r="CX40" s="3">
        <f t="shared" si="120"/>
        <v>118301.95195000002</v>
      </c>
      <c r="CZ40" s="35">
        <v>10</v>
      </c>
      <c r="DA40" s="3">
        <f t="shared" si="121"/>
        <v>118301.95195000002</v>
      </c>
      <c r="DB40" s="3"/>
      <c r="DC40" s="3"/>
      <c r="DD40" s="76">
        <f t="shared" si="122"/>
        <v>0</v>
      </c>
      <c r="DE40" s="3">
        <f t="shared" si="123"/>
        <v>0</v>
      </c>
      <c r="DF40" s="3">
        <f t="shared" si="124"/>
        <v>118301.95195000002</v>
      </c>
      <c r="DG40" s="36">
        <v>0.3</v>
      </c>
      <c r="DH40" s="3">
        <f t="shared" si="125"/>
        <v>-35490.585585000001</v>
      </c>
      <c r="DI40" s="3">
        <f t="shared" si="126"/>
        <v>82811.366365000024</v>
      </c>
    </row>
    <row r="41" spans="2:113" x14ac:dyDescent="0.25">
      <c r="P41" s="35">
        <v>10.1</v>
      </c>
      <c r="Q41" s="3"/>
      <c r="R41" s="3">
        <f t="shared" si="73"/>
        <v>0</v>
      </c>
      <c r="S41" s="3"/>
      <c r="T41" s="76">
        <f t="shared" si="74"/>
        <v>0</v>
      </c>
      <c r="U41" s="3">
        <f t="shared" si="75"/>
        <v>0</v>
      </c>
      <c r="V41" s="3">
        <f t="shared" si="76"/>
        <v>0</v>
      </c>
      <c r="W41" s="36">
        <v>0.3</v>
      </c>
      <c r="X41" s="3">
        <f t="shared" si="77"/>
        <v>0</v>
      </c>
      <c r="Y41" s="3">
        <f t="shared" si="78"/>
        <v>0</v>
      </c>
      <c r="Z41"/>
      <c r="AA41" s="35">
        <v>10.1</v>
      </c>
      <c r="AB41" s="3">
        <f t="shared" si="79"/>
        <v>0</v>
      </c>
      <c r="AC41" s="3"/>
      <c r="AD41" s="3"/>
      <c r="AE41" s="76">
        <f t="shared" si="80"/>
        <v>0</v>
      </c>
      <c r="AF41" s="3">
        <f t="shared" si="81"/>
        <v>0</v>
      </c>
      <c r="AG41" s="3">
        <f t="shared" si="82"/>
        <v>0</v>
      </c>
      <c r="AH41" s="36">
        <v>0.3</v>
      </c>
      <c r="AI41" s="3">
        <f t="shared" si="83"/>
        <v>0</v>
      </c>
      <c r="AJ41" s="3">
        <f t="shared" si="84"/>
        <v>0</v>
      </c>
      <c r="AK41"/>
      <c r="AL41" s="35">
        <v>10.1</v>
      </c>
      <c r="AM41" s="3">
        <f t="shared" si="85"/>
        <v>0</v>
      </c>
      <c r="AN41" s="3"/>
      <c r="AO41" s="3"/>
      <c r="AP41" s="76">
        <f t="shared" si="86"/>
        <v>0</v>
      </c>
      <c r="AQ41" s="3">
        <f t="shared" si="87"/>
        <v>0</v>
      </c>
      <c r="AR41" s="3">
        <f t="shared" si="88"/>
        <v>0</v>
      </c>
      <c r="AS41" s="36">
        <v>0.3</v>
      </c>
      <c r="AT41" s="3">
        <f t="shared" si="89"/>
        <v>0</v>
      </c>
      <c r="AU41" s="3">
        <f t="shared" si="90"/>
        <v>0</v>
      </c>
      <c r="AV41"/>
      <c r="AW41" s="35">
        <v>10.1</v>
      </c>
      <c r="AX41" s="3">
        <f t="shared" si="91"/>
        <v>0</v>
      </c>
      <c r="AY41" s="3"/>
      <c r="AZ41" s="3"/>
      <c r="BA41" s="76">
        <f t="shared" si="92"/>
        <v>0</v>
      </c>
      <c r="BB41" s="3">
        <f t="shared" si="93"/>
        <v>0</v>
      </c>
      <c r="BC41" s="3">
        <f t="shared" si="94"/>
        <v>0</v>
      </c>
      <c r="BD41" s="36">
        <v>0.3</v>
      </c>
      <c r="BE41" s="3">
        <f t="shared" si="95"/>
        <v>0</v>
      </c>
      <c r="BF41" s="3">
        <f t="shared" si="96"/>
        <v>0</v>
      </c>
      <c r="BG41"/>
      <c r="BH41" s="35">
        <v>10.1</v>
      </c>
      <c r="BI41" s="3">
        <f t="shared" si="97"/>
        <v>0</v>
      </c>
      <c r="BJ41" s="3"/>
      <c r="BK41" s="3"/>
      <c r="BL41" s="76">
        <f t="shared" si="98"/>
        <v>0</v>
      </c>
      <c r="BM41" s="3">
        <f t="shared" si="99"/>
        <v>0</v>
      </c>
      <c r="BN41" s="3">
        <f t="shared" si="100"/>
        <v>0</v>
      </c>
      <c r="BO41" s="36">
        <v>0.3</v>
      </c>
      <c r="BP41" s="3">
        <f t="shared" si="101"/>
        <v>0</v>
      </c>
      <c r="BQ41" s="3">
        <f t="shared" si="102"/>
        <v>0</v>
      </c>
      <c r="BS41" s="35">
        <v>10.1</v>
      </c>
      <c r="BT41" s="3">
        <f t="shared" si="103"/>
        <v>0</v>
      </c>
      <c r="BU41" s="3"/>
      <c r="BV41" s="3"/>
      <c r="BW41" s="76">
        <f t="shared" si="104"/>
        <v>0</v>
      </c>
      <c r="BX41" s="3">
        <f t="shared" si="105"/>
        <v>0</v>
      </c>
      <c r="BY41" s="3">
        <f t="shared" si="106"/>
        <v>0</v>
      </c>
      <c r="BZ41" s="36">
        <v>0.3</v>
      </c>
      <c r="CA41" s="3">
        <f t="shared" si="107"/>
        <v>0</v>
      </c>
      <c r="CB41" s="3">
        <f t="shared" si="108"/>
        <v>0</v>
      </c>
      <c r="CD41" s="35">
        <v>10.1</v>
      </c>
      <c r="CE41" s="3">
        <f t="shared" si="109"/>
        <v>0</v>
      </c>
      <c r="CF41" s="3"/>
      <c r="CG41" s="3"/>
      <c r="CH41" s="76">
        <f t="shared" si="110"/>
        <v>0</v>
      </c>
      <c r="CI41" s="3">
        <f t="shared" si="111"/>
        <v>0</v>
      </c>
      <c r="CJ41" s="3">
        <f t="shared" si="112"/>
        <v>0</v>
      </c>
      <c r="CK41" s="36">
        <v>0.3</v>
      </c>
      <c r="CL41" s="3">
        <f t="shared" si="113"/>
        <v>0</v>
      </c>
      <c r="CM41" s="3">
        <f t="shared" si="114"/>
        <v>0</v>
      </c>
      <c r="CO41" s="35">
        <v>10.1</v>
      </c>
      <c r="CP41" s="3">
        <f t="shared" si="115"/>
        <v>0</v>
      </c>
      <c r="CQ41" s="3"/>
      <c r="CR41" s="3"/>
      <c r="CS41" s="76">
        <f t="shared" si="116"/>
        <v>0</v>
      </c>
      <c r="CT41" s="3">
        <f t="shared" si="117"/>
        <v>0</v>
      </c>
      <c r="CU41" s="3">
        <f t="shared" si="118"/>
        <v>0</v>
      </c>
      <c r="CV41" s="36">
        <v>0.3</v>
      </c>
      <c r="CW41" s="3">
        <f t="shared" si="119"/>
        <v>0</v>
      </c>
      <c r="CX41" s="3">
        <f t="shared" si="120"/>
        <v>0</v>
      </c>
      <c r="CZ41" s="35">
        <v>10.1</v>
      </c>
      <c r="DA41" s="3">
        <f t="shared" si="121"/>
        <v>0</v>
      </c>
      <c r="DB41" s="3"/>
      <c r="DC41" s="3"/>
      <c r="DD41" s="76">
        <f t="shared" si="122"/>
        <v>0</v>
      </c>
      <c r="DE41" s="3">
        <f t="shared" si="123"/>
        <v>0</v>
      </c>
      <c r="DF41" s="3">
        <f t="shared" si="124"/>
        <v>0</v>
      </c>
      <c r="DG41" s="36">
        <v>0.3</v>
      </c>
      <c r="DH41" s="3">
        <f t="shared" si="125"/>
        <v>0</v>
      </c>
      <c r="DI41" s="3">
        <f t="shared" si="126"/>
        <v>0</v>
      </c>
    </row>
    <row r="42" spans="2:113" x14ac:dyDescent="0.25">
      <c r="P42" s="35">
        <v>12</v>
      </c>
      <c r="Q42" s="3"/>
      <c r="R42" s="3">
        <f t="shared" si="73"/>
        <v>689500.00480000826</v>
      </c>
      <c r="S42" s="3"/>
      <c r="T42" s="76">
        <f t="shared" si="74"/>
        <v>689500.00480000826</v>
      </c>
      <c r="U42" s="3">
        <f t="shared" si="75"/>
        <v>344750.00240000413</v>
      </c>
      <c r="V42" s="3">
        <f t="shared" si="76"/>
        <v>344750.00240000413</v>
      </c>
      <c r="W42" s="36">
        <v>1</v>
      </c>
      <c r="X42" s="3">
        <f t="shared" si="77"/>
        <v>-344750.00240000413</v>
      </c>
      <c r="Y42" s="3">
        <f t="shared" si="78"/>
        <v>344750.00240000413</v>
      </c>
      <c r="Z42"/>
      <c r="AA42" s="35">
        <v>12</v>
      </c>
      <c r="AB42" s="3">
        <f t="shared" si="79"/>
        <v>344750.00240000413</v>
      </c>
      <c r="AC42" s="3"/>
      <c r="AD42" s="3"/>
      <c r="AE42" s="76">
        <f t="shared" si="80"/>
        <v>0</v>
      </c>
      <c r="AF42" s="3">
        <f t="shared" si="81"/>
        <v>0</v>
      </c>
      <c r="AG42" s="3">
        <f t="shared" si="82"/>
        <v>344750.00240000413</v>
      </c>
      <c r="AH42" s="36">
        <v>1</v>
      </c>
      <c r="AI42" s="3">
        <f t="shared" si="83"/>
        <v>-344750.00240000413</v>
      </c>
      <c r="AJ42" s="3">
        <f t="shared" si="84"/>
        <v>0</v>
      </c>
      <c r="AK42"/>
      <c r="AL42" s="35">
        <v>12</v>
      </c>
      <c r="AM42" s="3">
        <f t="shared" si="85"/>
        <v>0</v>
      </c>
      <c r="AN42" s="3"/>
      <c r="AO42" s="3"/>
      <c r="AP42" s="76">
        <f t="shared" si="86"/>
        <v>0</v>
      </c>
      <c r="AQ42" s="3">
        <f t="shared" si="87"/>
        <v>0</v>
      </c>
      <c r="AR42" s="3">
        <f t="shared" si="88"/>
        <v>0</v>
      </c>
      <c r="AS42" s="36">
        <v>1</v>
      </c>
      <c r="AT42" s="3">
        <f t="shared" si="89"/>
        <v>0</v>
      </c>
      <c r="AU42" s="3">
        <f t="shared" si="90"/>
        <v>0</v>
      </c>
      <c r="AV42"/>
      <c r="AW42" s="35">
        <v>12</v>
      </c>
      <c r="AX42" s="3">
        <f t="shared" si="91"/>
        <v>0</v>
      </c>
      <c r="AY42" s="3"/>
      <c r="AZ42" s="3"/>
      <c r="BA42" s="76">
        <f t="shared" si="92"/>
        <v>0</v>
      </c>
      <c r="BB42" s="3">
        <f t="shared" si="93"/>
        <v>0</v>
      </c>
      <c r="BC42" s="3">
        <f t="shared" si="94"/>
        <v>0</v>
      </c>
      <c r="BD42" s="36">
        <v>1</v>
      </c>
      <c r="BE42" s="3">
        <f t="shared" si="95"/>
        <v>0</v>
      </c>
      <c r="BF42" s="3">
        <f t="shared" si="96"/>
        <v>0</v>
      </c>
      <c r="BG42"/>
      <c r="BH42" s="35">
        <v>12</v>
      </c>
      <c r="BI42" s="3">
        <f t="shared" si="97"/>
        <v>0</v>
      </c>
      <c r="BJ42" s="3"/>
      <c r="BK42" s="3"/>
      <c r="BL42" s="76">
        <f t="shared" si="98"/>
        <v>0</v>
      </c>
      <c r="BM42" s="3">
        <f t="shared" si="99"/>
        <v>0</v>
      </c>
      <c r="BN42" s="3">
        <f t="shared" si="100"/>
        <v>0</v>
      </c>
      <c r="BO42" s="36">
        <v>1</v>
      </c>
      <c r="BP42" s="3">
        <f t="shared" si="101"/>
        <v>0</v>
      </c>
      <c r="BQ42" s="3">
        <f t="shared" si="102"/>
        <v>0</v>
      </c>
      <c r="BS42" s="35">
        <v>12</v>
      </c>
      <c r="BT42" s="3">
        <f t="shared" si="103"/>
        <v>0</v>
      </c>
      <c r="BU42" s="3"/>
      <c r="BV42" s="3"/>
      <c r="BW42" s="76">
        <f t="shared" si="104"/>
        <v>0</v>
      </c>
      <c r="BX42" s="3">
        <f t="shared" si="105"/>
        <v>0</v>
      </c>
      <c r="BY42" s="3">
        <f t="shared" si="106"/>
        <v>0</v>
      </c>
      <c r="BZ42" s="36">
        <v>1</v>
      </c>
      <c r="CA42" s="3">
        <f t="shared" si="107"/>
        <v>0</v>
      </c>
      <c r="CB42" s="3">
        <f t="shared" si="108"/>
        <v>0</v>
      </c>
      <c r="CD42" s="35">
        <v>12</v>
      </c>
      <c r="CE42" s="3">
        <f t="shared" si="109"/>
        <v>0</v>
      </c>
      <c r="CF42" s="3"/>
      <c r="CG42" s="3"/>
      <c r="CH42" s="76">
        <f t="shared" si="110"/>
        <v>0</v>
      </c>
      <c r="CI42" s="3">
        <f t="shared" si="111"/>
        <v>0</v>
      </c>
      <c r="CJ42" s="3">
        <f t="shared" si="112"/>
        <v>0</v>
      </c>
      <c r="CK42" s="36">
        <v>1</v>
      </c>
      <c r="CL42" s="3">
        <f t="shared" si="113"/>
        <v>0</v>
      </c>
      <c r="CM42" s="3">
        <f t="shared" si="114"/>
        <v>0</v>
      </c>
      <c r="CO42" s="35">
        <v>12</v>
      </c>
      <c r="CP42" s="3">
        <f t="shared" si="115"/>
        <v>0</v>
      </c>
      <c r="CQ42" s="3"/>
      <c r="CR42" s="3"/>
      <c r="CS42" s="76">
        <f t="shared" si="116"/>
        <v>0</v>
      </c>
      <c r="CT42" s="3">
        <f t="shared" si="117"/>
        <v>0</v>
      </c>
      <c r="CU42" s="3">
        <f t="shared" si="118"/>
        <v>0</v>
      </c>
      <c r="CV42" s="36">
        <v>1</v>
      </c>
      <c r="CW42" s="3">
        <f t="shared" si="119"/>
        <v>0</v>
      </c>
      <c r="CX42" s="3">
        <f t="shared" si="120"/>
        <v>0</v>
      </c>
      <c r="CZ42" s="35">
        <v>12</v>
      </c>
      <c r="DA42" s="3">
        <f t="shared" si="121"/>
        <v>0</v>
      </c>
      <c r="DB42" s="3"/>
      <c r="DC42" s="3"/>
      <c r="DD42" s="76">
        <f t="shared" si="122"/>
        <v>0</v>
      </c>
      <c r="DE42" s="3">
        <f t="shared" si="123"/>
        <v>0</v>
      </c>
      <c r="DF42" s="3">
        <f t="shared" si="124"/>
        <v>0</v>
      </c>
      <c r="DG42" s="36">
        <v>1</v>
      </c>
      <c r="DH42" s="3">
        <f t="shared" si="125"/>
        <v>0</v>
      </c>
      <c r="DI42" s="3">
        <f t="shared" si="126"/>
        <v>0</v>
      </c>
    </row>
    <row r="43" spans="2:113" x14ac:dyDescent="0.25">
      <c r="P43" s="35" t="s">
        <v>29</v>
      </c>
      <c r="Q43" s="3"/>
      <c r="R43" s="3">
        <f t="shared" si="73"/>
        <v>0</v>
      </c>
      <c r="S43" s="3"/>
      <c r="T43" s="76">
        <f t="shared" si="74"/>
        <v>0</v>
      </c>
      <c r="U43" s="3">
        <f t="shared" si="75"/>
        <v>0</v>
      </c>
      <c r="V43" s="3">
        <f t="shared" si="76"/>
        <v>0</v>
      </c>
      <c r="W43" s="36"/>
      <c r="X43" s="3">
        <f t="shared" si="77"/>
        <v>0</v>
      </c>
      <c r="Y43" s="3">
        <f t="shared" si="78"/>
        <v>0</v>
      </c>
      <c r="Z43"/>
      <c r="AA43" s="35" t="s">
        <v>29</v>
      </c>
      <c r="AB43" s="3">
        <f t="shared" si="79"/>
        <v>0</v>
      </c>
      <c r="AC43" s="3"/>
      <c r="AD43" s="3"/>
      <c r="AE43" s="76">
        <f t="shared" si="80"/>
        <v>0</v>
      </c>
      <c r="AF43" s="3">
        <f t="shared" si="81"/>
        <v>0</v>
      </c>
      <c r="AG43" s="3">
        <f t="shared" si="82"/>
        <v>0</v>
      </c>
      <c r="AH43" s="36"/>
      <c r="AI43" s="3">
        <f t="shared" si="83"/>
        <v>0</v>
      </c>
      <c r="AJ43" s="3">
        <f t="shared" si="84"/>
        <v>0</v>
      </c>
      <c r="AK43"/>
      <c r="AL43" s="35" t="s">
        <v>29</v>
      </c>
      <c r="AM43" s="3">
        <f t="shared" si="85"/>
        <v>0</v>
      </c>
      <c r="AN43" s="3"/>
      <c r="AO43" s="3"/>
      <c r="AP43" s="76">
        <f t="shared" si="86"/>
        <v>0</v>
      </c>
      <c r="AQ43" s="3">
        <f t="shared" si="87"/>
        <v>0</v>
      </c>
      <c r="AR43" s="3">
        <f t="shared" si="88"/>
        <v>0</v>
      </c>
      <c r="AS43" s="36"/>
      <c r="AT43" s="3">
        <f t="shared" si="89"/>
        <v>0</v>
      </c>
      <c r="AU43" s="3">
        <f t="shared" si="90"/>
        <v>0</v>
      </c>
      <c r="AV43"/>
      <c r="AW43" s="35" t="s">
        <v>29</v>
      </c>
      <c r="AX43" s="3">
        <f t="shared" si="91"/>
        <v>0</v>
      </c>
      <c r="AY43" s="3"/>
      <c r="AZ43" s="3"/>
      <c r="BA43" s="76">
        <f t="shared" si="92"/>
        <v>0</v>
      </c>
      <c r="BB43" s="3">
        <f t="shared" si="93"/>
        <v>0</v>
      </c>
      <c r="BC43" s="3">
        <f t="shared" si="94"/>
        <v>0</v>
      </c>
      <c r="BD43" s="36"/>
      <c r="BE43" s="3">
        <f t="shared" si="95"/>
        <v>0</v>
      </c>
      <c r="BF43" s="3">
        <f t="shared" si="96"/>
        <v>0</v>
      </c>
      <c r="BG43"/>
      <c r="BH43" s="35" t="s">
        <v>29</v>
      </c>
      <c r="BI43" s="3">
        <f t="shared" si="97"/>
        <v>0</v>
      </c>
      <c r="BJ43" s="3"/>
      <c r="BK43" s="3"/>
      <c r="BL43" s="76">
        <f t="shared" si="98"/>
        <v>0</v>
      </c>
      <c r="BM43" s="3">
        <f t="shared" si="99"/>
        <v>0</v>
      </c>
      <c r="BN43" s="3">
        <f t="shared" si="100"/>
        <v>0</v>
      </c>
      <c r="BO43" s="36"/>
      <c r="BP43" s="3">
        <f t="shared" si="101"/>
        <v>0</v>
      </c>
      <c r="BQ43" s="3">
        <f t="shared" si="102"/>
        <v>0</v>
      </c>
      <c r="BS43" s="35" t="s">
        <v>29</v>
      </c>
      <c r="BT43" s="3">
        <f t="shared" si="103"/>
        <v>0</v>
      </c>
      <c r="BU43" s="3"/>
      <c r="BV43" s="3"/>
      <c r="BW43" s="76">
        <f t="shared" si="104"/>
        <v>0</v>
      </c>
      <c r="BX43" s="3">
        <f t="shared" si="105"/>
        <v>0</v>
      </c>
      <c r="BY43" s="3">
        <f t="shared" si="106"/>
        <v>0</v>
      </c>
      <c r="BZ43" s="36"/>
      <c r="CA43" s="3">
        <f t="shared" si="107"/>
        <v>0</v>
      </c>
      <c r="CB43" s="3">
        <f t="shared" si="108"/>
        <v>0</v>
      </c>
      <c r="CD43" s="35" t="s">
        <v>29</v>
      </c>
      <c r="CE43" s="3">
        <f t="shared" si="109"/>
        <v>0</v>
      </c>
      <c r="CF43" s="3"/>
      <c r="CG43" s="3"/>
      <c r="CH43" s="76">
        <f t="shared" si="110"/>
        <v>0</v>
      </c>
      <c r="CI43" s="3">
        <f t="shared" si="111"/>
        <v>0</v>
      </c>
      <c r="CJ43" s="3">
        <f t="shared" si="112"/>
        <v>0</v>
      </c>
      <c r="CK43" s="36"/>
      <c r="CL43" s="3">
        <f t="shared" si="113"/>
        <v>0</v>
      </c>
      <c r="CM43" s="3">
        <f t="shared" si="114"/>
        <v>0</v>
      </c>
      <c r="CO43" s="35" t="s">
        <v>29</v>
      </c>
      <c r="CP43" s="3">
        <f t="shared" si="115"/>
        <v>0</v>
      </c>
      <c r="CQ43" s="3"/>
      <c r="CR43" s="3"/>
      <c r="CS43" s="76">
        <f t="shared" si="116"/>
        <v>0</v>
      </c>
      <c r="CT43" s="3">
        <f t="shared" si="117"/>
        <v>0</v>
      </c>
      <c r="CU43" s="3">
        <f t="shared" si="118"/>
        <v>0</v>
      </c>
      <c r="CV43" s="36"/>
      <c r="CW43" s="3">
        <f t="shared" si="119"/>
        <v>0</v>
      </c>
      <c r="CX43" s="3">
        <f t="shared" si="120"/>
        <v>0</v>
      </c>
      <c r="CZ43" s="35" t="s">
        <v>29</v>
      </c>
      <c r="DA43" s="3">
        <f t="shared" si="121"/>
        <v>0</v>
      </c>
      <c r="DB43" s="3"/>
      <c r="DC43" s="3"/>
      <c r="DD43" s="76">
        <f t="shared" si="122"/>
        <v>0</v>
      </c>
      <c r="DE43" s="3">
        <f t="shared" si="123"/>
        <v>0</v>
      </c>
      <c r="DF43" s="3">
        <f t="shared" si="124"/>
        <v>0</v>
      </c>
      <c r="DG43" s="36"/>
      <c r="DH43" s="3">
        <f t="shared" si="125"/>
        <v>0</v>
      </c>
      <c r="DI43" s="3">
        <f t="shared" si="126"/>
        <v>0</v>
      </c>
    </row>
    <row r="44" spans="2:113" x14ac:dyDescent="0.25">
      <c r="P44" s="35" t="s">
        <v>30</v>
      </c>
      <c r="Q44" s="3"/>
      <c r="R44" s="3">
        <f t="shared" si="73"/>
        <v>0</v>
      </c>
      <c r="S44" s="3"/>
      <c r="T44" s="76">
        <f t="shared" si="74"/>
        <v>0</v>
      </c>
      <c r="U44" s="3">
        <f t="shared" si="75"/>
        <v>0</v>
      </c>
      <c r="V44" s="3">
        <f t="shared" si="76"/>
        <v>0</v>
      </c>
      <c r="W44" s="36"/>
      <c r="X44" s="3">
        <f t="shared" si="77"/>
        <v>0</v>
      </c>
      <c r="Y44" s="3">
        <f t="shared" si="78"/>
        <v>0</v>
      </c>
      <c r="Z44"/>
      <c r="AA44" s="35" t="s">
        <v>30</v>
      </c>
      <c r="AB44" s="3">
        <f t="shared" si="79"/>
        <v>0</v>
      </c>
      <c r="AC44" s="3"/>
      <c r="AD44" s="3"/>
      <c r="AE44" s="76">
        <f t="shared" si="80"/>
        <v>0</v>
      </c>
      <c r="AF44" s="3">
        <f t="shared" si="81"/>
        <v>0</v>
      </c>
      <c r="AG44" s="3">
        <f t="shared" si="82"/>
        <v>0</v>
      </c>
      <c r="AH44" s="36"/>
      <c r="AI44" s="3">
        <f t="shared" si="83"/>
        <v>0</v>
      </c>
      <c r="AJ44" s="3">
        <f t="shared" si="84"/>
        <v>0</v>
      </c>
      <c r="AK44"/>
      <c r="AL44" s="35" t="s">
        <v>30</v>
      </c>
      <c r="AM44" s="3">
        <f t="shared" si="85"/>
        <v>0</v>
      </c>
      <c r="AN44" s="3"/>
      <c r="AO44" s="3"/>
      <c r="AP44" s="76">
        <f t="shared" si="86"/>
        <v>0</v>
      </c>
      <c r="AQ44" s="3">
        <f t="shared" si="87"/>
        <v>0</v>
      </c>
      <c r="AR44" s="3">
        <f t="shared" si="88"/>
        <v>0</v>
      </c>
      <c r="AS44" s="36"/>
      <c r="AT44" s="3">
        <f t="shared" si="89"/>
        <v>0</v>
      </c>
      <c r="AU44" s="3">
        <f t="shared" si="90"/>
        <v>0</v>
      </c>
      <c r="AV44"/>
      <c r="AW44" s="35" t="s">
        <v>30</v>
      </c>
      <c r="AX44" s="3">
        <f t="shared" si="91"/>
        <v>0</v>
      </c>
      <c r="AY44" s="3"/>
      <c r="AZ44" s="3"/>
      <c r="BA44" s="76">
        <f t="shared" si="92"/>
        <v>0</v>
      </c>
      <c r="BB44" s="3">
        <f t="shared" si="93"/>
        <v>0</v>
      </c>
      <c r="BC44" s="3">
        <f t="shared" si="94"/>
        <v>0</v>
      </c>
      <c r="BD44" s="36"/>
      <c r="BE44" s="3">
        <f t="shared" si="95"/>
        <v>0</v>
      </c>
      <c r="BF44" s="3">
        <f t="shared" si="96"/>
        <v>0</v>
      </c>
      <c r="BG44"/>
      <c r="BH44" s="35" t="s">
        <v>30</v>
      </c>
      <c r="BI44" s="3">
        <f t="shared" si="97"/>
        <v>0</v>
      </c>
      <c r="BJ44" s="3"/>
      <c r="BK44" s="3"/>
      <c r="BL44" s="76">
        <f t="shared" si="98"/>
        <v>0</v>
      </c>
      <c r="BM44" s="3">
        <f t="shared" si="99"/>
        <v>0</v>
      </c>
      <c r="BN44" s="3">
        <f t="shared" si="100"/>
        <v>0</v>
      </c>
      <c r="BO44" s="36"/>
      <c r="BP44" s="3">
        <f t="shared" si="101"/>
        <v>0</v>
      </c>
      <c r="BQ44" s="3">
        <f t="shared" si="102"/>
        <v>0</v>
      </c>
      <c r="BS44" s="35" t="s">
        <v>30</v>
      </c>
      <c r="BT44" s="3">
        <f t="shared" si="103"/>
        <v>0</v>
      </c>
      <c r="BU44" s="3"/>
      <c r="BV44" s="3"/>
      <c r="BW44" s="76">
        <f t="shared" si="104"/>
        <v>0</v>
      </c>
      <c r="BX44" s="3">
        <f t="shared" si="105"/>
        <v>0</v>
      </c>
      <c r="BY44" s="3">
        <f t="shared" si="106"/>
        <v>0</v>
      </c>
      <c r="BZ44" s="36"/>
      <c r="CA44" s="3">
        <f t="shared" si="107"/>
        <v>0</v>
      </c>
      <c r="CB44" s="3">
        <f t="shared" si="108"/>
        <v>0</v>
      </c>
      <c r="CD44" s="35" t="s">
        <v>30</v>
      </c>
      <c r="CE44" s="3">
        <f t="shared" si="109"/>
        <v>0</v>
      </c>
      <c r="CF44" s="3"/>
      <c r="CG44" s="3"/>
      <c r="CH44" s="76">
        <f t="shared" si="110"/>
        <v>0</v>
      </c>
      <c r="CI44" s="3">
        <f t="shared" si="111"/>
        <v>0</v>
      </c>
      <c r="CJ44" s="3">
        <f t="shared" si="112"/>
        <v>0</v>
      </c>
      <c r="CK44" s="36"/>
      <c r="CL44" s="3">
        <f t="shared" si="113"/>
        <v>0</v>
      </c>
      <c r="CM44" s="3">
        <f t="shared" si="114"/>
        <v>0</v>
      </c>
      <c r="CO44" s="35" t="s">
        <v>30</v>
      </c>
      <c r="CP44" s="3">
        <f t="shared" si="115"/>
        <v>0</v>
      </c>
      <c r="CQ44" s="3"/>
      <c r="CR44" s="3"/>
      <c r="CS44" s="76">
        <f t="shared" si="116"/>
        <v>0</v>
      </c>
      <c r="CT44" s="3">
        <f t="shared" si="117"/>
        <v>0</v>
      </c>
      <c r="CU44" s="3">
        <f t="shared" si="118"/>
        <v>0</v>
      </c>
      <c r="CV44" s="36"/>
      <c r="CW44" s="3">
        <f t="shared" si="119"/>
        <v>0</v>
      </c>
      <c r="CX44" s="3">
        <f t="shared" si="120"/>
        <v>0</v>
      </c>
      <c r="CZ44" s="35" t="s">
        <v>30</v>
      </c>
      <c r="DA44" s="3">
        <f t="shared" si="121"/>
        <v>0</v>
      </c>
      <c r="DB44" s="3"/>
      <c r="DC44" s="3"/>
      <c r="DD44" s="76">
        <f t="shared" si="122"/>
        <v>0</v>
      </c>
      <c r="DE44" s="3">
        <f t="shared" si="123"/>
        <v>0</v>
      </c>
      <c r="DF44" s="3">
        <f t="shared" si="124"/>
        <v>0</v>
      </c>
      <c r="DG44" s="36"/>
      <c r="DH44" s="3">
        <f t="shared" si="125"/>
        <v>0</v>
      </c>
      <c r="DI44" s="3">
        <f t="shared" si="126"/>
        <v>0</v>
      </c>
    </row>
    <row r="45" spans="2:113" x14ac:dyDescent="0.25">
      <c r="P45" s="35" t="s">
        <v>31</v>
      </c>
      <c r="Q45" s="3"/>
      <c r="R45" s="3">
        <f t="shared" si="73"/>
        <v>0</v>
      </c>
      <c r="S45" s="3"/>
      <c r="T45" s="76">
        <f t="shared" si="74"/>
        <v>0</v>
      </c>
      <c r="U45" s="3">
        <f t="shared" si="75"/>
        <v>0</v>
      </c>
      <c r="V45" s="3">
        <f t="shared" si="76"/>
        <v>0</v>
      </c>
      <c r="W45" s="36"/>
      <c r="X45" s="3">
        <f t="shared" si="77"/>
        <v>0</v>
      </c>
      <c r="Y45" s="3">
        <f t="shared" si="78"/>
        <v>0</v>
      </c>
      <c r="Z45"/>
      <c r="AA45" s="35" t="s">
        <v>31</v>
      </c>
      <c r="AB45" s="3">
        <f t="shared" si="79"/>
        <v>0</v>
      </c>
      <c r="AC45" s="3"/>
      <c r="AD45" s="3"/>
      <c r="AE45" s="76">
        <f t="shared" si="80"/>
        <v>0</v>
      </c>
      <c r="AF45" s="3">
        <f t="shared" si="81"/>
        <v>0</v>
      </c>
      <c r="AG45" s="3">
        <f t="shared" si="82"/>
        <v>0</v>
      </c>
      <c r="AH45" s="36"/>
      <c r="AI45" s="3">
        <f t="shared" si="83"/>
        <v>0</v>
      </c>
      <c r="AJ45" s="3">
        <f t="shared" si="84"/>
        <v>0</v>
      </c>
      <c r="AK45"/>
      <c r="AL45" s="35" t="s">
        <v>31</v>
      </c>
      <c r="AM45" s="3">
        <f t="shared" si="85"/>
        <v>0</v>
      </c>
      <c r="AN45" s="3"/>
      <c r="AO45" s="3"/>
      <c r="AP45" s="76">
        <f t="shared" si="86"/>
        <v>0</v>
      </c>
      <c r="AQ45" s="3">
        <f t="shared" si="87"/>
        <v>0</v>
      </c>
      <c r="AR45" s="3">
        <f t="shared" si="88"/>
        <v>0</v>
      </c>
      <c r="AS45" s="36"/>
      <c r="AT45" s="3">
        <f t="shared" si="89"/>
        <v>0</v>
      </c>
      <c r="AU45" s="3">
        <f t="shared" si="90"/>
        <v>0</v>
      </c>
      <c r="AV45"/>
      <c r="AW45" s="35" t="s">
        <v>31</v>
      </c>
      <c r="AX45" s="3">
        <f t="shared" si="91"/>
        <v>0</v>
      </c>
      <c r="AY45" s="3"/>
      <c r="AZ45" s="3"/>
      <c r="BA45" s="76">
        <f t="shared" si="92"/>
        <v>0</v>
      </c>
      <c r="BB45" s="3">
        <f t="shared" si="93"/>
        <v>0</v>
      </c>
      <c r="BC45" s="3">
        <f t="shared" si="94"/>
        <v>0</v>
      </c>
      <c r="BD45" s="36"/>
      <c r="BE45" s="3">
        <f t="shared" si="95"/>
        <v>0</v>
      </c>
      <c r="BF45" s="3">
        <f t="shared" si="96"/>
        <v>0</v>
      </c>
      <c r="BG45"/>
      <c r="BH45" s="35" t="s">
        <v>31</v>
      </c>
      <c r="BI45" s="3">
        <f t="shared" si="97"/>
        <v>0</v>
      </c>
      <c r="BJ45" s="3"/>
      <c r="BK45" s="3"/>
      <c r="BL45" s="76">
        <f t="shared" si="98"/>
        <v>0</v>
      </c>
      <c r="BM45" s="3">
        <f t="shared" si="99"/>
        <v>0</v>
      </c>
      <c r="BN45" s="3">
        <f t="shared" si="100"/>
        <v>0</v>
      </c>
      <c r="BO45" s="36"/>
      <c r="BP45" s="3">
        <f t="shared" si="101"/>
        <v>0</v>
      </c>
      <c r="BQ45" s="3">
        <f t="shared" si="102"/>
        <v>0</v>
      </c>
      <c r="BS45" s="35" t="s">
        <v>31</v>
      </c>
      <c r="BT45" s="3">
        <f t="shared" si="103"/>
        <v>0</v>
      </c>
      <c r="BU45" s="3"/>
      <c r="BV45" s="3"/>
      <c r="BW45" s="76">
        <f t="shared" si="104"/>
        <v>0</v>
      </c>
      <c r="BX45" s="3">
        <f t="shared" si="105"/>
        <v>0</v>
      </c>
      <c r="BY45" s="3">
        <f t="shared" si="106"/>
        <v>0</v>
      </c>
      <c r="BZ45" s="36"/>
      <c r="CA45" s="3">
        <f t="shared" si="107"/>
        <v>0</v>
      </c>
      <c r="CB45" s="3">
        <f t="shared" si="108"/>
        <v>0</v>
      </c>
      <c r="CD45" s="35" t="s">
        <v>31</v>
      </c>
      <c r="CE45" s="3">
        <f t="shared" si="109"/>
        <v>0</v>
      </c>
      <c r="CF45" s="3"/>
      <c r="CG45" s="3"/>
      <c r="CH45" s="76">
        <f t="shared" si="110"/>
        <v>0</v>
      </c>
      <c r="CI45" s="3">
        <f t="shared" si="111"/>
        <v>0</v>
      </c>
      <c r="CJ45" s="3">
        <f t="shared" si="112"/>
        <v>0</v>
      </c>
      <c r="CK45" s="36"/>
      <c r="CL45" s="3">
        <f t="shared" si="113"/>
        <v>0</v>
      </c>
      <c r="CM45" s="3">
        <f t="shared" si="114"/>
        <v>0</v>
      </c>
      <c r="CO45" s="35" t="s">
        <v>31</v>
      </c>
      <c r="CP45" s="3">
        <f t="shared" si="115"/>
        <v>0</v>
      </c>
      <c r="CQ45" s="3"/>
      <c r="CR45" s="3"/>
      <c r="CS45" s="76">
        <f t="shared" si="116"/>
        <v>0</v>
      </c>
      <c r="CT45" s="3">
        <f t="shared" si="117"/>
        <v>0</v>
      </c>
      <c r="CU45" s="3">
        <f t="shared" si="118"/>
        <v>0</v>
      </c>
      <c r="CV45" s="36"/>
      <c r="CW45" s="3">
        <f t="shared" si="119"/>
        <v>0</v>
      </c>
      <c r="CX45" s="3">
        <f t="shared" si="120"/>
        <v>0</v>
      </c>
      <c r="CZ45" s="35" t="s">
        <v>31</v>
      </c>
      <c r="DA45" s="3">
        <f t="shared" si="121"/>
        <v>0</v>
      </c>
      <c r="DB45" s="3"/>
      <c r="DC45" s="3"/>
      <c r="DD45" s="76">
        <f t="shared" si="122"/>
        <v>0</v>
      </c>
      <c r="DE45" s="3">
        <f t="shared" si="123"/>
        <v>0</v>
      </c>
      <c r="DF45" s="3">
        <f t="shared" si="124"/>
        <v>0</v>
      </c>
      <c r="DG45" s="36"/>
      <c r="DH45" s="3">
        <f t="shared" si="125"/>
        <v>0</v>
      </c>
      <c r="DI45" s="3">
        <f t="shared" si="126"/>
        <v>0</v>
      </c>
    </row>
    <row r="46" spans="2:113" x14ac:dyDescent="0.25">
      <c r="P46" s="35" t="s">
        <v>32</v>
      </c>
      <c r="Q46" s="3"/>
      <c r="R46" s="3">
        <f t="shared" si="73"/>
        <v>0</v>
      </c>
      <c r="S46" s="3"/>
      <c r="T46" s="76">
        <f t="shared" si="74"/>
        <v>0</v>
      </c>
      <c r="U46" s="3">
        <f t="shared" si="75"/>
        <v>0</v>
      </c>
      <c r="V46" s="3">
        <f t="shared" si="76"/>
        <v>0</v>
      </c>
      <c r="W46" s="36"/>
      <c r="X46" s="3">
        <f t="shared" si="77"/>
        <v>0</v>
      </c>
      <c r="Y46" s="3">
        <f t="shared" si="78"/>
        <v>0</v>
      </c>
      <c r="Z46"/>
      <c r="AA46" s="35" t="s">
        <v>32</v>
      </c>
      <c r="AB46" s="3">
        <f t="shared" si="79"/>
        <v>0</v>
      </c>
      <c r="AC46" s="3"/>
      <c r="AD46" s="3"/>
      <c r="AE46" s="76">
        <f t="shared" si="80"/>
        <v>0</v>
      </c>
      <c r="AF46" s="3">
        <f t="shared" si="81"/>
        <v>0</v>
      </c>
      <c r="AG46" s="3">
        <f t="shared" si="82"/>
        <v>0</v>
      </c>
      <c r="AH46" s="36"/>
      <c r="AI46" s="3">
        <f t="shared" si="83"/>
        <v>0</v>
      </c>
      <c r="AJ46" s="3">
        <f t="shared" si="84"/>
        <v>0</v>
      </c>
      <c r="AK46"/>
      <c r="AL46" s="35" t="s">
        <v>32</v>
      </c>
      <c r="AM46" s="3">
        <f t="shared" si="85"/>
        <v>0</v>
      </c>
      <c r="AN46" s="3"/>
      <c r="AO46" s="3"/>
      <c r="AP46" s="76">
        <f t="shared" si="86"/>
        <v>0</v>
      </c>
      <c r="AQ46" s="3">
        <f t="shared" si="87"/>
        <v>0</v>
      </c>
      <c r="AR46" s="3">
        <f t="shared" si="88"/>
        <v>0</v>
      </c>
      <c r="AS46" s="36"/>
      <c r="AT46" s="3">
        <f t="shared" si="89"/>
        <v>0</v>
      </c>
      <c r="AU46" s="3">
        <f t="shared" si="90"/>
        <v>0</v>
      </c>
      <c r="AV46"/>
      <c r="AW46" s="35" t="s">
        <v>32</v>
      </c>
      <c r="AX46" s="3">
        <f t="shared" si="91"/>
        <v>0</v>
      </c>
      <c r="AY46" s="3"/>
      <c r="AZ46" s="3"/>
      <c r="BA46" s="76">
        <f t="shared" si="92"/>
        <v>0</v>
      </c>
      <c r="BB46" s="3">
        <f t="shared" si="93"/>
        <v>0</v>
      </c>
      <c r="BC46" s="3">
        <f t="shared" si="94"/>
        <v>0</v>
      </c>
      <c r="BD46" s="36"/>
      <c r="BE46" s="3">
        <f t="shared" si="95"/>
        <v>0</v>
      </c>
      <c r="BF46" s="3">
        <f t="shared" si="96"/>
        <v>0</v>
      </c>
      <c r="BG46"/>
      <c r="BH46" s="35" t="s">
        <v>32</v>
      </c>
      <c r="BI46" s="3">
        <f t="shared" si="97"/>
        <v>0</v>
      </c>
      <c r="BJ46" s="3"/>
      <c r="BK46" s="3"/>
      <c r="BL46" s="76">
        <f t="shared" si="98"/>
        <v>0</v>
      </c>
      <c r="BM46" s="3">
        <f t="shared" si="99"/>
        <v>0</v>
      </c>
      <c r="BN46" s="3">
        <f t="shared" si="100"/>
        <v>0</v>
      </c>
      <c r="BO46" s="36"/>
      <c r="BP46" s="3">
        <f t="shared" si="101"/>
        <v>0</v>
      </c>
      <c r="BQ46" s="3">
        <f t="shared" si="102"/>
        <v>0</v>
      </c>
      <c r="BS46" s="35" t="s">
        <v>32</v>
      </c>
      <c r="BT46" s="3">
        <f t="shared" si="103"/>
        <v>0</v>
      </c>
      <c r="BU46" s="3"/>
      <c r="BV46" s="3"/>
      <c r="BW46" s="76">
        <f t="shared" si="104"/>
        <v>0</v>
      </c>
      <c r="BX46" s="3">
        <f t="shared" si="105"/>
        <v>0</v>
      </c>
      <c r="BY46" s="3">
        <f t="shared" si="106"/>
        <v>0</v>
      </c>
      <c r="BZ46" s="36"/>
      <c r="CA46" s="3">
        <f t="shared" si="107"/>
        <v>0</v>
      </c>
      <c r="CB46" s="3">
        <f t="shared" si="108"/>
        <v>0</v>
      </c>
      <c r="CD46" s="35" t="s">
        <v>32</v>
      </c>
      <c r="CE46" s="3">
        <f t="shared" si="109"/>
        <v>0</v>
      </c>
      <c r="CF46" s="3"/>
      <c r="CG46" s="3"/>
      <c r="CH46" s="76">
        <f t="shared" si="110"/>
        <v>0</v>
      </c>
      <c r="CI46" s="3">
        <f t="shared" si="111"/>
        <v>0</v>
      </c>
      <c r="CJ46" s="3">
        <f t="shared" si="112"/>
        <v>0</v>
      </c>
      <c r="CK46" s="36"/>
      <c r="CL46" s="3">
        <f t="shared" si="113"/>
        <v>0</v>
      </c>
      <c r="CM46" s="3">
        <f t="shared" si="114"/>
        <v>0</v>
      </c>
      <c r="CO46" s="35" t="s">
        <v>32</v>
      </c>
      <c r="CP46" s="3">
        <f t="shared" si="115"/>
        <v>0</v>
      </c>
      <c r="CQ46" s="3"/>
      <c r="CR46" s="3"/>
      <c r="CS46" s="76">
        <f t="shared" si="116"/>
        <v>0</v>
      </c>
      <c r="CT46" s="3">
        <f t="shared" si="117"/>
        <v>0</v>
      </c>
      <c r="CU46" s="3">
        <f t="shared" si="118"/>
        <v>0</v>
      </c>
      <c r="CV46" s="36"/>
      <c r="CW46" s="3">
        <f t="shared" si="119"/>
        <v>0</v>
      </c>
      <c r="CX46" s="3">
        <f t="shared" si="120"/>
        <v>0</v>
      </c>
      <c r="CZ46" s="35" t="s">
        <v>32</v>
      </c>
      <c r="DA46" s="3">
        <f t="shared" si="121"/>
        <v>0</v>
      </c>
      <c r="DB46" s="3"/>
      <c r="DC46" s="3"/>
      <c r="DD46" s="76">
        <f t="shared" si="122"/>
        <v>0</v>
      </c>
      <c r="DE46" s="3">
        <f t="shared" si="123"/>
        <v>0</v>
      </c>
      <c r="DF46" s="3">
        <f t="shared" si="124"/>
        <v>0</v>
      </c>
      <c r="DG46" s="36"/>
      <c r="DH46" s="3">
        <f t="shared" si="125"/>
        <v>0</v>
      </c>
      <c r="DI46" s="3">
        <f t="shared" si="126"/>
        <v>0</v>
      </c>
    </row>
    <row r="47" spans="2:113" x14ac:dyDescent="0.25">
      <c r="P47" s="35">
        <v>14</v>
      </c>
      <c r="Q47" s="3"/>
      <c r="R47" s="3">
        <f t="shared" si="73"/>
        <v>0</v>
      </c>
      <c r="S47" s="3"/>
      <c r="T47" s="76">
        <f t="shared" si="74"/>
        <v>0</v>
      </c>
      <c r="U47" s="3">
        <f t="shared" si="75"/>
        <v>0</v>
      </c>
      <c r="V47" s="3">
        <f t="shared" si="76"/>
        <v>0</v>
      </c>
      <c r="W47" s="36"/>
      <c r="X47" s="3">
        <f t="shared" si="77"/>
        <v>0</v>
      </c>
      <c r="Y47" s="3">
        <f t="shared" si="78"/>
        <v>0</v>
      </c>
      <c r="Z47"/>
      <c r="AA47" s="35">
        <v>14</v>
      </c>
      <c r="AB47" s="3">
        <f t="shared" si="79"/>
        <v>0</v>
      </c>
      <c r="AC47" s="3"/>
      <c r="AD47" s="3"/>
      <c r="AE47" s="76">
        <f t="shared" si="80"/>
        <v>0</v>
      </c>
      <c r="AF47" s="3">
        <f t="shared" si="81"/>
        <v>0</v>
      </c>
      <c r="AG47" s="3">
        <f t="shared" si="82"/>
        <v>0</v>
      </c>
      <c r="AH47" s="36"/>
      <c r="AI47" s="3">
        <f t="shared" si="83"/>
        <v>0</v>
      </c>
      <c r="AJ47" s="3">
        <f t="shared" si="84"/>
        <v>0</v>
      </c>
      <c r="AK47"/>
      <c r="AL47" s="35">
        <v>14</v>
      </c>
      <c r="AM47" s="3">
        <f t="shared" si="85"/>
        <v>0</v>
      </c>
      <c r="AN47" s="3"/>
      <c r="AO47" s="3"/>
      <c r="AP47" s="76">
        <f t="shared" si="86"/>
        <v>0</v>
      </c>
      <c r="AQ47" s="3">
        <f t="shared" si="87"/>
        <v>0</v>
      </c>
      <c r="AR47" s="3">
        <f t="shared" si="88"/>
        <v>0</v>
      </c>
      <c r="AS47" s="36"/>
      <c r="AT47" s="3">
        <f t="shared" si="89"/>
        <v>0</v>
      </c>
      <c r="AU47" s="3">
        <f t="shared" si="90"/>
        <v>0</v>
      </c>
      <c r="AV47"/>
      <c r="AW47" s="35">
        <v>14</v>
      </c>
      <c r="AX47" s="3">
        <f t="shared" si="91"/>
        <v>0</v>
      </c>
      <c r="AY47" s="3"/>
      <c r="AZ47" s="3"/>
      <c r="BA47" s="76">
        <f t="shared" si="92"/>
        <v>0</v>
      </c>
      <c r="BB47" s="3">
        <f t="shared" si="93"/>
        <v>0</v>
      </c>
      <c r="BC47" s="3">
        <f t="shared" si="94"/>
        <v>0</v>
      </c>
      <c r="BD47" s="36"/>
      <c r="BE47" s="3">
        <f t="shared" si="95"/>
        <v>0</v>
      </c>
      <c r="BF47" s="3">
        <f t="shared" si="96"/>
        <v>0</v>
      </c>
      <c r="BG47"/>
      <c r="BH47" s="35">
        <v>14</v>
      </c>
      <c r="BI47" s="3">
        <f t="shared" si="97"/>
        <v>0</v>
      </c>
      <c r="BJ47" s="3"/>
      <c r="BK47" s="3"/>
      <c r="BL47" s="76">
        <f t="shared" si="98"/>
        <v>0</v>
      </c>
      <c r="BM47" s="3">
        <f t="shared" si="99"/>
        <v>0</v>
      </c>
      <c r="BN47" s="3">
        <f t="shared" si="100"/>
        <v>0</v>
      </c>
      <c r="BO47" s="36"/>
      <c r="BP47" s="3">
        <f t="shared" si="101"/>
        <v>0</v>
      </c>
      <c r="BQ47" s="3">
        <f t="shared" si="102"/>
        <v>0</v>
      </c>
      <c r="BS47" s="35">
        <v>14</v>
      </c>
      <c r="BT47" s="3">
        <f t="shared" si="103"/>
        <v>0</v>
      </c>
      <c r="BU47" s="3"/>
      <c r="BV47" s="3"/>
      <c r="BW47" s="76">
        <f t="shared" si="104"/>
        <v>0</v>
      </c>
      <c r="BX47" s="3">
        <f t="shared" si="105"/>
        <v>0</v>
      </c>
      <c r="BY47" s="3">
        <f t="shared" si="106"/>
        <v>0</v>
      </c>
      <c r="BZ47" s="36"/>
      <c r="CA47" s="3">
        <f t="shared" si="107"/>
        <v>0</v>
      </c>
      <c r="CB47" s="3">
        <f t="shared" si="108"/>
        <v>0</v>
      </c>
      <c r="CD47" s="35">
        <v>14</v>
      </c>
      <c r="CE47" s="3">
        <f t="shared" si="109"/>
        <v>0</v>
      </c>
      <c r="CF47" s="3"/>
      <c r="CG47" s="3"/>
      <c r="CH47" s="76">
        <f t="shared" si="110"/>
        <v>0</v>
      </c>
      <c r="CI47" s="3">
        <f t="shared" si="111"/>
        <v>0</v>
      </c>
      <c r="CJ47" s="3">
        <f t="shared" si="112"/>
        <v>0</v>
      </c>
      <c r="CK47" s="36"/>
      <c r="CL47" s="3">
        <f t="shared" si="113"/>
        <v>0</v>
      </c>
      <c r="CM47" s="3">
        <f t="shared" si="114"/>
        <v>0</v>
      </c>
      <c r="CO47" s="35">
        <v>14</v>
      </c>
      <c r="CP47" s="3">
        <f t="shared" si="115"/>
        <v>0</v>
      </c>
      <c r="CQ47" s="3"/>
      <c r="CR47" s="3"/>
      <c r="CS47" s="76">
        <f t="shared" si="116"/>
        <v>0</v>
      </c>
      <c r="CT47" s="3">
        <f t="shared" si="117"/>
        <v>0</v>
      </c>
      <c r="CU47" s="3">
        <f t="shared" si="118"/>
        <v>0</v>
      </c>
      <c r="CV47" s="36"/>
      <c r="CW47" s="3">
        <f t="shared" si="119"/>
        <v>0</v>
      </c>
      <c r="CX47" s="3">
        <f t="shared" si="120"/>
        <v>0</v>
      </c>
      <c r="CZ47" s="35">
        <v>14</v>
      </c>
      <c r="DA47" s="3">
        <f t="shared" si="121"/>
        <v>0</v>
      </c>
      <c r="DB47" s="3"/>
      <c r="DC47" s="3"/>
      <c r="DD47" s="76">
        <f t="shared" si="122"/>
        <v>0</v>
      </c>
      <c r="DE47" s="3">
        <f t="shared" si="123"/>
        <v>0</v>
      </c>
      <c r="DF47" s="3">
        <f t="shared" si="124"/>
        <v>0</v>
      </c>
      <c r="DG47" s="36"/>
      <c r="DH47" s="3">
        <f t="shared" si="125"/>
        <v>0</v>
      </c>
      <c r="DI47" s="3">
        <f t="shared" si="126"/>
        <v>0</v>
      </c>
    </row>
    <row r="48" spans="2:113" x14ac:dyDescent="0.25">
      <c r="P48" s="35">
        <v>17</v>
      </c>
      <c r="Q48" s="3"/>
      <c r="R48" s="3">
        <f t="shared" si="73"/>
        <v>0</v>
      </c>
      <c r="S48" s="3"/>
      <c r="T48" s="76">
        <f t="shared" si="74"/>
        <v>0</v>
      </c>
      <c r="U48" s="3">
        <f t="shared" si="75"/>
        <v>0</v>
      </c>
      <c r="V48" s="3">
        <f t="shared" si="76"/>
        <v>0</v>
      </c>
      <c r="W48" s="36">
        <v>0.08</v>
      </c>
      <c r="X48" s="3">
        <f t="shared" si="77"/>
        <v>0</v>
      </c>
      <c r="Y48" s="3">
        <f t="shared" si="78"/>
        <v>0</v>
      </c>
      <c r="Z48"/>
      <c r="AA48" s="35">
        <v>17</v>
      </c>
      <c r="AB48" s="3">
        <f t="shared" si="79"/>
        <v>0</v>
      </c>
      <c r="AC48" s="3"/>
      <c r="AD48" s="3"/>
      <c r="AE48" s="76">
        <f t="shared" si="80"/>
        <v>0</v>
      </c>
      <c r="AF48" s="3">
        <f t="shared" si="81"/>
        <v>0</v>
      </c>
      <c r="AG48" s="3">
        <f t="shared" si="82"/>
        <v>0</v>
      </c>
      <c r="AH48" s="36">
        <v>0.08</v>
      </c>
      <c r="AI48" s="3">
        <f t="shared" si="83"/>
        <v>0</v>
      </c>
      <c r="AJ48" s="3">
        <f t="shared" si="84"/>
        <v>0</v>
      </c>
      <c r="AK48"/>
      <c r="AL48" s="35">
        <v>17</v>
      </c>
      <c r="AM48" s="3">
        <f t="shared" si="85"/>
        <v>0</v>
      </c>
      <c r="AN48" s="3"/>
      <c r="AO48" s="3"/>
      <c r="AP48" s="76">
        <f t="shared" si="86"/>
        <v>0</v>
      </c>
      <c r="AQ48" s="3">
        <f t="shared" si="87"/>
        <v>0</v>
      </c>
      <c r="AR48" s="3">
        <f t="shared" si="88"/>
        <v>0</v>
      </c>
      <c r="AS48" s="36">
        <v>0.08</v>
      </c>
      <c r="AT48" s="3">
        <f t="shared" si="89"/>
        <v>0</v>
      </c>
      <c r="AU48" s="3">
        <f t="shared" si="90"/>
        <v>0</v>
      </c>
      <c r="AV48"/>
      <c r="AW48" s="35">
        <v>17</v>
      </c>
      <c r="AX48" s="3">
        <f t="shared" si="91"/>
        <v>0</v>
      </c>
      <c r="AY48" s="3"/>
      <c r="AZ48" s="3"/>
      <c r="BA48" s="76">
        <f t="shared" si="92"/>
        <v>0</v>
      </c>
      <c r="BB48" s="3">
        <f t="shared" si="93"/>
        <v>0</v>
      </c>
      <c r="BC48" s="3">
        <f t="shared" si="94"/>
        <v>0</v>
      </c>
      <c r="BD48" s="36">
        <v>0.08</v>
      </c>
      <c r="BE48" s="3">
        <f t="shared" si="95"/>
        <v>0</v>
      </c>
      <c r="BF48" s="3">
        <f t="shared" si="96"/>
        <v>0</v>
      </c>
      <c r="BG48"/>
      <c r="BH48" s="35">
        <v>17</v>
      </c>
      <c r="BI48" s="3">
        <f t="shared" si="97"/>
        <v>0</v>
      </c>
      <c r="BJ48" s="3"/>
      <c r="BK48" s="3"/>
      <c r="BL48" s="76">
        <f t="shared" si="98"/>
        <v>0</v>
      </c>
      <c r="BM48" s="3">
        <f t="shared" si="99"/>
        <v>0</v>
      </c>
      <c r="BN48" s="3">
        <f t="shared" si="100"/>
        <v>0</v>
      </c>
      <c r="BO48" s="36">
        <v>0.08</v>
      </c>
      <c r="BP48" s="3">
        <f t="shared" si="101"/>
        <v>0</v>
      </c>
      <c r="BQ48" s="3">
        <f t="shared" si="102"/>
        <v>0</v>
      </c>
      <c r="BS48" s="35">
        <v>17</v>
      </c>
      <c r="BT48" s="3">
        <f t="shared" si="103"/>
        <v>0</v>
      </c>
      <c r="BU48" s="3"/>
      <c r="BV48" s="3"/>
      <c r="BW48" s="76">
        <f t="shared" si="104"/>
        <v>0</v>
      </c>
      <c r="BX48" s="3">
        <f t="shared" si="105"/>
        <v>0</v>
      </c>
      <c r="BY48" s="3">
        <f t="shared" si="106"/>
        <v>0</v>
      </c>
      <c r="BZ48" s="36">
        <v>0.08</v>
      </c>
      <c r="CA48" s="3">
        <f t="shared" si="107"/>
        <v>0</v>
      </c>
      <c r="CB48" s="3">
        <f t="shared" si="108"/>
        <v>0</v>
      </c>
      <c r="CD48" s="35">
        <v>17</v>
      </c>
      <c r="CE48" s="3">
        <f t="shared" si="109"/>
        <v>0</v>
      </c>
      <c r="CF48" s="3"/>
      <c r="CG48" s="3"/>
      <c r="CH48" s="76">
        <f t="shared" si="110"/>
        <v>0</v>
      </c>
      <c r="CI48" s="3">
        <f t="shared" si="111"/>
        <v>0</v>
      </c>
      <c r="CJ48" s="3">
        <f t="shared" si="112"/>
        <v>0</v>
      </c>
      <c r="CK48" s="36">
        <v>0.08</v>
      </c>
      <c r="CL48" s="3">
        <f t="shared" si="113"/>
        <v>0</v>
      </c>
      <c r="CM48" s="3">
        <f t="shared" si="114"/>
        <v>0</v>
      </c>
      <c r="CO48" s="35">
        <v>17</v>
      </c>
      <c r="CP48" s="3">
        <f t="shared" si="115"/>
        <v>0</v>
      </c>
      <c r="CQ48" s="3"/>
      <c r="CR48" s="3"/>
      <c r="CS48" s="76">
        <f t="shared" si="116"/>
        <v>0</v>
      </c>
      <c r="CT48" s="3">
        <f t="shared" si="117"/>
        <v>0</v>
      </c>
      <c r="CU48" s="3">
        <f t="shared" si="118"/>
        <v>0</v>
      </c>
      <c r="CV48" s="36">
        <v>0.08</v>
      </c>
      <c r="CW48" s="3">
        <f t="shared" si="119"/>
        <v>0</v>
      </c>
      <c r="CX48" s="3">
        <f t="shared" si="120"/>
        <v>0</v>
      </c>
      <c r="CZ48" s="35">
        <v>17</v>
      </c>
      <c r="DA48" s="3">
        <f t="shared" si="121"/>
        <v>0</v>
      </c>
      <c r="DB48" s="3"/>
      <c r="DC48" s="3"/>
      <c r="DD48" s="76">
        <f t="shared" si="122"/>
        <v>0</v>
      </c>
      <c r="DE48" s="3">
        <f t="shared" si="123"/>
        <v>0</v>
      </c>
      <c r="DF48" s="3">
        <f t="shared" si="124"/>
        <v>0</v>
      </c>
      <c r="DG48" s="36">
        <v>0.08</v>
      </c>
      <c r="DH48" s="3">
        <f t="shared" si="125"/>
        <v>0</v>
      </c>
      <c r="DI48" s="3">
        <f t="shared" si="126"/>
        <v>0</v>
      </c>
    </row>
    <row r="49" spans="16:113" x14ac:dyDescent="0.25">
      <c r="P49" s="35">
        <v>42</v>
      </c>
      <c r="Q49" s="3"/>
      <c r="R49" s="3">
        <f t="shared" si="73"/>
        <v>0</v>
      </c>
      <c r="S49" s="3"/>
      <c r="T49" s="76">
        <f t="shared" si="74"/>
        <v>0</v>
      </c>
      <c r="U49" s="3">
        <f t="shared" si="75"/>
        <v>0</v>
      </c>
      <c r="V49" s="3">
        <f t="shared" si="76"/>
        <v>0</v>
      </c>
      <c r="W49" s="36">
        <v>0.12</v>
      </c>
      <c r="X49" s="3">
        <f t="shared" si="77"/>
        <v>0</v>
      </c>
      <c r="Y49" s="3">
        <f t="shared" si="78"/>
        <v>0</v>
      </c>
      <c r="Z49"/>
      <c r="AA49" s="35">
        <v>42</v>
      </c>
      <c r="AB49" s="3">
        <f t="shared" si="79"/>
        <v>0</v>
      </c>
      <c r="AC49" s="3"/>
      <c r="AD49" s="3"/>
      <c r="AE49" s="76">
        <f t="shared" si="80"/>
        <v>0</v>
      </c>
      <c r="AF49" s="3">
        <f t="shared" si="81"/>
        <v>0</v>
      </c>
      <c r="AG49" s="3">
        <f t="shared" si="82"/>
        <v>0</v>
      </c>
      <c r="AH49" s="36">
        <v>0.12</v>
      </c>
      <c r="AI49" s="3">
        <f t="shared" si="83"/>
        <v>0</v>
      </c>
      <c r="AJ49" s="3">
        <f t="shared" si="84"/>
        <v>0</v>
      </c>
      <c r="AK49"/>
      <c r="AL49" s="35">
        <v>42</v>
      </c>
      <c r="AM49" s="3">
        <f t="shared" si="85"/>
        <v>0</v>
      </c>
      <c r="AN49" s="3"/>
      <c r="AO49" s="3"/>
      <c r="AP49" s="76">
        <f t="shared" si="86"/>
        <v>0</v>
      </c>
      <c r="AQ49" s="3">
        <f t="shared" si="87"/>
        <v>0</v>
      </c>
      <c r="AR49" s="3">
        <f t="shared" si="88"/>
        <v>0</v>
      </c>
      <c r="AS49" s="36">
        <v>0.12</v>
      </c>
      <c r="AT49" s="3">
        <f t="shared" si="89"/>
        <v>0</v>
      </c>
      <c r="AU49" s="3">
        <f t="shared" si="90"/>
        <v>0</v>
      </c>
      <c r="AV49"/>
      <c r="AW49" s="35">
        <v>42</v>
      </c>
      <c r="AX49" s="3">
        <f t="shared" si="91"/>
        <v>0</v>
      </c>
      <c r="AY49" s="3"/>
      <c r="AZ49" s="3"/>
      <c r="BA49" s="76">
        <f t="shared" si="92"/>
        <v>0</v>
      </c>
      <c r="BB49" s="3">
        <f t="shared" si="93"/>
        <v>0</v>
      </c>
      <c r="BC49" s="3">
        <f t="shared" si="94"/>
        <v>0</v>
      </c>
      <c r="BD49" s="36">
        <v>0.12</v>
      </c>
      <c r="BE49" s="3">
        <f t="shared" si="95"/>
        <v>0</v>
      </c>
      <c r="BF49" s="3">
        <f t="shared" si="96"/>
        <v>0</v>
      </c>
      <c r="BG49"/>
      <c r="BH49" s="35">
        <v>42</v>
      </c>
      <c r="BI49" s="3">
        <f t="shared" si="97"/>
        <v>0</v>
      </c>
      <c r="BJ49" s="3"/>
      <c r="BK49" s="3"/>
      <c r="BL49" s="76">
        <f t="shared" si="98"/>
        <v>0</v>
      </c>
      <c r="BM49" s="3">
        <f t="shared" si="99"/>
        <v>0</v>
      </c>
      <c r="BN49" s="3">
        <f t="shared" si="100"/>
        <v>0</v>
      </c>
      <c r="BO49" s="36">
        <v>0.12</v>
      </c>
      <c r="BP49" s="3">
        <f t="shared" si="101"/>
        <v>0</v>
      </c>
      <c r="BQ49" s="3">
        <f t="shared" si="102"/>
        <v>0</v>
      </c>
      <c r="BS49" s="35">
        <v>42</v>
      </c>
      <c r="BT49" s="3">
        <f t="shared" si="103"/>
        <v>0</v>
      </c>
      <c r="BU49" s="3"/>
      <c r="BV49" s="3"/>
      <c r="BW49" s="76">
        <f t="shared" si="104"/>
        <v>0</v>
      </c>
      <c r="BX49" s="3">
        <f t="shared" si="105"/>
        <v>0</v>
      </c>
      <c r="BY49" s="3">
        <f t="shared" si="106"/>
        <v>0</v>
      </c>
      <c r="BZ49" s="36">
        <v>0.12</v>
      </c>
      <c r="CA49" s="3">
        <f t="shared" si="107"/>
        <v>0</v>
      </c>
      <c r="CB49" s="3">
        <f t="shared" si="108"/>
        <v>0</v>
      </c>
      <c r="CD49" s="35">
        <v>42</v>
      </c>
      <c r="CE49" s="3">
        <f t="shared" si="109"/>
        <v>0</v>
      </c>
      <c r="CF49" s="3"/>
      <c r="CG49" s="3"/>
      <c r="CH49" s="76">
        <f t="shared" si="110"/>
        <v>0</v>
      </c>
      <c r="CI49" s="3">
        <f t="shared" si="111"/>
        <v>0</v>
      </c>
      <c r="CJ49" s="3">
        <f t="shared" si="112"/>
        <v>0</v>
      </c>
      <c r="CK49" s="36">
        <v>0.12</v>
      </c>
      <c r="CL49" s="3">
        <f t="shared" si="113"/>
        <v>0</v>
      </c>
      <c r="CM49" s="3">
        <f t="shared" si="114"/>
        <v>0</v>
      </c>
      <c r="CO49" s="35">
        <v>42</v>
      </c>
      <c r="CP49" s="3">
        <f t="shared" si="115"/>
        <v>0</v>
      </c>
      <c r="CQ49" s="3"/>
      <c r="CR49" s="3"/>
      <c r="CS49" s="76">
        <f t="shared" si="116"/>
        <v>0</v>
      </c>
      <c r="CT49" s="3">
        <f t="shared" si="117"/>
        <v>0</v>
      </c>
      <c r="CU49" s="3">
        <f t="shared" si="118"/>
        <v>0</v>
      </c>
      <c r="CV49" s="36">
        <v>0.12</v>
      </c>
      <c r="CW49" s="3">
        <f t="shared" si="119"/>
        <v>0</v>
      </c>
      <c r="CX49" s="3">
        <f t="shared" si="120"/>
        <v>0</v>
      </c>
      <c r="CZ49" s="35">
        <v>42</v>
      </c>
      <c r="DA49" s="3">
        <f t="shared" si="121"/>
        <v>0</v>
      </c>
      <c r="DB49" s="3"/>
      <c r="DC49" s="3"/>
      <c r="DD49" s="76">
        <f t="shared" si="122"/>
        <v>0</v>
      </c>
      <c r="DE49" s="3">
        <f t="shared" si="123"/>
        <v>0</v>
      </c>
      <c r="DF49" s="3">
        <f t="shared" si="124"/>
        <v>0</v>
      </c>
      <c r="DG49" s="36">
        <v>0.12</v>
      </c>
      <c r="DH49" s="3">
        <f t="shared" si="125"/>
        <v>0</v>
      </c>
      <c r="DI49" s="3">
        <f t="shared" si="126"/>
        <v>0</v>
      </c>
    </row>
    <row r="50" spans="16:113" x14ac:dyDescent="0.25">
      <c r="P50" s="35">
        <v>43.1</v>
      </c>
      <c r="Q50" s="3"/>
      <c r="R50" s="3">
        <f t="shared" si="73"/>
        <v>0</v>
      </c>
      <c r="S50" s="3"/>
      <c r="T50" s="76">
        <f t="shared" si="74"/>
        <v>0</v>
      </c>
      <c r="U50" s="3">
        <f t="shared" si="75"/>
        <v>0</v>
      </c>
      <c r="V50" s="3">
        <f t="shared" si="76"/>
        <v>0</v>
      </c>
      <c r="W50" s="36">
        <v>0.3</v>
      </c>
      <c r="X50" s="3">
        <f t="shared" si="77"/>
        <v>0</v>
      </c>
      <c r="Y50" s="3">
        <f t="shared" si="78"/>
        <v>0</v>
      </c>
      <c r="Z50"/>
      <c r="AA50" s="35">
        <v>43.1</v>
      </c>
      <c r="AB50" s="3">
        <f t="shared" si="79"/>
        <v>0</v>
      </c>
      <c r="AC50" s="3"/>
      <c r="AD50" s="3"/>
      <c r="AE50" s="76">
        <f t="shared" si="80"/>
        <v>0</v>
      </c>
      <c r="AF50" s="3">
        <f t="shared" si="81"/>
        <v>0</v>
      </c>
      <c r="AG50" s="3">
        <f t="shared" si="82"/>
        <v>0</v>
      </c>
      <c r="AH50" s="36">
        <v>0.3</v>
      </c>
      <c r="AI50" s="3">
        <f t="shared" si="83"/>
        <v>0</v>
      </c>
      <c r="AJ50" s="3">
        <f t="shared" si="84"/>
        <v>0</v>
      </c>
      <c r="AK50"/>
      <c r="AL50" s="35">
        <v>43.1</v>
      </c>
      <c r="AM50" s="3">
        <f t="shared" si="85"/>
        <v>0</v>
      </c>
      <c r="AN50" s="3"/>
      <c r="AO50" s="3"/>
      <c r="AP50" s="76">
        <f t="shared" si="86"/>
        <v>0</v>
      </c>
      <c r="AQ50" s="3">
        <f t="shared" si="87"/>
        <v>0</v>
      </c>
      <c r="AR50" s="3">
        <f t="shared" si="88"/>
        <v>0</v>
      </c>
      <c r="AS50" s="36">
        <v>0.3</v>
      </c>
      <c r="AT50" s="3">
        <f t="shared" si="89"/>
        <v>0</v>
      </c>
      <c r="AU50" s="3">
        <f t="shared" si="90"/>
        <v>0</v>
      </c>
      <c r="AV50"/>
      <c r="AW50" s="35">
        <v>43.1</v>
      </c>
      <c r="AX50" s="3">
        <f t="shared" si="91"/>
        <v>0</v>
      </c>
      <c r="AY50" s="3"/>
      <c r="AZ50" s="3"/>
      <c r="BA50" s="76">
        <f t="shared" si="92"/>
        <v>0</v>
      </c>
      <c r="BB50" s="3">
        <f t="shared" si="93"/>
        <v>0</v>
      </c>
      <c r="BC50" s="3">
        <f t="shared" si="94"/>
        <v>0</v>
      </c>
      <c r="BD50" s="36">
        <v>0.3</v>
      </c>
      <c r="BE50" s="3">
        <f t="shared" si="95"/>
        <v>0</v>
      </c>
      <c r="BF50" s="3">
        <f t="shared" si="96"/>
        <v>0</v>
      </c>
      <c r="BG50"/>
      <c r="BH50" s="35">
        <v>43.1</v>
      </c>
      <c r="BI50" s="3">
        <f t="shared" si="97"/>
        <v>0</v>
      </c>
      <c r="BJ50" s="3"/>
      <c r="BK50" s="3"/>
      <c r="BL50" s="76">
        <f t="shared" si="98"/>
        <v>0</v>
      </c>
      <c r="BM50" s="3">
        <f t="shared" si="99"/>
        <v>0</v>
      </c>
      <c r="BN50" s="3">
        <f t="shared" si="100"/>
        <v>0</v>
      </c>
      <c r="BO50" s="36">
        <v>0.3</v>
      </c>
      <c r="BP50" s="3">
        <f t="shared" si="101"/>
        <v>0</v>
      </c>
      <c r="BQ50" s="3">
        <f t="shared" si="102"/>
        <v>0</v>
      </c>
      <c r="BS50" s="35">
        <v>43.1</v>
      </c>
      <c r="BT50" s="3">
        <f t="shared" si="103"/>
        <v>0</v>
      </c>
      <c r="BU50" s="3"/>
      <c r="BV50" s="3"/>
      <c r="BW50" s="76">
        <f t="shared" si="104"/>
        <v>0</v>
      </c>
      <c r="BX50" s="3">
        <f t="shared" si="105"/>
        <v>0</v>
      </c>
      <c r="BY50" s="3">
        <f t="shared" si="106"/>
        <v>0</v>
      </c>
      <c r="BZ50" s="36">
        <v>0.3</v>
      </c>
      <c r="CA50" s="3">
        <f t="shared" si="107"/>
        <v>0</v>
      </c>
      <c r="CB50" s="3">
        <f t="shared" si="108"/>
        <v>0</v>
      </c>
      <c r="CD50" s="35">
        <v>43.1</v>
      </c>
      <c r="CE50" s="3">
        <f t="shared" si="109"/>
        <v>0</v>
      </c>
      <c r="CF50" s="3"/>
      <c r="CG50" s="3"/>
      <c r="CH50" s="76">
        <f t="shared" si="110"/>
        <v>0</v>
      </c>
      <c r="CI50" s="3">
        <f t="shared" si="111"/>
        <v>0</v>
      </c>
      <c r="CJ50" s="3">
        <f t="shared" si="112"/>
        <v>0</v>
      </c>
      <c r="CK50" s="36">
        <v>0.3</v>
      </c>
      <c r="CL50" s="3">
        <f t="shared" si="113"/>
        <v>0</v>
      </c>
      <c r="CM50" s="3">
        <f t="shared" si="114"/>
        <v>0</v>
      </c>
      <c r="CO50" s="35">
        <v>43.1</v>
      </c>
      <c r="CP50" s="3">
        <f t="shared" si="115"/>
        <v>0</v>
      </c>
      <c r="CQ50" s="3"/>
      <c r="CR50" s="3"/>
      <c r="CS50" s="76">
        <f t="shared" si="116"/>
        <v>0</v>
      </c>
      <c r="CT50" s="3">
        <f t="shared" si="117"/>
        <v>0</v>
      </c>
      <c r="CU50" s="3">
        <f t="shared" si="118"/>
        <v>0</v>
      </c>
      <c r="CV50" s="36">
        <v>0.3</v>
      </c>
      <c r="CW50" s="3">
        <f t="shared" si="119"/>
        <v>0</v>
      </c>
      <c r="CX50" s="3">
        <f t="shared" si="120"/>
        <v>0</v>
      </c>
      <c r="CZ50" s="35">
        <v>43.1</v>
      </c>
      <c r="DA50" s="3">
        <f t="shared" si="121"/>
        <v>0</v>
      </c>
      <c r="DB50" s="3"/>
      <c r="DC50" s="3"/>
      <c r="DD50" s="76">
        <f t="shared" si="122"/>
        <v>0</v>
      </c>
      <c r="DE50" s="3">
        <f t="shared" si="123"/>
        <v>0</v>
      </c>
      <c r="DF50" s="3">
        <f t="shared" si="124"/>
        <v>0</v>
      </c>
      <c r="DG50" s="36">
        <v>0.3</v>
      </c>
      <c r="DH50" s="3">
        <f t="shared" si="125"/>
        <v>0</v>
      </c>
      <c r="DI50" s="3">
        <f t="shared" si="126"/>
        <v>0</v>
      </c>
    </row>
    <row r="51" spans="16:113" x14ac:dyDescent="0.25">
      <c r="P51" s="35">
        <v>43.2</v>
      </c>
      <c r="Q51" s="3"/>
      <c r="R51" s="3">
        <f t="shared" si="73"/>
        <v>0</v>
      </c>
      <c r="S51" s="3"/>
      <c r="T51" s="76">
        <f t="shared" si="74"/>
        <v>0</v>
      </c>
      <c r="U51" s="3">
        <f t="shared" si="75"/>
        <v>0</v>
      </c>
      <c r="V51" s="3">
        <f t="shared" si="76"/>
        <v>0</v>
      </c>
      <c r="W51" s="36">
        <v>0.5</v>
      </c>
      <c r="X51" s="3">
        <f t="shared" si="77"/>
        <v>0</v>
      </c>
      <c r="Y51" s="3">
        <f t="shared" si="78"/>
        <v>0</v>
      </c>
      <c r="Z51"/>
      <c r="AA51" s="35">
        <v>43.2</v>
      </c>
      <c r="AB51" s="3">
        <f t="shared" si="79"/>
        <v>0</v>
      </c>
      <c r="AC51" s="3"/>
      <c r="AD51" s="3"/>
      <c r="AE51" s="76">
        <f t="shared" si="80"/>
        <v>0</v>
      </c>
      <c r="AF51" s="3">
        <f t="shared" si="81"/>
        <v>0</v>
      </c>
      <c r="AG51" s="3">
        <f t="shared" si="82"/>
        <v>0</v>
      </c>
      <c r="AH51" s="36">
        <v>0.5</v>
      </c>
      <c r="AI51" s="3">
        <f t="shared" si="83"/>
        <v>0</v>
      </c>
      <c r="AJ51" s="3">
        <f t="shared" si="84"/>
        <v>0</v>
      </c>
      <c r="AK51"/>
      <c r="AL51" s="35">
        <v>43.2</v>
      </c>
      <c r="AM51" s="3">
        <f t="shared" si="85"/>
        <v>0</v>
      </c>
      <c r="AN51" s="3"/>
      <c r="AO51" s="3"/>
      <c r="AP51" s="76">
        <f t="shared" si="86"/>
        <v>0</v>
      </c>
      <c r="AQ51" s="3">
        <f t="shared" si="87"/>
        <v>0</v>
      </c>
      <c r="AR51" s="3">
        <f t="shared" si="88"/>
        <v>0</v>
      </c>
      <c r="AS51" s="36">
        <v>0.5</v>
      </c>
      <c r="AT51" s="3">
        <f t="shared" si="89"/>
        <v>0</v>
      </c>
      <c r="AU51" s="3">
        <f t="shared" si="90"/>
        <v>0</v>
      </c>
      <c r="AV51"/>
      <c r="AW51" s="35">
        <v>43.2</v>
      </c>
      <c r="AX51" s="3">
        <f t="shared" si="91"/>
        <v>0</v>
      </c>
      <c r="AY51" s="3"/>
      <c r="AZ51" s="3"/>
      <c r="BA51" s="76">
        <f t="shared" si="92"/>
        <v>0</v>
      </c>
      <c r="BB51" s="3">
        <f t="shared" si="93"/>
        <v>0</v>
      </c>
      <c r="BC51" s="3">
        <f t="shared" si="94"/>
        <v>0</v>
      </c>
      <c r="BD51" s="36">
        <v>0.5</v>
      </c>
      <c r="BE51" s="3">
        <f t="shared" si="95"/>
        <v>0</v>
      </c>
      <c r="BF51" s="3">
        <f t="shared" si="96"/>
        <v>0</v>
      </c>
      <c r="BG51"/>
      <c r="BH51" s="35">
        <v>43.2</v>
      </c>
      <c r="BI51" s="3">
        <f t="shared" si="97"/>
        <v>0</v>
      </c>
      <c r="BJ51" s="3"/>
      <c r="BK51" s="3"/>
      <c r="BL51" s="76">
        <f t="shared" si="98"/>
        <v>0</v>
      </c>
      <c r="BM51" s="3">
        <f t="shared" si="99"/>
        <v>0</v>
      </c>
      <c r="BN51" s="3">
        <f t="shared" si="100"/>
        <v>0</v>
      </c>
      <c r="BO51" s="36">
        <v>0.5</v>
      </c>
      <c r="BP51" s="3">
        <f t="shared" si="101"/>
        <v>0</v>
      </c>
      <c r="BQ51" s="3">
        <f t="shared" si="102"/>
        <v>0</v>
      </c>
      <c r="BS51" s="35">
        <v>43.2</v>
      </c>
      <c r="BT51" s="3">
        <f t="shared" si="103"/>
        <v>0</v>
      </c>
      <c r="BU51" s="3"/>
      <c r="BV51" s="3"/>
      <c r="BW51" s="76">
        <f t="shared" si="104"/>
        <v>0</v>
      </c>
      <c r="BX51" s="3">
        <f t="shared" si="105"/>
        <v>0</v>
      </c>
      <c r="BY51" s="3">
        <f t="shared" si="106"/>
        <v>0</v>
      </c>
      <c r="BZ51" s="36">
        <v>0.5</v>
      </c>
      <c r="CA51" s="3">
        <f t="shared" si="107"/>
        <v>0</v>
      </c>
      <c r="CB51" s="3">
        <f t="shared" si="108"/>
        <v>0</v>
      </c>
      <c r="CD51" s="35">
        <v>43.2</v>
      </c>
      <c r="CE51" s="3">
        <f t="shared" si="109"/>
        <v>0</v>
      </c>
      <c r="CF51" s="3"/>
      <c r="CG51" s="3"/>
      <c r="CH51" s="76">
        <f t="shared" si="110"/>
        <v>0</v>
      </c>
      <c r="CI51" s="3">
        <f t="shared" si="111"/>
        <v>0</v>
      </c>
      <c r="CJ51" s="3">
        <f t="shared" si="112"/>
        <v>0</v>
      </c>
      <c r="CK51" s="36">
        <v>0.5</v>
      </c>
      <c r="CL51" s="3">
        <f t="shared" si="113"/>
        <v>0</v>
      </c>
      <c r="CM51" s="3">
        <f t="shared" si="114"/>
        <v>0</v>
      </c>
      <c r="CO51" s="35">
        <v>43.2</v>
      </c>
      <c r="CP51" s="3">
        <f t="shared" si="115"/>
        <v>0</v>
      </c>
      <c r="CQ51" s="3"/>
      <c r="CR51" s="3"/>
      <c r="CS51" s="76">
        <f t="shared" si="116"/>
        <v>0</v>
      </c>
      <c r="CT51" s="3">
        <f t="shared" si="117"/>
        <v>0</v>
      </c>
      <c r="CU51" s="3">
        <f t="shared" si="118"/>
        <v>0</v>
      </c>
      <c r="CV51" s="36">
        <v>0.5</v>
      </c>
      <c r="CW51" s="3">
        <f t="shared" si="119"/>
        <v>0</v>
      </c>
      <c r="CX51" s="3">
        <f t="shared" si="120"/>
        <v>0</v>
      </c>
      <c r="CZ51" s="35">
        <v>43.2</v>
      </c>
      <c r="DA51" s="3">
        <f t="shared" si="121"/>
        <v>0</v>
      </c>
      <c r="DB51" s="3"/>
      <c r="DC51" s="3"/>
      <c r="DD51" s="76">
        <f t="shared" si="122"/>
        <v>0</v>
      </c>
      <c r="DE51" s="3">
        <f t="shared" si="123"/>
        <v>0</v>
      </c>
      <c r="DF51" s="3">
        <f t="shared" si="124"/>
        <v>0</v>
      </c>
      <c r="DG51" s="36">
        <v>0.5</v>
      </c>
      <c r="DH51" s="3">
        <f t="shared" si="125"/>
        <v>0</v>
      </c>
      <c r="DI51" s="3">
        <f t="shared" si="126"/>
        <v>0</v>
      </c>
    </row>
    <row r="52" spans="16:113" x14ac:dyDescent="0.25">
      <c r="P52" s="35">
        <v>45</v>
      </c>
      <c r="Q52" s="3"/>
      <c r="R52" s="3">
        <f t="shared" si="73"/>
        <v>0</v>
      </c>
      <c r="S52" s="3"/>
      <c r="T52" s="76">
        <f t="shared" si="74"/>
        <v>0</v>
      </c>
      <c r="U52" s="3">
        <f t="shared" si="75"/>
        <v>0</v>
      </c>
      <c r="V52" s="3">
        <f t="shared" si="76"/>
        <v>0</v>
      </c>
      <c r="W52" s="36">
        <v>0.45</v>
      </c>
      <c r="X52" s="3">
        <f t="shared" si="77"/>
        <v>0</v>
      </c>
      <c r="Y52" s="3">
        <f t="shared" si="78"/>
        <v>0</v>
      </c>
      <c r="Z52"/>
      <c r="AA52" s="35">
        <v>45</v>
      </c>
      <c r="AB52" s="3">
        <f t="shared" si="79"/>
        <v>0</v>
      </c>
      <c r="AC52" s="3"/>
      <c r="AD52" s="3"/>
      <c r="AE52" s="76">
        <f t="shared" si="80"/>
        <v>0</v>
      </c>
      <c r="AF52" s="3">
        <f t="shared" si="81"/>
        <v>0</v>
      </c>
      <c r="AG52" s="3">
        <f t="shared" si="82"/>
        <v>0</v>
      </c>
      <c r="AH52" s="36">
        <v>0.45</v>
      </c>
      <c r="AI52" s="3">
        <f t="shared" si="83"/>
        <v>0</v>
      </c>
      <c r="AJ52" s="3">
        <f t="shared" si="84"/>
        <v>0</v>
      </c>
      <c r="AK52"/>
      <c r="AL52" s="35">
        <v>45</v>
      </c>
      <c r="AM52" s="3">
        <f t="shared" si="85"/>
        <v>0</v>
      </c>
      <c r="AN52" s="3"/>
      <c r="AO52" s="3"/>
      <c r="AP52" s="76">
        <f t="shared" si="86"/>
        <v>0</v>
      </c>
      <c r="AQ52" s="3">
        <f t="shared" si="87"/>
        <v>0</v>
      </c>
      <c r="AR52" s="3">
        <f t="shared" si="88"/>
        <v>0</v>
      </c>
      <c r="AS52" s="36">
        <v>0.45</v>
      </c>
      <c r="AT52" s="3">
        <f t="shared" si="89"/>
        <v>0</v>
      </c>
      <c r="AU52" s="3">
        <f t="shared" si="90"/>
        <v>0</v>
      </c>
      <c r="AV52"/>
      <c r="AW52" s="35">
        <v>45</v>
      </c>
      <c r="AX52" s="3">
        <f t="shared" si="91"/>
        <v>0</v>
      </c>
      <c r="AY52" s="3"/>
      <c r="AZ52" s="3"/>
      <c r="BA52" s="76">
        <f t="shared" si="92"/>
        <v>0</v>
      </c>
      <c r="BB52" s="3">
        <f t="shared" si="93"/>
        <v>0</v>
      </c>
      <c r="BC52" s="3">
        <f t="shared" si="94"/>
        <v>0</v>
      </c>
      <c r="BD52" s="36">
        <v>0.45</v>
      </c>
      <c r="BE52" s="3">
        <f t="shared" si="95"/>
        <v>0</v>
      </c>
      <c r="BF52" s="3">
        <f t="shared" si="96"/>
        <v>0</v>
      </c>
      <c r="BG52"/>
      <c r="BH52" s="35">
        <v>45</v>
      </c>
      <c r="BI52" s="3">
        <f t="shared" si="97"/>
        <v>0</v>
      </c>
      <c r="BJ52" s="3"/>
      <c r="BK52" s="3"/>
      <c r="BL52" s="76">
        <f t="shared" si="98"/>
        <v>0</v>
      </c>
      <c r="BM52" s="3">
        <f t="shared" si="99"/>
        <v>0</v>
      </c>
      <c r="BN52" s="3">
        <f t="shared" si="100"/>
        <v>0</v>
      </c>
      <c r="BO52" s="36">
        <v>0.45</v>
      </c>
      <c r="BP52" s="3">
        <f t="shared" si="101"/>
        <v>0</v>
      </c>
      <c r="BQ52" s="3">
        <f t="shared" si="102"/>
        <v>0</v>
      </c>
      <c r="BS52" s="35">
        <v>45</v>
      </c>
      <c r="BT52" s="3">
        <f t="shared" si="103"/>
        <v>0</v>
      </c>
      <c r="BU52" s="3"/>
      <c r="BV52" s="3"/>
      <c r="BW52" s="76">
        <f t="shared" si="104"/>
        <v>0</v>
      </c>
      <c r="BX52" s="3">
        <f t="shared" si="105"/>
        <v>0</v>
      </c>
      <c r="BY52" s="3">
        <f t="shared" si="106"/>
        <v>0</v>
      </c>
      <c r="BZ52" s="36">
        <v>0.45</v>
      </c>
      <c r="CA52" s="3">
        <f t="shared" si="107"/>
        <v>0</v>
      </c>
      <c r="CB52" s="3">
        <f t="shared" si="108"/>
        <v>0</v>
      </c>
      <c r="CD52" s="35">
        <v>45</v>
      </c>
      <c r="CE52" s="3">
        <f t="shared" si="109"/>
        <v>0</v>
      </c>
      <c r="CF52" s="3"/>
      <c r="CG52" s="3"/>
      <c r="CH52" s="76">
        <f t="shared" si="110"/>
        <v>0</v>
      </c>
      <c r="CI52" s="3">
        <f t="shared" si="111"/>
        <v>0</v>
      </c>
      <c r="CJ52" s="3">
        <f t="shared" si="112"/>
        <v>0</v>
      </c>
      <c r="CK52" s="36">
        <v>0.45</v>
      </c>
      <c r="CL52" s="3">
        <f t="shared" si="113"/>
        <v>0</v>
      </c>
      <c r="CM52" s="3">
        <f t="shared" si="114"/>
        <v>0</v>
      </c>
      <c r="CO52" s="35">
        <v>45</v>
      </c>
      <c r="CP52" s="3">
        <f t="shared" si="115"/>
        <v>0</v>
      </c>
      <c r="CQ52" s="3"/>
      <c r="CR52" s="3"/>
      <c r="CS52" s="76">
        <f t="shared" si="116"/>
        <v>0</v>
      </c>
      <c r="CT52" s="3">
        <f t="shared" si="117"/>
        <v>0</v>
      </c>
      <c r="CU52" s="3">
        <f t="shared" si="118"/>
        <v>0</v>
      </c>
      <c r="CV52" s="36">
        <v>0.45</v>
      </c>
      <c r="CW52" s="3">
        <f t="shared" si="119"/>
        <v>0</v>
      </c>
      <c r="CX52" s="3">
        <f t="shared" si="120"/>
        <v>0</v>
      </c>
      <c r="CZ52" s="35">
        <v>45</v>
      </c>
      <c r="DA52" s="3">
        <f t="shared" si="121"/>
        <v>0</v>
      </c>
      <c r="DB52" s="3"/>
      <c r="DC52" s="3"/>
      <c r="DD52" s="76">
        <f t="shared" si="122"/>
        <v>0</v>
      </c>
      <c r="DE52" s="3">
        <f t="shared" si="123"/>
        <v>0</v>
      </c>
      <c r="DF52" s="3">
        <f t="shared" si="124"/>
        <v>0</v>
      </c>
      <c r="DG52" s="36">
        <v>0.45</v>
      </c>
      <c r="DH52" s="3">
        <f t="shared" si="125"/>
        <v>0</v>
      </c>
      <c r="DI52" s="3">
        <f t="shared" si="126"/>
        <v>0</v>
      </c>
    </row>
    <row r="53" spans="16:113" x14ac:dyDescent="0.25">
      <c r="P53" s="35">
        <v>46</v>
      </c>
      <c r="Q53" s="3"/>
      <c r="R53" s="3">
        <f t="shared" si="73"/>
        <v>0</v>
      </c>
      <c r="S53" s="3"/>
      <c r="T53" s="76">
        <f t="shared" si="74"/>
        <v>0</v>
      </c>
      <c r="U53" s="3">
        <f t="shared" si="75"/>
        <v>0</v>
      </c>
      <c r="V53" s="3">
        <f t="shared" si="76"/>
        <v>0</v>
      </c>
      <c r="W53" s="36">
        <v>0.3</v>
      </c>
      <c r="X53" s="3">
        <f t="shared" si="77"/>
        <v>0</v>
      </c>
      <c r="Y53" s="3">
        <f t="shared" si="78"/>
        <v>0</v>
      </c>
      <c r="Z53"/>
      <c r="AA53" s="35">
        <v>46</v>
      </c>
      <c r="AB53" s="3">
        <f t="shared" si="79"/>
        <v>0</v>
      </c>
      <c r="AC53" s="3"/>
      <c r="AD53" s="3"/>
      <c r="AE53" s="76">
        <f t="shared" si="80"/>
        <v>0</v>
      </c>
      <c r="AF53" s="3">
        <f t="shared" si="81"/>
        <v>0</v>
      </c>
      <c r="AG53" s="3">
        <f t="shared" si="82"/>
        <v>0</v>
      </c>
      <c r="AH53" s="36">
        <v>0.3</v>
      </c>
      <c r="AI53" s="3">
        <f t="shared" si="83"/>
        <v>0</v>
      </c>
      <c r="AJ53" s="3">
        <f t="shared" si="84"/>
        <v>0</v>
      </c>
      <c r="AK53"/>
      <c r="AL53" s="35">
        <v>46</v>
      </c>
      <c r="AM53" s="3">
        <f t="shared" si="85"/>
        <v>0</v>
      </c>
      <c r="AN53" s="3"/>
      <c r="AO53" s="3"/>
      <c r="AP53" s="76">
        <f t="shared" si="86"/>
        <v>0</v>
      </c>
      <c r="AQ53" s="3">
        <f t="shared" si="87"/>
        <v>0</v>
      </c>
      <c r="AR53" s="3">
        <f t="shared" si="88"/>
        <v>0</v>
      </c>
      <c r="AS53" s="36">
        <v>0.3</v>
      </c>
      <c r="AT53" s="3">
        <f t="shared" si="89"/>
        <v>0</v>
      </c>
      <c r="AU53" s="3">
        <f t="shared" si="90"/>
        <v>0</v>
      </c>
      <c r="AV53"/>
      <c r="AW53" s="35">
        <v>46</v>
      </c>
      <c r="AX53" s="3">
        <f t="shared" si="91"/>
        <v>0</v>
      </c>
      <c r="AY53" s="3"/>
      <c r="AZ53" s="3"/>
      <c r="BA53" s="76">
        <f t="shared" si="92"/>
        <v>0</v>
      </c>
      <c r="BB53" s="3">
        <f t="shared" si="93"/>
        <v>0</v>
      </c>
      <c r="BC53" s="3">
        <f t="shared" si="94"/>
        <v>0</v>
      </c>
      <c r="BD53" s="36">
        <v>0.3</v>
      </c>
      <c r="BE53" s="3">
        <f t="shared" si="95"/>
        <v>0</v>
      </c>
      <c r="BF53" s="3">
        <f t="shared" si="96"/>
        <v>0</v>
      </c>
      <c r="BG53"/>
      <c r="BH53" s="35">
        <v>46</v>
      </c>
      <c r="BI53" s="3">
        <f t="shared" si="97"/>
        <v>0</v>
      </c>
      <c r="BJ53" s="3"/>
      <c r="BK53" s="3"/>
      <c r="BL53" s="76">
        <f t="shared" si="98"/>
        <v>0</v>
      </c>
      <c r="BM53" s="3">
        <f t="shared" si="99"/>
        <v>0</v>
      </c>
      <c r="BN53" s="3">
        <f t="shared" si="100"/>
        <v>0</v>
      </c>
      <c r="BO53" s="36">
        <v>0.3</v>
      </c>
      <c r="BP53" s="3">
        <f t="shared" si="101"/>
        <v>0</v>
      </c>
      <c r="BQ53" s="3">
        <f t="shared" si="102"/>
        <v>0</v>
      </c>
      <c r="BS53" s="35">
        <v>46</v>
      </c>
      <c r="BT53" s="3">
        <f t="shared" si="103"/>
        <v>0</v>
      </c>
      <c r="BU53" s="3"/>
      <c r="BV53" s="3"/>
      <c r="BW53" s="76">
        <f t="shared" si="104"/>
        <v>0</v>
      </c>
      <c r="BX53" s="3">
        <f t="shared" si="105"/>
        <v>0</v>
      </c>
      <c r="BY53" s="3">
        <f t="shared" si="106"/>
        <v>0</v>
      </c>
      <c r="BZ53" s="36">
        <v>0.3</v>
      </c>
      <c r="CA53" s="3">
        <f t="shared" si="107"/>
        <v>0</v>
      </c>
      <c r="CB53" s="3">
        <f t="shared" si="108"/>
        <v>0</v>
      </c>
      <c r="CD53" s="35">
        <v>46</v>
      </c>
      <c r="CE53" s="3">
        <f t="shared" si="109"/>
        <v>0</v>
      </c>
      <c r="CF53" s="3"/>
      <c r="CG53" s="3"/>
      <c r="CH53" s="76">
        <f t="shared" si="110"/>
        <v>0</v>
      </c>
      <c r="CI53" s="3">
        <f t="shared" si="111"/>
        <v>0</v>
      </c>
      <c r="CJ53" s="3">
        <f t="shared" si="112"/>
        <v>0</v>
      </c>
      <c r="CK53" s="36">
        <v>0.3</v>
      </c>
      <c r="CL53" s="3">
        <f t="shared" si="113"/>
        <v>0</v>
      </c>
      <c r="CM53" s="3">
        <f t="shared" si="114"/>
        <v>0</v>
      </c>
      <c r="CO53" s="35">
        <v>46</v>
      </c>
      <c r="CP53" s="3">
        <f t="shared" si="115"/>
        <v>0</v>
      </c>
      <c r="CQ53" s="3"/>
      <c r="CR53" s="3"/>
      <c r="CS53" s="76">
        <f t="shared" si="116"/>
        <v>0</v>
      </c>
      <c r="CT53" s="3">
        <f t="shared" si="117"/>
        <v>0</v>
      </c>
      <c r="CU53" s="3">
        <f t="shared" si="118"/>
        <v>0</v>
      </c>
      <c r="CV53" s="36">
        <v>0.3</v>
      </c>
      <c r="CW53" s="3">
        <f t="shared" si="119"/>
        <v>0</v>
      </c>
      <c r="CX53" s="3">
        <f t="shared" si="120"/>
        <v>0</v>
      </c>
      <c r="CZ53" s="35">
        <v>46</v>
      </c>
      <c r="DA53" s="3">
        <f t="shared" si="121"/>
        <v>0</v>
      </c>
      <c r="DB53" s="3"/>
      <c r="DC53" s="3"/>
      <c r="DD53" s="76">
        <f t="shared" si="122"/>
        <v>0</v>
      </c>
      <c r="DE53" s="3">
        <f t="shared" si="123"/>
        <v>0</v>
      </c>
      <c r="DF53" s="3">
        <f t="shared" si="124"/>
        <v>0</v>
      </c>
      <c r="DG53" s="36">
        <v>0.3</v>
      </c>
      <c r="DH53" s="3">
        <f t="shared" si="125"/>
        <v>0</v>
      </c>
      <c r="DI53" s="3">
        <f t="shared" si="126"/>
        <v>0</v>
      </c>
    </row>
    <row r="54" spans="16:113" x14ac:dyDescent="0.25">
      <c r="P54" s="35">
        <v>47</v>
      </c>
      <c r="Q54" s="3"/>
      <c r="R54" s="3">
        <f t="shared" si="73"/>
        <v>43879116.723806672</v>
      </c>
      <c r="S54" s="3"/>
      <c r="T54" s="76">
        <f t="shared" si="74"/>
        <v>43879116.723806672</v>
      </c>
      <c r="U54" s="3">
        <f t="shared" si="75"/>
        <v>21939558.361903336</v>
      </c>
      <c r="V54" s="3">
        <f t="shared" si="76"/>
        <v>21939558.361903336</v>
      </c>
      <c r="W54" s="36">
        <v>0.08</v>
      </c>
      <c r="X54" s="3">
        <f t="shared" si="77"/>
        <v>-1755164.6689522669</v>
      </c>
      <c r="Y54" s="3">
        <f t="shared" si="78"/>
        <v>42123952.054854408</v>
      </c>
      <c r="Z54"/>
      <c r="AA54" s="35">
        <v>47</v>
      </c>
      <c r="AB54" s="3">
        <f t="shared" si="79"/>
        <v>42123952.054854408</v>
      </c>
      <c r="AC54" s="3"/>
      <c r="AD54" s="3"/>
      <c r="AE54" s="76">
        <f t="shared" si="80"/>
        <v>0</v>
      </c>
      <c r="AF54" s="3">
        <f t="shared" si="81"/>
        <v>0</v>
      </c>
      <c r="AG54" s="3">
        <f t="shared" si="82"/>
        <v>42123952.054854408</v>
      </c>
      <c r="AH54" s="36">
        <v>0.08</v>
      </c>
      <c r="AI54" s="3">
        <f t="shared" si="83"/>
        <v>-3369916.1643883525</v>
      </c>
      <c r="AJ54" s="3">
        <f t="shared" si="84"/>
        <v>38754035.890466057</v>
      </c>
      <c r="AK54"/>
      <c r="AL54" s="35">
        <v>47</v>
      </c>
      <c r="AM54" s="3">
        <f t="shared" si="85"/>
        <v>38754035.890466057</v>
      </c>
      <c r="AN54" s="3"/>
      <c r="AO54" s="3"/>
      <c r="AP54" s="76">
        <f t="shared" si="86"/>
        <v>0</v>
      </c>
      <c r="AQ54" s="3">
        <f t="shared" si="87"/>
        <v>0</v>
      </c>
      <c r="AR54" s="3">
        <f t="shared" si="88"/>
        <v>38754035.890466057</v>
      </c>
      <c r="AS54" s="36">
        <v>0.08</v>
      </c>
      <c r="AT54" s="3">
        <f t="shared" si="89"/>
        <v>-3100322.8712372845</v>
      </c>
      <c r="AU54" s="3">
        <f t="shared" si="90"/>
        <v>35653713.019228771</v>
      </c>
      <c r="AV54"/>
      <c r="AW54" s="35">
        <v>47</v>
      </c>
      <c r="AX54" s="3">
        <f t="shared" si="91"/>
        <v>35653713.019228771</v>
      </c>
      <c r="AY54" s="3"/>
      <c r="AZ54" s="3"/>
      <c r="BA54" s="76">
        <f t="shared" si="92"/>
        <v>0</v>
      </c>
      <c r="BB54" s="3">
        <f t="shared" si="93"/>
        <v>0</v>
      </c>
      <c r="BC54" s="3">
        <f t="shared" si="94"/>
        <v>35653713.019228771</v>
      </c>
      <c r="BD54" s="36">
        <v>0.08</v>
      </c>
      <c r="BE54" s="3">
        <f t="shared" si="95"/>
        <v>-2852297.0415383019</v>
      </c>
      <c r="BF54" s="3">
        <f t="shared" si="96"/>
        <v>32801415.977690469</v>
      </c>
      <c r="BG54"/>
      <c r="BH54" s="35">
        <v>47</v>
      </c>
      <c r="BI54" s="3">
        <f t="shared" si="97"/>
        <v>32801415.977690469</v>
      </c>
      <c r="BJ54" s="3"/>
      <c r="BK54" s="3"/>
      <c r="BL54" s="76">
        <f t="shared" si="98"/>
        <v>0</v>
      </c>
      <c r="BM54" s="3">
        <f t="shared" si="99"/>
        <v>0</v>
      </c>
      <c r="BN54" s="3">
        <f t="shared" si="100"/>
        <v>32801415.977690469</v>
      </c>
      <c r="BO54" s="36">
        <v>0.08</v>
      </c>
      <c r="BP54" s="3">
        <f t="shared" si="101"/>
        <v>-2624113.2782152374</v>
      </c>
      <c r="BQ54" s="3">
        <f t="shared" si="102"/>
        <v>30177302.699475233</v>
      </c>
      <c r="BS54" s="35">
        <v>47</v>
      </c>
      <c r="BT54" s="3">
        <f t="shared" si="103"/>
        <v>30177302.699475233</v>
      </c>
      <c r="BU54" s="3"/>
      <c r="BV54" s="3"/>
      <c r="BW54" s="76">
        <f t="shared" si="104"/>
        <v>0</v>
      </c>
      <c r="BX54" s="3">
        <f t="shared" si="105"/>
        <v>0</v>
      </c>
      <c r="BY54" s="3">
        <f t="shared" si="106"/>
        <v>30177302.699475233</v>
      </c>
      <c r="BZ54" s="36">
        <v>0.08</v>
      </c>
      <c r="CA54" s="3">
        <f t="shared" si="107"/>
        <v>-2414184.2159580188</v>
      </c>
      <c r="CB54" s="3">
        <f t="shared" si="108"/>
        <v>27763118.483517215</v>
      </c>
      <c r="CD54" s="35">
        <v>47</v>
      </c>
      <c r="CE54" s="3">
        <f t="shared" si="109"/>
        <v>27763118.483517215</v>
      </c>
      <c r="CF54" s="3"/>
      <c r="CG54" s="3"/>
      <c r="CH54" s="76">
        <f t="shared" si="110"/>
        <v>0</v>
      </c>
      <c r="CI54" s="3">
        <f t="shared" si="111"/>
        <v>0</v>
      </c>
      <c r="CJ54" s="3">
        <f t="shared" si="112"/>
        <v>27763118.483517215</v>
      </c>
      <c r="CK54" s="36">
        <v>0.08</v>
      </c>
      <c r="CL54" s="3">
        <f t="shared" si="113"/>
        <v>-2221049.4786813771</v>
      </c>
      <c r="CM54" s="3">
        <f t="shared" si="114"/>
        <v>25542069.004835837</v>
      </c>
      <c r="CO54" s="35">
        <v>47</v>
      </c>
      <c r="CP54" s="3">
        <f t="shared" si="115"/>
        <v>25542069.004835837</v>
      </c>
      <c r="CQ54" s="3"/>
      <c r="CR54" s="3"/>
      <c r="CS54" s="76">
        <f t="shared" si="116"/>
        <v>0</v>
      </c>
      <c r="CT54" s="3">
        <f t="shared" si="117"/>
        <v>0</v>
      </c>
      <c r="CU54" s="3">
        <f t="shared" si="118"/>
        <v>25542069.004835837</v>
      </c>
      <c r="CV54" s="36">
        <v>0.08</v>
      </c>
      <c r="CW54" s="3">
        <f t="shared" si="119"/>
        <v>-2043365.520386867</v>
      </c>
      <c r="CX54" s="3">
        <f t="shared" si="120"/>
        <v>23498703.484448969</v>
      </c>
      <c r="CZ54" s="35">
        <v>47</v>
      </c>
      <c r="DA54" s="3">
        <f t="shared" si="121"/>
        <v>23498703.484448969</v>
      </c>
      <c r="DB54" s="3"/>
      <c r="DC54" s="3"/>
      <c r="DD54" s="76">
        <f t="shared" si="122"/>
        <v>0</v>
      </c>
      <c r="DE54" s="3">
        <f t="shared" si="123"/>
        <v>0</v>
      </c>
      <c r="DF54" s="3">
        <f t="shared" si="124"/>
        <v>23498703.484448969</v>
      </c>
      <c r="DG54" s="36">
        <v>0.08</v>
      </c>
      <c r="DH54" s="3">
        <f t="shared" si="125"/>
        <v>-1879896.2787559177</v>
      </c>
      <c r="DI54" s="3">
        <f t="shared" si="126"/>
        <v>21618807.205693051</v>
      </c>
    </row>
    <row r="55" spans="16:113" x14ac:dyDescent="0.25">
      <c r="P55" s="35">
        <v>50</v>
      </c>
      <c r="Q55" s="3"/>
      <c r="R55" s="3">
        <f t="shared" si="73"/>
        <v>0</v>
      </c>
      <c r="S55" s="3"/>
      <c r="T55" s="76">
        <f t="shared" si="74"/>
        <v>0</v>
      </c>
      <c r="U55" s="3">
        <f t="shared" si="75"/>
        <v>0</v>
      </c>
      <c r="V55" s="3">
        <f t="shared" si="76"/>
        <v>0</v>
      </c>
      <c r="W55" s="36">
        <v>0.55000000000000004</v>
      </c>
      <c r="X55" s="3">
        <f t="shared" si="77"/>
        <v>0</v>
      </c>
      <c r="Y55" s="3">
        <f t="shared" si="78"/>
        <v>0</v>
      </c>
      <c r="Z55"/>
      <c r="AA55" s="35">
        <v>50</v>
      </c>
      <c r="AB55" s="3">
        <f t="shared" si="79"/>
        <v>0</v>
      </c>
      <c r="AC55" s="3"/>
      <c r="AD55" s="3"/>
      <c r="AE55" s="76">
        <f t="shared" si="80"/>
        <v>0</v>
      </c>
      <c r="AF55" s="3">
        <f t="shared" si="81"/>
        <v>0</v>
      </c>
      <c r="AG55" s="3">
        <f t="shared" si="82"/>
        <v>0</v>
      </c>
      <c r="AH55" s="36">
        <v>0.55000000000000004</v>
      </c>
      <c r="AI55" s="3">
        <f t="shared" si="83"/>
        <v>0</v>
      </c>
      <c r="AJ55" s="3">
        <f t="shared" si="84"/>
        <v>0</v>
      </c>
      <c r="AK55"/>
      <c r="AL55" s="35">
        <v>50</v>
      </c>
      <c r="AM55" s="3">
        <f t="shared" si="85"/>
        <v>0</v>
      </c>
      <c r="AN55" s="3"/>
      <c r="AO55" s="3"/>
      <c r="AP55" s="76">
        <f t="shared" si="86"/>
        <v>0</v>
      </c>
      <c r="AQ55" s="3">
        <f t="shared" si="87"/>
        <v>0</v>
      </c>
      <c r="AR55" s="3">
        <f t="shared" si="88"/>
        <v>0</v>
      </c>
      <c r="AS55" s="36">
        <v>0.55000000000000004</v>
      </c>
      <c r="AT55" s="3">
        <f t="shared" si="89"/>
        <v>0</v>
      </c>
      <c r="AU55" s="3">
        <f t="shared" si="90"/>
        <v>0</v>
      </c>
      <c r="AV55"/>
      <c r="AW55" s="35">
        <v>50</v>
      </c>
      <c r="AX55" s="3">
        <f t="shared" si="91"/>
        <v>0</v>
      </c>
      <c r="AY55" s="3"/>
      <c r="AZ55" s="3"/>
      <c r="BA55" s="76">
        <f t="shared" si="92"/>
        <v>0</v>
      </c>
      <c r="BB55" s="3">
        <f t="shared" si="93"/>
        <v>0</v>
      </c>
      <c r="BC55" s="3">
        <f t="shared" si="94"/>
        <v>0</v>
      </c>
      <c r="BD55" s="36">
        <v>0.55000000000000004</v>
      </c>
      <c r="BE55" s="3">
        <f t="shared" si="95"/>
        <v>0</v>
      </c>
      <c r="BF55" s="3">
        <f t="shared" si="96"/>
        <v>0</v>
      </c>
      <c r="BG55"/>
      <c r="BH55" s="35">
        <v>50</v>
      </c>
      <c r="BI55" s="3">
        <f t="shared" si="97"/>
        <v>0</v>
      </c>
      <c r="BJ55" s="3"/>
      <c r="BK55" s="3"/>
      <c r="BL55" s="76">
        <f t="shared" si="98"/>
        <v>0</v>
      </c>
      <c r="BM55" s="3">
        <f t="shared" si="99"/>
        <v>0</v>
      </c>
      <c r="BN55" s="3">
        <f t="shared" si="100"/>
        <v>0</v>
      </c>
      <c r="BO55" s="36">
        <v>0.55000000000000004</v>
      </c>
      <c r="BP55" s="3">
        <f t="shared" si="101"/>
        <v>0</v>
      </c>
      <c r="BQ55" s="3">
        <f t="shared" si="102"/>
        <v>0</v>
      </c>
      <c r="BS55" s="35">
        <v>50</v>
      </c>
      <c r="BT55" s="3">
        <f t="shared" si="103"/>
        <v>0</v>
      </c>
      <c r="BU55" s="3"/>
      <c r="BV55" s="3"/>
      <c r="BW55" s="76">
        <f t="shared" si="104"/>
        <v>0</v>
      </c>
      <c r="BX55" s="3">
        <f t="shared" si="105"/>
        <v>0</v>
      </c>
      <c r="BY55" s="3">
        <f t="shared" si="106"/>
        <v>0</v>
      </c>
      <c r="BZ55" s="36">
        <v>0.55000000000000004</v>
      </c>
      <c r="CA55" s="3">
        <f t="shared" si="107"/>
        <v>0</v>
      </c>
      <c r="CB55" s="3">
        <f t="shared" si="108"/>
        <v>0</v>
      </c>
      <c r="CD55" s="35">
        <v>50</v>
      </c>
      <c r="CE55" s="3">
        <f t="shared" si="109"/>
        <v>0</v>
      </c>
      <c r="CF55" s="3"/>
      <c r="CG55" s="3"/>
      <c r="CH55" s="76">
        <f t="shared" si="110"/>
        <v>0</v>
      </c>
      <c r="CI55" s="3">
        <f t="shared" si="111"/>
        <v>0</v>
      </c>
      <c r="CJ55" s="3">
        <f t="shared" si="112"/>
        <v>0</v>
      </c>
      <c r="CK55" s="36">
        <v>0.55000000000000004</v>
      </c>
      <c r="CL55" s="3">
        <f t="shared" si="113"/>
        <v>0</v>
      </c>
      <c r="CM55" s="3">
        <f t="shared" si="114"/>
        <v>0</v>
      </c>
      <c r="CO55" s="35">
        <v>50</v>
      </c>
      <c r="CP55" s="3">
        <f t="shared" si="115"/>
        <v>0</v>
      </c>
      <c r="CQ55" s="3"/>
      <c r="CR55" s="3"/>
      <c r="CS55" s="76">
        <f t="shared" si="116"/>
        <v>0</v>
      </c>
      <c r="CT55" s="3">
        <f t="shared" si="117"/>
        <v>0</v>
      </c>
      <c r="CU55" s="3">
        <f t="shared" si="118"/>
        <v>0</v>
      </c>
      <c r="CV55" s="36">
        <v>0.55000000000000004</v>
      </c>
      <c r="CW55" s="3">
        <f t="shared" si="119"/>
        <v>0</v>
      </c>
      <c r="CX55" s="3">
        <f t="shared" si="120"/>
        <v>0</v>
      </c>
      <c r="CZ55" s="35">
        <v>50</v>
      </c>
      <c r="DA55" s="3">
        <f t="shared" si="121"/>
        <v>0</v>
      </c>
      <c r="DB55" s="3"/>
      <c r="DC55" s="3"/>
      <c r="DD55" s="76">
        <f t="shared" si="122"/>
        <v>0</v>
      </c>
      <c r="DE55" s="3">
        <f t="shared" si="123"/>
        <v>0</v>
      </c>
      <c r="DF55" s="3">
        <f t="shared" si="124"/>
        <v>0</v>
      </c>
      <c r="DG55" s="36">
        <v>0.55000000000000004</v>
      </c>
      <c r="DH55" s="3">
        <f t="shared" si="125"/>
        <v>0</v>
      </c>
      <c r="DI55" s="3">
        <f t="shared" si="126"/>
        <v>0</v>
      </c>
    </row>
    <row r="56" spans="16:113" x14ac:dyDescent="0.25">
      <c r="P56" s="35">
        <v>52</v>
      </c>
      <c r="Q56" s="3"/>
      <c r="R56" s="3">
        <f t="shared" si="73"/>
        <v>1518199.9999999923</v>
      </c>
      <c r="S56" s="3"/>
      <c r="T56" s="76">
        <f t="shared" si="74"/>
        <v>1518199.9999999923</v>
      </c>
      <c r="U56" s="3">
        <f t="shared" si="75"/>
        <v>759099.99999999616</v>
      </c>
      <c r="V56" s="3">
        <f t="shared" si="76"/>
        <v>759099.99999999616</v>
      </c>
      <c r="W56" s="36">
        <v>0.55000000000000004</v>
      </c>
      <c r="X56" s="3">
        <f t="shared" si="77"/>
        <v>-417504.9999999979</v>
      </c>
      <c r="Y56" s="3">
        <f t="shared" si="78"/>
        <v>1100694.9999999944</v>
      </c>
      <c r="Z56"/>
      <c r="AA56" s="35">
        <v>52</v>
      </c>
      <c r="AB56" s="3">
        <f t="shared" si="79"/>
        <v>1100694.9999999944</v>
      </c>
      <c r="AC56" s="3"/>
      <c r="AD56" s="3"/>
      <c r="AE56" s="76">
        <f t="shared" si="80"/>
        <v>0</v>
      </c>
      <c r="AF56" s="3">
        <f t="shared" si="81"/>
        <v>0</v>
      </c>
      <c r="AG56" s="3">
        <f t="shared" si="82"/>
        <v>1100694.9999999944</v>
      </c>
      <c r="AH56" s="36">
        <v>0.55000000000000004</v>
      </c>
      <c r="AI56" s="3">
        <f t="shared" si="83"/>
        <v>-605382.24999999697</v>
      </c>
      <c r="AJ56" s="3">
        <f t="shared" si="84"/>
        <v>495312.74999999744</v>
      </c>
      <c r="AK56"/>
      <c r="AL56" s="35">
        <v>52</v>
      </c>
      <c r="AM56" s="3">
        <f t="shared" si="85"/>
        <v>495312.74999999744</v>
      </c>
      <c r="AN56" s="3"/>
      <c r="AO56" s="3"/>
      <c r="AP56" s="76">
        <f t="shared" si="86"/>
        <v>0</v>
      </c>
      <c r="AQ56" s="3">
        <f t="shared" si="87"/>
        <v>0</v>
      </c>
      <c r="AR56" s="3">
        <f t="shared" si="88"/>
        <v>495312.74999999744</v>
      </c>
      <c r="AS56" s="36">
        <v>0.55000000000000004</v>
      </c>
      <c r="AT56" s="3">
        <f t="shared" si="89"/>
        <v>-272422.01249999861</v>
      </c>
      <c r="AU56" s="3">
        <f t="shared" si="90"/>
        <v>222890.73749999882</v>
      </c>
      <c r="AV56"/>
      <c r="AW56" s="35">
        <v>52</v>
      </c>
      <c r="AX56" s="3">
        <f t="shared" si="91"/>
        <v>222890.73749999882</v>
      </c>
      <c r="AY56" s="3"/>
      <c r="AZ56" s="3"/>
      <c r="BA56" s="76">
        <f t="shared" si="92"/>
        <v>0</v>
      </c>
      <c r="BB56" s="3">
        <f t="shared" si="93"/>
        <v>0</v>
      </c>
      <c r="BC56" s="3">
        <f t="shared" si="94"/>
        <v>222890.73749999882</v>
      </c>
      <c r="BD56" s="36">
        <v>0.55000000000000004</v>
      </c>
      <c r="BE56" s="3">
        <f t="shared" si="95"/>
        <v>-122589.90562499936</v>
      </c>
      <c r="BF56" s="3">
        <f t="shared" si="96"/>
        <v>100300.83187499947</v>
      </c>
      <c r="BG56"/>
      <c r="BH56" s="35">
        <v>52</v>
      </c>
      <c r="BI56" s="3">
        <f t="shared" si="97"/>
        <v>100300.83187499947</v>
      </c>
      <c r="BJ56" s="3"/>
      <c r="BK56" s="3"/>
      <c r="BL56" s="76">
        <f t="shared" si="98"/>
        <v>0</v>
      </c>
      <c r="BM56" s="3">
        <f t="shared" si="99"/>
        <v>0</v>
      </c>
      <c r="BN56" s="3">
        <f t="shared" si="100"/>
        <v>100300.83187499947</v>
      </c>
      <c r="BO56" s="36">
        <v>0.55000000000000004</v>
      </c>
      <c r="BP56" s="3">
        <f t="shared" si="101"/>
        <v>-55165.457531249711</v>
      </c>
      <c r="BQ56" s="3">
        <f t="shared" si="102"/>
        <v>45135.374343749754</v>
      </c>
      <c r="BS56" s="35">
        <v>52</v>
      </c>
      <c r="BT56" s="3">
        <f t="shared" si="103"/>
        <v>45135.374343749754</v>
      </c>
      <c r="BU56" s="3"/>
      <c r="BV56" s="3"/>
      <c r="BW56" s="76">
        <f t="shared" si="104"/>
        <v>0</v>
      </c>
      <c r="BX56" s="3">
        <f t="shared" si="105"/>
        <v>0</v>
      </c>
      <c r="BY56" s="3">
        <f t="shared" si="106"/>
        <v>45135.374343749754</v>
      </c>
      <c r="BZ56" s="36">
        <v>0.55000000000000004</v>
      </c>
      <c r="CA56" s="3">
        <f t="shared" si="107"/>
        <v>-24824.455889062367</v>
      </c>
      <c r="CB56" s="3">
        <f t="shared" si="108"/>
        <v>20310.918454687388</v>
      </c>
      <c r="CD56" s="35">
        <v>52</v>
      </c>
      <c r="CE56" s="3">
        <f t="shared" si="109"/>
        <v>20310.918454687388</v>
      </c>
      <c r="CF56" s="3"/>
      <c r="CG56" s="3"/>
      <c r="CH56" s="76">
        <f t="shared" si="110"/>
        <v>0</v>
      </c>
      <c r="CI56" s="3">
        <f t="shared" si="111"/>
        <v>0</v>
      </c>
      <c r="CJ56" s="3">
        <f t="shared" si="112"/>
        <v>20310.918454687388</v>
      </c>
      <c r="CK56" s="36">
        <v>0.55000000000000004</v>
      </c>
      <c r="CL56" s="3">
        <f t="shared" si="113"/>
        <v>-11171.005150078065</v>
      </c>
      <c r="CM56" s="3">
        <f t="shared" si="114"/>
        <v>9139.9133046093229</v>
      </c>
      <c r="CO56" s="35">
        <v>52</v>
      </c>
      <c r="CP56" s="3">
        <f t="shared" si="115"/>
        <v>9139.9133046093229</v>
      </c>
      <c r="CQ56" s="3"/>
      <c r="CR56" s="3"/>
      <c r="CS56" s="76">
        <f t="shared" si="116"/>
        <v>0</v>
      </c>
      <c r="CT56" s="3">
        <f t="shared" si="117"/>
        <v>0</v>
      </c>
      <c r="CU56" s="3">
        <f t="shared" si="118"/>
        <v>9139.9133046093229</v>
      </c>
      <c r="CV56" s="36">
        <v>0.55000000000000004</v>
      </c>
      <c r="CW56" s="3">
        <f t="shared" si="119"/>
        <v>-5026.9523175351278</v>
      </c>
      <c r="CX56" s="3">
        <f t="shared" si="120"/>
        <v>4112.9609870741951</v>
      </c>
      <c r="CZ56" s="35">
        <v>52</v>
      </c>
      <c r="DA56" s="3">
        <f t="shared" si="121"/>
        <v>4112.9609870741951</v>
      </c>
      <c r="DB56" s="3"/>
      <c r="DC56" s="3"/>
      <c r="DD56" s="76">
        <f t="shared" si="122"/>
        <v>0</v>
      </c>
      <c r="DE56" s="3">
        <f t="shared" si="123"/>
        <v>0</v>
      </c>
      <c r="DF56" s="3">
        <f t="shared" si="124"/>
        <v>4112.9609870741951</v>
      </c>
      <c r="DG56" s="36">
        <v>0.55000000000000004</v>
      </c>
      <c r="DH56" s="3">
        <f t="shared" si="125"/>
        <v>-2262.1285428908077</v>
      </c>
      <c r="DI56" s="3">
        <f t="shared" si="126"/>
        <v>1850.8324441833875</v>
      </c>
    </row>
    <row r="57" spans="16:113" x14ac:dyDescent="0.25">
      <c r="P57" s="35">
        <v>95</v>
      </c>
      <c r="Q57" s="3"/>
      <c r="R57" s="3">
        <f t="shared" si="73"/>
        <v>0</v>
      </c>
      <c r="S57" s="3"/>
      <c r="T57" s="76">
        <f t="shared" si="74"/>
        <v>0</v>
      </c>
      <c r="U57" s="3">
        <f t="shared" si="75"/>
        <v>0</v>
      </c>
      <c r="V57" s="3">
        <f t="shared" si="76"/>
        <v>0</v>
      </c>
      <c r="W57" s="36">
        <v>0</v>
      </c>
      <c r="X57" s="3">
        <f t="shared" si="77"/>
        <v>0</v>
      </c>
      <c r="Y57" s="3">
        <f t="shared" si="78"/>
        <v>0</v>
      </c>
      <c r="Z57"/>
      <c r="AA57" s="35">
        <v>95</v>
      </c>
      <c r="AB57" s="3">
        <f t="shared" si="79"/>
        <v>0</v>
      </c>
      <c r="AC57" s="3"/>
      <c r="AD57" s="3"/>
      <c r="AE57" s="76">
        <f t="shared" si="80"/>
        <v>0</v>
      </c>
      <c r="AF57" s="3">
        <f t="shared" si="81"/>
        <v>0</v>
      </c>
      <c r="AG57" s="3">
        <f t="shared" si="82"/>
        <v>0</v>
      </c>
      <c r="AH57" s="36">
        <v>0</v>
      </c>
      <c r="AI57" s="3">
        <f t="shared" si="83"/>
        <v>0</v>
      </c>
      <c r="AJ57" s="3">
        <f t="shared" si="84"/>
        <v>0</v>
      </c>
      <c r="AK57"/>
      <c r="AL57" s="35">
        <v>95</v>
      </c>
      <c r="AM57" s="3">
        <f t="shared" si="85"/>
        <v>0</v>
      </c>
      <c r="AN57" s="3"/>
      <c r="AO57" s="3"/>
      <c r="AP57" s="76">
        <f t="shared" si="86"/>
        <v>0</v>
      </c>
      <c r="AQ57" s="3">
        <f t="shared" si="87"/>
        <v>0</v>
      </c>
      <c r="AR57" s="3">
        <f t="shared" si="88"/>
        <v>0</v>
      </c>
      <c r="AS57" s="36">
        <v>0</v>
      </c>
      <c r="AT57" s="3">
        <f t="shared" si="89"/>
        <v>0</v>
      </c>
      <c r="AU57" s="3">
        <f t="shared" si="90"/>
        <v>0</v>
      </c>
      <c r="AV57"/>
      <c r="AW57" s="35">
        <v>95</v>
      </c>
      <c r="AX57" s="3">
        <f t="shared" si="91"/>
        <v>0</v>
      </c>
      <c r="AY57" s="3"/>
      <c r="AZ57" s="3"/>
      <c r="BA57" s="76">
        <f t="shared" si="92"/>
        <v>0</v>
      </c>
      <c r="BB57" s="3">
        <f t="shared" si="93"/>
        <v>0</v>
      </c>
      <c r="BC57" s="3">
        <f t="shared" si="94"/>
        <v>0</v>
      </c>
      <c r="BD57" s="36">
        <v>0</v>
      </c>
      <c r="BE57" s="3">
        <f t="shared" si="95"/>
        <v>0</v>
      </c>
      <c r="BF57" s="3">
        <f t="shared" si="96"/>
        <v>0</v>
      </c>
      <c r="BG57"/>
      <c r="BH57" s="35">
        <v>95</v>
      </c>
      <c r="BI57" s="3">
        <f t="shared" si="97"/>
        <v>0</v>
      </c>
      <c r="BJ57" s="3"/>
      <c r="BK57" s="3"/>
      <c r="BL57" s="76">
        <f t="shared" si="98"/>
        <v>0</v>
      </c>
      <c r="BM57" s="3">
        <f t="shared" si="99"/>
        <v>0</v>
      </c>
      <c r="BN57" s="3">
        <f t="shared" si="100"/>
        <v>0</v>
      </c>
      <c r="BO57" s="36">
        <v>0</v>
      </c>
      <c r="BP57" s="3">
        <f t="shared" si="101"/>
        <v>0</v>
      </c>
      <c r="BQ57" s="3">
        <f t="shared" si="102"/>
        <v>0</v>
      </c>
      <c r="BS57" s="35">
        <v>95</v>
      </c>
      <c r="BT57" s="3">
        <f t="shared" si="103"/>
        <v>0</v>
      </c>
      <c r="BU57" s="3"/>
      <c r="BV57" s="3"/>
      <c r="BW57" s="76">
        <f t="shared" si="104"/>
        <v>0</v>
      </c>
      <c r="BX57" s="3">
        <f t="shared" si="105"/>
        <v>0</v>
      </c>
      <c r="BY57" s="3">
        <f t="shared" si="106"/>
        <v>0</v>
      </c>
      <c r="BZ57" s="36">
        <v>0</v>
      </c>
      <c r="CA57" s="3">
        <f t="shared" si="107"/>
        <v>0</v>
      </c>
      <c r="CB57" s="3">
        <f t="shared" si="108"/>
        <v>0</v>
      </c>
      <c r="CD57" s="35">
        <v>95</v>
      </c>
      <c r="CE57" s="3">
        <f t="shared" si="109"/>
        <v>0</v>
      </c>
      <c r="CF57" s="3"/>
      <c r="CG57" s="3"/>
      <c r="CH57" s="76">
        <f t="shared" si="110"/>
        <v>0</v>
      </c>
      <c r="CI57" s="3">
        <f t="shared" si="111"/>
        <v>0</v>
      </c>
      <c r="CJ57" s="3">
        <f t="shared" si="112"/>
        <v>0</v>
      </c>
      <c r="CK57" s="36">
        <v>0</v>
      </c>
      <c r="CL57" s="3">
        <f t="shared" si="113"/>
        <v>0</v>
      </c>
      <c r="CM57" s="3">
        <f t="shared" si="114"/>
        <v>0</v>
      </c>
      <c r="CO57" s="35">
        <v>95</v>
      </c>
      <c r="CP57" s="3">
        <f t="shared" si="115"/>
        <v>0</v>
      </c>
      <c r="CQ57" s="3"/>
      <c r="CR57" s="3"/>
      <c r="CS57" s="76">
        <f t="shared" si="116"/>
        <v>0</v>
      </c>
      <c r="CT57" s="3">
        <f t="shared" si="117"/>
        <v>0</v>
      </c>
      <c r="CU57" s="3">
        <f t="shared" si="118"/>
        <v>0</v>
      </c>
      <c r="CV57" s="36">
        <v>0</v>
      </c>
      <c r="CW57" s="3">
        <f t="shared" si="119"/>
        <v>0</v>
      </c>
      <c r="CX57" s="3">
        <f t="shared" si="120"/>
        <v>0</v>
      </c>
      <c r="CZ57" s="35">
        <v>95</v>
      </c>
      <c r="DA57" s="3">
        <f t="shared" si="121"/>
        <v>0</v>
      </c>
      <c r="DB57" s="3"/>
      <c r="DC57" s="3"/>
      <c r="DD57" s="76">
        <f t="shared" si="122"/>
        <v>0</v>
      </c>
      <c r="DE57" s="3">
        <f t="shared" si="123"/>
        <v>0</v>
      </c>
      <c r="DF57" s="3">
        <f t="shared" si="124"/>
        <v>0</v>
      </c>
      <c r="DG57" s="36">
        <v>0</v>
      </c>
      <c r="DH57" s="3">
        <f t="shared" si="125"/>
        <v>0</v>
      </c>
      <c r="DI57" s="3">
        <f t="shared" si="126"/>
        <v>0</v>
      </c>
    </row>
    <row r="58" spans="16:113" x14ac:dyDescent="0.25">
      <c r="P58"/>
      <c r="Q58" s="3"/>
      <c r="R58" s="3">
        <f t="shared" si="73"/>
        <v>0</v>
      </c>
      <c r="S58" s="3"/>
      <c r="T58" s="76">
        <f t="shared" si="74"/>
        <v>0</v>
      </c>
      <c r="U58" s="3">
        <f t="shared" si="75"/>
        <v>0</v>
      </c>
      <c r="V58" s="3">
        <f t="shared" si="76"/>
        <v>0</v>
      </c>
      <c r="W58" s="3"/>
      <c r="X58" s="3">
        <f t="shared" si="77"/>
        <v>0</v>
      </c>
      <c r="Y58" s="3">
        <f t="shared" si="78"/>
        <v>0</v>
      </c>
      <c r="Z58"/>
      <c r="AA58"/>
      <c r="AB58" s="3">
        <f t="shared" si="79"/>
        <v>0</v>
      </c>
      <c r="AC58" s="3"/>
      <c r="AD58" s="3"/>
      <c r="AE58" s="76">
        <f t="shared" si="80"/>
        <v>0</v>
      </c>
      <c r="AF58" s="3">
        <f t="shared" si="81"/>
        <v>0</v>
      </c>
      <c r="AG58" s="3">
        <f t="shared" si="82"/>
        <v>0</v>
      </c>
      <c r="AH58" s="3"/>
      <c r="AI58" s="3">
        <f t="shared" si="83"/>
        <v>0</v>
      </c>
      <c r="AJ58" s="3">
        <f t="shared" si="84"/>
        <v>0</v>
      </c>
      <c r="AK58"/>
      <c r="AL58"/>
      <c r="AM58" s="3">
        <f t="shared" si="85"/>
        <v>0</v>
      </c>
      <c r="AN58" s="3"/>
      <c r="AO58" s="3"/>
      <c r="AP58" s="76">
        <f t="shared" si="86"/>
        <v>0</v>
      </c>
      <c r="AQ58" s="3">
        <f t="shared" si="87"/>
        <v>0</v>
      </c>
      <c r="AR58" s="3">
        <f t="shared" si="88"/>
        <v>0</v>
      </c>
      <c r="AS58" s="3"/>
      <c r="AT58" s="3">
        <f t="shared" si="89"/>
        <v>0</v>
      </c>
      <c r="AU58" s="3">
        <f t="shared" si="90"/>
        <v>0</v>
      </c>
      <c r="AV58"/>
      <c r="AW58"/>
      <c r="AX58" s="3">
        <f t="shared" si="91"/>
        <v>0</v>
      </c>
      <c r="AY58" s="3"/>
      <c r="AZ58" s="3"/>
      <c r="BA58" s="76">
        <f t="shared" si="92"/>
        <v>0</v>
      </c>
      <c r="BB58" s="3">
        <f t="shared" si="93"/>
        <v>0</v>
      </c>
      <c r="BC58" s="3">
        <f t="shared" si="94"/>
        <v>0</v>
      </c>
      <c r="BD58" s="3"/>
      <c r="BE58" s="3">
        <f t="shared" si="95"/>
        <v>0</v>
      </c>
      <c r="BF58" s="3">
        <f t="shared" si="96"/>
        <v>0</v>
      </c>
      <c r="BG58"/>
      <c r="BH58"/>
      <c r="BI58" s="3">
        <f t="shared" si="97"/>
        <v>0</v>
      </c>
      <c r="BJ58" s="3"/>
      <c r="BK58" s="3"/>
      <c r="BL58" s="76">
        <f t="shared" si="98"/>
        <v>0</v>
      </c>
      <c r="BM58" s="3">
        <f t="shared" si="99"/>
        <v>0</v>
      </c>
      <c r="BN58" s="3">
        <f t="shared" si="100"/>
        <v>0</v>
      </c>
      <c r="BO58" s="3"/>
      <c r="BP58" s="3">
        <f t="shared" si="101"/>
        <v>0</v>
      </c>
      <c r="BQ58" s="3">
        <f t="shared" si="102"/>
        <v>0</v>
      </c>
      <c r="BS58"/>
      <c r="BT58" s="3">
        <f t="shared" si="103"/>
        <v>0</v>
      </c>
      <c r="BU58" s="3"/>
      <c r="BV58" s="3"/>
      <c r="BW58" s="76">
        <f t="shared" si="104"/>
        <v>0</v>
      </c>
      <c r="BX58" s="3">
        <f t="shared" si="105"/>
        <v>0</v>
      </c>
      <c r="BY58" s="3">
        <f t="shared" si="106"/>
        <v>0</v>
      </c>
      <c r="BZ58" s="3"/>
      <c r="CA58" s="3">
        <f t="shared" si="107"/>
        <v>0</v>
      </c>
      <c r="CB58" s="3">
        <f t="shared" si="108"/>
        <v>0</v>
      </c>
      <c r="CD58"/>
      <c r="CE58" s="3">
        <f t="shared" si="109"/>
        <v>0</v>
      </c>
      <c r="CF58" s="3"/>
      <c r="CG58" s="3"/>
      <c r="CH58" s="76">
        <f t="shared" si="110"/>
        <v>0</v>
      </c>
      <c r="CI58" s="3">
        <f t="shared" si="111"/>
        <v>0</v>
      </c>
      <c r="CJ58" s="3">
        <f t="shared" si="112"/>
        <v>0</v>
      </c>
      <c r="CK58" s="3"/>
      <c r="CL58" s="3">
        <f t="shared" si="113"/>
        <v>0</v>
      </c>
      <c r="CM58" s="3">
        <f t="shared" si="114"/>
        <v>0</v>
      </c>
      <c r="CO58"/>
      <c r="CP58" s="3">
        <f t="shared" si="115"/>
        <v>0</v>
      </c>
      <c r="CQ58" s="3"/>
      <c r="CR58" s="3"/>
      <c r="CS58" s="76">
        <f t="shared" si="116"/>
        <v>0</v>
      </c>
      <c r="CT58" s="3">
        <f t="shared" si="117"/>
        <v>0</v>
      </c>
      <c r="CU58" s="3">
        <f t="shared" si="118"/>
        <v>0</v>
      </c>
      <c r="CV58" s="3"/>
      <c r="CW58" s="3">
        <f t="shared" si="119"/>
        <v>0</v>
      </c>
      <c r="CX58" s="3">
        <f t="shared" si="120"/>
        <v>0</v>
      </c>
      <c r="CZ58"/>
      <c r="DA58" s="3">
        <f t="shared" si="121"/>
        <v>0</v>
      </c>
      <c r="DB58" s="3"/>
      <c r="DC58" s="3"/>
      <c r="DD58" s="76">
        <f t="shared" si="122"/>
        <v>0</v>
      </c>
      <c r="DE58" s="3">
        <f t="shared" si="123"/>
        <v>0</v>
      </c>
      <c r="DF58" s="3">
        <f t="shared" si="124"/>
        <v>0</v>
      </c>
      <c r="DG58" s="3"/>
      <c r="DH58" s="3">
        <f t="shared" si="125"/>
        <v>0</v>
      </c>
      <c r="DI58" s="3">
        <f t="shared" si="126"/>
        <v>0</v>
      </c>
    </row>
    <row r="59" spans="16:113" x14ac:dyDescent="0.25">
      <c r="P59"/>
      <c r="Q59" s="3"/>
      <c r="R59" s="3">
        <f t="shared" si="73"/>
        <v>0</v>
      </c>
      <c r="S59" s="3"/>
      <c r="T59" s="76">
        <f t="shared" si="74"/>
        <v>0</v>
      </c>
      <c r="U59" s="3">
        <f t="shared" si="75"/>
        <v>0</v>
      </c>
      <c r="V59" s="3">
        <f t="shared" si="76"/>
        <v>0</v>
      </c>
      <c r="W59" s="3"/>
      <c r="X59" s="3">
        <f t="shared" si="77"/>
        <v>0</v>
      </c>
      <c r="Y59" s="3">
        <f t="shared" si="78"/>
        <v>0</v>
      </c>
      <c r="Z59"/>
      <c r="AA59"/>
      <c r="AB59" s="3">
        <f t="shared" si="79"/>
        <v>0</v>
      </c>
      <c r="AC59" s="3"/>
      <c r="AD59" s="3"/>
      <c r="AE59" s="76">
        <f t="shared" si="80"/>
        <v>0</v>
      </c>
      <c r="AF59" s="3">
        <f t="shared" si="81"/>
        <v>0</v>
      </c>
      <c r="AG59" s="3">
        <f t="shared" si="82"/>
        <v>0</v>
      </c>
      <c r="AH59" s="3"/>
      <c r="AI59" s="3">
        <f t="shared" si="83"/>
        <v>0</v>
      </c>
      <c r="AJ59" s="3">
        <f t="shared" si="84"/>
        <v>0</v>
      </c>
      <c r="AK59"/>
      <c r="AL59"/>
      <c r="AM59" s="3">
        <f t="shared" si="85"/>
        <v>0</v>
      </c>
      <c r="AN59" s="3"/>
      <c r="AO59" s="3"/>
      <c r="AP59" s="76">
        <f t="shared" si="86"/>
        <v>0</v>
      </c>
      <c r="AQ59" s="3">
        <f t="shared" si="87"/>
        <v>0</v>
      </c>
      <c r="AR59" s="3">
        <f t="shared" si="88"/>
        <v>0</v>
      </c>
      <c r="AS59" s="3"/>
      <c r="AT59" s="3">
        <f t="shared" si="89"/>
        <v>0</v>
      </c>
      <c r="AU59" s="3">
        <f t="shared" si="90"/>
        <v>0</v>
      </c>
      <c r="AV59"/>
      <c r="AW59"/>
      <c r="AX59" s="3">
        <f t="shared" si="91"/>
        <v>0</v>
      </c>
      <c r="AY59" s="3"/>
      <c r="AZ59" s="3"/>
      <c r="BA59" s="76">
        <f t="shared" si="92"/>
        <v>0</v>
      </c>
      <c r="BB59" s="3">
        <f t="shared" si="93"/>
        <v>0</v>
      </c>
      <c r="BC59" s="3">
        <f t="shared" si="94"/>
        <v>0</v>
      </c>
      <c r="BD59" s="3"/>
      <c r="BE59" s="3">
        <f t="shared" si="95"/>
        <v>0</v>
      </c>
      <c r="BF59" s="3">
        <f t="shared" si="96"/>
        <v>0</v>
      </c>
      <c r="BG59"/>
      <c r="BH59"/>
      <c r="BI59" s="3">
        <f t="shared" si="97"/>
        <v>0</v>
      </c>
      <c r="BJ59" s="3"/>
      <c r="BK59" s="3"/>
      <c r="BL59" s="76">
        <f t="shared" si="98"/>
        <v>0</v>
      </c>
      <c r="BM59" s="3">
        <f t="shared" si="99"/>
        <v>0</v>
      </c>
      <c r="BN59" s="3">
        <f t="shared" si="100"/>
        <v>0</v>
      </c>
      <c r="BO59" s="3"/>
      <c r="BP59" s="3">
        <f t="shared" si="101"/>
        <v>0</v>
      </c>
      <c r="BQ59" s="3">
        <f t="shared" si="102"/>
        <v>0</v>
      </c>
      <c r="BS59"/>
      <c r="BT59" s="3">
        <f t="shared" si="103"/>
        <v>0</v>
      </c>
      <c r="BU59" s="3"/>
      <c r="BV59" s="3"/>
      <c r="BW59" s="76">
        <f t="shared" si="104"/>
        <v>0</v>
      </c>
      <c r="BX59" s="3">
        <f t="shared" si="105"/>
        <v>0</v>
      </c>
      <c r="BY59" s="3">
        <f t="shared" si="106"/>
        <v>0</v>
      </c>
      <c r="BZ59" s="3"/>
      <c r="CA59" s="3">
        <f t="shared" si="107"/>
        <v>0</v>
      </c>
      <c r="CB59" s="3">
        <f t="shared" si="108"/>
        <v>0</v>
      </c>
      <c r="CD59"/>
      <c r="CE59" s="3">
        <f t="shared" si="109"/>
        <v>0</v>
      </c>
      <c r="CF59" s="3"/>
      <c r="CG59" s="3"/>
      <c r="CH59" s="76">
        <f t="shared" si="110"/>
        <v>0</v>
      </c>
      <c r="CI59" s="3">
        <f t="shared" si="111"/>
        <v>0</v>
      </c>
      <c r="CJ59" s="3">
        <f t="shared" si="112"/>
        <v>0</v>
      </c>
      <c r="CK59" s="3"/>
      <c r="CL59" s="3">
        <f t="shared" si="113"/>
        <v>0</v>
      </c>
      <c r="CM59" s="3">
        <f t="shared" si="114"/>
        <v>0</v>
      </c>
      <c r="CO59"/>
      <c r="CP59" s="3">
        <f t="shared" si="115"/>
        <v>0</v>
      </c>
      <c r="CQ59" s="3"/>
      <c r="CR59" s="3"/>
      <c r="CS59" s="76">
        <f t="shared" si="116"/>
        <v>0</v>
      </c>
      <c r="CT59" s="3">
        <f t="shared" si="117"/>
        <v>0</v>
      </c>
      <c r="CU59" s="3">
        <f t="shared" si="118"/>
        <v>0</v>
      </c>
      <c r="CV59" s="3"/>
      <c r="CW59" s="3">
        <f t="shared" si="119"/>
        <v>0</v>
      </c>
      <c r="CX59" s="3">
        <f t="shared" si="120"/>
        <v>0</v>
      </c>
      <c r="CZ59"/>
      <c r="DA59" s="3">
        <f t="shared" si="121"/>
        <v>0</v>
      </c>
      <c r="DB59" s="3"/>
      <c r="DC59" s="3"/>
      <c r="DD59" s="76">
        <f t="shared" si="122"/>
        <v>0</v>
      </c>
      <c r="DE59" s="3">
        <f t="shared" si="123"/>
        <v>0</v>
      </c>
      <c r="DF59" s="3">
        <f t="shared" si="124"/>
        <v>0</v>
      </c>
      <c r="DG59" s="3"/>
      <c r="DH59" s="3">
        <f t="shared" si="125"/>
        <v>0</v>
      </c>
      <c r="DI59" s="3">
        <f t="shared" si="126"/>
        <v>0</v>
      </c>
    </row>
    <row r="60" spans="16:113" x14ac:dyDescent="0.25">
      <c r="P60"/>
      <c r="Q60" s="3"/>
      <c r="R60" s="3">
        <f t="shared" si="73"/>
        <v>0</v>
      </c>
      <c r="S60" s="3"/>
      <c r="T60" s="76">
        <f t="shared" si="74"/>
        <v>0</v>
      </c>
      <c r="U60" s="3">
        <f t="shared" si="75"/>
        <v>0</v>
      </c>
      <c r="V60" s="3">
        <f t="shared" si="76"/>
        <v>0</v>
      </c>
      <c r="W60" s="3"/>
      <c r="X60" s="3">
        <f t="shared" si="77"/>
        <v>0</v>
      </c>
      <c r="Y60" s="3">
        <f t="shared" si="78"/>
        <v>0</v>
      </c>
      <c r="Z60"/>
      <c r="AA60"/>
      <c r="AB60" s="3">
        <f t="shared" si="79"/>
        <v>0</v>
      </c>
      <c r="AC60" s="3"/>
      <c r="AD60" s="3"/>
      <c r="AE60" s="76">
        <f t="shared" si="80"/>
        <v>0</v>
      </c>
      <c r="AF60" s="3">
        <f t="shared" si="81"/>
        <v>0</v>
      </c>
      <c r="AG60" s="3">
        <f t="shared" si="82"/>
        <v>0</v>
      </c>
      <c r="AH60" s="3"/>
      <c r="AI60" s="3">
        <f t="shared" si="83"/>
        <v>0</v>
      </c>
      <c r="AJ60" s="3">
        <f t="shared" si="84"/>
        <v>0</v>
      </c>
      <c r="AK60"/>
      <c r="AL60"/>
      <c r="AM60" s="3">
        <f t="shared" si="85"/>
        <v>0</v>
      </c>
      <c r="AN60" s="3"/>
      <c r="AO60" s="3"/>
      <c r="AP60" s="76">
        <f t="shared" si="86"/>
        <v>0</v>
      </c>
      <c r="AQ60" s="3">
        <f t="shared" si="87"/>
        <v>0</v>
      </c>
      <c r="AR60" s="3">
        <f t="shared" si="88"/>
        <v>0</v>
      </c>
      <c r="AS60" s="3"/>
      <c r="AT60" s="3">
        <f t="shared" si="89"/>
        <v>0</v>
      </c>
      <c r="AU60" s="3">
        <f t="shared" si="90"/>
        <v>0</v>
      </c>
      <c r="AV60"/>
      <c r="AW60"/>
      <c r="AX60" s="3">
        <f t="shared" si="91"/>
        <v>0</v>
      </c>
      <c r="AY60" s="3"/>
      <c r="AZ60" s="3"/>
      <c r="BA60" s="76">
        <f t="shared" si="92"/>
        <v>0</v>
      </c>
      <c r="BB60" s="3">
        <f t="shared" si="93"/>
        <v>0</v>
      </c>
      <c r="BC60" s="3">
        <f t="shared" si="94"/>
        <v>0</v>
      </c>
      <c r="BD60" s="3"/>
      <c r="BE60" s="3">
        <f t="shared" si="95"/>
        <v>0</v>
      </c>
      <c r="BF60" s="3">
        <f t="shared" si="96"/>
        <v>0</v>
      </c>
      <c r="BG60"/>
      <c r="BH60"/>
      <c r="BI60" s="3">
        <f t="shared" si="97"/>
        <v>0</v>
      </c>
      <c r="BJ60" s="3"/>
      <c r="BK60" s="3"/>
      <c r="BL60" s="76">
        <f t="shared" si="98"/>
        <v>0</v>
      </c>
      <c r="BM60" s="3">
        <f t="shared" si="99"/>
        <v>0</v>
      </c>
      <c r="BN60" s="3">
        <f t="shared" si="100"/>
        <v>0</v>
      </c>
      <c r="BO60" s="3"/>
      <c r="BP60" s="3">
        <f t="shared" si="101"/>
        <v>0</v>
      </c>
      <c r="BQ60" s="3">
        <f t="shared" si="102"/>
        <v>0</v>
      </c>
      <c r="BS60"/>
      <c r="BT60" s="3">
        <f t="shared" si="103"/>
        <v>0</v>
      </c>
      <c r="BU60" s="3"/>
      <c r="BV60" s="3"/>
      <c r="BW60" s="76">
        <f t="shared" si="104"/>
        <v>0</v>
      </c>
      <c r="BX60" s="3">
        <f t="shared" si="105"/>
        <v>0</v>
      </c>
      <c r="BY60" s="3">
        <f t="shared" si="106"/>
        <v>0</v>
      </c>
      <c r="BZ60" s="3"/>
      <c r="CA60" s="3">
        <f t="shared" si="107"/>
        <v>0</v>
      </c>
      <c r="CB60" s="3">
        <f t="shared" si="108"/>
        <v>0</v>
      </c>
      <c r="CD60"/>
      <c r="CE60" s="3">
        <f t="shared" si="109"/>
        <v>0</v>
      </c>
      <c r="CF60" s="3"/>
      <c r="CG60" s="3"/>
      <c r="CH60" s="76">
        <f t="shared" si="110"/>
        <v>0</v>
      </c>
      <c r="CI60" s="3">
        <f t="shared" si="111"/>
        <v>0</v>
      </c>
      <c r="CJ60" s="3">
        <f t="shared" si="112"/>
        <v>0</v>
      </c>
      <c r="CK60" s="3"/>
      <c r="CL60" s="3">
        <f t="shared" si="113"/>
        <v>0</v>
      </c>
      <c r="CM60" s="3">
        <f t="shared" si="114"/>
        <v>0</v>
      </c>
      <c r="CO60"/>
      <c r="CP60" s="3">
        <f t="shared" si="115"/>
        <v>0</v>
      </c>
      <c r="CQ60" s="3"/>
      <c r="CR60" s="3"/>
      <c r="CS60" s="76">
        <f t="shared" si="116"/>
        <v>0</v>
      </c>
      <c r="CT60" s="3">
        <f t="shared" si="117"/>
        <v>0</v>
      </c>
      <c r="CU60" s="3">
        <f t="shared" si="118"/>
        <v>0</v>
      </c>
      <c r="CV60" s="3"/>
      <c r="CW60" s="3">
        <f t="shared" si="119"/>
        <v>0</v>
      </c>
      <c r="CX60" s="3">
        <f t="shared" si="120"/>
        <v>0</v>
      </c>
      <c r="CZ60"/>
      <c r="DA60" s="3">
        <f t="shared" si="121"/>
        <v>0</v>
      </c>
      <c r="DB60" s="3"/>
      <c r="DC60" s="3"/>
      <c r="DD60" s="76">
        <f t="shared" si="122"/>
        <v>0</v>
      </c>
      <c r="DE60" s="3">
        <f t="shared" si="123"/>
        <v>0</v>
      </c>
      <c r="DF60" s="3">
        <f t="shared" si="124"/>
        <v>0</v>
      </c>
      <c r="DG60" s="3"/>
      <c r="DH60" s="3">
        <f t="shared" si="125"/>
        <v>0</v>
      </c>
      <c r="DI60" s="3">
        <f t="shared" si="126"/>
        <v>0</v>
      </c>
    </row>
    <row r="61" spans="16:113" ht="15.75" thickBot="1" x14ac:dyDescent="0.3">
      <c r="P61"/>
      <c r="Q61" s="7">
        <f>SUM(Q36:Q60)</f>
        <v>0</v>
      </c>
      <c r="R61" s="7">
        <f>SUM(R36:R60)</f>
        <v>48915016.728606671</v>
      </c>
      <c r="S61" s="7">
        <f t="shared" ref="S61:Y61" si="127">SUM(S36:S60)</f>
        <v>0</v>
      </c>
      <c r="T61" s="7">
        <f t="shared" si="127"/>
        <v>48915016.728606671</v>
      </c>
      <c r="U61" s="7">
        <f t="shared" si="127"/>
        <v>24457508.364303336</v>
      </c>
      <c r="V61" s="7">
        <f t="shared" si="127"/>
        <v>24457508.364303336</v>
      </c>
      <c r="W61" s="3"/>
      <c r="X61" s="7">
        <f t="shared" si="127"/>
        <v>-2853139.6713522691</v>
      </c>
      <c r="Y61" s="7">
        <f t="shared" si="127"/>
        <v>46061877.057254404</v>
      </c>
      <c r="Z61"/>
      <c r="AA61"/>
      <c r="AB61" s="7">
        <f>SUM(AB36:AB60)</f>
        <v>46061877.057254404</v>
      </c>
      <c r="AC61" s="7">
        <f>SUM(AC36:AC60)</f>
        <v>0</v>
      </c>
      <c r="AD61" s="7">
        <f t="shared" ref="AD61:AG61" si="128">SUM(AD36:AD60)</f>
        <v>0</v>
      </c>
      <c r="AE61" s="7">
        <f t="shared" si="128"/>
        <v>0</v>
      </c>
      <c r="AF61" s="7">
        <f t="shared" si="128"/>
        <v>0</v>
      </c>
      <c r="AG61" s="7">
        <f t="shared" si="128"/>
        <v>46061877.057254404</v>
      </c>
      <c r="AH61" s="3"/>
      <c r="AI61" s="7">
        <f t="shared" ref="AI61:AJ61" si="129">SUM(AI36:AI60)</f>
        <v>-4900258.4167883536</v>
      </c>
      <c r="AJ61" s="7">
        <f t="shared" si="129"/>
        <v>41161618.640466057</v>
      </c>
      <c r="AK61"/>
      <c r="AL61"/>
      <c r="AM61" s="7">
        <f>SUM(AM36:AM60)</f>
        <v>41161618.640466057</v>
      </c>
      <c r="AN61" s="7">
        <f>SUM(AN36:AN60)</f>
        <v>0</v>
      </c>
      <c r="AO61" s="7">
        <f t="shared" ref="AO61:AR61" si="130">SUM(AO36:AO60)</f>
        <v>0</v>
      </c>
      <c r="AP61" s="7">
        <f t="shared" si="130"/>
        <v>0</v>
      </c>
      <c r="AQ61" s="7">
        <f t="shared" si="130"/>
        <v>0</v>
      </c>
      <c r="AR61" s="7">
        <f t="shared" si="130"/>
        <v>41161618.640466057</v>
      </c>
      <c r="AS61" s="3"/>
      <c r="AT61" s="7">
        <f t="shared" ref="AT61:AU61" si="131">SUM(AT36:AT60)</f>
        <v>-3796295.3237372832</v>
      </c>
      <c r="AU61" s="7">
        <f t="shared" si="131"/>
        <v>37365323.316728771</v>
      </c>
      <c r="AV61"/>
      <c r="AW61"/>
      <c r="AX61" s="7">
        <f>SUM(AX36:AX60)</f>
        <v>37365323.316728771</v>
      </c>
      <c r="AY61" s="7">
        <f>SUM(AY36:AY60)</f>
        <v>0</v>
      </c>
      <c r="AZ61" s="7">
        <f t="shared" ref="AZ61:BC61" si="132">SUM(AZ36:AZ60)</f>
        <v>0</v>
      </c>
      <c r="BA61" s="7">
        <f t="shared" si="132"/>
        <v>0</v>
      </c>
      <c r="BB61" s="7">
        <f t="shared" si="132"/>
        <v>0</v>
      </c>
      <c r="BC61" s="7">
        <f t="shared" si="132"/>
        <v>37365323.316728771</v>
      </c>
      <c r="BD61" s="3"/>
      <c r="BE61" s="7">
        <f t="shared" ref="BE61:BF61" si="133">SUM(BE36:BE60)</f>
        <v>-3285939.141563301</v>
      </c>
      <c r="BF61" s="7">
        <f t="shared" si="133"/>
        <v>34079384.175165467</v>
      </c>
      <c r="BG61"/>
      <c r="BH61"/>
      <c r="BI61" s="7">
        <f>SUM(BI36:BI60)</f>
        <v>34079384.175165467</v>
      </c>
      <c r="BJ61" s="7">
        <f>SUM(BJ36:BJ60)</f>
        <v>0</v>
      </c>
      <c r="BK61" s="7">
        <f t="shared" ref="BK61:BN61" si="134">SUM(BK36:BK60)</f>
        <v>0</v>
      </c>
      <c r="BL61" s="7">
        <f t="shared" si="134"/>
        <v>0</v>
      </c>
      <c r="BM61" s="7">
        <f t="shared" si="134"/>
        <v>0</v>
      </c>
      <c r="BN61" s="7">
        <f t="shared" si="134"/>
        <v>34079384.175165467</v>
      </c>
      <c r="BO61" s="3"/>
      <c r="BP61" s="7">
        <f t="shared" ref="BP61:BQ61" si="135">SUM(BP36:BP60)</f>
        <v>-2909287.1499704872</v>
      </c>
      <c r="BQ61" s="7">
        <f t="shared" si="135"/>
        <v>31170097.02519498</v>
      </c>
      <c r="BS61"/>
      <c r="BT61" s="7">
        <f>SUM(BT36:BT60)</f>
        <v>31170097.02519498</v>
      </c>
      <c r="BU61" s="7">
        <f>SUM(BU36:BU60)</f>
        <v>0</v>
      </c>
      <c r="BV61" s="7">
        <f t="shared" ref="BV61:BY61" si="136">SUM(BV36:BV60)</f>
        <v>0</v>
      </c>
      <c r="BW61" s="7">
        <f t="shared" si="136"/>
        <v>0</v>
      </c>
      <c r="BX61" s="7">
        <f t="shared" si="136"/>
        <v>0</v>
      </c>
      <c r="BY61" s="7">
        <f t="shared" si="136"/>
        <v>31170097.02519498</v>
      </c>
      <c r="BZ61" s="3"/>
      <c r="CA61" s="7">
        <f t="shared" ref="CA61:CB61" si="137">SUM(CA36:CA60)</f>
        <v>-2610425.6985821212</v>
      </c>
      <c r="CB61" s="7">
        <f t="shared" si="137"/>
        <v>28559671.326612864</v>
      </c>
      <c r="CD61"/>
      <c r="CE61" s="7">
        <f>SUM(CE36:CE60)</f>
        <v>28559671.326612864</v>
      </c>
      <c r="CF61" s="7">
        <f>SUM(CF36:CF60)</f>
        <v>0</v>
      </c>
      <c r="CG61" s="7">
        <f t="shared" ref="CG61:CJ61" si="138">SUM(CG36:CG60)</f>
        <v>0</v>
      </c>
      <c r="CH61" s="7">
        <f t="shared" si="138"/>
        <v>0</v>
      </c>
      <c r="CI61" s="7">
        <f t="shared" si="138"/>
        <v>0</v>
      </c>
      <c r="CJ61" s="7">
        <f t="shared" si="138"/>
        <v>28559671.326612864</v>
      </c>
      <c r="CK61" s="3"/>
      <c r="CL61" s="7">
        <f t="shared" ref="CL61:CM61" si="139">SUM(CL36:CL60)</f>
        <v>-2361111.2008610936</v>
      </c>
      <c r="CM61" s="7">
        <f t="shared" si="139"/>
        <v>26198560.125751767</v>
      </c>
      <c r="CO61"/>
      <c r="CP61" s="7">
        <f>SUM(CP36:CP60)</f>
        <v>26198560.125751767</v>
      </c>
      <c r="CQ61" s="7">
        <f>SUM(CQ36:CQ60)</f>
        <v>0</v>
      </c>
      <c r="CR61" s="7">
        <f t="shared" ref="CR61:CU61" si="140">SUM(CR36:CR60)</f>
        <v>0</v>
      </c>
      <c r="CS61" s="7">
        <f t="shared" si="140"/>
        <v>0</v>
      </c>
      <c r="CT61" s="7">
        <f t="shared" si="140"/>
        <v>0</v>
      </c>
      <c r="CU61" s="7">
        <f t="shared" si="140"/>
        <v>26198560.125751767</v>
      </c>
      <c r="CV61" s="3"/>
      <c r="CW61" s="7">
        <f t="shared" ref="CW61:CX61" si="141">SUM(CW36:CW60)</f>
        <v>-2146282.1066140546</v>
      </c>
      <c r="CX61" s="7">
        <f t="shared" si="141"/>
        <v>24052278.01913771</v>
      </c>
      <c r="CZ61"/>
      <c r="DA61" s="7">
        <f>SUM(DA36:DA60)</f>
        <v>24052278.01913771</v>
      </c>
      <c r="DB61" s="7">
        <f>SUM(DB36:DB60)</f>
        <v>0</v>
      </c>
      <c r="DC61" s="7">
        <f t="shared" ref="DC61:DF61" si="142">SUM(DC36:DC60)</f>
        <v>0</v>
      </c>
      <c r="DD61" s="7">
        <f t="shared" si="142"/>
        <v>0</v>
      </c>
      <c r="DE61" s="7">
        <f t="shared" si="142"/>
        <v>0</v>
      </c>
      <c r="DF61" s="7">
        <f t="shared" si="142"/>
        <v>24052278.01913771</v>
      </c>
      <c r="DG61" s="3"/>
      <c r="DH61" s="7">
        <f t="shared" ref="DH61:DI61" si="143">SUM(DH36:DH60)</f>
        <v>-1957339.2662300351</v>
      </c>
      <c r="DI61" s="7">
        <f t="shared" si="143"/>
        <v>22094938.752907678</v>
      </c>
    </row>
    <row r="62" spans="16:113" ht="15.75" thickTop="1" x14ac:dyDescent="0.25"/>
    <row r="64" spans="16:113" x14ac:dyDescent="0.25">
      <c r="X64" s="78">
        <f>+X29-X61</f>
        <v>-5361529.3403045321</v>
      </c>
      <c r="AI64" s="78">
        <f>+AI29-AI61</f>
        <v>1267291.8494323646</v>
      </c>
      <c r="AT64" s="78">
        <f>+AT29-AT61</f>
        <v>595884.33426977322</v>
      </c>
      <c r="BE64" s="78">
        <f>+BE29-BE61</f>
        <v>424828.03007819178</v>
      </c>
      <c r="BF64" s="78"/>
      <c r="BP64" s="78">
        <f>+BP29-BP61</f>
        <v>328475.95310743619</v>
      </c>
      <c r="CA64" s="78">
        <f>+CA29-CA61</f>
        <v>269246.94966929685</v>
      </c>
      <c r="CL64" s="78">
        <f>+CL29-CL61</f>
        <v>229382.04577275831</v>
      </c>
      <c r="CW64" s="78">
        <f>+CW29-CW61</f>
        <v>200276.14272131864</v>
      </c>
      <c r="DH64" s="78">
        <f>+DH29-DH61</f>
        <v>177609.53804672067</v>
      </c>
    </row>
    <row r="68" spans="16:112" x14ac:dyDescent="0.25">
      <c r="P68" s="35">
        <v>1</v>
      </c>
      <c r="X68" s="78">
        <f>X4-X36</f>
        <v>-15800</v>
      </c>
      <c r="AA68" s="35">
        <v>1</v>
      </c>
      <c r="AI68" s="78">
        <f>AI4-AI36</f>
        <v>632</v>
      </c>
      <c r="AL68" s="35">
        <v>1</v>
      </c>
      <c r="AT68" s="78">
        <f>AT4-AT36</f>
        <v>606.71999999999935</v>
      </c>
      <c r="AW68" s="35">
        <v>1</v>
      </c>
      <c r="BE68" s="78">
        <f>BE4-BE36</f>
        <v>582.4511999999977</v>
      </c>
      <c r="BH68" s="35">
        <v>1</v>
      </c>
      <c r="BP68" s="78">
        <f>BP4-BP36</f>
        <v>559.15315199999714</v>
      </c>
      <c r="BS68" s="35">
        <v>1</v>
      </c>
      <c r="CA68" s="78">
        <f>CA4-CA36</f>
        <v>536.787025919999</v>
      </c>
      <c r="CD68" s="35">
        <v>1</v>
      </c>
      <c r="CL68" s="78">
        <f>CL4-CL36</f>
        <v>515.31554488319853</v>
      </c>
      <c r="CO68" s="35">
        <v>1</v>
      </c>
      <c r="CW68" s="78">
        <f>CW4-CW36</f>
        <v>494.70292308787066</v>
      </c>
      <c r="CZ68" s="35">
        <v>1</v>
      </c>
      <c r="DH68" s="78">
        <f>DH4-DH36</f>
        <v>474.91480616435729</v>
      </c>
    </row>
    <row r="69" spans="16:112" x14ac:dyDescent="0.25">
      <c r="P69" s="35" t="s">
        <v>28</v>
      </c>
      <c r="X69" s="78">
        <f t="shared" ref="X69:X89" si="144">X5-X37</f>
        <v>0</v>
      </c>
      <c r="AA69" s="35" t="s">
        <v>28</v>
      </c>
      <c r="AI69" s="78">
        <f t="shared" ref="AI69:AI89" si="145">AI5-AI37</f>
        <v>0</v>
      </c>
      <c r="AL69" s="35" t="s">
        <v>28</v>
      </c>
      <c r="AT69" s="78">
        <f t="shared" ref="AT69:AT89" si="146">AT5-AT37</f>
        <v>0</v>
      </c>
      <c r="AW69" s="35" t="s">
        <v>28</v>
      </c>
      <c r="BE69" s="78">
        <f t="shared" ref="BE69:BE89" si="147">BE5-BE37</f>
        <v>0</v>
      </c>
      <c r="BH69" s="35" t="s">
        <v>28</v>
      </c>
      <c r="BP69" s="78">
        <f t="shared" ref="BP69:BP89" si="148">BP5-BP37</f>
        <v>0</v>
      </c>
      <c r="BS69" s="35" t="s">
        <v>28</v>
      </c>
      <c r="CA69" s="78">
        <f t="shared" ref="CA69:CA89" si="149">CA5-CA37</f>
        <v>0</v>
      </c>
      <c r="CD69" s="35" t="s">
        <v>28</v>
      </c>
      <c r="CL69" s="78">
        <f t="shared" ref="CL69:CL89" si="150">CL5-CL37</f>
        <v>0</v>
      </c>
      <c r="CO69" s="35" t="s">
        <v>28</v>
      </c>
      <c r="CW69" s="78">
        <f t="shared" ref="CW69:CW89" si="151">CW5-CW37</f>
        <v>0</v>
      </c>
      <c r="CZ69" s="35" t="s">
        <v>28</v>
      </c>
      <c r="DH69" s="78">
        <f t="shared" ref="DH69:DH89" si="152">DH5-DH37</f>
        <v>0</v>
      </c>
    </row>
    <row r="70" spans="16:112" x14ac:dyDescent="0.25">
      <c r="P70" s="35">
        <v>2</v>
      </c>
      <c r="X70" s="78">
        <f t="shared" si="144"/>
        <v>0</v>
      </c>
      <c r="AA70" s="35">
        <v>2</v>
      </c>
      <c r="AI70" s="78">
        <f t="shared" si="145"/>
        <v>0</v>
      </c>
      <c r="AL70" s="35">
        <v>2</v>
      </c>
      <c r="AT70" s="78">
        <f t="shared" si="146"/>
        <v>0</v>
      </c>
      <c r="AW70" s="35">
        <v>2</v>
      </c>
      <c r="BE70" s="78">
        <f t="shared" si="147"/>
        <v>0</v>
      </c>
      <c r="BH70" s="35">
        <v>2</v>
      </c>
      <c r="BP70" s="78">
        <f t="shared" si="148"/>
        <v>0</v>
      </c>
      <c r="BS70" s="35">
        <v>2</v>
      </c>
      <c r="CA70" s="78">
        <f t="shared" si="149"/>
        <v>0</v>
      </c>
      <c r="CD70" s="35">
        <v>2</v>
      </c>
      <c r="CL70" s="78">
        <f t="shared" si="150"/>
        <v>0</v>
      </c>
      <c r="CO70" s="35">
        <v>2</v>
      </c>
      <c r="CW70" s="78">
        <f t="shared" si="151"/>
        <v>0</v>
      </c>
      <c r="CZ70" s="35">
        <v>2</v>
      </c>
      <c r="DH70" s="78">
        <f t="shared" si="152"/>
        <v>0</v>
      </c>
    </row>
    <row r="71" spans="16:112" x14ac:dyDescent="0.25">
      <c r="P71" s="35">
        <v>8</v>
      </c>
      <c r="X71" s="78">
        <f t="shared" si="144"/>
        <v>-148640</v>
      </c>
      <c r="AA71" s="35">
        <v>8</v>
      </c>
      <c r="AI71" s="78">
        <f t="shared" si="145"/>
        <v>29727.999999999985</v>
      </c>
      <c r="AL71" s="35">
        <v>8</v>
      </c>
      <c r="AT71" s="78">
        <f t="shared" si="146"/>
        <v>23782.400000000009</v>
      </c>
      <c r="AW71" s="35">
        <v>8</v>
      </c>
      <c r="BE71" s="78">
        <f t="shared" si="147"/>
        <v>19025.919999999998</v>
      </c>
      <c r="BH71" s="35">
        <v>8</v>
      </c>
      <c r="BP71" s="78">
        <f t="shared" si="148"/>
        <v>15220.735999999997</v>
      </c>
      <c r="BS71" s="35">
        <v>8</v>
      </c>
      <c r="CA71" s="78">
        <f t="shared" si="149"/>
        <v>12176.588800000005</v>
      </c>
      <c r="CD71" s="35">
        <v>8</v>
      </c>
      <c r="CL71" s="78">
        <f t="shared" si="150"/>
        <v>9741.2710399999996</v>
      </c>
      <c r="CO71" s="35">
        <v>8</v>
      </c>
      <c r="CW71" s="78">
        <f t="shared" si="151"/>
        <v>7793.0168319999975</v>
      </c>
      <c r="CZ71" s="35">
        <v>8</v>
      </c>
      <c r="DH71" s="78">
        <f t="shared" si="152"/>
        <v>6234.4134655999987</v>
      </c>
    </row>
    <row r="72" spans="16:112" x14ac:dyDescent="0.25">
      <c r="P72" s="35">
        <v>10</v>
      </c>
      <c r="X72" s="78">
        <f t="shared" si="144"/>
        <v>-507000</v>
      </c>
      <c r="AA72" s="35">
        <v>10</v>
      </c>
      <c r="AI72" s="78">
        <f t="shared" si="145"/>
        <v>152100</v>
      </c>
      <c r="AL72" s="35">
        <v>10</v>
      </c>
      <c r="AT72" s="78">
        <f t="shared" si="146"/>
        <v>106470</v>
      </c>
      <c r="AW72" s="35">
        <v>10</v>
      </c>
      <c r="BE72" s="78">
        <f t="shared" si="147"/>
        <v>74529</v>
      </c>
      <c r="BH72" s="35">
        <v>10</v>
      </c>
      <c r="BP72" s="78">
        <f t="shared" si="148"/>
        <v>52170.3</v>
      </c>
      <c r="BS72" s="35">
        <v>10</v>
      </c>
      <c r="CA72" s="78">
        <f t="shared" si="149"/>
        <v>36519.210000000006</v>
      </c>
      <c r="CD72" s="35">
        <v>10</v>
      </c>
      <c r="CL72" s="78">
        <f t="shared" si="150"/>
        <v>25563.447</v>
      </c>
      <c r="CO72" s="35">
        <v>10</v>
      </c>
      <c r="CW72" s="78">
        <f t="shared" si="151"/>
        <v>17894.41290000001</v>
      </c>
      <c r="CZ72" s="35">
        <v>10</v>
      </c>
      <c r="DH72" s="78">
        <f t="shared" si="152"/>
        <v>12526.089029999999</v>
      </c>
    </row>
    <row r="73" spans="16:112" x14ac:dyDescent="0.25">
      <c r="P73" s="35">
        <v>10.1</v>
      </c>
      <c r="X73" s="78">
        <f t="shared" si="144"/>
        <v>0</v>
      </c>
      <c r="AA73" s="35">
        <v>10.1</v>
      </c>
      <c r="AI73" s="78">
        <f t="shared" si="145"/>
        <v>0</v>
      </c>
      <c r="AL73" s="35">
        <v>10.1</v>
      </c>
      <c r="AT73" s="78">
        <f t="shared" si="146"/>
        <v>0</v>
      </c>
      <c r="AW73" s="35">
        <v>10.1</v>
      </c>
      <c r="BE73" s="78">
        <f t="shared" si="147"/>
        <v>0</v>
      </c>
      <c r="BH73" s="35">
        <v>10.1</v>
      </c>
      <c r="BP73" s="78">
        <f t="shared" si="148"/>
        <v>0</v>
      </c>
      <c r="BS73" s="35">
        <v>10.1</v>
      </c>
      <c r="CA73" s="78">
        <f t="shared" si="149"/>
        <v>0</v>
      </c>
      <c r="CD73" s="35">
        <v>10.1</v>
      </c>
      <c r="CL73" s="78">
        <f t="shared" si="150"/>
        <v>0</v>
      </c>
      <c r="CO73" s="35">
        <v>10.1</v>
      </c>
      <c r="CW73" s="78">
        <f t="shared" si="151"/>
        <v>0</v>
      </c>
      <c r="CZ73" s="35">
        <v>10.1</v>
      </c>
      <c r="DH73" s="78">
        <f t="shared" si="152"/>
        <v>0</v>
      </c>
    </row>
    <row r="74" spans="16:112" x14ac:dyDescent="0.25">
      <c r="P74" s="35">
        <v>12</v>
      </c>
      <c r="X74" s="78">
        <f t="shared" si="144"/>
        <v>-344750.00240000413</v>
      </c>
      <c r="AA74" s="35">
        <v>12</v>
      </c>
      <c r="AI74" s="78">
        <f t="shared" si="145"/>
        <v>344750.00240000413</v>
      </c>
      <c r="AL74" s="35">
        <v>12</v>
      </c>
      <c r="AT74" s="78">
        <f t="shared" si="146"/>
        <v>0</v>
      </c>
      <c r="AW74" s="35">
        <v>12</v>
      </c>
      <c r="BE74" s="78">
        <f t="shared" si="147"/>
        <v>0</v>
      </c>
      <c r="BH74" s="35">
        <v>12</v>
      </c>
      <c r="BP74" s="78">
        <f t="shared" si="148"/>
        <v>0</v>
      </c>
      <c r="BS74" s="35">
        <v>12</v>
      </c>
      <c r="CA74" s="78">
        <f t="shared" si="149"/>
        <v>0</v>
      </c>
      <c r="CD74" s="35">
        <v>12</v>
      </c>
      <c r="CL74" s="78">
        <f t="shared" si="150"/>
        <v>0</v>
      </c>
      <c r="CO74" s="35">
        <v>12</v>
      </c>
      <c r="CW74" s="78">
        <f t="shared" si="151"/>
        <v>0</v>
      </c>
      <c r="CZ74" s="35">
        <v>12</v>
      </c>
      <c r="DH74" s="78">
        <f t="shared" si="152"/>
        <v>0</v>
      </c>
    </row>
    <row r="75" spans="16:112" x14ac:dyDescent="0.25">
      <c r="P75" s="35" t="s">
        <v>29</v>
      </c>
      <c r="X75" s="78">
        <f t="shared" si="144"/>
        <v>0</v>
      </c>
      <c r="AA75" s="35" t="s">
        <v>29</v>
      </c>
      <c r="AI75" s="78">
        <f t="shared" si="145"/>
        <v>0</v>
      </c>
      <c r="AL75" s="35" t="s">
        <v>29</v>
      </c>
      <c r="AT75" s="78">
        <f t="shared" si="146"/>
        <v>0</v>
      </c>
      <c r="AW75" s="35" t="s">
        <v>29</v>
      </c>
      <c r="BE75" s="78">
        <f t="shared" si="147"/>
        <v>0</v>
      </c>
      <c r="BH75" s="35" t="s">
        <v>29</v>
      </c>
      <c r="BP75" s="78">
        <f t="shared" si="148"/>
        <v>0</v>
      </c>
      <c r="BS75" s="35" t="s">
        <v>29</v>
      </c>
      <c r="CA75" s="78">
        <f t="shared" si="149"/>
        <v>0</v>
      </c>
      <c r="CD75" s="35" t="s">
        <v>29</v>
      </c>
      <c r="CL75" s="78">
        <f t="shared" si="150"/>
        <v>0</v>
      </c>
      <c r="CO75" s="35" t="s">
        <v>29</v>
      </c>
      <c r="CW75" s="78">
        <f t="shared" si="151"/>
        <v>0</v>
      </c>
      <c r="CZ75" s="35" t="s">
        <v>29</v>
      </c>
      <c r="DH75" s="78">
        <f t="shared" si="152"/>
        <v>0</v>
      </c>
    </row>
    <row r="76" spans="16:112" x14ac:dyDescent="0.25">
      <c r="P76" s="35" t="s">
        <v>30</v>
      </c>
      <c r="X76" s="78">
        <f t="shared" si="144"/>
        <v>0</v>
      </c>
      <c r="AA76" s="35" t="s">
        <v>30</v>
      </c>
      <c r="AI76" s="78">
        <f t="shared" si="145"/>
        <v>0</v>
      </c>
      <c r="AL76" s="35" t="s">
        <v>30</v>
      </c>
      <c r="AT76" s="78">
        <f t="shared" si="146"/>
        <v>0</v>
      </c>
      <c r="AW76" s="35" t="s">
        <v>30</v>
      </c>
      <c r="BE76" s="78">
        <f t="shared" si="147"/>
        <v>0</v>
      </c>
      <c r="BH76" s="35" t="s">
        <v>30</v>
      </c>
      <c r="BP76" s="78">
        <f t="shared" si="148"/>
        <v>0</v>
      </c>
      <c r="BS76" s="35" t="s">
        <v>30</v>
      </c>
      <c r="CA76" s="78">
        <f t="shared" si="149"/>
        <v>0</v>
      </c>
      <c r="CD76" s="35" t="s">
        <v>30</v>
      </c>
      <c r="CL76" s="78">
        <f t="shared" si="150"/>
        <v>0</v>
      </c>
      <c r="CO76" s="35" t="s">
        <v>30</v>
      </c>
      <c r="CW76" s="78">
        <f t="shared" si="151"/>
        <v>0</v>
      </c>
      <c r="CZ76" s="35" t="s">
        <v>30</v>
      </c>
      <c r="DH76" s="78">
        <f t="shared" si="152"/>
        <v>0</v>
      </c>
    </row>
    <row r="77" spans="16:112" x14ac:dyDescent="0.25">
      <c r="P77" s="35" t="s">
        <v>31</v>
      </c>
      <c r="X77" s="78">
        <f t="shared" si="144"/>
        <v>0</v>
      </c>
      <c r="AA77" s="35" t="s">
        <v>31</v>
      </c>
      <c r="AI77" s="78">
        <f t="shared" si="145"/>
        <v>0</v>
      </c>
      <c r="AL77" s="35" t="s">
        <v>31</v>
      </c>
      <c r="AT77" s="78">
        <f t="shared" si="146"/>
        <v>0</v>
      </c>
      <c r="AW77" s="35" t="s">
        <v>31</v>
      </c>
      <c r="BE77" s="78">
        <f t="shared" si="147"/>
        <v>0</v>
      </c>
      <c r="BH77" s="35" t="s">
        <v>31</v>
      </c>
      <c r="BP77" s="78">
        <f t="shared" si="148"/>
        <v>0</v>
      </c>
      <c r="BS77" s="35" t="s">
        <v>31</v>
      </c>
      <c r="CA77" s="78">
        <f t="shared" si="149"/>
        <v>0</v>
      </c>
      <c r="CD77" s="35" t="s">
        <v>31</v>
      </c>
      <c r="CL77" s="78">
        <f t="shared" si="150"/>
        <v>0</v>
      </c>
      <c r="CO77" s="35" t="s">
        <v>31</v>
      </c>
      <c r="CW77" s="78">
        <f t="shared" si="151"/>
        <v>0</v>
      </c>
      <c r="CZ77" s="35" t="s">
        <v>31</v>
      </c>
      <c r="DH77" s="78">
        <f t="shared" si="152"/>
        <v>0</v>
      </c>
    </row>
    <row r="78" spans="16:112" x14ac:dyDescent="0.25">
      <c r="P78" s="35" t="s">
        <v>32</v>
      </c>
      <c r="X78" s="78">
        <f t="shared" si="144"/>
        <v>0</v>
      </c>
      <c r="AA78" s="35" t="s">
        <v>32</v>
      </c>
      <c r="AI78" s="78">
        <f t="shared" si="145"/>
        <v>0</v>
      </c>
      <c r="AL78" s="35" t="s">
        <v>32</v>
      </c>
      <c r="AT78" s="78">
        <f t="shared" si="146"/>
        <v>0</v>
      </c>
      <c r="AW78" s="35" t="s">
        <v>32</v>
      </c>
      <c r="BE78" s="78">
        <f t="shared" si="147"/>
        <v>0</v>
      </c>
      <c r="BH78" s="35" t="s">
        <v>32</v>
      </c>
      <c r="BP78" s="78">
        <f t="shared" si="148"/>
        <v>0</v>
      </c>
      <c r="BS78" s="35" t="s">
        <v>32</v>
      </c>
      <c r="CA78" s="78">
        <f t="shared" si="149"/>
        <v>0</v>
      </c>
      <c r="CD78" s="35" t="s">
        <v>32</v>
      </c>
      <c r="CL78" s="78">
        <f t="shared" si="150"/>
        <v>0</v>
      </c>
      <c r="CO78" s="35" t="s">
        <v>32</v>
      </c>
      <c r="CW78" s="78">
        <f t="shared" si="151"/>
        <v>0</v>
      </c>
      <c r="CZ78" s="35" t="s">
        <v>32</v>
      </c>
      <c r="DH78" s="78">
        <f t="shared" si="152"/>
        <v>0</v>
      </c>
    </row>
    <row r="79" spans="16:112" x14ac:dyDescent="0.25">
      <c r="P79" s="35">
        <v>14</v>
      </c>
      <c r="X79" s="78">
        <f t="shared" si="144"/>
        <v>0</v>
      </c>
      <c r="AA79" s="35">
        <v>14</v>
      </c>
      <c r="AI79" s="78">
        <f t="shared" si="145"/>
        <v>0</v>
      </c>
      <c r="AL79" s="35">
        <v>14</v>
      </c>
      <c r="AT79" s="78">
        <f t="shared" si="146"/>
        <v>0</v>
      </c>
      <c r="AW79" s="35">
        <v>14</v>
      </c>
      <c r="BE79" s="78">
        <f t="shared" si="147"/>
        <v>0</v>
      </c>
      <c r="BH79" s="35">
        <v>14</v>
      </c>
      <c r="BP79" s="78">
        <f t="shared" si="148"/>
        <v>0</v>
      </c>
      <c r="BS79" s="35">
        <v>14</v>
      </c>
      <c r="CA79" s="78">
        <f t="shared" si="149"/>
        <v>0</v>
      </c>
      <c r="CD79" s="35">
        <v>14</v>
      </c>
      <c r="CL79" s="78">
        <f t="shared" si="150"/>
        <v>0</v>
      </c>
      <c r="CO79" s="35">
        <v>14</v>
      </c>
      <c r="CW79" s="78">
        <f t="shared" si="151"/>
        <v>0</v>
      </c>
      <c r="CZ79" s="35">
        <v>14</v>
      </c>
      <c r="DH79" s="78">
        <f t="shared" si="152"/>
        <v>0</v>
      </c>
    </row>
    <row r="80" spans="16:112" x14ac:dyDescent="0.25">
      <c r="P80" s="35">
        <v>17</v>
      </c>
      <c r="X80" s="78">
        <f t="shared" si="144"/>
        <v>0</v>
      </c>
      <c r="AA80" s="35">
        <v>17</v>
      </c>
      <c r="AI80" s="78">
        <f t="shared" si="145"/>
        <v>0</v>
      </c>
      <c r="AL80" s="35">
        <v>17</v>
      </c>
      <c r="AT80" s="78">
        <f t="shared" si="146"/>
        <v>0</v>
      </c>
      <c r="AW80" s="35">
        <v>17</v>
      </c>
      <c r="BE80" s="78">
        <f t="shared" si="147"/>
        <v>0</v>
      </c>
      <c r="BH80" s="35">
        <v>17</v>
      </c>
      <c r="BP80" s="78">
        <f t="shared" si="148"/>
        <v>0</v>
      </c>
      <c r="BS80" s="35">
        <v>17</v>
      </c>
      <c r="CA80" s="78">
        <f t="shared" si="149"/>
        <v>0</v>
      </c>
      <c r="CD80" s="35">
        <v>17</v>
      </c>
      <c r="CL80" s="78">
        <f t="shared" si="150"/>
        <v>0</v>
      </c>
      <c r="CO80" s="35">
        <v>17</v>
      </c>
      <c r="CW80" s="78">
        <f t="shared" si="151"/>
        <v>0</v>
      </c>
      <c r="CZ80" s="35">
        <v>17</v>
      </c>
      <c r="DH80" s="78">
        <f t="shared" si="152"/>
        <v>0</v>
      </c>
    </row>
    <row r="81" spans="16:112" x14ac:dyDescent="0.25">
      <c r="P81" s="35">
        <v>42</v>
      </c>
      <c r="X81" s="78">
        <f t="shared" si="144"/>
        <v>0</v>
      </c>
      <c r="AA81" s="35">
        <v>42</v>
      </c>
      <c r="AI81" s="78">
        <f t="shared" si="145"/>
        <v>0</v>
      </c>
      <c r="AL81" s="35">
        <v>42</v>
      </c>
      <c r="AT81" s="78">
        <f t="shared" si="146"/>
        <v>0</v>
      </c>
      <c r="AW81" s="35">
        <v>42</v>
      </c>
      <c r="BE81" s="78">
        <f t="shared" si="147"/>
        <v>0</v>
      </c>
      <c r="BH81" s="35">
        <v>42</v>
      </c>
      <c r="BP81" s="78">
        <f t="shared" si="148"/>
        <v>0</v>
      </c>
      <c r="BS81" s="35">
        <v>42</v>
      </c>
      <c r="CA81" s="78">
        <f t="shared" si="149"/>
        <v>0</v>
      </c>
      <c r="CD81" s="35">
        <v>42</v>
      </c>
      <c r="CL81" s="78">
        <f t="shared" si="150"/>
        <v>0</v>
      </c>
      <c r="CO81" s="35">
        <v>42</v>
      </c>
      <c r="CW81" s="78">
        <f t="shared" si="151"/>
        <v>0</v>
      </c>
      <c r="CZ81" s="35">
        <v>42</v>
      </c>
      <c r="DH81" s="78">
        <f t="shared" si="152"/>
        <v>0</v>
      </c>
    </row>
    <row r="82" spans="16:112" x14ac:dyDescent="0.25">
      <c r="P82" s="35">
        <v>43.1</v>
      </c>
      <c r="X82" s="78">
        <f t="shared" si="144"/>
        <v>0</v>
      </c>
      <c r="AA82" s="35">
        <v>43.1</v>
      </c>
      <c r="AI82" s="78">
        <f t="shared" si="145"/>
        <v>0</v>
      </c>
      <c r="AL82" s="35">
        <v>43.1</v>
      </c>
      <c r="AT82" s="78">
        <f t="shared" si="146"/>
        <v>0</v>
      </c>
      <c r="AW82" s="35">
        <v>43.1</v>
      </c>
      <c r="BE82" s="78">
        <f t="shared" si="147"/>
        <v>0</v>
      </c>
      <c r="BH82" s="35">
        <v>43.1</v>
      </c>
      <c r="BP82" s="78">
        <f t="shared" si="148"/>
        <v>0</v>
      </c>
      <c r="BS82" s="35">
        <v>43.1</v>
      </c>
      <c r="CA82" s="78">
        <f t="shared" si="149"/>
        <v>0</v>
      </c>
      <c r="CD82" s="35">
        <v>43.1</v>
      </c>
      <c r="CL82" s="78">
        <f t="shared" si="150"/>
        <v>0</v>
      </c>
      <c r="CO82" s="35">
        <v>43.1</v>
      </c>
      <c r="CW82" s="78">
        <f t="shared" si="151"/>
        <v>0</v>
      </c>
      <c r="CZ82" s="35">
        <v>43.1</v>
      </c>
      <c r="DH82" s="78">
        <f t="shared" si="152"/>
        <v>0</v>
      </c>
    </row>
    <row r="83" spans="16:112" x14ac:dyDescent="0.25">
      <c r="P83" s="35">
        <v>43.2</v>
      </c>
      <c r="X83" s="78">
        <f t="shared" si="144"/>
        <v>0</v>
      </c>
      <c r="AA83" s="35">
        <v>43.2</v>
      </c>
      <c r="AI83" s="78">
        <f t="shared" si="145"/>
        <v>0</v>
      </c>
      <c r="AL83" s="35">
        <v>43.2</v>
      </c>
      <c r="AT83" s="78">
        <f t="shared" si="146"/>
        <v>0</v>
      </c>
      <c r="AW83" s="35">
        <v>43.2</v>
      </c>
      <c r="BE83" s="78">
        <f t="shared" si="147"/>
        <v>0</v>
      </c>
      <c r="BH83" s="35">
        <v>43.2</v>
      </c>
      <c r="BP83" s="78">
        <f t="shared" si="148"/>
        <v>0</v>
      </c>
      <c r="BS83" s="35">
        <v>43.2</v>
      </c>
      <c r="CA83" s="78">
        <f t="shared" si="149"/>
        <v>0</v>
      </c>
      <c r="CD83" s="35">
        <v>43.2</v>
      </c>
      <c r="CL83" s="78">
        <f t="shared" si="150"/>
        <v>0</v>
      </c>
      <c r="CO83" s="35">
        <v>43.2</v>
      </c>
      <c r="CW83" s="78">
        <f t="shared" si="151"/>
        <v>0</v>
      </c>
      <c r="CZ83" s="35">
        <v>43.2</v>
      </c>
      <c r="DH83" s="78">
        <f t="shared" si="152"/>
        <v>0</v>
      </c>
    </row>
    <row r="84" spans="16:112" x14ac:dyDescent="0.25">
      <c r="P84" s="35">
        <v>45</v>
      </c>
      <c r="X84" s="78">
        <f t="shared" si="144"/>
        <v>0</v>
      </c>
      <c r="AA84" s="35">
        <v>45</v>
      </c>
      <c r="AI84" s="78">
        <f t="shared" si="145"/>
        <v>0</v>
      </c>
      <c r="AL84" s="35">
        <v>45</v>
      </c>
      <c r="AT84" s="78">
        <f t="shared" si="146"/>
        <v>0</v>
      </c>
      <c r="AW84" s="35">
        <v>45</v>
      </c>
      <c r="BE84" s="78">
        <f t="shared" si="147"/>
        <v>0</v>
      </c>
      <c r="BH84" s="35">
        <v>45</v>
      </c>
      <c r="BP84" s="78">
        <f t="shared" si="148"/>
        <v>0</v>
      </c>
      <c r="BS84" s="35">
        <v>45</v>
      </c>
      <c r="CA84" s="78">
        <f t="shared" si="149"/>
        <v>0</v>
      </c>
      <c r="CD84" s="35">
        <v>45</v>
      </c>
      <c r="CL84" s="78">
        <f t="shared" si="150"/>
        <v>0</v>
      </c>
      <c r="CO84" s="35">
        <v>45</v>
      </c>
      <c r="CW84" s="78">
        <f t="shared" si="151"/>
        <v>0</v>
      </c>
      <c r="CZ84" s="35">
        <v>45</v>
      </c>
      <c r="DH84" s="78">
        <f t="shared" si="152"/>
        <v>0</v>
      </c>
    </row>
    <row r="85" spans="16:112" x14ac:dyDescent="0.25">
      <c r="P85" s="35">
        <v>46</v>
      </c>
      <c r="X85" s="78">
        <f t="shared" si="144"/>
        <v>0</v>
      </c>
      <c r="AA85" s="35">
        <v>46</v>
      </c>
      <c r="AI85" s="78">
        <f t="shared" si="145"/>
        <v>0</v>
      </c>
      <c r="AL85" s="35">
        <v>46</v>
      </c>
      <c r="AT85" s="78">
        <f t="shared" si="146"/>
        <v>0</v>
      </c>
      <c r="AW85" s="35">
        <v>46</v>
      </c>
      <c r="BE85" s="78">
        <f t="shared" si="147"/>
        <v>0</v>
      </c>
      <c r="BH85" s="35">
        <v>46</v>
      </c>
      <c r="BP85" s="78">
        <f t="shared" si="148"/>
        <v>0</v>
      </c>
      <c r="BS85" s="35">
        <v>46</v>
      </c>
      <c r="CA85" s="78">
        <f t="shared" si="149"/>
        <v>0</v>
      </c>
      <c r="CD85" s="35">
        <v>46</v>
      </c>
      <c r="CL85" s="78">
        <f t="shared" si="150"/>
        <v>0</v>
      </c>
      <c r="CO85" s="35">
        <v>46</v>
      </c>
      <c r="CW85" s="78">
        <f t="shared" si="151"/>
        <v>0</v>
      </c>
      <c r="CZ85" s="35">
        <v>46</v>
      </c>
      <c r="DH85" s="78">
        <f t="shared" si="152"/>
        <v>0</v>
      </c>
    </row>
    <row r="86" spans="16:112" x14ac:dyDescent="0.25">
      <c r="P86" s="35">
        <v>47</v>
      </c>
      <c r="X86" s="78">
        <f t="shared" si="144"/>
        <v>-3510329.3379045334</v>
      </c>
      <c r="AA86" s="35">
        <v>47</v>
      </c>
      <c r="AI86" s="78">
        <f t="shared" si="145"/>
        <v>280826.3470323626</v>
      </c>
      <c r="AL86" s="35">
        <v>47</v>
      </c>
      <c r="AT86" s="78">
        <f t="shared" si="146"/>
        <v>258360.23926977394</v>
      </c>
      <c r="AW86" s="35">
        <v>47</v>
      </c>
      <c r="BE86" s="78">
        <f t="shared" si="147"/>
        <v>237691.42012819229</v>
      </c>
      <c r="BH86" s="35">
        <v>47</v>
      </c>
      <c r="BP86" s="78">
        <f t="shared" si="148"/>
        <v>218676.10651793657</v>
      </c>
      <c r="BS86" s="35">
        <v>47</v>
      </c>
      <c r="CA86" s="78">
        <f t="shared" si="149"/>
        <v>201182.01799650164</v>
      </c>
      <c r="CD86" s="35">
        <v>47</v>
      </c>
      <c r="CL86" s="78">
        <f t="shared" si="150"/>
        <v>185087.45655678143</v>
      </c>
      <c r="CO86" s="35">
        <v>47</v>
      </c>
      <c r="CW86" s="78">
        <f t="shared" si="151"/>
        <v>170280.46003223909</v>
      </c>
      <c r="CZ86" s="35">
        <v>47</v>
      </c>
      <c r="DH86" s="78">
        <f t="shared" si="152"/>
        <v>156658.02322966</v>
      </c>
    </row>
    <row r="87" spans="16:112" x14ac:dyDescent="0.25">
      <c r="P87" s="35">
        <v>50</v>
      </c>
      <c r="X87" s="78">
        <f t="shared" si="144"/>
        <v>0</v>
      </c>
      <c r="AA87" s="35">
        <v>50</v>
      </c>
      <c r="AI87" s="78">
        <f t="shared" si="145"/>
        <v>0</v>
      </c>
      <c r="AL87" s="35">
        <v>50</v>
      </c>
      <c r="AT87" s="78">
        <f t="shared" si="146"/>
        <v>0</v>
      </c>
      <c r="AW87" s="35">
        <v>50</v>
      </c>
      <c r="BE87" s="78">
        <f t="shared" si="147"/>
        <v>0</v>
      </c>
      <c r="BH87" s="35">
        <v>50</v>
      </c>
      <c r="BP87" s="78">
        <f t="shared" si="148"/>
        <v>0</v>
      </c>
      <c r="BS87" s="35">
        <v>50</v>
      </c>
      <c r="CA87" s="78">
        <f t="shared" si="149"/>
        <v>0</v>
      </c>
      <c r="CD87" s="35">
        <v>50</v>
      </c>
      <c r="CL87" s="78">
        <f t="shared" si="150"/>
        <v>0</v>
      </c>
      <c r="CO87" s="35">
        <v>50</v>
      </c>
      <c r="CW87" s="78">
        <f t="shared" si="151"/>
        <v>0</v>
      </c>
      <c r="CZ87" s="35">
        <v>50</v>
      </c>
      <c r="DH87" s="78">
        <f t="shared" si="152"/>
        <v>0</v>
      </c>
    </row>
    <row r="88" spans="16:112" x14ac:dyDescent="0.25">
      <c r="P88" s="35">
        <v>52</v>
      </c>
      <c r="X88" s="78">
        <f t="shared" si="144"/>
        <v>-835009.99999999581</v>
      </c>
      <c r="AA88" s="35">
        <v>52</v>
      </c>
      <c r="AI88" s="78">
        <f t="shared" si="145"/>
        <v>459255.49999999773</v>
      </c>
      <c r="AL88" s="35">
        <v>52</v>
      </c>
      <c r="AT88" s="78">
        <f t="shared" si="146"/>
        <v>206664.97499999896</v>
      </c>
      <c r="AW88" s="35">
        <v>52</v>
      </c>
      <c r="BE88" s="78">
        <f t="shared" si="147"/>
        <v>92999.238749999524</v>
      </c>
      <c r="BH88" s="35">
        <v>52</v>
      </c>
      <c r="BP88" s="78">
        <f t="shared" si="148"/>
        <v>41849.657437499787</v>
      </c>
      <c r="BS88" s="35">
        <v>52</v>
      </c>
      <c r="CA88" s="78">
        <f t="shared" si="149"/>
        <v>18832.345846874901</v>
      </c>
      <c r="CD88" s="35">
        <v>52</v>
      </c>
      <c r="CL88" s="78">
        <f t="shared" si="150"/>
        <v>8474.5556310937045</v>
      </c>
      <c r="CO88" s="35">
        <v>52</v>
      </c>
      <c r="CW88" s="78">
        <f t="shared" si="151"/>
        <v>3813.5500339921664</v>
      </c>
      <c r="CZ88" s="35">
        <v>52</v>
      </c>
      <c r="DH88" s="78">
        <f t="shared" si="152"/>
        <v>1716.097515296475</v>
      </c>
    </row>
    <row r="89" spans="16:112" x14ac:dyDescent="0.25">
      <c r="P89" s="35">
        <v>95</v>
      </c>
      <c r="X89" s="78">
        <f t="shared" si="144"/>
        <v>0</v>
      </c>
      <c r="AA89" s="35">
        <v>95</v>
      </c>
      <c r="AI89" s="78">
        <f t="shared" si="145"/>
        <v>0</v>
      </c>
      <c r="AL89" s="35">
        <v>95</v>
      </c>
      <c r="AT89" s="78">
        <f t="shared" si="146"/>
        <v>0</v>
      </c>
      <c r="AW89" s="35">
        <v>95</v>
      </c>
      <c r="BE89" s="78">
        <f t="shared" si="147"/>
        <v>0</v>
      </c>
      <c r="BH89" s="35">
        <v>95</v>
      </c>
      <c r="BP89" s="78">
        <f t="shared" si="148"/>
        <v>0</v>
      </c>
      <c r="BS89" s="35">
        <v>95</v>
      </c>
      <c r="CA89" s="78">
        <f t="shared" si="149"/>
        <v>0</v>
      </c>
      <c r="CD89" s="35">
        <v>95</v>
      </c>
      <c r="CL89" s="78">
        <f t="shared" si="150"/>
        <v>0</v>
      </c>
      <c r="CO89" s="35">
        <v>95</v>
      </c>
      <c r="CW89" s="78">
        <f t="shared" si="151"/>
        <v>0</v>
      </c>
      <c r="CZ89" s="35">
        <v>95</v>
      </c>
      <c r="DH89" s="78">
        <f t="shared" si="152"/>
        <v>0</v>
      </c>
    </row>
    <row r="91" spans="16:112" ht="15.75" thickBot="1" x14ac:dyDescent="0.3">
      <c r="X91" s="79">
        <f>SUM(X68:X90)</f>
        <v>-5361529.340304533</v>
      </c>
      <c r="AI91" s="79">
        <f>SUM(AI68:AI90)</f>
        <v>1267291.8494323643</v>
      </c>
      <c r="AT91" s="79">
        <f>SUM(AT68:AT90)</f>
        <v>595884.33426977287</v>
      </c>
      <c r="BE91" s="79">
        <f>SUM(BE68:BE90)</f>
        <v>424828.03007819178</v>
      </c>
      <c r="BP91" s="79">
        <f>SUM(BP68:BP90)</f>
        <v>328475.95310743636</v>
      </c>
      <c r="CA91" s="79">
        <f>SUM(CA68:CA90)</f>
        <v>269246.94966929656</v>
      </c>
      <c r="CL91" s="79">
        <f>SUM(CL68:CL90)</f>
        <v>229382.04577275834</v>
      </c>
      <c r="CW91" s="79">
        <f>SUM(CW68:CW90)</f>
        <v>200276.14272131913</v>
      </c>
      <c r="DH91" s="79">
        <f>SUM(DH68:DH90)</f>
        <v>177609.53804672085</v>
      </c>
    </row>
    <row r="92" spans="16:112" ht="15.75" thickTop="1" x14ac:dyDescent="0.25">
      <c r="X92" s="78">
        <f>+X64-X91</f>
        <v>0</v>
      </c>
      <c r="AI92" s="78">
        <f>+AI64-AI91</f>
        <v>0</v>
      </c>
      <c r="AT92" s="78">
        <f>+AT64-AT91</f>
        <v>0</v>
      </c>
      <c r="BE92" s="78">
        <f>+BE64-BE91</f>
        <v>0</v>
      </c>
      <c r="BP92" s="78">
        <f>+BP64-BP91</f>
        <v>0</v>
      </c>
      <c r="CA92" s="78">
        <f>+CA64-CA91</f>
        <v>0</v>
      </c>
      <c r="CL92" s="78">
        <f>+CL64-CL91</f>
        <v>0</v>
      </c>
      <c r="CW92" s="78">
        <f>+CW64-CW91</f>
        <v>-4.9476511776447296E-10</v>
      </c>
      <c r="DH92" s="78">
        <f>+DH64-DH91</f>
        <v>0</v>
      </c>
    </row>
  </sheetData>
  <mergeCells count="18">
    <mergeCell ref="CD2:CM2"/>
    <mergeCell ref="CD34:CM34"/>
    <mergeCell ref="CO2:CX2"/>
    <mergeCell ref="CO34:CX34"/>
    <mergeCell ref="CZ2:DI2"/>
    <mergeCell ref="CZ34:DI34"/>
    <mergeCell ref="BS2:CB2"/>
    <mergeCell ref="BS34:CB34"/>
    <mergeCell ref="P2:Y2"/>
    <mergeCell ref="AA2:AJ2"/>
    <mergeCell ref="AL2:AU2"/>
    <mergeCell ref="AW2:BF2"/>
    <mergeCell ref="BH2:BQ2"/>
    <mergeCell ref="P34:Y34"/>
    <mergeCell ref="AA34:AJ34"/>
    <mergeCell ref="AL34:AU34"/>
    <mergeCell ref="AW34:BF34"/>
    <mergeCell ref="BH34:BQ34"/>
  </mergeCells>
  <conditionalFormatting sqref="B4:F35">
    <cfRule type="expression" dxfId="3" priority="1" stopIfTrue="1">
      <formula>LEN(B4)&gt;0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E8D1-4D95-40D7-A209-6510221668E1}">
  <sheetPr>
    <tabColor theme="8"/>
  </sheetPr>
  <dimension ref="A1:DI92"/>
  <sheetViews>
    <sheetView topLeftCell="F28" zoomScale="85" zoomScaleNormal="85" workbookViewId="0">
      <selection activeCell="X64" sqref="X64"/>
    </sheetView>
  </sheetViews>
  <sheetFormatPr defaultColWidth="9.140625" defaultRowHeight="15" x14ac:dyDescent="0.25"/>
  <cols>
    <col min="1" max="1" width="9.28515625" style="33" bestFit="1" customWidth="1"/>
    <col min="2" max="2" width="11.5703125" style="33" bestFit="1" customWidth="1"/>
    <col min="3" max="3" width="72.85546875" style="33" bestFit="1" customWidth="1"/>
    <col min="4" max="4" width="16.42578125" style="33" bestFit="1" customWidth="1"/>
    <col min="5" max="5" width="15.5703125" style="33" bestFit="1" customWidth="1"/>
    <col min="6" max="6" width="12.42578125" style="33" bestFit="1" customWidth="1"/>
    <col min="7" max="7" width="16.140625" style="33" bestFit="1" customWidth="1"/>
    <col min="8" max="8" width="15.5703125" style="33" bestFit="1" customWidth="1"/>
    <col min="9" max="9" width="16.7109375" style="33" bestFit="1" customWidth="1"/>
    <col min="10" max="10" width="7.140625" style="33" bestFit="1" customWidth="1"/>
    <col min="11" max="11" width="15.28515625" style="33" bestFit="1" customWidth="1"/>
    <col min="12" max="12" width="16.7109375" style="33" bestFit="1" customWidth="1"/>
    <col min="13" max="16" width="9.140625" style="33"/>
    <col min="17" max="17" width="8.5703125" style="33" bestFit="1" customWidth="1"/>
    <col min="18" max="18" width="11.5703125" style="33" bestFit="1" customWidth="1"/>
    <col min="19" max="19" width="3.140625" style="33" bestFit="1" customWidth="1"/>
    <col min="20" max="20" width="13.42578125" style="33" bestFit="1" customWidth="1"/>
    <col min="21" max="21" width="11.5703125" style="33" bestFit="1" customWidth="1"/>
    <col min="22" max="22" width="13.28515625" style="33" bestFit="1" customWidth="1"/>
    <col min="23" max="23" width="8.42578125" style="33" bestFit="1" customWidth="1"/>
    <col min="24" max="24" width="11.28515625" style="33" bestFit="1" customWidth="1"/>
    <col min="25" max="25" width="11.5703125" style="33" bestFit="1" customWidth="1"/>
    <col min="26" max="26" width="9.140625" style="33"/>
    <col min="27" max="28" width="11.5703125" style="33" bestFit="1" customWidth="1"/>
    <col min="29" max="29" width="9.5703125" style="33" bestFit="1" customWidth="1"/>
    <col min="30" max="30" width="3.140625" style="33" bestFit="1" customWidth="1"/>
    <col min="31" max="31" width="13.42578125" style="33" bestFit="1" customWidth="1"/>
    <col min="32" max="32" width="8.85546875" style="33" bestFit="1" customWidth="1"/>
    <col min="33" max="33" width="13.28515625" style="33" bestFit="1" customWidth="1"/>
    <col min="34" max="34" width="8.42578125" style="33" bestFit="1" customWidth="1"/>
    <col min="35" max="35" width="11.28515625" style="33" bestFit="1" customWidth="1"/>
    <col min="36" max="36" width="11.5703125" style="33" bestFit="1" customWidth="1"/>
    <col min="37" max="37" width="9.140625" style="33"/>
    <col min="38" max="39" width="11.5703125" style="33" bestFit="1" customWidth="1"/>
    <col min="40" max="40" width="9.5703125" style="33" bestFit="1" customWidth="1"/>
    <col min="41" max="41" width="3.140625" style="33" bestFit="1" customWidth="1"/>
    <col min="42" max="42" width="13.42578125" style="33" bestFit="1" customWidth="1"/>
    <col min="43" max="43" width="8.85546875" style="33" bestFit="1" customWidth="1"/>
    <col min="44" max="44" width="13.28515625" style="33" bestFit="1" customWidth="1"/>
    <col min="45" max="45" width="8.42578125" style="33" bestFit="1" customWidth="1"/>
    <col min="46" max="46" width="11.28515625" style="33" bestFit="1" customWidth="1"/>
    <col min="47" max="47" width="11.5703125" style="33" bestFit="1" customWidth="1"/>
    <col min="48" max="48" width="9.140625" style="33"/>
    <col min="49" max="50" width="11.5703125" style="33" bestFit="1" customWidth="1"/>
    <col min="51" max="51" width="9.5703125" style="33" bestFit="1" customWidth="1"/>
    <col min="52" max="52" width="3.140625" style="33" bestFit="1" customWidth="1"/>
    <col min="53" max="53" width="13.42578125" style="33" bestFit="1" customWidth="1"/>
    <col min="54" max="54" width="8.85546875" style="33" bestFit="1" customWidth="1"/>
    <col min="55" max="55" width="13.28515625" style="33" bestFit="1" customWidth="1"/>
    <col min="56" max="56" width="8.42578125" style="33" bestFit="1" customWidth="1"/>
    <col min="57" max="57" width="11.28515625" style="33" bestFit="1" customWidth="1"/>
    <col min="58" max="58" width="11.5703125" style="33" bestFit="1" customWidth="1"/>
    <col min="59" max="59" width="9.140625" style="33"/>
    <col min="60" max="61" width="11.5703125" style="33" bestFit="1" customWidth="1"/>
    <col min="62" max="62" width="9.5703125" style="33" bestFit="1" customWidth="1"/>
    <col min="63" max="63" width="3.140625" style="33" bestFit="1" customWidth="1"/>
    <col min="64" max="64" width="13.42578125" style="33" bestFit="1" customWidth="1"/>
    <col min="65" max="65" width="8.85546875" style="33" bestFit="1" customWidth="1"/>
    <col min="66" max="66" width="13.28515625" style="33" bestFit="1" customWidth="1"/>
    <col min="67" max="67" width="8.42578125" style="33" bestFit="1" customWidth="1"/>
    <col min="68" max="68" width="11.28515625" style="33" bestFit="1" customWidth="1"/>
    <col min="69" max="69" width="11.5703125" style="33" bestFit="1" customWidth="1"/>
    <col min="70" max="71" width="9.140625" style="33"/>
    <col min="72" max="72" width="11.5703125" style="33" bestFit="1" customWidth="1"/>
    <col min="73" max="73" width="9.5703125" style="33" bestFit="1" customWidth="1"/>
    <col min="74" max="74" width="3.140625" style="33" bestFit="1" customWidth="1"/>
    <col min="75" max="75" width="13.42578125" style="33" bestFit="1" customWidth="1"/>
    <col min="76" max="76" width="8.85546875" style="33" bestFit="1" customWidth="1"/>
    <col min="77" max="77" width="13.28515625" style="33" bestFit="1" customWidth="1"/>
    <col min="78" max="78" width="8.42578125" style="33" bestFit="1" customWidth="1"/>
    <col min="79" max="79" width="11.28515625" style="33" bestFit="1" customWidth="1"/>
    <col min="80" max="80" width="11.5703125" style="33" bestFit="1" customWidth="1"/>
    <col min="81" max="82" width="9.140625" style="33"/>
    <col min="83" max="83" width="11.5703125" style="33" bestFit="1" customWidth="1"/>
    <col min="84" max="84" width="9.5703125" style="33" bestFit="1" customWidth="1"/>
    <col min="85" max="85" width="3.140625" style="33" bestFit="1" customWidth="1"/>
    <col min="86" max="86" width="13.42578125" style="33" bestFit="1" customWidth="1"/>
    <col min="87" max="87" width="8.85546875" style="33" bestFit="1" customWidth="1"/>
    <col min="88" max="88" width="13.28515625" style="33" bestFit="1" customWidth="1"/>
    <col min="89" max="89" width="8.42578125" style="33" bestFit="1" customWidth="1"/>
    <col min="90" max="90" width="11.28515625" style="33" bestFit="1" customWidth="1"/>
    <col min="91" max="91" width="11.5703125" style="33" bestFit="1" customWidth="1"/>
    <col min="92" max="93" width="9.140625" style="33"/>
    <col min="94" max="94" width="11.5703125" style="33" bestFit="1" customWidth="1"/>
    <col min="95" max="95" width="9.5703125" style="33" bestFit="1" customWidth="1"/>
    <col min="96" max="96" width="3.140625" style="33" bestFit="1" customWidth="1"/>
    <col min="97" max="97" width="13.42578125" style="33" bestFit="1" customWidth="1"/>
    <col min="98" max="98" width="8.85546875" style="33" bestFit="1" customWidth="1"/>
    <col min="99" max="99" width="13.28515625" style="33" bestFit="1" customWidth="1"/>
    <col min="100" max="100" width="8.42578125" style="33" bestFit="1" customWidth="1"/>
    <col min="101" max="101" width="11.28515625" style="33" bestFit="1" customWidth="1"/>
    <col min="102" max="102" width="11.5703125" style="33" bestFit="1" customWidth="1"/>
    <col min="103" max="104" width="9.140625" style="33"/>
    <col min="105" max="105" width="11.5703125" style="33" bestFit="1" customWidth="1"/>
    <col min="106" max="106" width="9.5703125" style="33" bestFit="1" customWidth="1"/>
    <col min="107" max="107" width="3.140625" style="33" bestFit="1" customWidth="1"/>
    <col min="108" max="108" width="13.42578125" style="33" bestFit="1" customWidth="1"/>
    <col min="109" max="109" width="8.85546875" style="33" bestFit="1" customWidth="1"/>
    <col min="110" max="110" width="13.28515625" style="33" bestFit="1" customWidth="1"/>
    <col min="111" max="111" width="8.42578125" style="33" bestFit="1" customWidth="1"/>
    <col min="112" max="112" width="11.28515625" style="33" bestFit="1" customWidth="1"/>
    <col min="113" max="113" width="11.5703125" style="33" bestFit="1" customWidth="1"/>
    <col min="114" max="16384" width="9.140625" style="33"/>
  </cols>
  <sheetData>
    <row r="1" spans="1:113" x14ac:dyDescent="0.25">
      <c r="A1" s="33" t="s">
        <v>170</v>
      </c>
    </row>
    <row r="2" spans="1:113" x14ac:dyDescent="0.25">
      <c r="P2" s="99" t="s">
        <v>95</v>
      </c>
      <c r="Q2" s="99"/>
      <c r="R2" s="99"/>
      <c r="S2" s="99"/>
      <c r="T2" s="99"/>
      <c r="U2" s="99"/>
      <c r="V2" s="99"/>
      <c r="W2" s="99"/>
      <c r="X2" s="99"/>
      <c r="Y2" s="99"/>
      <c r="Z2"/>
      <c r="AA2" s="99" t="s">
        <v>96</v>
      </c>
      <c r="AB2" s="99"/>
      <c r="AC2" s="99"/>
      <c r="AD2" s="99"/>
      <c r="AE2" s="99"/>
      <c r="AF2" s="99"/>
      <c r="AG2" s="99"/>
      <c r="AH2" s="99"/>
      <c r="AI2" s="99"/>
      <c r="AJ2" s="99"/>
      <c r="AK2"/>
      <c r="AL2" s="99" t="s">
        <v>97</v>
      </c>
      <c r="AM2" s="99"/>
      <c r="AN2" s="99"/>
      <c r="AO2" s="99"/>
      <c r="AP2" s="99"/>
      <c r="AQ2" s="99"/>
      <c r="AR2" s="99"/>
      <c r="AS2" s="99"/>
      <c r="AT2" s="99"/>
      <c r="AU2" s="99"/>
      <c r="AV2"/>
      <c r="AW2" s="99" t="s">
        <v>98</v>
      </c>
      <c r="AX2" s="99"/>
      <c r="AY2" s="99"/>
      <c r="AZ2" s="99"/>
      <c r="BA2" s="99"/>
      <c r="BB2" s="99"/>
      <c r="BC2" s="99"/>
      <c r="BD2" s="99"/>
      <c r="BE2" s="99"/>
      <c r="BF2" s="99"/>
      <c r="BG2"/>
      <c r="BH2" s="99"/>
      <c r="BI2" s="99"/>
      <c r="BJ2" s="99"/>
      <c r="BK2" s="99"/>
      <c r="BL2" s="99"/>
      <c r="BM2" s="99"/>
      <c r="BN2" s="99"/>
      <c r="BO2" s="99"/>
      <c r="BP2" s="99"/>
      <c r="BQ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Z2" s="99"/>
      <c r="DA2" s="99"/>
      <c r="DB2" s="99"/>
      <c r="DC2" s="99"/>
      <c r="DD2" s="99"/>
      <c r="DE2" s="99"/>
      <c r="DF2" s="99"/>
      <c r="DG2" s="99"/>
      <c r="DH2" s="99"/>
      <c r="DI2" s="99"/>
    </row>
    <row r="3" spans="1:113" ht="75.75" thickBot="1" x14ac:dyDescent="0.3">
      <c r="B3" s="40" t="s">
        <v>99</v>
      </c>
      <c r="C3" s="41" t="s">
        <v>100</v>
      </c>
      <c r="D3" s="42" t="s">
        <v>101</v>
      </c>
      <c r="E3" s="42" t="s">
        <v>102</v>
      </c>
      <c r="F3" s="42" t="s">
        <v>103</v>
      </c>
      <c r="G3" s="42" t="s">
        <v>104</v>
      </c>
      <c r="H3" s="42" t="s">
        <v>105</v>
      </c>
      <c r="I3" s="43" t="s">
        <v>106</v>
      </c>
      <c r="J3" s="44" t="s">
        <v>107</v>
      </c>
      <c r="K3" s="42" t="s">
        <v>108</v>
      </c>
      <c r="L3" s="42" t="s">
        <v>109</v>
      </c>
      <c r="P3" s="34" t="s">
        <v>99</v>
      </c>
      <c r="Q3" s="34" t="s">
        <v>110</v>
      </c>
      <c r="R3" s="34" t="s">
        <v>102</v>
      </c>
      <c r="S3" s="34"/>
      <c r="T3" s="34" t="s">
        <v>111</v>
      </c>
      <c r="U3" s="77" t="s">
        <v>152</v>
      </c>
      <c r="V3" s="34" t="s">
        <v>113</v>
      </c>
      <c r="W3" s="34" t="s">
        <v>114</v>
      </c>
      <c r="X3" s="34" t="s">
        <v>115</v>
      </c>
      <c r="Y3" s="34" t="s">
        <v>116</v>
      </c>
      <c r="Z3"/>
      <c r="AA3" s="34" t="s">
        <v>99</v>
      </c>
      <c r="AB3" s="34" t="s">
        <v>110</v>
      </c>
      <c r="AC3" s="34" t="s">
        <v>102</v>
      </c>
      <c r="AD3" s="34"/>
      <c r="AE3" s="34" t="s">
        <v>111</v>
      </c>
      <c r="AF3" s="77" t="s">
        <v>152</v>
      </c>
      <c r="AG3" s="34" t="s">
        <v>113</v>
      </c>
      <c r="AH3" s="34" t="s">
        <v>114</v>
      </c>
      <c r="AI3" s="34" t="s">
        <v>115</v>
      </c>
      <c r="AJ3" s="34" t="s">
        <v>116</v>
      </c>
      <c r="AK3"/>
      <c r="AL3" s="34" t="s">
        <v>99</v>
      </c>
      <c r="AM3" s="34" t="s">
        <v>110</v>
      </c>
      <c r="AN3" s="34" t="s">
        <v>102</v>
      </c>
      <c r="AO3" s="34"/>
      <c r="AP3" s="34" t="s">
        <v>111</v>
      </c>
      <c r="AQ3" s="77" t="s">
        <v>152</v>
      </c>
      <c r="AR3" s="34" t="s">
        <v>113</v>
      </c>
      <c r="AS3" s="34" t="s">
        <v>114</v>
      </c>
      <c r="AT3" s="34" t="s">
        <v>115</v>
      </c>
      <c r="AU3" s="34" t="s">
        <v>116</v>
      </c>
      <c r="AV3"/>
      <c r="AW3" s="34" t="s">
        <v>99</v>
      </c>
      <c r="AX3" s="34" t="s">
        <v>110</v>
      </c>
      <c r="AY3" s="34" t="s">
        <v>102</v>
      </c>
      <c r="AZ3" s="34"/>
      <c r="BA3" s="34" t="s">
        <v>111</v>
      </c>
      <c r="BB3" s="77" t="s">
        <v>152</v>
      </c>
      <c r="BC3" s="34" t="s">
        <v>113</v>
      </c>
      <c r="BD3" s="34" t="s">
        <v>114</v>
      </c>
      <c r="BE3" s="34" t="s">
        <v>115</v>
      </c>
      <c r="BF3" s="34" t="s">
        <v>116</v>
      </c>
      <c r="BG3"/>
      <c r="BH3" s="34" t="s">
        <v>99</v>
      </c>
      <c r="BI3" s="34" t="s">
        <v>110</v>
      </c>
      <c r="BJ3" s="34" t="s">
        <v>102</v>
      </c>
      <c r="BK3" s="34"/>
      <c r="BL3" s="34" t="s">
        <v>111</v>
      </c>
      <c r="BM3" s="77" t="s">
        <v>152</v>
      </c>
      <c r="BN3" s="34" t="s">
        <v>113</v>
      </c>
      <c r="BO3" s="34" t="s">
        <v>114</v>
      </c>
      <c r="BP3" s="34" t="s">
        <v>115</v>
      </c>
      <c r="BQ3" s="34" t="s">
        <v>116</v>
      </c>
      <c r="BS3" s="34" t="s">
        <v>99</v>
      </c>
      <c r="BT3" s="34" t="s">
        <v>110</v>
      </c>
      <c r="BU3" s="34" t="s">
        <v>102</v>
      </c>
      <c r="BV3" s="34"/>
      <c r="BW3" s="34" t="s">
        <v>111</v>
      </c>
      <c r="BX3" s="77" t="s">
        <v>152</v>
      </c>
      <c r="BY3" s="34" t="s">
        <v>113</v>
      </c>
      <c r="BZ3" s="34" t="s">
        <v>114</v>
      </c>
      <c r="CA3" s="34" t="s">
        <v>115</v>
      </c>
      <c r="CB3" s="34" t="s">
        <v>116</v>
      </c>
      <c r="CD3" s="34" t="s">
        <v>99</v>
      </c>
      <c r="CE3" s="34" t="s">
        <v>110</v>
      </c>
      <c r="CF3" s="34" t="s">
        <v>102</v>
      </c>
      <c r="CG3" s="34"/>
      <c r="CH3" s="34" t="s">
        <v>111</v>
      </c>
      <c r="CI3" s="77" t="s">
        <v>152</v>
      </c>
      <c r="CJ3" s="34" t="s">
        <v>113</v>
      </c>
      <c r="CK3" s="34" t="s">
        <v>114</v>
      </c>
      <c r="CL3" s="34" t="s">
        <v>115</v>
      </c>
      <c r="CM3" s="34" t="s">
        <v>116</v>
      </c>
      <c r="CO3" s="34" t="s">
        <v>99</v>
      </c>
      <c r="CP3" s="34" t="s">
        <v>110</v>
      </c>
      <c r="CQ3" s="34" t="s">
        <v>102</v>
      </c>
      <c r="CR3" s="34"/>
      <c r="CS3" s="34" t="s">
        <v>111</v>
      </c>
      <c r="CT3" s="77" t="s">
        <v>152</v>
      </c>
      <c r="CU3" s="34" t="s">
        <v>113</v>
      </c>
      <c r="CV3" s="34" t="s">
        <v>114</v>
      </c>
      <c r="CW3" s="34" t="s">
        <v>115</v>
      </c>
      <c r="CX3" s="34" t="s">
        <v>116</v>
      </c>
      <c r="CZ3" s="34" t="s">
        <v>99</v>
      </c>
      <c r="DA3" s="34" t="s">
        <v>110</v>
      </c>
      <c r="DB3" s="34" t="s">
        <v>102</v>
      </c>
      <c r="DC3" s="34"/>
      <c r="DD3" s="34" t="s">
        <v>111</v>
      </c>
      <c r="DE3" s="77" t="s">
        <v>152</v>
      </c>
      <c r="DF3" s="34" t="s">
        <v>113</v>
      </c>
      <c r="DG3" s="34" t="s">
        <v>114</v>
      </c>
      <c r="DH3" s="34" t="s">
        <v>115</v>
      </c>
      <c r="DI3" s="34" t="s">
        <v>116</v>
      </c>
    </row>
    <row r="4" spans="1:113" x14ac:dyDescent="0.25">
      <c r="B4" s="45">
        <v>1</v>
      </c>
      <c r="C4" s="46" t="s">
        <v>117</v>
      </c>
      <c r="D4" s="47">
        <v>157786088.69116738</v>
      </c>
      <c r="E4" s="49">
        <v>395000</v>
      </c>
      <c r="F4" s="49"/>
      <c r="G4" s="50">
        <v>158181088.69116738</v>
      </c>
      <c r="H4" s="50">
        <v>197500</v>
      </c>
      <c r="I4" s="50">
        <v>158378588.69116738</v>
      </c>
      <c r="J4" s="51">
        <v>0.04</v>
      </c>
      <c r="K4" s="50">
        <v>6335143.5476466957</v>
      </c>
      <c r="L4" s="50">
        <v>151845945.14352068</v>
      </c>
      <c r="N4" s="39">
        <f>+E4+F4</f>
        <v>395000</v>
      </c>
      <c r="P4" s="35">
        <v>1</v>
      </c>
      <c r="Q4" s="3"/>
      <c r="R4" s="3">
        <f>SUMIF($B$4:$B$29,P4,$H$4:$H$29)*2</f>
        <v>395000</v>
      </c>
      <c r="S4" s="3"/>
      <c r="T4" s="76">
        <f>IF(R4+S4&lt;0,0,R4+S4)</f>
        <v>395000</v>
      </c>
      <c r="U4" s="3">
        <f>T4*1</f>
        <v>395000</v>
      </c>
      <c r="V4" s="3">
        <f>+Q4+U4</f>
        <v>395000</v>
      </c>
      <c r="W4" s="36">
        <v>0.04</v>
      </c>
      <c r="X4" s="3">
        <f>-V4*W4</f>
        <v>-15800</v>
      </c>
      <c r="Y4" s="3">
        <f>+Q4+T4+X4</f>
        <v>379200</v>
      </c>
      <c r="Z4"/>
      <c r="AA4" s="35">
        <v>1</v>
      </c>
      <c r="AB4" s="3">
        <f>+Y4</f>
        <v>379200</v>
      </c>
      <c r="AC4" s="3"/>
      <c r="AD4" s="3"/>
      <c r="AE4" s="76">
        <f>IF(AC4+AD4&lt;0,0,AC4+AD4)</f>
        <v>0</v>
      </c>
      <c r="AF4" s="3">
        <f>AE4*1</f>
        <v>0</v>
      </c>
      <c r="AG4" s="3">
        <f>+AB4+AF4</f>
        <v>379200</v>
      </c>
      <c r="AH4" s="36">
        <v>0.04</v>
      </c>
      <c r="AI4" s="3">
        <f>-+AG4*AH4</f>
        <v>-15168</v>
      </c>
      <c r="AJ4" s="3">
        <f>+AB4+AE4+AI4</f>
        <v>364032</v>
      </c>
      <c r="AK4"/>
      <c r="AL4" s="35">
        <v>1</v>
      </c>
      <c r="AM4" s="3">
        <f>AJ4</f>
        <v>364032</v>
      </c>
      <c r="AN4" s="3"/>
      <c r="AO4" s="3"/>
      <c r="AP4" s="76">
        <f>IF(AN4+AO4&lt;0,0,AN4+AO4)</f>
        <v>0</v>
      </c>
      <c r="AQ4" s="3">
        <f>AP4*1</f>
        <v>0</v>
      </c>
      <c r="AR4" s="3">
        <f>+AM4+AQ4</f>
        <v>364032</v>
      </c>
      <c r="AS4" s="36">
        <v>0.04</v>
      </c>
      <c r="AT4" s="3">
        <f>-+AR4*AS4</f>
        <v>-14561.28</v>
      </c>
      <c r="AU4" s="3">
        <f>+AM4+AP4+AT4</f>
        <v>349470.71999999997</v>
      </c>
      <c r="AV4"/>
      <c r="AW4" s="35">
        <v>1</v>
      </c>
      <c r="AX4" s="3">
        <f>AU4</f>
        <v>349470.71999999997</v>
      </c>
      <c r="AY4" s="3"/>
      <c r="AZ4" s="3"/>
      <c r="BA4" s="76">
        <f>IF(AY4+AZ4&lt;0,0,AY4+AZ4)</f>
        <v>0</v>
      </c>
      <c r="BB4" s="3">
        <f>BA4*1</f>
        <v>0</v>
      </c>
      <c r="BC4" s="3">
        <f>+AX4+BB4</f>
        <v>349470.71999999997</v>
      </c>
      <c r="BD4" s="36">
        <v>0.04</v>
      </c>
      <c r="BE4" s="3">
        <f>-+BC4*BD4</f>
        <v>-13978.828799999999</v>
      </c>
      <c r="BF4" s="3">
        <f>+AX4+BA4+BE4</f>
        <v>335491.89119999995</v>
      </c>
      <c r="BG4"/>
      <c r="BH4" s="35">
        <v>1</v>
      </c>
      <c r="BI4" s="3">
        <f>+BF4</f>
        <v>335491.89119999995</v>
      </c>
      <c r="BJ4" s="3"/>
      <c r="BK4" s="3"/>
      <c r="BL4" s="76">
        <f>IF(BJ4+BK4&lt;0,0,BJ4+BK4)</f>
        <v>0</v>
      </c>
      <c r="BM4" s="3">
        <f>BL4*1</f>
        <v>0</v>
      </c>
      <c r="BN4" s="3">
        <f>+BI4+BM4</f>
        <v>335491.89119999995</v>
      </c>
      <c r="BO4" s="36">
        <v>0.04</v>
      </c>
      <c r="BP4" s="3">
        <f>-+BN4*BO4</f>
        <v>-13419.675647999999</v>
      </c>
      <c r="BQ4" s="3">
        <f>+BI4+BL4+BP4</f>
        <v>322072.21555199998</v>
      </c>
      <c r="BS4" s="35">
        <v>1</v>
      </c>
      <c r="BT4" s="3">
        <f>+BQ4</f>
        <v>322072.21555199998</v>
      </c>
      <c r="BU4" s="3"/>
      <c r="BV4" s="3"/>
      <c r="BW4" s="76">
        <f>IF(BU4+BV4&lt;0,0,BU4+BV4)</f>
        <v>0</v>
      </c>
      <c r="BX4" s="3">
        <f>BW4*1</f>
        <v>0</v>
      </c>
      <c r="BY4" s="3">
        <f>+BT4+BX4</f>
        <v>322072.21555199998</v>
      </c>
      <c r="BZ4" s="36">
        <v>0.04</v>
      </c>
      <c r="CA4" s="3">
        <f>-+BY4*BZ4</f>
        <v>-12882.88862208</v>
      </c>
      <c r="CB4" s="3">
        <f>+BT4+BW4+CA4</f>
        <v>309189.32692992</v>
      </c>
      <c r="CD4" s="35">
        <v>1</v>
      </c>
      <c r="CE4" s="3">
        <f>+CB4</f>
        <v>309189.32692992</v>
      </c>
      <c r="CF4" s="3"/>
      <c r="CG4" s="3"/>
      <c r="CH4" s="76">
        <f>IF(CF4+CG4&lt;0,0,CF4+CG4)</f>
        <v>0</v>
      </c>
      <c r="CI4" s="3">
        <f>CH4*1</f>
        <v>0</v>
      </c>
      <c r="CJ4" s="3">
        <f>+CE4+CI4</f>
        <v>309189.32692992</v>
      </c>
      <c r="CK4" s="36">
        <v>0.04</v>
      </c>
      <c r="CL4" s="3">
        <f>-+CJ4*CK4</f>
        <v>-12367.573077196801</v>
      </c>
      <c r="CM4" s="3">
        <f>+CE4+CH4+CL4</f>
        <v>296821.75385272322</v>
      </c>
      <c r="CO4" s="35">
        <v>1</v>
      </c>
      <c r="CP4" s="3">
        <f>+CM4</f>
        <v>296821.75385272322</v>
      </c>
      <c r="CQ4" s="3"/>
      <c r="CR4" s="3"/>
      <c r="CS4" s="76">
        <f>IF(CQ4+CR4&lt;0,0,CQ4+CR4)</f>
        <v>0</v>
      </c>
      <c r="CT4" s="3">
        <f>CS4*1</f>
        <v>0</v>
      </c>
      <c r="CU4" s="3">
        <f>+CP4+CT4</f>
        <v>296821.75385272322</v>
      </c>
      <c r="CV4" s="36">
        <v>0.04</v>
      </c>
      <c r="CW4" s="3">
        <f>-+CU4*CV4</f>
        <v>-11872.870154108929</v>
      </c>
      <c r="CX4" s="3">
        <f>+CP4+CS4+CW4</f>
        <v>284948.88369861431</v>
      </c>
      <c r="CZ4" s="35">
        <v>1</v>
      </c>
      <c r="DA4" s="3">
        <f>+CX4</f>
        <v>284948.88369861431</v>
      </c>
      <c r="DB4" s="3"/>
      <c r="DC4" s="3"/>
      <c r="DD4" s="76">
        <f>IF(DB4+DC4&lt;0,0,DB4+DC4)</f>
        <v>0</v>
      </c>
      <c r="DE4" s="3">
        <f>DD4*1</f>
        <v>0</v>
      </c>
      <c r="DF4" s="3">
        <f>+DA4+DE4</f>
        <v>284948.88369861431</v>
      </c>
      <c r="DG4" s="36">
        <v>0.04</v>
      </c>
      <c r="DH4" s="3">
        <f>-+DF4*DG4</f>
        <v>-11397.955347944573</v>
      </c>
      <c r="DI4" s="3">
        <f>+DA4+DD4+DH4</f>
        <v>273550.92835066974</v>
      </c>
    </row>
    <row r="5" spans="1:113" x14ac:dyDescent="0.25">
      <c r="B5" s="45" t="s">
        <v>28</v>
      </c>
      <c r="C5" s="46" t="s">
        <v>118</v>
      </c>
      <c r="D5" s="47">
        <v>0</v>
      </c>
      <c r="E5" s="49"/>
      <c r="F5" s="49"/>
      <c r="G5" s="50">
        <v>0</v>
      </c>
      <c r="H5" s="50">
        <v>0</v>
      </c>
      <c r="I5" s="50">
        <v>0</v>
      </c>
      <c r="J5" s="51">
        <v>0.06</v>
      </c>
      <c r="K5" s="50">
        <v>0</v>
      </c>
      <c r="L5" s="50">
        <v>0</v>
      </c>
      <c r="N5" s="39">
        <f t="shared" ref="N5:N35" si="0">+E5+F5</f>
        <v>0</v>
      </c>
      <c r="P5" s="35" t="s">
        <v>28</v>
      </c>
      <c r="Q5" s="3"/>
      <c r="R5" s="3">
        <f t="shared" ref="R5:R28" si="1">SUMIF($B$4:$B$29,P5,$H$4:$H$29)*2</f>
        <v>0</v>
      </c>
      <c r="S5" s="3"/>
      <c r="T5" s="76">
        <f t="shared" ref="T5:T28" si="2">IF(R5+S5&lt;0,0,R5+S5)</f>
        <v>0</v>
      </c>
      <c r="U5" s="3">
        <f t="shared" ref="U5:U28" si="3">T5*1</f>
        <v>0</v>
      </c>
      <c r="V5" s="3">
        <f t="shared" ref="V5:V28" si="4">+Q5+U5</f>
        <v>0</v>
      </c>
      <c r="W5" s="36">
        <v>0.06</v>
      </c>
      <c r="X5" s="3">
        <f t="shared" ref="X5:X28" si="5">-V5*W5</f>
        <v>0</v>
      </c>
      <c r="Y5" s="3">
        <f t="shared" ref="Y5:Y28" si="6">+Q5+T5+X5</f>
        <v>0</v>
      </c>
      <c r="Z5"/>
      <c r="AA5" s="35" t="s">
        <v>28</v>
      </c>
      <c r="AB5" s="3">
        <f t="shared" ref="AB5:AB28" si="7">+Y5</f>
        <v>0</v>
      </c>
      <c r="AC5" s="3"/>
      <c r="AD5" s="3"/>
      <c r="AE5" s="76">
        <f t="shared" ref="AE5:AE28" si="8">IF(AC5+AD5&lt;0,0,AC5+AD5)</f>
        <v>0</v>
      </c>
      <c r="AF5" s="3">
        <f t="shared" ref="AF5:AF28" si="9">AE5*1</f>
        <v>0</v>
      </c>
      <c r="AG5" s="3">
        <f t="shared" ref="AG5:AG28" si="10">+AB5+AF5</f>
        <v>0</v>
      </c>
      <c r="AH5" s="36">
        <v>0.06</v>
      </c>
      <c r="AI5" s="3">
        <f t="shared" ref="AI5:AI28" si="11">-+AG5*AH5</f>
        <v>0</v>
      </c>
      <c r="AJ5" s="3">
        <f t="shared" ref="AJ5:AJ28" si="12">+AB5+AE5+AI5</f>
        <v>0</v>
      </c>
      <c r="AK5"/>
      <c r="AL5" s="35" t="s">
        <v>28</v>
      </c>
      <c r="AM5" s="3">
        <f t="shared" ref="AM5:AM28" si="13">AJ5</f>
        <v>0</v>
      </c>
      <c r="AN5" s="3"/>
      <c r="AO5" s="3"/>
      <c r="AP5" s="76">
        <f t="shared" ref="AP5:AP28" si="14">IF(AN5+AO5&lt;0,0,AN5+AO5)</f>
        <v>0</v>
      </c>
      <c r="AQ5" s="3">
        <f t="shared" ref="AQ5:AQ28" si="15">AP5*1</f>
        <v>0</v>
      </c>
      <c r="AR5" s="3">
        <f t="shared" ref="AR5:AR28" si="16">+AM5+AQ5</f>
        <v>0</v>
      </c>
      <c r="AS5" s="36">
        <v>0.06</v>
      </c>
      <c r="AT5" s="3">
        <f t="shared" ref="AT5:AT28" si="17">-+AR5*AS5</f>
        <v>0</v>
      </c>
      <c r="AU5" s="3">
        <f t="shared" ref="AU5:AU28" si="18">+AM5+AP5+AT5</f>
        <v>0</v>
      </c>
      <c r="AV5"/>
      <c r="AW5" s="35" t="s">
        <v>28</v>
      </c>
      <c r="AX5" s="3">
        <f t="shared" ref="AX5:AX28" si="19">AU5</f>
        <v>0</v>
      </c>
      <c r="AY5" s="3"/>
      <c r="AZ5" s="3"/>
      <c r="BA5" s="76">
        <f t="shared" ref="BA5:BA28" si="20">IF(AY5+AZ5&lt;0,0,AY5+AZ5)</f>
        <v>0</v>
      </c>
      <c r="BB5" s="3">
        <f t="shared" ref="BB5:BB28" si="21">BA5*1</f>
        <v>0</v>
      </c>
      <c r="BC5" s="3">
        <f t="shared" ref="BC5:BC28" si="22">+AX5+BB5</f>
        <v>0</v>
      </c>
      <c r="BD5" s="36">
        <v>0.06</v>
      </c>
      <c r="BE5" s="3">
        <f t="shared" ref="BE5:BE28" si="23">-+BC5*BD5</f>
        <v>0</v>
      </c>
      <c r="BF5" s="3">
        <f t="shared" ref="BF5:BF28" si="24">+AX5+BA5+BE5</f>
        <v>0</v>
      </c>
      <c r="BG5"/>
      <c r="BH5" s="35" t="s">
        <v>28</v>
      </c>
      <c r="BI5" s="3">
        <f t="shared" ref="BI5:BI28" si="25">+BF5</f>
        <v>0</v>
      </c>
      <c r="BJ5" s="3"/>
      <c r="BK5" s="3"/>
      <c r="BL5" s="76">
        <f t="shared" ref="BL5:BL28" si="26">IF(BJ5+BK5&lt;0,0,BJ5+BK5)</f>
        <v>0</v>
      </c>
      <c r="BM5" s="3">
        <f t="shared" ref="BM5:BM28" si="27">BL5*1</f>
        <v>0</v>
      </c>
      <c r="BN5" s="3">
        <f t="shared" ref="BN5:BN28" si="28">+BI5+BM5</f>
        <v>0</v>
      </c>
      <c r="BO5" s="36">
        <v>0.06</v>
      </c>
      <c r="BP5" s="3">
        <f t="shared" ref="BP5:BP28" si="29">-+BN5*BO5</f>
        <v>0</v>
      </c>
      <c r="BQ5" s="3">
        <f t="shared" ref="BQ5:BQ28" si="30">+BI5+BL5+BP5</f>
        <v>0</v>
      </c>
      <c r="BS5" s="35" t="s">
        <v>28</v>
      </c>
      <c r="BT5" s="3">
        <f t="shared" ref="BT5:BT28" si="31">+BQ5</f>
        <v>0</v>
      </c>
      <c r="BU5" s="3"/>
      <c r="BV5" s="3"/>
      <c r="BW5" s="76">
        <f t="shared" ref="BW5:BW28" si="32">IF(BU5+BV5&lt;0,0,BU5+BV5)</f>
        <v>0</v>
      </c>
      <c r="BX5" s="3">
        <f t="shared" ref="BX5:BX28" si="33">BW5*1</f>
        <v>0</v>
      </c>
      <c r="BY5" s="3">
        <f t="shared" ref="BY5:BY28" si="34">+BT5+BX5</f>
        <v>0</v>
      </c>
      <c r="BZ5" s="36">
        <v>0.06</v>
      </c>
      <c r="CA5" s="3">
        <f t="shared" ref="CA5:CA28" si="35">-+BY5*BZ5</f>
        <v>0</v>
      </c>
      <c r="CB5" s="3">
        <f t="shared" ref="CB5:CB28" si="36">+BT5+BW5+CA5</f>
        <v>0</v>
      </c>
      <c r="CD5" s="35" t="s">
        <v>28</v>
      </c>
      <c r="CE5" s="3">
        <f t="shared" ref="CE5:CE28" si="37">+CB5</f>
        <v>0</v>
      </c>
      <c r="CF5" s="3"/>
      <c r="CG5" s="3"/>
      <c r="CH5" s="76">
        <f t="shared" ref="CH5:CH28" si="38">IF(CF5+CG5&lt;0,0,CF5+CG5)</f>
        <v>0</v>
      </c>
      <c r="CI5" s="3">
        <f t="shared" ref="CI5:CI28" si="39">CH5*1</f>
        <v>0</v>
      </c>
      <c r="CJ5" s="3">
        <f t="shared" ref="CJ5:CJ28" si="40">+CE5+CI5</f>
        <v>0</v>
      </c>
      <c r="CK5" s="36">
        <v>0.06</v>
      </c>
      <c r="CL5" s="3">
        <f t="shared" ref="CL5:CL28" si="41">-+CJ5*CK5</f>
        <v>0</v>
      </c>
      <c r="CM5" s="3">
        <f t="shared" ref="CM5:CM28" si="42">+CE5+CH5+CL5</f>
        <v>0</v>
      </c>
      <c r="CO5" s="35" t="s">
        <v>28</v>
      </c>
      <c r="CP5" s="3">
        <f t="shared" ref="CP5:CP28" si="43">+CM5</f>
        <v>0</v>
      </c>
      <c r="CQ5" s="3"/>
      <c r="CR5" s="3"/>
      <c r="CS5" s="76">
        <f t="shared" ref="CS5:CS28" si="44">IF(CQ5+CR5&lt;0,0,CQ5+CR5)</f>
        <v>0</v>
      </c>
      <c r="CT5" s="3">
        <f t="shared" ref="CT5:CT28" si="45">CS5*1</f>
        <v>0</v>
      </c>
      <c r="CU5" s="3">
        <f t="shared" ref="CU5:CU28" si="46">+CP5+CT5</f>
        <v>0</v>
      </c>
      <c r="CV5" s="36">
        <v>0.06</v>
      </c>
      <c r="CW5" s="3">
        <f t="shared" ref="CW5:CW28" si="47">-+CU5*CV5</f>
        <v>0</v>
      </c>
      <c r="CX5" s="3">
        <f t="shared" ref="CX5:CX28" si="48">+CP5+CS5+CW5</f>
        <v>0</v>
      </c>
      <c r="CZ5" s="35" t="s">
        <v>28</v>
      </c>
      <c r="DA5" s="3">
        <f t="shared" ref="DA5:DA28" si="49">+CX5</f>
        <v>0</v>
      </c>
      <c r="DB5" s="3"/>
      <c r="DC5" s="3"/>
      <c r="DD5" s="76">
        <f t="shared" ref="DD5:DD28" si="50">IF(DB5+DC5&lt;0,0,DB5+DC5)</f>
        <v>0</v>
      </c>
      <c r="DE5" s="3">
        <f t="shared" ref="DE5:DE28" si="51">DD5*1</f>
        <v>0</v>
      </c>
      <c r="DF5" s="3">
        <f t="shared" ref="DF5:DF28" si="52">+DA5+DE5</f>
        <v>0</v>
      </c>
      <c r="DG5" s="36">
        <v>0.06</v>
      </c>
      <c r="DH5" s="3">
        <f t="shared" ref="DH5:DH28" si="53">-+DF5*DG5</f>
        <v>0</v>
      </c>
      <c r="DI5" s="3">
        <f t="shared" ref="DI5:DI28" si="54">+DA5+DD5+DH5</f>
        <v>0</v>
      </c>
    </row>
    <row r="6" spans="1:113" x14ac:dyDescent="0.25">
      <c r="B6" s="45">
        <v>2</v>
      </c>
      <c r="C6" s="46" t="s">
        <v>119</v>
      </c>
      <c r="D6" s="47">
        <v>25338750.109699868</v>
      </c>
      <c r="E6" s="49"/>
      <c r="F6" s="49"/>
      <c r="G6" s="50">
        <v>25338750.109699868</v>
      </c>
      <c r="H6" s="50">
        <v>0</v>
      </c>
      <c r="I6" s="50">
        <v>25338750.109699868</v>
      </c>
      <c r="J6" s="51">
        <v>0.06</v>
      </c>
      <c r="K6" s="50">
        <v>1520325.0065819919</v>
      </c>
      <c r="L6" s="50">
        <v>23818425.103117876</v>
      </c>
      <c r="N6" s="39">
        <f t="shared" si="0"/>
        <v>0</v>
      </c>
      <c r="P6" s="35">
        <v>2</v>
      </c>
      <c r="Q6" s="3"/>
      <c r="R6" s="3">
        <f t="shared" si="1"/>
        <v>0</v>
      </c>
      <c r="S6" s="3"/>
      <c r="T6" s="76">
        <f t="shared" si="2"/>
        <v>0</v>
      </c>
      <c r="U6" s="3">
        <f t="shared" si="3"/>
        <v>0</v>
      </c>
      <c r="V6" s="3">
        <f t="shared" si="4"/>
        <v>0</v>
      </c>
      <c r="W6" s="36">
        <v>0.06</v>
      </c>
      <c r="X6" s="3">
        <f t="shared" si="5"/>
        <v>0</v>
      </c>
      <c r="Y6" s="3">
        <f t="shared" si="6"/>
        <v>0</v>
      </c>
      <c r="Z6"/>
      <c r="AA6" s="35">
        <v>2</v>
      </c>
      <c r="AB6" s="3">
        <f t="shared" si="7"/>
        <v>0</v>
      </c>
      <c r="AC6" s="3"/>
      <c r="AD6" s="3"/>
      <c r="AE6" s="76">
        <f t="shared" si="8"/>
        <v>0</v>
      </c>
      <c r="AF6" s="3">
        <f t="shared" si="9"/>
        <v>0</v>
      </c>
      <c r="AG6" s="3">
        <f t="shared" si="10"/>
        <v>0</v>
      </c>
      <c r="AH6" s="36">
        <v>0.06</v>
      </c>
      <c r="AI6" s="3">
        <f t="shared" si="11"/>
        <v>0</v>
      </c>
      <c r="AJ6" s="3">
        <f t="shared" si="12"/>
        <v>0</v>
      </c>
      <c r="AK6"/>
      <c r="AL6" s="35">
        <v>2</v>
      </c>
      <c r="AM6" s="3">
        <f t="shared" si="13"/>
        <v>0</v>
      </c>
      <c r="AN6" s="3"/>
      <c r="AO6" s="3"/>
      <c r="AP6" s="76">
        <f t="shared" si="14"/>
        <v>0</v>
      </c>
      <c r="AQ6" s="3">
        <f t="shared" si="15"/>
        <v>0</v>
      </c>
      <c r="AR6" s="3">
        <f t="shared" si="16"/>
        <v>0</v>
      </c>
      <c r="AS6" s="36">
        <v>0.06</v>
      </c>
      <c r="AT6" s="3">
        <f t="shared" si="17"/>
        <v>0</v>
      </c>
      <c r="AU6" s="3">
        <f t="shared" si="18"/>
        <v>0</v>
      </c>
      <c r="AV6"/>
      <c r="AW6" s="35">
        <v>2</v>
      </c>
      <c r="AX6" s="3">
        <f t="shared" si="19"/>
        <v>0</v>
      </c>
      <c r="AY6" s="3"/>
      <c r="AZ6" s="3"/>
      <c r="BA6" s="76">
        <f t="shared" si="20"/>
        <v>0</v>
      </c>
      <c r="BB6" s="3">
        <f t="shared" si="21"/>
        <v>0</v>
      </c>
      <c r="BC6" s="3">
        <f t="shared" si="22"/>
        <v>0</v>
      </c>
      <c r="BD6" s="36">
        <v>0.06</v>
      </c>
      <c r="BE6" s="3">
        <f t="shared" si="23"/>
        <v>0</v>
      </c>
      <c r="BF6" s="3">
        <f t="shared" si="24"/>
        <v>0</v>
      </c>
      <c r="BG6"/>
      <c r="BH6" s="35">
        <v>2</v>
      </c>
      <c r="BI6" s="3">
        <f t="shared" si="25"/>
        <v>0</v>
      </c>
      <c r="BJ6" s="3"/>
      <c r="BK6" s="3"/>
      <c r="BL6" s="76">
        <f t="shared" si="26"/>
        <v>0</v>
      </c>
      <c r="BM6" s="3">
        <f t="shared" si="27"/>
        <v>0</v>
      </c>
      <c r="BN6" s="3">
        <f t="shared" si="28"/>
        <v>0</v>
      </c>
      <c r="BO6" s="36">
        <v>0.06</v>
      </c>
      <c r="BP6" s="3">
        <f t="shared" si="29"/>
        <v>0</v>
      </c>
      <c r="BQ6" s="3">
        <f t="shared" si="30"/>
        <v>0</v>
      </c>
      <c r="BS6" s="35">
        <v>2</v>
      </c>
      <c r="BT6" s="3">
        <f t="shared" si="31"/>
        <v>0</v>
      </c>
      <c r="BU6" s="3"/>
      <c r="BV6" s="3"/>
      <c r="BW6" s="76">
        <f t="shared" si="32"/>
        <v>0</v>
      </c>
      <c r="BX6" s="3">
        <f t="shared" si="33"/>
        <v>0</v>
      </c>
      <c r="BY6" s="3">
        <f t="shared" si="34"/>
        <v>0</v>
      </c>
      <c r="BZ6" s="36">
        <v>0.06</v>
      </c>
      <c r="CA6" s="3">
        <f t="shared" si="35"/>
        <v>0</v>
      </c>
      <c r="CB6" s="3">
        <f t="shared" si="36"/>
        <v>0</v>
      </c>
      <c r="CD6" s="35">
        <v>2</v>
      </c>
      <c r="CE6" s="3">
        <f t="shared" si="37"/>
        <v>0</v>
      </c>
      <c r="CF6" s="3"/>
      <c r="CG6" s="3"/>
      <c r="CH6" s="76">
        <f t="shared" si="38"/>
        <v>0</v>
      </c>
      <c r="CI6" s="3">
        <f t="shared" si="39"/>
        <v>0</v>
      </c>
      <c r="CJ6" s="3">
        <f t="shared" si="40"/>
        <v>0</v>
      </c>
      <c r="CK6" s="36">
        <v>0.06</v>
      </c>
      <c r="CL6" s="3">
        <f t="shared" si="41"/>
        <v>0</v>
      </c>
      <c r="CM6" s="3">
        <f t="shared" si="42"/>
        <v>0</v>
      </c>
      <c r="CO6" s="35">
        <v>2</v>
      </c>
      <c r="CP6" s="3">
        <f t="shared" si="43"/>
        <v>0</v>
      </c>
      <c r="CQ6" s="3"/>
      <c r="CR6" s="3"/>
      <c r="CS6" s="76">
        <f t="shared" si="44"/>
        <v>0</v>
      </c>
      <c r="CT6" s="3">
        <f t="shared" si="45"/>
        <v>0</v>
      </c>
      <c r="CU6" s="3">
        <f t="shared" si="46"/>
        <v>0</v>
      </c>
      <c r="CV6" s="36">
        <v>0.06</v>
      </c>
      <c r="CW6" s="3">
        <f t="shared" si="47"/>
        <v>0</v>
      </c>
      <c r="CX6" s="3">
        <f t="shared" si="48"/>
        <v>0</v>
      </c>
      <c r="CZ6" s="35">
        <v>2</v>
      </c>
      <c r="DA6" s="3">
        <f t="shared" si="49"/>
        <v>0</v>
      </c>
      <c r="DB6" s="3"/>
      <c r="DC6" s="3"/>
      <c r="DD6" s="76">
        <f t="shared" si="50"/>
        <v>0</v>
      </c>
      <c r="DE6" s="3">
        <f t="shared" si="51"/>
        <v>0</v>
      </c>
      <c r="DF6" s="3">
        <f t="shared" si="52"/>
        <v>0</v>
      </c>
      <c r="DG6" s="36">
        <v>0.06</v>
      </c>
      <c r="DH6" s="3">
        <f t="shared" si="53"/>
        <v>0</v>
      </c>
      <c r="DI6" s="3">
        <f t="shared" si="54"/>
        <v>0</v>
      </c>
    </row>
    <row r="7" spans="1:113" x14ac:dyDescent="0.25">
      <c r="B7" s="45">
        <v>8</v>
      </c>
      <c r="C7" s="46" t="s">
        <v>120</v>
      </c>
      <c r="D7" s="47">
        <v>4522549.63968</v>
      </c>
      <c r="E7" s="49">
        <v>743199.99999999988</v>
      </c>
      <c r="F7" s="49"/>
      <c r="G7" s="50">
        <v>5265749.63968</v>
      </c>
      <c r="H7" s="50">
        <v>371599.99999999994</v>
      </c>
      <c r="I7" s="50">
        <v>5637349.63968</v>
      </c>
      <c r="J7" s="51">
        <v>0.2</v>
      </c>
      <c r="K7" s="50">
        <v>1127469.9279360001</v>
      </c>
      <c r="L7" s="50">
        <v>4138279.7117440002</v>
      </c>
      <c r="N7" s="39">
        <f t="shared" si="0"/>
        <v>743199.99999999988</v>
      </c>
      <c r="P7" s="35">
        <v>8</v>
      </c>
      <c r="Q7" s="3"/>
      <c r="R7" s="3">
        <f t="shared" si="1"/>
        <v>743199.99999999988</v>
      </c>
      <c r="S7" s="3"/>
      <c r="T7" s="76">
        <f t="shared" si="2"/>
        <v>743199.99999999988</v>
      </c>
      <c r="U7" s="3">
        <f t="shared" si="3"/>
        <v>743199.99999999988</v>
      </c>
      <c r="V7" s="3">
        <f t="shared" si="4"/>
        <v>743199.99999999988</v>
      </c>
      <c r="W7" s="36">
        <v>0.2</v>
      </c>
      <c r="X7" s="3">
        <f t="shared" si="5"/>
        <v>-148639.99999999997</v>
      </c>
      <c r="Y7" s="3">
        <f t="shared" si="6"/>
        <v>594559.99999999988</v>
      </c>
      <c r="Z7"/>
      <c r="AA7" s="35">
        <v>8</v>
      </c>
      <c r="AB7" s="3">
        <f t="shared" si="7"/>
        <v>594559.99999999988</v>
      </c>
      <c r="AC7" s="3"/>
      <c r="AD7" s="3"/>
      <c r="AE7" s="76">
        <f t="shared" si="8"/>
        <v>0</v>
      </c>
      <c r="AF7" s="3">
        <f t="shared" si="9"/>
        <v>0</v>
      </c>
      <c r="AG7" s="3">
        <f t="shared" si="10"/>
        <v>594559.99999999988</v>
      </c>
      <c r="AH7" s="36">
        <v>0.2</v>
      </c>
      <c r="AI7" s="3">
        <f t="shared" si="11"/>
        <v>-118911.99999999999</v>
      </c>
      <c r="AJ7" s="3">
        <f t="shared" si="12"/>
        <v>475647.99999999988</v>
      </c>
      <c r="AK7"/>
      <c r="AL7" s="35">
        <v>8</v>
      </c>
      <c r="AM7" s="3">
        <f t="shared" si="13"/>
        <v>475647.99999999988</v>
      </c>
      <c r="AN7" s="3"/>
      <c r="AO7" s="3"/>
      <c r="AP7" s="76">
        <f t="shared" si="14"/>
        <v>0</v>
      </c>
      <c r="AQ7" s="3">
        <f t="shared" si="15"/>
        <v>0</v>
      </c>
      <c r="AR7" s="3">
        <f t="shared" si="16"/>
        <v>475647.99999999988</v>
      </c>
      <c r="AS7" s="36">
        <v>0.2</v>
      </c>
      <c r="AT7" s="3">
        <f t="shared" si="17"/>
        <v>-95129.599999999977</v>
      </c>
      <c r="AU7" s="3">
        <f t="shared" si="18"/>
        <v>380518.39999999991</v>
      </c>
      <c r="AV7"/>
      <c r="AW7" s="35">
        <v>8</v>
      </c>
      <c r="AX7" s="3">
        <f t="shared" si="19"/>
        <v>380518.39999999991</v>
      </c>
      <c r="AY7" s="3"/>
      <c r="AZ7" s="3"/>
      <c r="BA7" s="76">
        <f t="shared" si="20"/>
        <v>0</v>
      </c>
      <c r="BB7" s="3">
        <f t="shared" si="21"/>
        <v>0</v>
      </c>
      <c r="BC7" s="3">
        <f t="shared" si="22"/>
        <v>380518.39999999991</v>
      </c>
      <c r="BD7" s="36">
        <v>0.2</v>
      </c>
      <c r="BE7" s="3">
        <f t="shared" si="23"/>
        <v>-76103.679999999978</v>
      </c>
      <c r="BF7" s="3">
        <f t="shared" si="24"/>
        <v>304414.71999999991</v>
      </c>
      <c r="BG7"/>
      <c r="BH7" s="35">
        <v>8</v>
      </c>
      <c r="BI7" s="3">
        <f t="shared" si="25"/>
        <v>304414.71999999991</v>
      </c>
      <c r="BJ7" s="3"/>
      <c r="BK7" s="3"/>
      <c r="BL7" s="76">
        <f t="shared" si="26"/>
        <v>0</v>
      </c>
      <c r="BM7" s="3">
        <f t="shared" si="27"/>
        <v>0</v>
      </c>
      <c r="BN7" s="3">
        <f t="shared" si="28"/>
        <v>304414.71999999991</v>
      </c>
      <c r="BO7" s="36">
        <v>0.2</v>
      </c>
      <c r="BP7" s="3">
        <f t="shared" si="29"/>
        <v>-60882.943999999989</v>
      </c>
      <c r="BQ7" s="3">
        <f t="shared" si="30"/>
        <v>243531.77599999993</v>
      </c>
      <c r="BS7" s="35">
        <v>8</v>
      </c>
      <c r="BT7" s="3">
        <f t="shared" si="31"/>
        <v>243531.77599999993</v>
      </c>
      <c r="BU7" s="3"/>
      <c r="BV7" s="3"/>
      <c r="BW7" s="76">
        <f t="shared" si="32"/>
        <v>0</v>
      </c>
      <c r="BX7" s="3">
        <f t="shared" si="33"/>
        <v>0</v>
      </c>
      <c r="BY7" s="3">
        <f t="shared" si="34"/>
        <v>243531.77599999993</v>
      </c>
      <c r="BZ7" s="36">
        <v>0.2</v>
      </c>
      <c r="CA7" s="3">
        <f t="shared" si="35"/>
        <v>-48706.355199999991</v>
      </c>
      <c r="CB7" s="3">
        <f t="shared" si="36"/>
        <v>194825.42079999993</v>
      </c>
      <c r="CD7" s="35">
        <v>8</v>
      </c>
      <c r="CE7" s="3">
        <f t="shared" si="37"/>
        <v>194825.42079999993</v>
      </c>
      <c r="CF7" s="3"/>
      <c r="CG7" s="3"/>
      <c r="CH7" s="76">
        <f t="shared" si="38"/>
        <v>0</v>
      </c>
      <c r="CI7" s="3">
        <f t="shared" si="39"/>
        <v>0</v>
      </c>
      <c r="CJ7" s="3">
        <f t="shared" si="40"/>
        <v>194825.42079999993</v>
      </c>
      <c r="CK7" s="36">
        <v>0.2</v>
      </c>
      <c r="CL7" s="3">
        <f t="shared" si="41"/>
        <v>-38965.084159999991</v>
      </c>
      <c r="CM7" s="3">
        <f t="shared" si="42"/>
        <v>155860.33663999994</v>
      </c>
      <c r="CO7" s="35">
        <v>8</v>
      </c>
      <c r="CP7" s="3">
        <f t="shared" si="43"/>
        <v>155860.33663999994</v>
      </c>
      <c r="CQ7" s="3"/>
      <c r="CR7" s="3"/>
      <c r="CS7" s="76">
        <f t="shared" si="44"/>
        <v>0</v>
      </c>
      <c r="CT7" s="3">
        <f t="shared" si="45"/>
        <v>0</v>
      </c>
      <c r="CU7" s="3">
        <f t="shared" si="46"/>
        <v>155860.33663999994</v>
      </c>
      <c r="CV7" s="36">
        <v>0.2</v>
      </c>
      <c r="CW7" s="3">
        <f t="shared" si="47"/>
        <v>-31172.06732799999</v>
      </c>
      <c r="CX7" s="3">
        <f t="shared" si="48"/>
        <v>124688.26931199995</v>
      </c>
      <c r="CZ7" s="35">
        <v>8</v>
      </c>
      <c r="DA7" s="3">
        <f t="shared" si="49"/>
        <v>124688.26931199995</v>
      </c>
      <c r="DB7" s="3"/>
      <c r="DC7" s="3"/>
      <c r="DD7" s="76">
        <f t="shared" si="50"/>
        <v>0</v>
      </c>
      <c r="DE7" s="3">
        <f t="shared" si="51"/>
        <v>0</v>
      </c>
      <c r="DF7" s="3">
        <f t="shared" si="52"/>
        <v>124688.26931199995</v>
      </c>
      <c r="DG7" s="36">
        <v>0.2</v>
      </c>
      <c r="DH7" s="3">
        <f t="shared" si="53"/>
        <v>-24937.653862399991</v>
      </c>
      <c r="DI7" s="3">
        <f t="shared" si="54"/>
        <v>99750.615449599951</v>
      </c>
    </row>
    <row r="8" spans="1:113" x14ac:dyDescent="0.25">
      <c r="B8" s="45">
        <v>10</v>
      </c>
      <c r="C8" s="46" t="s">
        <v>121</v>
      </c>
      <c r="D8" s="47">
        <v>2776989.4998839106</v>
      </c>
      <c r="E8" s="49">
        <v>1690000</v>
      </c>
      <c r="F8" s="49"/>
      <c r="G8" s="50">
        <v>4466989.4998839106</v>
      </c>
      <c r="H8" s="50">
        <v>845000</v>
      </c>
      <c r="I8" s="50">
        <v>5311989.4998839106</v>
      </c>
      <c r="J8" s="51">
        <v>0.3</v>
      </c>
      <c r="K8" s="50">
        <v>1593596.8499651731</v>
      </c>
      <c r="L8" s="50">
        <v>2873392.6499187378</v>
      </c>
      <c r="N8" s="39">
        <f t="shared" si="0"/>
        <v>1690000</v>
      </c>
      <c r="P8" s="35">
        <v>10</v>
      </c>
      <c r="Q8" s="3"/>
      <c r="R8" s="3">
        <f t="shared" si="1"/>
        <v>1690000</v>
      </c>
      <c r="S8" s="3"/>
      <c r="T8" s="76">
        <f t="shared" si="2"/>
        <v>1690000</v>
      </c>
      <c r="U8" s="3">
        <f t="shared" si="3"/>
        <v>1690000</v>
      </c>
      <c r="V8" s="3">
        <f t="shared" si="4"/>
        <v>1690000</v>
      </c>
      <c r="W8" s="36">
        <v>0.3</v>
      </c>
      <c r="X8" s="3">
        <f t="shared" si="5"/>
        <v>-507000</v>
      </c>
      <c r="Y8" s="3">
        <f t="shared" si="6"/>
        <v>1183000</v>
      </c>
      <c r="Z8"/>
      <c r="AA8" s="35">
        <v>10</v>
      </c>
      <c r="AB8" s="3">
        <f t="shared" si="7"/>
        <v>1183000</v>
      </c>
      <c r="AC8" s="3"/>
      <c r="AD8" s="3"/>
      <c r="AE8" s="76">
        <f t="shared" si="8"/>
        <v>0</v>
      </c>
      <c r="AF8" s="3">
        <f t="shared" si="9"/>
        <v>0</v>
      </c>
      <c r="AG8" s="3">
        <f t="shared" si="10"/>
        <v>1183000</v>
      </c>
      <c r="AH8" s="36">
        <v>0.3</v>
      </c>
      <c r="AI8" s="3">
        <f t="shared" si="11"/>
        <v>-354900</v>
      </c>
      <c r="AJ8" s="3">
        <f t="shared" si="12"/>
        <v>828100</v>
      </c>
      <c r="AK8"/>
      <c r="AL8" s="35">
        <v>10</v>
      </c>
      <c r="AM8" s="3">
        <f t="shared" si="13"/>
        <v>828100</v>
      </c>
      <c r="AN8" s="3"/>
      <c r="AO8" s="3"/>
      <c r="AP8" s="76">
        <f t="shared" si="14"/>
        <v>0</v>
      </c>
      <c r="AQ8" s="3">
        <f t="shared" si="15"/>
        <v>0</v>
      </c>
      <c r="AR8" s="3">
        <f t="shared" si="16"/>
        <v>828100</v>
      </c>
      <c r="AS8" s="36">
        <v>0.3</v>
      </c>
      <c r="AT8" s="3">
        <f t="shared" si="17"/>
        <v>-248430</v>
      </c>
      <c r="AU8" s="3">
        <f t="shared" si="18"/>
        <v>579670</v>
      </c>
      <c r="AV8"/>
      <c r="AW8" s="35">
        <v>10</v>
      </c>
      <c r="AX8" s="3">
        <f t="shared" si="19"/>
        <v>579670</v>
      </c>
      <c r="AY8" s="3"/>
      <c r="AZ8" s="3"/>
      <c r="BA8" s="76">
        <f t="shared" si="20"/>
        <v>0</v>
      </c>
      <c r="BB8" s="3">
        <f t="shared" si="21"/>
        <v>0</v>
      </c>
      <c r="BC8" s="3">
        <f t="shared" si="22"/>
        <v>579670</v>
      </c>
      <c r="BD8" s="36">
        <v>0.3</v>
      </c>
      <c r="BE8" s="3">
        <f t="shared" si="23"/>
        <v>-173901</v>
      </c>
      <c r="BF8" s="3">
        <f t="shared" si="24"/>
        <v>405769</v>
      </c>
      <c r="BG8"/>
      <c r="BH8" s="35">
        <v>10</v>
      </c>
      <c r="BI8" s="3">
        <f t="shared" si="25"/>
        <v>405769</v>
      </c>
      <c r="BJ8" s="3"/>
      <c r="BK8" s="3"/>
      <c r="BL8" s="76">
        <f t="shared" si="26"/>
        <v>0</v>
      </c>
      <c r="BM8" s="3">
        <f t="shared" si="27"/>
        <v>0</v>
      </c>
      <c r="BN8" s="3">
        <f t="shared" si="28"/>
        <v>405769</v>
      </c>
      <c r="BO8" s="36">
        <v>0.3</v>
      </c>
      <c r="BP8" s="3">
        <f t="shared" si="29"/>
        <v>-121730.7</v>
      </c>
      <c r="BQ8" s="3">
        <f t="shared" si="30"/>
        <v>284038.3</v>
      </c>
      <c r="BS8" s="35">
        <v>10</v>
      </c>
      <c r="BT8" s="3">
        <f t="shared" si="31"/>
        <v>284038.3</v>
      </c>
      <c r="BU8" s="3"/>
      <c r="BV8" s="3"/>
      <c r="BW8" s="76">
        <f t="shared" si="32"/>
        <v>0</v>
      </c>
      <c r="BX8" s="3">
        <f t="shared" si="33"/>
        <v>0</v>
      </c>
      <c r="BY8" s="3">
        <f t="shared" si="34"/>
        <v>284038.3</v>
      </c>
      <c r="BZ8" s="36">
        <v>0.3</v>
      </c>
      <c r="CA8" s="3">
        <f t="shared" si="35"/>
        <v>-85211.489999999991</v>
      </c>
      <c r="CB8" s="3">
        <f t="shared" si="36"/>
        <v>198826.81</v>
      </c>
      <c r="CD8" s="35">
        <v>10</v>
      </c>
      <c r="CE8" s="3">
        <f t="shared" si="37"/>
        <v>198826.81</v>
      </c>
      <c r="CF8" s="3"/>
      <c r="CG8" s="3"/>
      <c r="CH8" s="76">
        <f t="shared" si="38"/>
        <v>0</v>
      </c>
      <c r="CI8" s="3">
        <f t="shared" si="39"/>
        <v>0</v>
      </c>
      <c r="CJ8" s="3">
        <f t="shared" si="40"/>
        <v>198826.81</v>
      </c>
      <c r="CK8" s="36">
        <v>0.3</v>
      </c>
      <c r="CL8" s="3">
        <f t="shared" si="41"/>
        <v>-59648.042999999998</v>
      </c>
      <c r="CM8" s="3">
        <f t="shared" si="42"/>
        <v>139178.76699999999</v>
      </c>
      <c r="CO8" s="35">
        <v>10</v>
      </c>
      <c r="CP8" s="3">
        <f t="shared" si="43"/>
        <v>139178.76699999999</v>
      </c>
      <c r="CQ8" s="3"/>
      <c r="CR8" s="3"/>
      <c r="CS8" s="76">
        <f t="shared" si="44"/>
        <v>0</v>
      </c>
      <c r="CT8" s="3">
        <f t="shared" si="45"/>
        <v>0</v>
      </c>
      <c r="CU8" s="3">
        <f t="shared" si="46"/>
        <v>139178.76699999999</v>
      </c>
      <c r="CV8" s="36">
        <v>0.3</v>
      </c>
      <c r="CW8" s="3">
        <f t="shared" si="47"/>
        <v>-41753.630099999995</v>
      </c>
      <c r="CX8" s="3">
        <f t="shared" si="48"/>
        <v>97425.136899999998</v>
      </c>
      <c r="CZ8" s="35">
        <v>10</v>
      </c>
      <c r="DA8" s="3">
        <f t="shared" si="49"/>
        <v>97425.136899999998</v>
      </c>
      <c r="DB8" s="3"/>
      <c r="DC8" s="3"/>
      <c r="DD8" s="76">
        <f t="shared" si="50"/>
        <v>0</v>
      </c>
      <c r="DE8" s="3">
        <f t="shared" si="51"/>
        <v>0</v>
      </c>
      <c r="DF8" s="3">
        <f t="shared" si="52"/>
        <v>97425.136899999998</v>
      </c>
      <c r="DG8" s="36">
        <v>0.3</v>
      </c>
      <c r="DH8" s="3">
        <f t="shared" si="53"/>
        <v>-29227.541069999999</v>
      </c>
      <c r="DI8" s="3">
        <f t="shared" si="54"/>
        <v>68197.595830000006</v>
      </c>
    </row>
    <row r="9" spans="1:113" x14ac:dyDescent="0.25">
      <c r="B9" s="45">
        <v>10.1</v>
      </c>
      <c r="C9" s="46" t="s">
        <v>122</v>
      </c>
      <c r="D9" s="47">
        <v>0</v>
      </c>
      <c r="E9" s="49"/>
      <c r="F9" s="49"/>
      <c r="G9" s="50">
        <v>0</v>
      </c>
      <c r="H9" s="50">
        <v>0</v>
      </c>
      <c r="I9" s="50">
        <v>0</v>
      </c>
      <c r="J9" s="51">
        <v>0.3</v>
      </c>
      <c r="K9" s="50">
        <v>0</v>
      </c>
      <c r="L9" s="50">
        <v>0</v>
      </c>
      <c r="N9" s="39">
        <f t="shared" si="0"/>
        <v>0</v>
      </c>
      <c r="P9" s="35">
        <v>10.1</v>
      </c>
      <c r="Q9" s="3"/>
      <c r="R9" s="3">
        <f t="shared" si="1"/>
        <v>0</v>
      </c>
      <c r="S9" s="3"/>
      <c r="T9" s="76">
        <f t="shared" si="2"/>
        <v>0</v>
      </c>
      <c r="U9" s="3">
        <f t="shared" si="3"/>
        <v>0</v>
      </c>
      <c r="V9" s="3">
        <f t="shared" si="4"/>
        <v>0</v>
      </c>
      <c r="W9" s="36">
        <v>0.3</v>
      </c>
      <c r="X9" s="3">
        <f t="shared" si="5"/>
        <v>0</v>
      </c>
      <c r="Y9" s="3">
        <f t="shared" si="6"/>
        <v>0</v>
      </c>
      <c r="Z9"/>
      <c r="AA9" s="35">
        <v>10.1</v>
      </c>
      <c r="AB9" s="3">
        <f t="shared" si="7"/>
        <v>0</v>
      </c>
      <c r="AC9" s="3"/>
      <c r="AD9" s="3"/>
      <c r="AE9" s="76">
        <f t="shared" si="8"/>
        <v>0</v>
      </c>
      <c r="AF9" s="3">
        <f t="shared" si="9"/>
        <v>0</v>
      </c>
      <c r="AG9" s="3">
        <f t="shared" si="10"/>
        <v>0</v>
      </c>
      <c r="AH9" s="36">
        <v>0.3</v>
      </c>
      <c r="AI9" s="3">
        <f t="shared" si="11"/>
        <v>0</v>
      </c>
      <c r="AJ9" s="3">
        <f t="shared" si="12"/>
        <v>0</v>
      </c>
      <c r="AK9"/>
      <c r="AL9" s="35">
        <v>10.1</v>
      </c>
      <c r="AM9" s="3">
        <f t="shared" si="13"/>
        <v>0</v>
      </c>
      <c r="AN9" s="3"/>
      <c r="AO9" s="3"/>
      <c r="AP9" s="76">
        <f t="shared" si="14"/>
        <v>0</v>
      </c>
      <c r="AQ9" s="3">
        <f t="shared" si="15"/>
        <v>0</v>
      </c>
      <c r="AR9" s="3">
        <f t="shared" si="16"/>
        <v>0</v>
      </c>
      <c r="AS9" s="36">
        <v>0.3</v>
      </c>
      <c r="AT9" s="3">
        <f t="shared" si="17"/>
        <v>0</v>
      </c>
      <c r="AU9" s="3">
        <f t="shared" si="18"/>
        <v>0</v>
      </c>
      <c r="AV9"/>
      <c r="AW9" s="35">
        <v>10.1</v>
      </c>
      <c r="AX9" s="3">
        <f t="shared" si="19"/>
        <v>0</v>
      </c>
      <c r="AY9" s="3"/>
      <c r="AZ9" s="3"/>
      <c r="BA9" s="76">
        <f t="shared" si="20"/>
        <v>0</v>
      </c>
      <c r="BB9" s="3">
        <f t="shared" si="21"/>
        <v>0</v>
      </c>
      <c r="BC9" s="3">
        <f t="shared" si="22"/>
        <v>0</v>
      </c>
      <c r="BD9" s="36">
        <v>0.3</v>
      </c>
      <c r="BE9" s="3">
        <f t="shared" si="23"/>
        <v>0</v>
      </c>
      <c r="BF9" s="3">
        <f t="shared" si="24"/>
        <v>0</v>
      </c>
      <c r="BG9"/>
      <c r="BH9" s="35">
        <v>10.1</v>
      </c>
      <c r="BI9" s="3">
        <f t="shared" si="25"/>
        <v>0</v>
      </c>
      <c r="BJ9" s="3"/>
      <c r="BK9" s="3"/>
      <c r="BL9" s="76">
        <f t="shared" si="26"/>
        <v>0</v>
      </c>
      <c r="BM9" s="3">
        <f t="shared" si="27"/>
        <v>0</v>
      </c>
      <c r="BN9" s="3">
        <f t="shared" si="28"/>
        <v>0</v>
      </c>
      <c r="BO9" s="36">
        <v>0.3</v>
      </c>
      <c r="BP9" s="3">
        <f t="shared" si="29"/>
        <v>0</v>
      </c>
      <c r="BQ9" s="3">
        <f t="shared" si="30"/>
        <v>0</v>
      </c>
      <c r="BS9" s="35">
        <v>10.1</v>
      </c>
      <c r="BT9" s="3">
        <f t="shared" si="31"/>
        <v>0</v>
      </c>
      <c r="BU9" s="3"/>
      <c r="BV9" s="3"/>
      <c r="BW9" s="76">
        <f t="shared" si="32"/>
        <v>0</v>
      </c>
      <c r="BX9" s="3">
        <f t="shared" si="33"/>
        <v>0</v>
      </c>
      <c r="BY9" s="3">
        <f t="shared" si="34"/>
        <v>0</v>
      </c>
      <c r="BZ9" s="36">
        <v>0.3</v>
      </c>
      <c r="CA9" s="3">
        <f t="shared" si="35"/>
        <v>0</v>
      </c>
      <c r="CB9" s="3">
        <f t="shared" si="36"/>
        <v>0</v>
      </c>
      <c r="CD9" s="35">
        <v>10.1</v>
      </c>
      <c r="CE9" s="3">
        <f t="shared" si="37"/>
        <v>0</v>
      </c>
      <c r="CF9" s="3"/>
      <c r="CG9" s="3"/>
      <c r="CH9" s="76">
        <f t="shared" si="38"/>
        <v>0</v>
      </c>
      <c r="CI9" s="3">
        <f t="shared" si="39"/>
        <v>0</v>
      </c>
      <c r="CJ9" s="3">
        <f t="shared" si="40"/>
        <v>0</v>
      </c>
      <c r="CK9" s="36">
        <v>0.3</v>
      </c>
      <c r="CL9" s="3">
        <f t="shared" si="41"/>
        <v>0</v>
      </c>
      <c r="CM9" s="3">
        <f t="shared" si="42"/>
        <v>0</v>
      </c>
      <c r="CO9" s="35">
        <v>10.1</v>
      </c>
      <c r="CP9" s="3">
        <f t="shared" si="43"/>
        <v>0</v>
      </c>
      <c r="CQ9" s="3"/>
      <c r="CR9" s="3"/>
      <c r="CS9" s="76">
        <f t="shared" si="44"/>
        <v>0</v>
      </c>
      <c r="CT9" s="3">
        <f t="shared" si="45"/>
        <v>0</v>
      </c>
      <c r="CU9" s="3">
        <f t="shared" si="46"/>
        <v>0</v>
      </c>
      <c r="CV9" s="36">
        <v>0.3</v>
      </c>
      <c r="CW9" s="3">
        <f t="shared" si="47"/>
        <v>0</v>
      </c>
      <c r="CX9" s="3">
        <f t="shared" si="48"/>
        <v>0</v>
      </c>
      <c r="CZ9" s="35">
        <v>10.1</v>
      </c>
      <c r="DA9" s="3">
        <f t="shared" si="49"/>
        <v>0</v>
      </c>
      <c r="DB9" s="3"/>
      <c r="DC9" s="3"/>
      <c r="DD9" s="76">
        <f t="shared" si="50"/>
        <v>0</v>
      </c>
      <c r="DE9" s="3">
        <f t="shared" si="51"/>
        <v>0</v>
      </c>
      <c r="DF9" s="3">
        <f t="shared" si="52"/>
        <v>0</v>
      </c>
      <c r="DG9" s="36">
        <v>0.3</v>
      </c>
      <c r="DH9" s="3">
        <f t="shared" si="53"/>
        <v>0</v>
      </c>
      <c r="DI9" s="3">
        <f t="shared" si="54"/>
        <v>0</v>
      </c>
    </row>
    <row r="10" spans="1:113" x14ac:dyDescent="0.25">
      <c r="B10" s="45">
        <v>12</v>
      </c>
      <c r="C10" s="46" t="s">
        <v>123</v>
      </c>
      <c r="D10" s="47">
        <v>832250.00240000454</v>
      </c>
      <c r="E10" s="49">
        <v>689500.00480000826</v>
      </c>
      <c r="F10" s="49"/>
      <c r="G10" s="50">
        <v>1521750.0072000129</v>
      </c>
      <c r="H10" s="50">
        <v>344750.00240000413</v>
      </c>
      <c r="I10" s="63">
        <v>1521750.0072000129</v>
      </c>
      <c r="J10" s="51">
        <v>1</v>
      </c>
      <c r="K10" s="50">
        <v>1521750.0072000129</v>
      </c>
      <c r="L10" s="50">
        <v>0</v>
      </c>
      <c r="N10" s="39">
        <f t="shared" si="0"/>
        <v>689500.00480000826</v>
      </c>
      <c r="P10" s="35">
        <v>12</v>
      </c>
      <c r="Q10" s="3"/>
      <c r="R10" s="3">
        <f t="shared" si="1"/>
        <v>689500.00480000826</v>
      </c>
      <c r="S10" s="3"/>
      <c r="T10" s="76">
        <f t="shared" si="2"/>
        <v>689500.00480000826</v>
      </c>
      <c r="U10" s="3">
        <f t="shared" si="3"/>
        <v>689500.00480000826</v>
      </c>
      <c r="V10" s="3">
        <f t="shared" si="4"/>
        <v>689500.00480000826</v>
      </c>
      <c r="W10" s="36">
        <v>1</v>
      </c>
      <c r="X10" s="3">
        <f>-T10</f>
        <v>-689500.00480000826</v>
      </c>
      <c r="Y10" s="3">
        <f t="shared" si="6"/>
        <v>0</v>
      </c>
      <c r="Z10"/>
      <c r="AA10" s="35">
        <v>12</v>
      </c>
      <c r="AB10" s="3">
        <f t="shared" si="7"/>
        <v>0</v>
      </c>
      <c r="AC10" s="3"/>
      <c r="AD10" s="3"/>
      <c r="AE10" s="76">
        <f t="shared" si="8"/>
        <v>0</v>
      </c>
      <c r="AF10" s="3">
        <f t="shared" si="9"/>
        <v>0</v>
      </c>
      <c r="AG10" s="3">
        <f t="shared" si="10"/>
        <v>0</v>
      </c>
      <c r="AH10" s="36">
        <v>1</v>
      </c>
      <c r="AI10" s="3">
        <f t="shared" si="11"/>
        <v>0</v>
      </c>
      <c r="AJ10" s="3">
        <f t="shared" si="12"/>
        <v>0</v>
      </c>
      <c r="AK10"/>
      <c r="AL10" s="35">
        <v>12</v>
      </c>
      <c r="AM10" s="3">
        <f t="shared" si="13"/>
        <v>0</v>
      </c>
      <c r="AN10" s="3"/>
      <c r="AO10" s="3"/>
      <c r="AP10" s="76">
        <f t="shared" si="14"/>
        <v>0</v>
      </c>
      <c r="AQ10" s="3">
        <f t="shared" si="15"/>
        <v>0</v>
      </c>
      <c r="AR10" s="3">
        <f t="shared" si="16"/>
        <v>0</v>
      </c>
      <c r="AS10" s="36">
        <v>1</v>
      </c>
      <c r="AT10" s="3">
        <f t="shared" si="17"/>
        <v>0</v>
      </c>
      <c r="AU10" s="3">
        <f t="shared" si="18"/>
        <v>0</v>
      </c>
      <c r="AV10"/>
      <c r="AW10" s="35">
        <v>12</v>
      </c>
      <c r="AX10" s="3">
        <f t="shared" si="19"/>
        <v>0</v>
      </c>
      <c r="AY10" s="3"/>
      <c r="AZ10" s="3"/>
      <c r="BA10" s="76">
        <f t="shared" si="20"/>
        <v>0</v>
      </c>
      <c r="BB10" s="3">
        <f t="shared" si="21"/>
        <v>0</v>
      </c>
      <c r="BC10" s="3">
        <f t="shared" si="22"/>
        <v>0</v>
      </c>
      <c r="BD10" s="36">
        <v>1</v>
      </c>
      <c r="BE10" s="3">
        <f t="shared" si="23"/>
        <v>0</v>
      </c>
      <c r="BF10" s="3">
        <f t="shared" si="24"/>
        <v>0</v>
      </c>
      <c r="BG10"/>
      <c r="BH10" s="35">
        <v>12</v>
      </c>
      <c r="BI10" s="3">
        <f t="shared" si="25"/>
        <v>0</v>
      </c>
      <c r="BJ10" s="3"/>
      <c r="BK10" s="3"/>
      <c r="BL10" s="76">
        <f t="shared" si="26"/>
        <v>0</v>
      </c>
      <c r="BM10" s="3">
        <f t="shared" si="27"/>
        <v>0</v>
      </c>
      <c r="BN10" s="3">
        <f t="shared" si="28"/>
        <v>0</v>
      </c>
      <c r="BO10" s="36">
        <v>1</v>
      </c>
      <c r="BP10" s="3">
        <f t="shared" si="29"/>
        <v>0</v>
      </c>
      <c r="BQ10" s="3">
        <f t="shared" si="30"/>
        <v>0</v>
      </c>
      <c r="BS10" s="35">
        <v>12</v>
      </c>
      <c r="BT10" s="3">
        <f t="shared" si="31"/>
        <v>0</v>
      </c>
      <c r="BU10" s="3"/>
      <c r="BV10" s="3"/>
      <c r="BW10" s="76">
        <f t="shared" si="32"/>
        <v>0</v>
      </c>
      <c r="BX10" s="3">
        <f t="shared" si="33"/>
        <v>0</v>
      </c>
      <c r="BY10" s="3">
        <f t="shared" si="34"/>
        <v>0</v>
      </c>
      <c r="BZ10" s="36">
        <v>1</v>
      </c>
      <c r="CA10" s="3">
        <f t="shared" si="35"/>
        <v>0</v>
      </c>
      <c r="CB10" s="3">
        <f t="shared" si="36"/>
        <v>0</v>
      </c>
      <c r="CD10" s="35">
        <v>12</v>
      </c>
      <c r="CE10" s="3">
        <f t="shared" si="37"/>
        <v>0</v>
      </c>
      <c r="CF10" s="3"/>
      <c r="CG10" s="3"/>
      <c r="CH10" s="76">
        <f t="shared" si="38"/>
        <v>0</v>
      </c>
      <c r="CI10" s="3">
        <f t="shared" si="39"/>
        <v>0</v>
      </c>
      <c r="CJ10" s="3">
        <f t="shared" si="40"/>
        <v>0</v>
      </c>
      <c r="CK10" s="36">
        <v>1</v>
      </c>
      <c r="CL10" s="3">
        <f t="shared" si="41"/>
        <v>0</v>
      </c>
      <c r="CM10" s="3">
        <f t="shared" si="42"/>
        <v>0</v>
      </c>
      <c r="CO10" s="35">
        <v>12</v>
      </c>
      <c r="CP10" s="3">
        <f t="shared" si="43"/>
        <v>0</v>
      </c>
      <c r="CQ10" s="3"/>
      <c r="CR10" s="3"/>
      <c r="CS10" s="76">
        <f t="shared" si="44"/>
        <v>0</v>
      </c>
      <c r="CT10" s="3">
        <f t="shared" si="45"/>
        <v>0</v>
      </c>
      <c r="CU10" s="3">
        <f t="shared" si="46"/>
        <v>0</v>
      </c>
      <c r="CV10" s="36">
        <v>1</v>
      </c>
      <c r="CW10" s="3">
        <f t="shared" si="47"/>
        <v>0</v>
      </c>
      <c r="CX10" s="3">
        <f t="shared" si="48"/>
        <v>0</v>
      </c>
      <c r="CZ10" s="35">
        <v>12</v>
      </c>
      <c r="DA10" s="3">
        <f t="shared" si="49"/>
        <v>0</v>
      </c>
      <c r="DB10" s="3"/>
      <c r="DC10" s="3"/>
      <c r="DD10" s="76">
        <f t="shared" si="50"/>
        <v>0</v>
      </c>
      <c r="DE10" s="3">
        <f t="shared" si="51"/>
        <v>0</v>
      </c>
      <c r="DF10" s="3">
        <f t="shared" si="52"/>
        <v>0</v>
      </c>
      <c r="DG10" s="36">
        <v>1</v>
      </c>
      <c r="DH10" s="3">
        <f t="shared" si="53"/>
        <v>0</v>
      </c>
      <c r="DI10" s="3">
        <f t="shared" si="54"/>
        <v>0</v>
      </c>
    </row>
    <row r="11" spans="1:113" x14ac:dyDescent="0.25">
      <c r="B11" s="45" t="s">
        <v>29</v>
      </c>
      <c r="C11" s="46" t="s">
        <v>124</v>
      </c>
      <c r="D11" s="47">
        <v>7688.3569469999993</v>
      </c>
      <c r="E11" s="49"/>
      <c r="F11" s="49"/>
      <c r="G11" s="50">
        <v>7688.3569469999993</v>
      </c>
      <c r="H11" s="50">
        <v>0</v>
      </c>
      <c r="I11" s="50">
        <v>7688.3569469999993</v>
      </c>
      <c r="J11" s="53">
        <v>0.1</v>
      </c>
      <c r="K11" s="50">
        <v>768.83569469999998</v>
      </c>
      <c r="L11" s="50">
        <v>6919.5212522999991</v>
      </c>
      <c r="N11" s="39">
        <f t="shared" si="0"/>
        <v>0</v>
      </c>
      <c r="P11" s="35" t="s">
        <v>29</v>
      </c>
      <c r="Q11" s="3"/>
      <c r="R11" s="3">
        <f t="shared" si="1"/>
        <v>0</v>
      </c>
      <c r="S11" s="3"/>
      <c r="T11" s="76">
        <f t="shared" si="2"/>
        <v>0</v>
      </c>
      <c r="U11" s="3">
        <f t="shared" si="3"/>
        <v>0</v>
      </c>
      <c r="V11" s="3">
        <f t="shared" si="4"/>
        <v>0</v>
      </c>
      <c r="W11" s="36"/>
      <c r="X11" s="3">
        <f t="shared" si="5"/>
        <v>0</v>
      </c>
      <c r="Y11" s="3">
        <f t="shared" si="6"/>
        <v>0</v>
      </c>
      <c r="Z11"/>
      <c r="AA11" s="35" t="s">
        <v>29</v>
      </c>
      <c r="AB11" s="3">
        <f t="shared" si="7"/>
        <v>0</v>
      </c>
      <c r="AC11" s="3"/>
      <c r="AD11" s="3"/>
      <c r="AE11" s="76">
        <f t="shared" si="8"/>
        <v>0</v>
      </c>
      <c r="AF11" s="3">
        <f t="shared" si="9"/>
        <v>0</v>
      </c>
      <c r="AG11" s="3">
        <f t="shared" si="10"/>
        <v>0</v>
      </c>
      <c r="AH11" s="36"/>
      <c r="AI11" s="3">
        <f t="shared" si="11"/>
        <v>0</v>
      </c>
      <c r="AJ11" s="3">
        <f t="shared" si="12"/>
        <v>0</v>
      </c>
      <c r="AK11"/>
      <c r="AL11" s="35" t="s">
        <v>29</v>
      </c>
      <c r="AM11" s="3">
        <f t="shared" si="13"/>
        <v>0</v>
      </c>
      <c r="AN11" s="3"/>
      <c r="AO11" s="3"/>
      <c r="AP11" s="76">
        <f t="shared" si="14"/>
        <v>0</v>
      </c>
      <c r="AQ11" s="3">
        <f t="shared" si="15"/>
        <v>0</v>
      </c>
      <c r="AR11" s="3">
        <f t="shared" si="16"/>
        <v>0</v>
      </c>
      <c r="AS11" s="36"/>
      <c r="AT11" s="3">
        <f t="shared" si="17"/>
        <v>0</v>
      </c>
      <c r="AU11" s="3">
        <f t="shared" si="18"/>
        <v>0</v>
      </c>
      <c r="AV11"/>
      <c r="AW11" s="35" t="s">
        <v>29</v>
      </c>
      <c r="AX11" s="3">
        <f t="shared" si="19"/>
        <v>0</v>
      </c>
      <c r="AY11" s="3"/>
      <c r="AZ11" s="3"/>
      <c r="BA11" s="76">
        <f t="shared" si="20"/>
        <v>0</v>
      </c>
      <c r="BB11" s="3">
        <f t="shared" si="21"/>
        <v>0</v>
      </c>
      <c r="BC11" s="3">
        <f t="shared" si="22"/>
        <v>0</v>
      </c>
      <c r="BD11" s="36"/>
      <c r="BE11" s="3">
        <f t="shared" si="23"/>
        <v>0</v>
      </c>
      <c r="BF11" s="3">
        <f t="shared" si="24"/>
        <v>0</v>
      </c>
      <c r="BG11"/>
      <c r="BH11" s="35" t="s">
        <v>29</v>
      </c>
      <c r="BI11" s="3">
        <f t="shared" si="25"/>
        <v>0</v>
      </c>
      <c r="BJ11" s="3"/>
      <c r="BK11" s="3"/>
      <c r="BL11" s="76">
        <f t="shared" si="26"/>
        <v>0</v>
      </c>
      <c r="BM11" s="3">
        <f t="shared" si="27"/>
        <v>0</v>
      </c>
      <c r="BN11" s="3">
        <f t="shared" si="28"/>
        <v>0</v>
      </c>
      <c r="BO11" s="36"/>
      <c r="BP11" s="3">
        <f t="shared" si="29"/>
        <v>0</v>
      </c>
      <c r="BQ11" s="3">
        <f t="shared" si="30"/>
        <v>0</v>
      </c>
      <c r="BS11" s="35" t="s">
        <v>29</v>
      </c>
      <c r="BT11" s="3">
        <f t="shared" si="31"/>
        <v>0</v>
      </c>
      <c r="BU11" s="3"/>
      <c r="BV11" s="3"/>
      <c r="BW11" s="76">
        <f t="shared" si="32"/>
        <v>0</v>
      </c>
      <c r="BX11" s="3">
        <f t="shared" si="33"/>
        <v>0</v>
      </c>
      <c r="BY11" s="3">
        <f t="shared" si="34"/>
        <v>0</v>
      </c>
      <c r="BZ11" s="36"/>
      <c r="CA11" s="3">
        <f t="shared" si="35"/>
        <v>0</v>
      </c>
      <c r="CB11" s="3">
        <f t="shared" si="36"/>
        <v>0</v>
      </c>
      <c r="CD11" s="35" t="s">
        <v>29</v>
      </c>
      <c r="CE11" s="3">
        <f t="shared" si="37"/>
        <v>0</v>
      </c>
      <c r="CF11" s="3"/>
      <c r="CG11" s="3"/>
      <c r="CH11" s="76">
        <f t="shared" si="38"/>
        <v>0</v>
      </c>
      <c r="CI11" s="3">
        <f t="shared" si="39"/>
        <v>0</v>
      </c>
      <c r="CJ11" s="3">
        <f t="shared" si="40"/>
        <v>0</v>
      </c>
      <c r="CK11" s="36"/>
      <c r="CL11" s="3">
        <f t="shared" si="41"/>
        <v>0</v>
      </c>
      <c r="CM11" s="3">
        <f t="shared" si="42"/>
        <v>0</v>
      </c>
      <c r="CO11" s="35" t="s">
        <v>29</v>
      </c>
      <c r="CP11" s="3">
        <f t="shared" si="43"/>
        <v>0</v>
      </c>
      <c r="CQ11" s="3"/>
      <c r="CR11" s="3"/>
      <c r="CS11" s="76">
        <f t="shared" si="44"/>
        <v>0</v>
      </c>
      <c r="CT11" s="3">
        <f t="shared" si="45"/>
        <v>0</v>
      </c>
      <c r="CU11" s="3">
        <f t="shared" si="46"/>
        <v>0</v>
      </c>
      <c r="CV11" s="36"/>
      <c r="CW11" s="3">
        <f t="shared" si="47"/>
        <v>0</v>
      </c>
      <c r="CX11" s="3">
        <f t="shared" si="48"/>
        <v>0</v>
      </c>
      <c r="CZ11" s="35" t="s">
        <v>29</v>
      </c>
      <c r="DA11" s="3">
        <f t="shared" si="49"/>
        <v>0</v>
      </c>
      <c r="DB11" s="3"/>
      <c r="DC11" s="3"/>
      <c r="DD11" s="76">
        <f t="shared" si="50"/>
        <v>0</v>
      </c>
      <c r="DE11" s="3">
        <f t="shared" si="51"/>
        <v>0</v>
      </c>
      <c r="DF11" s="3">
        <f t="shared" si="52"/>
        <v>0</v>
      </c>
      <c r="DG11" s="36"/>
      <c r="DH11" s="3">
        <f t="shared" si="53"/>
        <v>0</v>
      </c>
      <c r="DI11" s="3">
        <f t="shared" si="54"/>
        <v>0</v>
      </c>
    </row>
    <row r="12" spans="1:113" x14ac:dyDescent="0.25">
      <c r="B12" s="45" t="s">
        <v>30</v>
      </c>
      <c r="C12" s="46" t="s">
        <v>125</v>
      </c>
      <c r="D12" s="47">
        <v>0</v>
      </c>
      <c r="E12" s="49"/>
      <c r="F12" s="49"/>
      <c r="G12" s="50">
        <v>0</v>
      </c>
      <c r="H12" s="50">
        <v>0</v>
      </c>
      <c r="I12" s="50">
        <v>0</v>
      </c>
      <c r="J12" s="53"/>
      <c r="K12" s="50">
        <v>0</v>
      </c>
      <c r="L12" s="50">
        <v>0</v>
      </c>
      <c r="N12" s="39">
        <f t="shared" si="0"/>
        <v>0</v>
      </c>
      <c r="P12" s="35" t="s">
        <v>30</v>
      </c>
      <c r="Q12" s="3"/>
      <c r="R12" s="3">
        <f t="shared" si="1"/>
        <v>0</v>
      </c>
      <c r="S12" s="3"/>
      <c r="T12" s="76">
        <f t="shared" si="2"/>
        <v>0</v>
      </c>
      <c r="U12" s="3">
        <f t="shared" si="3"/>
        <v>0</v>
      </c>
      <c r="V12" s="3">
        <f t="shared" si="4"/>
        <v>0</v>
      </c>
      <c r="W12" s="36"/>
      <c r="X12" s="3">
        <f t="shared" si="5"/>
        <v>0</v>
      </c>
      <c r="Y12" s="3">
        <f t="shared" si="6"/>
        <v>0</v>
      </c>
      <c r="Z12"/>
      <c r="AA12" s="35" t="s">
        <v>30</v>
      </c>
      <c r="AB12" s="3">
        <f t="shared" si="7"/>
        <v>0</v>
      </c>
      <c r="AC12" s="3"/>
      <c r="AD12" s="3"/>
      <c r="AE12" s="76">
        <f t="shared" si="8"/>
        <v>0</v>
      </c>
      <c r="AF12" s="3">
        <f t="shared" si="9"/>
        <v>0</v>
      </c>
      <c r="AG12" s="3">
        <f t="shared" si="10"/>
        <v>0</v>
      </c>
      <c r="AH12" s="36"/>
      <c r="AI12" s="3">
        <f t="shared" si="11"/>
        <v>0</v>
      </c>
      <c r="AJ12" s="3">
        <f t="shared" si="12"/>
        <v>0</v>
      </c>
      <c r="AK12"/>
      <c r="AL12" s="35" t="s">
        <v>30</v>
      </c>
      <c r="AM12" s="3">
        <f t="shared" si="13"/>
        <v>0</v>
      </c>
      <c r="AN12" s="3"/>
      <c r="AO12" s="3"/>
      <c r="AP12" s="76">
        <f t="shared" si="14"/>
        <v>0</v>
      </c>
      <c r="AQ12" s="3">
        <f t="shared" si="15"/>
        <v>0</v>
      </c>
      <c r="AR12" s="3">
        <f t="shared" si="16"/>
        <v>0</v>
      </c>
      <c r="AS12" s="36"/>
      <c r="AT12" s="3">
        <f t="shared" si="17"/>
        <v>0</v>
      </c>
      <c r="AU12" s="3">
        <f t="shared" si="18"/>
        <v>0</v>
      </c>
      <c r="AV12"/>
      <c r="AW12" s="35" t="s">
        <v>30</v>
      </c>
      <c r="AX12" s="3">
        <f t="shared" si="19"/>
        <v>0</v>
      </c>
      <c r="AY12" s="3"/>
      <c r="AZ12" s="3"/>
      <c r="BA12" s="76">
        <f t="shared" si="20"/>
        <v>0</v>
      </c>
      <c r="BB12" s="3">
        <f t="shared" si="21"/>
        <v>0</v>
      </c>
      <c r="BC12" s="3">
        <f t="shared" si="22"/>
        <v>0</v>
      </c>
      <c r="BD12" s="36"/>
      <c r="BE12" s="3">
        <f t="shared" si="23"/>
        <v>0</v>
      </c>
      <c r="BF12" s="3">
        <f t="shared" si="24"/>
        <v>0</v>
      </c>
      <c r="BG12"/>
      <c r="BH12" s="35" t="s">
        <v>30</v>
      </c>
      <c r="BI12" s="3">
        <f t="shared" si="25"/>
        <v>0</v>
      </c>
      <c r="BJ12" s="3"/>
      <c r="BK12" s="3"/>
      <c r="BL12" s="76">
        <f t="shared" si="26"/>
        <v>0</v>
      </c>
      <c r="BM12" s="3">
        <f t="shared" si="27"/>
        <v>0</v>
      </c>
      <c r="BN12" s="3">
        <f t="shared" si="28"/>
        <v>0</v>
      </c>
      <c r="BO12" s="36"/>
      <c r="BP12" s="3">
        <f t="shared" si="29"/>
        <v>0</v>
      </c>
      <c r="BQ12" s="3">
        <f t="shared" si="30"/>
        <v>0</v>
      </c>
      <c r="BS12" s="35" t="s">
        <v>30</v>
      </c>
      <c r="BT12" s="3">
        <f t="shared" si="31"/>
        <v>0</v>
      </c>
      <c r="BU12" s="3"/>
      <c r="BV12" s="3"/>
      <c r="BW12" s="76">
        <f t="shared" si="32"/>
        <v>0</v>
      </c>
      <c r="BX12" s="3">
        <f t="shared" si="33"/>
        <v>0</v>
      </c>
      <c r="BY12" s="3">
        <f t="shared" si="34"/>
        <v>0</v>
      </c>
      <c r="BZ12" s="36"/>
      <c r="CA12" s="3">
        <f t="shared" si="35"/>
        <v>0</v>
      </c>
      <c r="CB12" s="3">
        <f t="shared" si="36"/>
        <v>0</v>
      </c>
      <c r="CD12" s="35" t="s">
        <v>30</v>
      </c>
      <c r="CE12" s="3">
        <f t="shared" si="37"/>
        <v>0</v>
      </c>
      <c r="CF12" s="3"/>
      <c r="CG12" s="3"/>
      <c r="CH12" s="76">
        <f t="shared" si="38"/>
        <v>0</v>
      </c>
      <c r="CI12" s="3">
        <f t="shared" si="39"/>
        <v>0</v>
      </c>
      <c r="CJ12" s="3">
        <f t="shared" si="40"/>
        <v>0</v>
      </c>
      <c r="CK12" s="36"/>
      <c r="CL12" s="3">
        <f t="shared" si="41"/>
        <v>0</v>
      </c>
      <c r="CM12" s="3">
        <f t="shared" si="42"/>
        <v>0</v>
      </c>
      <c r="CO12" s="35" t="s">
        <v>30</v>
      </c>
      <c r="CP12" s="3">
        <f t="shared" si="43"/>
        <v>0</v>
      </c>
      <c r="CQ12" s="3"/>
      <c r="CR12" s="3"/>
      <c r="CS12" s="76">
        <f t="shared" si="44"/>
        <v>0</v>
      </c>
      <c r="CT12" s="3">
        <f t="shared" si="45"/>
        <v>0</v>
      </c>
      <c r="CU12" s="3">
        <f t="shared" si="46"/>
        <v>0</v>
      </c>
      <c r="CV12" s="36"/>
      <c r="CW12" s="3">
        <f t="shared" si="47"/>
        <v>0</v>
      </c>
      <c r="CX12" s="3">
        <f t="shared" si="48"/>
        <v>0</v>
      </c>
      <c r="CZ12" s="35" t="s">
        <v>30</v>
      </c>
      <c r="DA12" s="3">
        <f t="shared" si="49"/>
        <v>0</v>
      </c>
      <c r="DB12" s="3"/>
      <c r="DC12" s="3"/>
      <c r="DD12" s="76">
        <f t="shared" si="50"/>
        <v>0</v>
      </c>
      <c r="DE12" s="3">
        <f t="shared" si="51"/>
        <v>0</v>
      </c>
      <c r="DF12" s="3">
        <f t="shared" si="52"/>
        <v>0</v>
      </c>
      <c r="DG12" s="36"/>
      <c r="DH12" s="3">
        <f t="shared" si="53"/>
        <v>0</v>
      </c>
      <c r="DI12" s="3">
        <f t="shared" si="54"/>
        <v>0</v>
      </c>
    </row>
    <row r="13" spans="1:113" x14ac:dyDescent="0.25">
      <c r="B13" s="45" t="s">
        <v>31</v>
      </c>
      <c r="C13" s="46" t="s">
        <v>126</v>
      </c>
      <c r="D13" s="47">
        <v>0</v>
      </c>
      <c r="E13" s="49"/>
      <c r="F13" s="49"/>
      <c r="G13" s="50">
        <v>0</v>
      </c>
      <c r="H13" s="50">
        <v>0</v>
      </c>
      <c r="I13" s="50">
        <v>0</v>
      </c>
      <c r="J13" s="53"/>
      <c r="K13" s="50">
        <v>0</v>
      </c>
      <c r="L13" s="50">
        <v>0</v>
      </c>
      <c r="N13" s="39">
        <f t="shared" si="0"/>
        <v>0</v>
      </c>
      <c r="P13" s="35" t="s">
        <v>31</v>
      </c>
      <c r="Q13" s="3"/>
      <c r="R13" s="3">
        <f t="shared" si="1"/>
        <v>0</v>
      </c>
      <c r="S13" s="3"/>
      <c r="T13" s="76">
        <f t="shared" si="2"/>
        <v>0</v>
      </c>
      <c r="U13" s="3">
        <f t="shared" si="3"/>
        <v>0</v>
      </c>
      <c r="V13" s="3">
        <f t="shared" si="4"/>
        <v>0</v>
      </c>
      <c r="W13" s="36"/>
      <c r="X13" s="3">
        <f t="shared" si="5"/>
        <v>0</v>
      </c>
      <c r="Y13" s="3">
        <f t="shared" si="6"/>
        <v>0</v>
      </c>
      <c r="Z13"/>
      <c r="AA13" s="35" t="s">
        <v>31</v>
      </c>
      <c r="AB13" s="3">
        <f t="shared" si="7"/>
        <v>0</v>
      </c>
      <c r="AC13" s="3"/>
      <c r="AD13" s="3"/>
      <c r="AE13" s="76">
        <f t="shared" si="8"/>
        <v>0</v>
      </c>
      <c r="AF13" s="3">
        <f t="shared" si="9"/>
        <v>0</v>
      </c>
      <c r="AG13" s="3">
        <f t="shared" si="10"/>
        <v>0</v>
      </c>
      <c r="AH13" s="36"/>
      <c r="AI13" s="3">
        <f t="shared" si="11"/>
        <v>0</v>
      </c>
      <c r="AJ13" s="3">
        <f t="shared" si="12"/>
        <v>0</v>
      </c>
      <c r="AK13"/>
      <c r="AL13" s="35" t="s">
        <v>31</v>
      </c>
      <c r="AM13" s="3">
        <f t="shared" si="13"/>
        <v>0</v>
      </c>
      <c r="AN13" s="3"/>
      <c r="AO13" s="3"/>
      <c r="AP13" s="76">
        <f t="shared" si="14"/>
        <v>0</v>
      </c>
      <c r="AQ13" s="3">
        <f t="shared" si="15"/>
        <v>0</v>
      </c>
      <c r="AR13" s="3">
        <f t="shared" si="16"/>
        <v>0</v>
      </c>
      <c r="AS13" s="36"/>
      <c r="AT13" s="3">
        <f t="shared" si="17"/>
        <v>0</v>
      </c>
      <c r="AU13" s="3">
        <f t="shared" si="18"/>
        <v>0</v>
      </c>
      <c r="AV13"/>
      <c r="AW13" s="35" t="s">
        <v>31</v>
      </c>
      <c r="AX13" s="3">
        <f t="shared" si="19"/>
        <v>0</v>
      </c>
      <c r="AY13" s="3"/>
      <c r="AZ13" s="3"/>
      <c r="BA13" s="76">
        <f t="shared" si="20"/>
        <v>0</v>
      </c>
      <c r="BB13" s="3">
        <f t="shared" si="21"/>
        <v>0</v>
      </c>
      <c r="BC13" s="3">
        <f t="shared" si="22"/>
        <v>0</v>
      </c>
      <c r="BD13" s="36"/>
      <c r="BE13" s="3">
        <f t="shared" si="23"/>
        <v>0</v>
      </c>
      <c r="BF13" s="3">
        <f t="shared" si="24"/>
        <v>0</v>
      </c>
      <c r="BG13"/>
      <c r="BH13" s="35" t="s">
        <v>31</v>
      </c>
      <c r="BI13" s="3">
        <f t="shared" si="25"/>
        <v>0</v>
      </c>
      <c r="BJ13" s="3"/>
      <c r="BK13" s="3"/>
      <c r="BL13" s="76">
        <f t="shared" si="26"/>
        <v>0</v>
      </c>
      <c r="BM13" s="3">
        <f t="shared" si="27"/>
        <v>0</v>
      </c>
      <c r="BN13" s="3">
        <f t="shared" si="28"/>
        <v>0</v>
      </c>
      <c r="BO13" s="36"/>
      <c r="BP13" s="3">
        <f t="shared" si="29"/>
        <v>0</v>
      </c>
      <c r="BQ13" s="3">
        <f t="shared" si="30"/>
        <v>0</v>
      </c>
      <c r="BS13" s="35" t="s">
        <v>31</v>
      </c>
      <c r="BT13" s="3">
        <f t="shared" si="31"/>
        <v>0</v>
      </c>
      <c r="BU13" s="3"/>
      <c r="BV13" s="3"/>
      <c r="BW13" s="76">
        <f t="shared" si="32"/>
        <v>0</v>
      </c>
      <c r="BX13" s="3">
        <f t="shared" si="33"/>
        <v>0</v>
      </c>
      <c r="BY13" s="3">
        <f t="shared" si="34"/>
        <v>0</v>
      </c>
      <c r="BZ13" s="36"/>
      <c r="CA13" s="3">
        <f t="shared" si="35"/>
        <v>0</v>
      </c>
      <c r="CB13" s="3">
        <f t="shared" si="36"/>
        <v>0</v>
      </c>
      <c r="CD13" s="35" t="s">
        <v>31</v>
      </c>
      <c r="CE13" s="3">
        <f t="shared" si="37"/>
        <v>0</v>
      </c>
      <c r="CF13" s="3"/>
      <c r="CG13" s="3"/>
      <c r="CH13" s="76">
        <f t="shared" si="38"/>
        <v>0</v>
      </c>
      <c r="CI13" s="3">
        <f t="shared" si="39"/>
        <v>0</v>
      </c>
      <c r="CJ13" s="3">
        <f t="shared" si="40"/>
        <v>0</v>
      </c>
      <c r="CK13" s="36"/>
      <c r="CL13" s="3">
        <f t="shared" si="41"/>
        <v>0</v>
      </c>
      <c r="CM13" s="3">
        <f t="shared" si="42"/>
        <v>0</v>
      </c>
      <c r="CO13" s="35" t="s">
        <v>31</v>
      </c>
      <c r="CP13" s="3">
        <f t="shared" si="43"/>
        <v>0</v>
      </c>
      <c r="CQ13" s="3"/>
      <c r="CR13" s="3"/>
      <c r="CS13" s="76">
        <f t="shared" si="44"/>
        <v>0</v>
      </c>
      <c r="CT13" s="3">
        <f t="shared" si="45"/>
        <v>0</v>
      </c>
      <c r="CU13" s="3">
        <f t="shared" si="46"/>
        <v>0</v>
      </c>
      <c r="CV13" s="36"/>
      <c r="CW13" s="3">
        <f t="shared" si="47"/>
        <v>0</v>
      </c>
      <c r="CX13" s="3">
        <f t="shared" si="48"/>
        <v>0</v>
      </c>
      <c r="CZ13" s="35" t="s">
        <v>31</v>
      </c>
      <c r="DA13" s="3">
        <f t="shared" si="49"/>
        <v>0</v>
      </c>
      <c r="DB13" s="3"/>
      <c r="DC13" s="3"/>
      <c r="DD13" s="76">
        <f t="shared" si="50"/>
        <v>0</v>
      </c>
      <c r="DE13" s="3">
        <f t="shared" si="51"/>
        <v>0</v>
      </c>
      <c r="DF13" s="3">
        <f t="shared" si="52"/>
        <v>0</v>
      </c>
      <c r="DG13" s="36"/>
      <c r="DH13" s="3">
        <f t="shared" si="53"/>
        <v>0</v>
      </c>
      <c r="DI13" s="3">
        <f t="shared" si="54"/>
        <v>0</v>
      </c>
    </row>
    <row r="14" spans="1:113" x14ac:dyDescent="0.25">
      <c r="B14" s="45" t="s">
        <v>32</v>
      </c>
      <c r="C14" s="46" t="s">
        <v>127</v>
      </c>
      <c r="D14" s="47">
        <v>0</v>
      </c>
      <c r="E14" s="49"/>
      <c r="F14" s="49"/>
      <c r="G14" s="50">
        <v>0</v>
      </c>
      <c r="H14" s="50">
        <v>0</v>
      </c>
      <c r="I14" s="50">
        <v>0</v>
      </c>
      <c r="J14" s="53"/>
      <c r="K14" s="50">
        <v>0</v>
      </c>
      <c r="L14" s="50">
        <v>0</v>
      </c>
      <c r="N14" s="39">
        <f t="shared" si="0"/>
        <v>0</v>
      </c>
      <c r="P14" s="35" t="s">
        <v>32</v>
      </c>
      <c r="Q14" s="3"/>
      <c r="R14" s="3">
        <f t="shared" si="1"/>
        <v>0</v>
      </c>
      <c r="S14" s="3"/>
      <c r="T14" s="76">
        <f t="shared" si="2"/>
        <v>0</v>
      </c>
      <c r="U14" s="3">
        <f t="shared" si="3"/>
        <v>0</v>
      </c>
      <c r="V14" s="3">
        <f t="shared" si="4"/>
        <v>0</v>
      </c>
      <c r="W14" s="36"/>
      <c r="X14" s="3">
        <f t="shared" si="5"/>
        <v>0</v>
      </c>
      <c r="Y14" s="3">
        <f t="shared" si="6"/>
        <v>0</v>
      </c>
      <c r="Z14"/>
      <c r="AA14" s="35" t="s">
        <v>32</v>
      </c>
      <c r="AB14" s="3">
        <f t="shared" si="7"/>
        <v>0</v>
      </c>
      <c r="AC14" s="3"/>
      <c r="AD14" s="3"/>
      <c r="AE14" s="76">
        <f t="shared" si="8"/>
        <v>0</v>
      </c>
      <c r="AF14" s="3">
        <f t="shared" si="9"/>
        <v>0</v>
      </c>
      <c r="AG14" s="3">
        <f t="shared" si="10"/>
        <v>0</v>
      </c>
      <c r="AH14" s="36"/>
      <c r="AI14" s="3">
        <f t="shared" si="11"/>
        <v>0</v>
      </c>
      <c r="AJ14" s="3">
        <f t="shared" si="12"/>
        <v>0</v>
      </c>
      <c r="AK14"/>
      <c r="AL14" s="35" t="s">
        <v>32</v>
      </c>
      <c r="AM14" s="3">
        <f t="shared" si="13"/>
        <v>0</v>
      </c>
      <c r="AN14" s="3"/>
      <c r="AO14" s="3"/>
      <c r="AP14" s="76">
        <f t="shared" si="14"/>
        <v>0</v>
      </c>
      <c r="AQ14" s="3">
        <f t="shared" si="15"/>
        <v>0</v>
      </c>
      <c r="AR14" s="3">
        <f t="shared" si="16"/>
        <v>0</v>
      </c>
      <c r="AS14" s="36"/>
      <c r="AT14" s="3">
        <f t="shared" si="17"/>
        <v>0</v>
      </c>
      <c r="AU14" s="3">
        <f t="shared" si="18"/>
        <v>0</v>
      </c>
      <c r="AV14"/>
      <c r="AW14" s="35" t="s">
        <v>32</v>
      </c>
      <c r="AX14" s="3">
        <f t="shared" si="19"/>
        <v>0</v>
      </c>
      <c r="AY14" s="3"/>
      <c r="AZ14" s="3"/>
      <c r="BA14" s="76">
        <f t="shared" si="20"/>
        <v>0</v>
      </c>
      <c r="BB14" s="3">
        <f t="shared" si="21"/>
        <v>0</v>
      </c>
      <c r="BC14" s="3">
        <f t="shared" si="22"/>
        <v>0</v>
      </c>
      <c r="BD14" s="36"/>
      <c r="BE14" s="3">
        <f t="shared" si="23"/>
        <v>0</v>
      </c>
      <c r="BF14" s="3">
        <f t="shared" si="24"/>
        <v>0</v>
      </c>
      <c r="BG14"/>
      <c r="BH14" s="35" t="s">
        <v>32</v>
      </c>
      <c r="BI14" s="3">
        <f t="shared" si="25"/>
        <v>0</v>
      </c>
      <c r="BJ14" s="3"/>
      <c r="BK14" s="3"/>
      <c r="BL14" s="76">
        <f t="shared" si="26"/>
        <v>0</v>
      </c>
      <c r="BM14" s="3">
        <f t="shared" si="27"/>
        <v>0</v>
      </c>
      <c r="BN14" s="3">
        <f t="shared" si="28"/>
        <v>0</v>
      </c>
      <c r="BO14" s="36"/>
      <c r="BP14" s="3">
        <f t="shared" si="29"/>
        <v>0</v>
      </c>
      <c r="BQ14" s="3">
        <f t="shared" si="30"/>
        <v>0</v>
      </c>
      <c r="BS14" s="35" t="s">
        <v>32</v>
      </c>
      <c r="BT14" s="3">
        <f t="shared" si="31"/>
        <v>0</v>
      </c>
      <c r="BU14" s="3"/>
      <c r="BV14" s="3"/>
      <c r="BW14" s="76">
        <f t="shared" si="32"/>
        <v>0</v>
      </c>
      <c r="BX14" s="3">
        <f t="shared" si="33"/>
        <v>0</v>
      </c>
      <c r="BY14" s="3">
        <f t="shared" si="34"/>
        <v>0</v>
      </c>
      <c r="BZ14" s="36"/>
      <c r="CA14" s="3">
        <f t="shared" si="35"/>
        <v>0</v>
      </c>
      <c r="CB14" s="3">
        <f t="shared" si="36"/>
        <v>0</v>
      </c>
      <c r="CD14" s="35" t="s">
        <v>32</v>
      </c>
      <c r="CE14" s="3">
        <f t="shared" si="37"/>
        <v>0</v>
      </c>
      <c r="CF14" s="3"/>
      <c r="CG14" s="3"/>
      <c r="CH14" s="76">
        <f t="shared" si="38"/>
        <v>0</v>
      </c>
      <c r="CI14" s="3">
        <f t="shared" si="39"/>
        <v>0</v>
      </c>
      <c r="CJ14" s="3">
        <f t="shared" si="40"/>
        <v>0</v>
      </c>
      <c r="CK14" s="36"/>
      <c r="CL14" s="3">
        <f t="shared" si="41"/>
        <v>0</v>
      </c>
      <c r="CM14" s="3">
        <f t="shared" si="42"/>
        <v>0</v>
      </c>
      <c r="CO14" s="35" t="s">
        <v>32</v>
      </c>
      <c r="CP14" s="3">
        <f t="shared" si="43"/>
        <v>0</v>
      </c>
      <c r="CQ14" s="3"/>
      <c r="CR14" s="3"/>
      <c r="CS14" s="76">
        <f t="shared" si="44"/>
        <v>0</v>
      </c>
      <c r="CT14" s="3">
        <f t="shared" si="45"/>
        <v>0</v>
      </c>
      <c r="CU14" s="3">
        <f t="shared" si="46"/>
        <v>0</v>
      </c>
      <c r="CV14" s="36"/>
      <c r="CW14" s="3">
        <f t="shared" si="47"/>
        <v>0</v>
      </c>
      <c r="CX14" s="3">
        <f t="shared" si="48"/>
        <v>0</v>
      </c>
      <c r="CZ14" s="35" t="s">
        <v>32</v>
      </c>
      <c r="DA14" s="3">
        <f t="shared" si="49"/>
        <v>0</v>
      </c>
      <c r="DB14" s="3"/>
      <c r="DC14" s="3"/>
      <c r="DD14" s="76">
        <f t="shared" si="50"/>
        <v>0</v>
      </c>
      <c r="DE14" s="3">
        <f t="shared" si="51"/>
        <v>0</v>
      </c>
      <c r="DF14" s="3">
        <f t="shared" si="52"/>
        <v>0</v>
      </c>
      <c r="DG14" s="36"/>
      <c r="DH14" s="3">
        <f t="shared" si="53"/>
        <v>0</v>
      </c>
      <c r="DI14" s="3">
        <f t="shared" si="54"/>
        <v>0</v>
      </c>
    </row>
    <row r="15" spans="1:113" x14ac:dyDescent="0.25">
      <c r="B15" s="45">
        <v>14</v>
      </c>
      <c r="C15" s="46" t="s">
        <v>128</v>
      </c>
      <c r="D15" s="47">
        <v>0</v>
      </c>
      <c r="E15" s="49"/>
      <c r="F15" s="49"/>
      <c r="G15" s="50">
        <v>0</v>
      </c>
      <c r="H15" s="50">
        <v>0</v>
      </c>
      <c r="I15" s="50">
        <v>0</v>
      </c>
      <c r="J15" s="53"/>
      <c r="K15" s="50">
        <v>0</v>
      </c>
      <c r="L15" s="50">
        <v>0</v>
      </c>
      <c r="N15" s="39">
        <f t="shared" si="0"/>
        <v>0</v>
      </c>
      <c r="P15" s="35">
        <v>14</v>
      </c>
      <c r="Q15" s="3"/>
      <c r="R15" s="3">
        <f t="shared" si="1"/>
        <v>0</v>
      </c>
      <c r="S15" s="3"/>
      <c r="T15" s="76">
        <f t="shared" si="2"/>
        <v>0</v>
      </c>
      <c r="U15" s="3">
        <f t="shared" si="3"/>
        <v>0</v>
      </c>
      <c r="V15" s="3">
        <f t="shared" si="4"/>
        <v>0</v>
      </c>
      <c r="W15" s="36"/>
      <c r="X15" s="3">
        <f t="shared" si="5"/>
        <v>0</v>
      </c>
      <c r="Y15" s="3">
        <f t="shared" si="6"/>
        <v>0</v>
      </c>
      <c r="Z15"/>
      <c r="AA15" s="35">
        <v>14</v>
      </c>
      <c r="AB15" s="3">
        <f t="shared" si="7"/>
        <v>0</v>
      </c>
      <c r="AC15" s="3"/>
      <c r="AD15" s="3"/>
      <c r="AE15" s="76">
        <f t="shared" si="8"/>
        <v>0</v>
      </c>
      <c r="AF15" s="3">
        <f t="shared" si="9"/>
        <v>0</v>
      </c>
      <c r="AG15" s="3">
        <f t="shared" si="10"/>
        <v>0</v>
      </c>
      <c r="AH15" s="36"/>
      <c r="AI15" s="3">
        <f t="shared" si="11"/>
        <v>0</v>
      </c>
      <c r="AJ15" s="3">
        <f t="shared" si="12"/>
        <v>0</v>
      </c>
      <c r="AK15"/>
      <c r="AL15" s="35">
        <v>14</v>
      </c>
      <c r="AM15" s="3">
        <f t="shared" si="13"/>
        <v>0</v>
      </c>
      <c r="AN15" s="3"/>
      <c r="AO15" s="3"/>
      <c r="AP15" s="76">
        <f t="shared" si="14"/>
        <v>0</v>
      </c>
      <c r="AQ15" s="3">
        <f t="shared" si="15"/>
        <v>0</v>
      </c>
      <c r="AR15" s="3">
        <f t="shared" si="16"/>
        <v>0</v>
      </c>
      <c r="AS15" s="36"/>
      <c r="AT15" s="3">
        <f t="shared" si="17"/>
        <v>0</v>
      </c>
      <c r="AU15" s="3">
        <f t="shared" si="18"/>
        <v>0</v>
      </c>
      <c r="AV15"/>
      <c r="AW15" s="35">
        <v>14</v>
      </c>
      <c r="AX15" s="3">
        <f t="shared" si="19"/>
        <v>0</v>
      </c>
      <c r="AY15" s="3"/>
      <c r="AZ15" s="3"/>
      <c r="BA15" s="76">
        <f t="shared" si="20"/>
        <v>0</v>
      </c>
      <c r="BB15" s="3">
        <f t="shared" si="21"/>
        <v>0</v>
      </c>
      <c r="BC15" s="3">
        <f t="shared" si="22"/>
        <v>0</v>
      </c>
      <c r="BD15" s="36"/>
      <c r="BE15" s="3">
        <f t="shared" si="23"/>
        <v>0</v>
      </c>
      <c r="BF15" s="3">
        <f t="shared" si="24"/>
        <v>0</v>
      </c>
      <c r="BG15"/>
      <c r="BH15" s="35">
        <v>14</v>
      </c>
      <c r="BI15" s="3">
        <f t="shared" si="25"/>
        <v>0</v>
      </c>
      <c r="BJ15" s="3"/>
      <c r="BK15" s="3"/>
      <c r="BL15" s="76">
        <f t="shared" si="26"/>
        <v>0</v>
      </c>
      <c r="BM15" s="3">
        <f t="shared" si="27"/>
        <v>0</v>
      </c>
      <c r="BN15" s="3">
        <f t="shared" si="28"/>
        <v>0</v>
      </c>
      <c r="BO15" s="36"/>
      <c r="BP15" s="3">
        <f t="shared" si="29"/>
        <v>0</v>
      </c>
      <c r="BQ15" s="3">
        <f t="shared" si="30"/>
        <v>0</v>
      </c>
      <c r="BS15" s="35">
        <v>14</v>
      </c>
      <c r="BT15" s="3">
        <f t="shared" si="31"/>
        <v>0</v>
      </c>
      <c r="BU15" s="3"/>
      <c r="BV15" s="3"/>
      <c r="BW15" s="76">
        <f t="shared" si="32"/>
        <v>0</v>
      </c>
      <c r="BX15" s="3">
        <f t="shared" si="33"/>
        <v>0</v>
      </c>
      <c r="BY15" s="3">
        <f t="shared" si="34"/>
        <v>0</v>
      </c>
      <c r="BZ15" s="36"/>
      <c r="CA15" s="3">
        <f t="shared" si="35"/>
        <v>0</v>
      </c>
      <c r="CB15" s="3">
        <f t="shared" si="36"/>
        <v>0</v>
      </c>
      <c r="CD15" s="35">
        <v>14</v>
      </c>
      <c r="CE15" s="3">
        <f t="shared" si="37"/>
        <v>0</v>
      </c>
      <c r="CF15" s="3"/>
      <c r="CG15" s="3"/>
      <c r="CH15" s="76">
        <f t="shared" si="38"/>
        <v>0</v>
      </c>
      <c r="CI15" s="3">
        <f t="shared" si="39"/>
        <v>0</v>
      </c>
      <c r="CJ15" s="3">
        <f t="shared" si="40"/>
        <v>0</v>
      </c>
      <c r="CK15" s="36"/>
      <c r="CL15" s="3">
        <f t="shared" si="41"/>
        <v>0</v>
      </c>
      <c r="CM15" s="3">
        <f t="shared" si="42"/>
        <v>0</v>
      </c>
      <c r="CO15" s="35">
        <v>14</v>
      </c>
      <c r="CP15" s="3">
        <f t="shared" si="43"/>
        <v>0</v>
      </c>
      <c r="CQ15" s="3"/>
      <c r="CR15" s="3"/>
      <c r="CS15" s="76">
        <f t="shared" si="44"/>
        <v>0</v>
      </c>
      <c r="CT15" s="3">
        <f t="shared" si="45"/>
        <v>0</v>
      </c>
      <c r="CU15" s="3">
        <f t="shared" si="46"/>
        <v>0</v>
      </c>
      <c r="CV15" s="36"/>
      <c r="CW15" s="3">
        <f t="shared" si="47"/>
        <v>0</v>
      </c>
      <c r="CX15" s="3">
        <f t="shared" si="48"/>
        <v>0</v>
      </c>
      <c r="CZ15" s="35">
        <v>14</v>
      </c>
      <c r="DA15" s="3">
        <f t="shared" si="49"/>
        <v>0</v>
      </c>
      <c r="DB15" s="3"/>
      <c r="DC15" s="3"/>
      <c r="DD15" s="76">
        <f t="shared" si="50"/>
        <v>0</v>
      </c>
      <c r="DE15" s="3">
        <f t="shared" si="51"/>
        <v>0</v>
      </c>
      <c r="DF15" s="3">
        <f t="shared" si="52"/>
        <v>0</v>
      </c>
      <c r="DG15" s="36"/>
      <c r="DH15" s="3">
        <f t="shared" si="53"/>
        <v>0</v>
      </c>
      <c r="DI15" s="3">
        <f t="shared" si="54"/>
        <v>0</v>
      </c>
    </row>
    <row r="16" spans="1:113" x14ac:dyDescent="0.25">
      <c r="B16" s="45">
        <v>17</v>
      </c>
      <c r="C16" s="46" t="s">
        <v>129</v>
      </c>
      <c r="D16" s="47">
        <v>41611.718322233341</v>
      </c>
      <c r="E16" s="49"/>
      <c r="F16" s="49"/>
      <c r="G16" s="50">
        <v>41611.718322233341</v>
      </c>
      <c r="H16" s="50">
        <v>0</v>
      </c>
      <c r="I16" s="50">
        <v>41611.718322233341</v>
      </c>
      <c r="J16" s="51">
        <v>0.08</v>
      </c>
      <c r="K16" s="50">
        <v>3328.9374657786675</v>
      </c>
      <c r="L16" s="50">
        <v>38282.780856454672</v>
      </c>
      <c r="N16" s="39">
        <f t="shared" si="0"/>
        <v>0</v>
      </c>
      <c r="P16" s="35">
        <v>17</v>
      </c>
      <c r="Q16" s="3"/>
      <c r="R16" s="3">
        <f t="shared" si="1"/>
        <v>0</v>
      </c>
      <c r="S16" s="3"/>
      <c r="T16" s="76">
        <f t="shared" si="2"/>
        <v>0</v>
      </c>
      <c r="U16" s="3">
        <f t="shared" si="3"/>
        <v>0</v>
      </c>
      <c r="V16" s="3">
        <f t="shared" si="4"/>
        <v>0</v>
      </c>
      <c r="W16" s="36">
        <v>0.08</v>
      </c>
      <c r="X16" s="3">
        <f t="shared" si="5"/>
        <v>0</v>
      </c>
      <c r="Y16" s="3">
        <f t="shared" si="6"/>
        <v>0</v>
      </c>
      <c r="Z16"/>
      <c r="AA16" s="35">
        <v>17</v>
      </c>
      <c r="AB16" s="3">
        <f t="shared" si="7"/>
        <v>0</v>
      </c>
      <c r="AC16" s="3"/>
      <c r="AD16" s="3"/>
      <c r="AE16" s="76">
        <f t="shared" si="8"/>
        <v>0</v>
      </c>
      <c r="AF16" s="3">
        <f t="shared" si="9"/>
        <v>0</v>
      </c>
      <c r="AG16" s="3">
        <f t="shared" si="10"/>
        <v>0</v>
      </c>
      <c r="AH16" s="36">
        <v>0.08</v>
      </c>
      <c r="AI16" s="3">
        <f t="shared" si="11"/>
        <v>0</v>
      </c>
      <c r="AJ16" s="3">
        <f t="shared" si="12"/>
        <v>0</v>
      </c>
      <c r="AK16"/>
      <c r="AL16" s="35">
        <v>17</v>
      </c>
      <c r="AM16" s="3">
        <f t="shared" si="13"/>
        <v>0</v>
      </c>
      <c r="AN16" s="3"/>
      <c r="AO16" s="3"/>
      <c r="AP16" s="76">
        <f t="shared" si="14"/>
        <v>0</v>
      </c>
      <c r="AQ16" s="3">
        <f t="shared" si="15"/>
        <v>0</v>
      </c>
      <c r="AR16" s="3">
        <f t="shared" si="16"/>
        <v>0</v>
      </c>
      <c r="AS16" s="36">
        <v>0.08</v>
      </c>
      <c r="AT16" s="3">
        <f t="shared" si="17"/>
        <v>0</v>
      </c>
      <c r="AU16" s="3">
        <f t="shared" si="18"/>
        <v>0</v>
      </c>
      <c r="AV16"/>
      <c r="AW16" s="35">
        <v>17</v>
      </c>
      <c r="AX16" s="3">
        <f t="shared" si="19"/>
        <v>0</v>
      </c>
      <c r="AY16" s="3"/>
      <c r="AZ16" s="3"/>
      <c r="BA16" s="76">
        <f t="shared" si="20"/>
        <v>0</v>
      </c>
      <c r="BB16" s="3">
        <f t="shared" si="21"/>
        <v>0</v>
      </c>
      <c r="BC16" s="3">
        <f t="shared" si="22"/>
        <v>0</v>
      </c>
      <c r="BD16" s="36">
        <v>0.08</v>
      </c>
      <c r="BE16" s="3">
        <f t="shared" si="23"/>
        <v>0</v>
      </c>
      <c r="BF16" s="3">
        <f t="shared" si="24"/>
        <v>0</v>
      </c>
      <c r="BG16"/>
      <c r="BH16" s="35">
        <v>17</v>
      </c>
      <c r="BI16" s="3">
        <f t="shared" si="25"/>
        <v>0</v>
      </c>
      <c r="BJ16" s="3"/>
      <c r="BK16" s="3"/>
      <c r="BL16" s="76">
        <f t="shared" si="26"/>
        <v>0</v>
      </c>
      <c r="BM16" s="3">
        <f t="shared" si="27"/>
        <v>0</v>
      </c>
      <c r="BN16" s="3">
        <f t="shared" si="28"/>
        <v>0</v>
      </c>
      <c r="BO16" s="36">
        <v>0.08</v>
      </c>
      <c r="BP16" s="3">
        <f t="shared" si="29"/>
        <v>0</v>
      </c>
      <c r="BQ16" s="3">
        <f t="shared" si="30"/>
        <v>0</v>
      </c>
      <c r="BS16" s="35">
        <v>17</v>
      </c>
      <c r="BT16" s="3">
        <f t="shared" si="31"/>
        <v>0</v>
      </c>
      <c r="BU16" s="3"/>
      <c r="BV16" s="3"/>
      <c r="BW16" s="76">
        <f t="shared" si="32"/>
        <v>0</v>
      </c>
      <c r="BX16" s="3">
        <f t="shared" si="33"/>
        <v>0</v>
      </c>
      <c r="BY16" s="3">
        <f t="shared" si="34"/>
        <v>0</v>
      </c>
      <c r="BZ16" s="36">
        <v>0.08</v>
      </c>
      <c r="CA16" s="3">
        <f t="shared" si="35"/>
        <v>0</v>
      </c>
      <c r="CB16" s="3">
        <f t="shared" si="36"/>
        <v>0</v>
      </c>
      <c r="CD16" s="35">
        <v>17</v>
      </c>
      <c r="CE16" s="3">
        <f t="shared" si="37"/>
        <v>0</v>
      </c>
      <c r="CF16" s="3"/>
      <c r="CG16" s="3"/>
      <c r="CH16" s="76">
        <f t="shared" si="38"/>
        <v>0</v>
      </c>
      <c r="CI16" s="3">
        <f t="shared" si="39"/>
        <v>0</v>
      </c>
      <c r="CJ16" s="3">
        <f t="shared" si="40"/>
        <v>0</v>
      </c>
      <c r="CK16" s="36">
        <v>0.08</v>
      </c>
      <c r="CL16" s="3">
        <f t="shared" si="41"/>
        <v>0</v>
      </c>
      <c r="CM16" s="3">
        <f t="shared" si="42"/>
        <v>0</v>
      </c>
      <c r="CO16" s="35">
        <v>17</v>
      </c>
      <c r="CP16" s="3">
        <f t="shared" si="43"/>
        <v>0</v>
      </c>
      <c r="CQ16" s="3"/>
      <c r="CR16" s="3"/>
      <c r="CS16" s="76">
        <f t="shared" si="44"/>
        <v>0</v>
      </c>
      <c r="CT16" s="3">
        <f t="shared" si="45"/>
        <v>0</v>
      </c>
      <c r="CU16" s="3">
        <f t="shared" si="46"/>
        <v>0</v>
      </c>
      <c r="CV16" s="36">
        <v>0.08</v>
      </c>
      <c r="CW16" s="3">
        <f t="shared" si="47"/>
        <v>0</v>
      </c>
      <c r="CX16" s="3">
        <f t="shared" si="48"/>
        <v>0</v>
      </c>
      <c r="CZ16" s="35">
        <v>17</v>
      </c>
      <c r="DA16" s="3">
        <f t="shared" si="49"/>
        <v>0</v>
      </c>
      <c r="DB16" s="3"/>
      <c r="DC16" s="3"/>
      <c r="DD16" s="76">
        <f t="shared" si="50"/>
        <v>0</v>
      </c>
      <c r="DE16" s="3">
        <f t="shared" si="51"/>
        <v>0</v>
      </c>
      <c r="DF16" s="3">
        <f t="shared" si="52"/>
        <v>0</v>
      </c>
      <c r="DG16" s="36">
        <v>0.08</v>
      </c>
      <c r="DH16" s="3">
        <f t="shared" si="53"/>
        <v>0</v>
      </c>
      <c r="DI16" s="3">
        <f t="shared" si="54"/>
        <v>0</v>
      </c>
    </row>
    <row r="17" spans="2:113" x14ac:dyDescent="0.25">
      <c r="B17" s="45">
        <v>42</v>
      </c>
      <c r="C17" s="46" t="s">
        <v>130</v>
      </c>
      <c r="D17" s="47">
        <v>0</v>
      </c>
      <c r="E17" s="49"/>
      <c r="F17" s="49"/>
      <c r="G17" s="50">
        <v>0</v>
      </c>
      <c r="H17" s="50">
        <v>0</v>
      </c>
      <c r="I17" s="50">
        <v>0</v>
      </c>
      <c r="J17" s="51">
        <v>0.12</v>
      </c>
      <c r="K17" s="50">
        <v>0</v>
      </c>
      <c r="L17" s="50">
        <v>0</v>
      </c>
      <c r="N17" s="39">
        <f t="shared" si="0"/>
        <v>0</v>
      </c>
      <c r="P17" s="35">
        <v>42</v>
      </c>
      <c r="Q17" s="3"/>
      <c r="R17" s="3">
        <f t="shared" si="1"/>
        <v>0</v>
      </c>
      <c r="S17" s="3"/>
      <c r="T17" s="76">
        <f t="shared" si="2"/>
        <v>0</v>
      </c>
      <c r="U17" s="3">
        <f t="shared" si="3"/>
        <v>0</v>
      </c>
      <c r="V17" s="3">
        <f t="shared" si="4"/>
        <v>0</v>
      </c>
      <c r="W17" s="36">
        <v>0.12</v>
      </c>
      <c r="X17" s="3">
        <f t="shared" si="5"/>
        <v>0</v>
      </c>
      <c r="Y17" s="3">
        <f t="shared" si="6"/>
        <v>0</v>
      </c>
      <c r="Z17"/>
      <c r="AA17" s="35">
        <v>42</v>
      </c>
      <c r="AB17" s="3">
        <f t="shared" si="7"/>
        <v>0</v>
      </c>
      <c r="AC17" s="3"/>
      <c r="AD17" s="3"/>
      <c r="AE17" s="76">
        <f t="shared" si="8"/>
        <v>0</v>
      </c>
      <c r="AF17" s="3">
        <f t="shared" si="9"/>
        <v>0</v>
      </c>
      <c r="AG17" s="3">
        <f t="shared" si="10"/>
        <v>0</v>
      </c>
      <c r="AH17" s="36">
        <v>0.12</v>
      </c>
      <c r="AI17" s="3">
        <f t="shared" si="11"/>
        <v>0</v>
      </c>
      <c r="AJ17" s="3">
        <f t="shared" si="12"/>
        <v>0</v>
      </c>
      <c r="AK17"/>
      <c r="AL17" s="35">
        <v>42</v>
      </c>
      <c r="AM17" s="3">
        <f t="shared" si="13"/>
        <v>0</v>
      </c>
      <c r="AN17" s="3"/>
      <c r="AO17" s="3"/>
      <c r="AP17" s="76">
        <f t="shared" si="14"/>
        <v>0</v>
      </c>
      <c r="AQ17" s="3">
        <f t="shared" si="15"/>
        <v>0</v>
      </c>
      <c r="AR17" s="3">
        <f t="shared" si="16"/>
        <v>0</v>
      </c>
      <c r="AS17" s="36">
        <v>0.12</v>
      </c>
      <c r="AT17" s="3">
        <f t="shared" si="17"/>
        <v>0</v>
      </c>
      <c r="AU17" s="3">
        <f t="shared" si="18"/>
        <v>0</v>
      </c>
      <c r="AV17"/>
      <c r="AW17" s="35">
        <v>42</v>
      </c>
      <c r="AX17" s="3">
        <f t="shared" si="19"/>
        <v>0</v>
      </c>
      <c r="AY17" s="3"/>
      <c r="AZ17" s="3"/>
      <c r="BA17" s="76">
        <f t="shared" si="20"/>
        <v>0</v>
      </c>
      <c r="BB17" s="3">
        <f t="shared" si="21"/>
        <v>0</v>
      </c>
      <c r="BC17" s="3">
        <f t="shared" si="22"/>
        <v>0</v>
      </c>
      <c r="BD17" s="36">
        <v>0.12</v>
      </c>
      <c r="BE17" s="3">
        <f t="shared" si="23"/>
        <v>0</v>
      </c>
      <c r="BF17" s="3">
        <f t="shared" si="24"/>
        <v>0</v>
      </c>
      <c r="BG17"/>
      <c r="BH17" s="35">
        <v>42</v>
      </c>
      <c r="BI17" s="3">
        <f t="shared" si="25"/>
        <v>0</v>
      </c>
      <c r="BJ17" s="3"/>
      <c r="BK17" s="3"/>
      <c r="BL17" s="76">
        <f t="shared" si="26"/>
        <v>0</v>
      </c>
      <c r="BM17" s="3">
        <f t="shared" si="27"/>
        <v>0</v>
      </c>
      <c r="BN17" s="3">
        <f t="shared" si="28"/>
        <v>0</v>
      </c>
      <c r="BO17" s="36">
        <v>0.12</v>
      </c>
      <c r="BP17" s="3">
        <f t="shared" si="29"/>
        <v>0</v>
      </c>
      <c r="BQ17" s="3">
        <f t="shared" si="30"/>
        <v>0</v>
      </c>
      <c r="BS17" s="35">
        <v>42</v>
      </c>
      <c r="BT17" s="3">
        <f t="shared" si="31"/>
        <v>0</v>
      </c>
      <c r="BU17" s="3"/>
      <c r="BV17" s="3"/>
      <c r="BW17" s="76">
        <f t="shared" si="32"/>
        <v>0</v>
      </c>
      <c r="BX17" s="3">
        <f t="shared" si="33"/>
        <v>0</v>
      </c>
      <c r="BY17" s="3">
        <f t="shared" si="34"/>
        <v>0</v>
      </c>
      <c r="BZ17" s="36">
        <v>0.12</v>
      </c>
      <c r="CA17" s="3">
        <f t="shared" si="35"/>
        <v>0</v>
      </c>
      <c r="CB17" s="3">
        <f t="shared" si="36"/>
        <v>0</v>
      </c>
      <c r="CD17" s="35">
        <v>42</v>
      </c>
      <c r="CE17" s="3">
        <f t="shared" si="37"/>
        <v>0</v>
      </c>
      <c r="CF17" s="3"/>
      <c r="CG17" s="3"/>
      <c r="CH17" s="76">
        <f t="shared" si="38"/>
        <v>0</v>
      </c>
      <c r="CI17" s="3">
        <f t="shared" si="39"/>
        <v>0</v>
      </c>
      <c r="CJ17" s="3">
        <f t="shared" si="40"/>
        <v>0</v>
      </c>
      <c r="CK17" s="36">
        <v>0.12</v>
      </c>
      <c r="CL17" s="3">
        <f t="shared" si="41"/>
        <v>0</v>
      </c>
      <c r="CM17" s="3">
        <f t="shared" si="42"/>
        <v>0</v>
      </c>
      <c r="CO17" s="35">
        <v>42</v>
      </c>
      <c r="CP17" s="3">
        <f t="shared" si="43"/>
        <v>0</v>
      </c>
      <c r="CQ17" s="3"/>
      <c r="CR17" s="3"/>
      <c r="CS17" s="76">
        <f t="shared" si="44"/>
        <v>0</v>
      </c>
      <c r="CT17" s="3">
        <f t="shared" si="45"/>
        <v>0</v>
      </c>
      <c r="CU17" s="3">
        <f t="shared" si="46"/>
        <v>0</v>
      </c>
      <c r="CV17" s="36">
        <v>0.12</v>
      </c>
      <c r="CW17" s="3">
        <f t="shared" si="47"/>
        <v>0</v>
      </c>
      <c r="CX17" s="3">
        <f t="shared" si="48"/>
        <v>0</v>
      </c>
      <c r="CZ17" s="35">
        <v>42</v>
      </c>
      <c r="DA17" s="3">
        <f t="shared" si="49"/>
        <v>0</v>
      </c>
      <c r="DB17" s="3"/>
      <c r="DC17" s="3"/>
      <c r="DD17" s="76">
        <f t="shared" si="50"/>
        <v>0</v>
      </c>
      <c r="DE17" s="3">
        <f t="shared" si="51"/>
        <v>0</v>
      </c>
      <c r="DF17" s="3">
        <f t="shared" si="52"/>
        <v>0</v>
      </c>
      <c r="DG17" s="36">
        <v>0.12</v>
      </c>
      <c r="DH17" s="3">
        <f t="shared" si="53"/>
        <v>0</v>
      </c>
      <c r="DI17" s="3">
        <f t="shared" si="54"/>
        <v>0</v>
      </c>
    </row>
    <row r="18" spans="2:113" x14ac:dyDescent="0.25">
      <c r="B18" s="45">
        <v>43.1</v>
      </c>
      <c r="C18" s="46" t="s">
        <v>131</v>
      </c>
      <c r="D18" s="47">
        <v>27334.803958000008</v>
      </c>
      <c r="E18" s="49"/>
      <c r="F18" s="49"/>
      <c r="G18" s="50">
        <v>27334.803958000008</v>
      </c>
      <c r="H18" s="50">
        <v>0</v>
      </c>
      <c r="I18" s="50">
        <v>27334.803958000008</v>
      </c>
      <c r="J18" s="51">
        <v>0.3</v>
      </c>
      <c r="K18" s="50">
        <v>8200.4411874000016</v>
      </c>
      <c r="L18" s="50">
        <v>19134.362770600004</v>
      </c>
      <c r="N18" s="39">
        <f t="shared" si="0"/>
        <v>0</v>
      </c>
      <c r="P18" s="35">
        <v>43.1</v>
      </c>
      <c r="Q18" s="3"/>
      <c r="R18" s="3">
        <f t="shared" si="1"/>
        <v>0</v>
      </c>
      <c r="S18" s="3"/>
      <c r="T18" s="76">
        <f t="shared" si="2"/>
        <v>0</v>
      </c>
      <c r="U18" s="3">
        <f t="shared" si="3"/>
        <v>0</v>
      </c>
      <c r="V18" s="3">
        <f t="shared" si="4"/>
        <v>0</v>
      </c>
      <c r="W18" s="36">
        <v>0.3</v>
      </c>
      <c r="X18" s="3">
        <f t="shared" si="5"/>
        <v>0</v>
      </c>
      <c r="Y18" s="3">
        <f t="shared" si="6"/>
        <v>0</v>
      </c>
      <c r="Z18"/>
      <c r="AA18" s="35">
        <v>43.1</v>
      </c>
      <c r="AB18" s="3">
        <f t="shared" si="7"/>
        <v>0</v>
      </c>
      <c r="AC18" s="3"/>
      <c r="AD18" s="3"/>
      <c r="AE18" s="76">
        <f t="shared" si="8"/>
        <v>0</v>
      </c>
      <c r="AF18" s="3">
        <f t="shared" si="9"/>
        <v>0</v>
      </c>
      <c r="AG18" s="3">
        <f t="shared" si="10"/>
        <v>0</v>
      </c>
      <c r="AH18" s="36">
        <v>0.3</v>
      </c>
      <c r="AI18" s="3">
        <f t="shared" si="11"/>
        <v>0</v>
      </c>
      <c r="AJ18" s="3">
        <f t="shared" si="12"/>
        <v>0</v>
      </c>
      <c r="AK18"/>
      <c r="AL18" s="35">
        <v>43.1</v>
      </c>
      <c r="AM18" s="3">
        <f t="shared" si="13"/>
        <v>0</v>
      </c>
      <c r="AN18" s="3"/>
      <c r="AO18" s="3"/>
      <c r="AP18" s="76">
        <f t="shared" si="14"/>
        <v>0</v>
      </c>
      <c r="AQ18" s="3">
        <f t="shared" si="15"/>
        <v>0</v>
      </c>
      <c r="AR18" s="3">
        <f t="shared" si="16"/>
        <v>0</v>
      </c>
      <c r="AS18" s="36">
        <v>0.3</v>
      </c>
      <c r="AT18" s="3">
        <f t="shared" si="17"/>
        <v>0</v>
      </c>
      <c r="AU18" s="3">
        <f t="shared" si="18"/>
        <v>0</v>
      </c>
      <c r="AV18"/>
      <c r="AW18" s="35">
        <v>43.1</v>
      </c>
      <c r="AX18" s="3">
        <f t="shared" si="19"/>
        <v>0</v>
      </c>
      <c r="AY18" s="3"/>
      <c r="AZ18" s="3"/>
      <c r="BA18" s="76">
        <f t="shared" si="20"/>
        <v>0</v>
      </c>
      <c r="BB18" s="3">
        <f t="shared" si="21"/>
        <v>0</v>
      </c>
      <c r="BC18" s="3">
        <f t="shared" si="22"/>
        <v>0</v>
      </c>
      <c r="BD18" s="36">
        <v>0.3</v>
      </c>
      <c r="BE18" s="3">
        <f t="shared" si="23"/>
        <v>0</v>
      </c>
      <c r="BF18" s="3">
        <f t="shared" si="24"/>
        <v>0</v>
      </c>
      <c r="BG18"/>
      <c r="BH18" s="35">
        <v>43.1</v>
      </c>
      <c r="BI18" s="3">
        <f t="shared" si="25"/>
        <v>0</v>
      </c>
      <c r="BJ18" s="3"/>
      <c r="BK18" s="3"/>
      <c r="BL18" s="76">
        <f t="shared" si="26"/>
        <v>0</v>
      </c>
      <c r="BM18" s="3">
        <f t="shared" si="27"/>
        <v>0</v>
      </c>
      <c r="BN18" s="3">
        <f t="shared" si="28"/>
        <v>0</v>
      </c>
      <c r="BO18" s="36">
        <v>0.3</v>
      </c>
      <c r="BP18" s="3">
        <f t="shared" si="29"/>
        <v>0</v>
      </c>
      <c r="BQ18" s="3">
        <f t="shared" si="30"/>
        <v>0</v>
      </c>
      <c r="BS18" s="35">
        <v>43.1</v>
      </c>
      <c r="BT18" s="3">
        <f t="shared" si="31"/>
        <v>0</v>
      </c>
      <c r="BU18" s="3"/>
      <c r="BV18" s="3"/>
      <c r="BW18" s="76">
        <f t="shared" si="32"/>
        <v>0</v>
      </c>
      <c r="BX18" s="3">
        <f t="shared" si="33"/>
        <v>0</v>
      </c>
      <c r="BY18" s="3">
        <f t="shared" si="34"/>
        <v>0</v>
      </c>
      <c r="BZ18" s="36">
        <v>0.3</v>
      </c>
      <c r="CA18" s="3">
        <f t="shared" si="35"/>
        <v>0</v>
      </c>
      <c r="CB18" s="3">
        <f t="shared" si="36"/>
        <v>0</v>
      </c>
      <c r="CD18" s="35">
        <v>43.1</v>
      </c>
      <c r="CE18" s="3">
        <f t="shared" si="37"/>
        <v>0</v>
      </c>
      <c r="CF18" s="3"/>
      <c r="CG18" s="3"/>
      <c r="CH18" s="76">
        <f t="shared" si="38"/>
        <v>0</v>
      </c>
      <c r="CI18" s="3">
        <f t="shared" si="39"/>
        <v>0</v>
      </c>
      <c r="CJ18" s="3">
        <f t="shared" si="40"/>
        <v>0</v>
      </c>
      <c r="CK18" s="36">
        <v>0.3</v>
      </c>
      <c r="CL18" s="3">
        <f t="shared" si="41"/>
        <v>0</v>
      </c>
      <c r="CM18" s="3">
        <f t="shared" si="42"/>
        <v>0</v>
      </c>
      <c r="CO18" s="35">
        <v>43.1</v>
      </c>
      <c r="CP18" s="3">
        <f t="shared" si="43"/>
        <v>0</v>
      </c>
      <c r="CQ18" s="3"/>
      <c r="CR18" s="3"/>
      <c r="CS18" s="76">
        <f t="shared" si="44"/>
        <v>0</v>
      </c>
      <c r="CT18" s="3">
        <f t="shared" si="45"/>
        <v>0</v>
      </c>
      <c r="CU18" s="3">
        <f t="shared" si="46"/>
        <v>0</v>
      </c>
      <c r="CV18" s="36">
        <v>0.3</v>
      </c>
      <c r="CW18" s="3">
        <f t="shared" si="47"/>
        <v>0</v>
      </c>
      <c r="CX18" s="3">
        <f t="shared" si="48"/>
        <v>0</v>
      </c>
      <c r="CZ18" s="35">
        <v>43.1</v>
      </c>
      <c r="DA18" s="3">
        <f t="shared" si="49"/>
        <v>0</v>
      </c>
      <c r="DB18" s="3"/>
      <c r="DC18" s="3"/>
      <c r="DD18" s="76">
        <f t="shared" si="50"/>
        <v>0</v>
      </c>
      <c r="DE18" s="3">
        <f t="shared" si="51"/>
        <v>0</v>
      </c>
      <c r="DF18" s="3">
        <f t="shared" si="52"/>
        <v>0</v>
      </c>
      <c r="DG18" s="36">
        <v>0.3</v>
      </c>
      <c r="DH18" s="3">
        <f t="shared" si="53"/>
        <v>0</v>
      </c>
      <c r="DI18" s="3">
        <f t="shared" si="54"/>
        <v>0</v>
      </c>
    </row>
    <row r="19" spans="2:113" x14ac:dyDescent="0.25">
      <c r="B19" s="45">
        <v>43.2</v>
      </c>
      <c r="C19" s="46" t="s">
        <v>132</v>
      </c>
      <c r="D19" s="47">
        <v>0</v>
      </c>
      <c r="E19" s="49"/>
      <c r="F19" s="49"/>
      <c r="G19" s="50">
        <v>0</v>
      </c>
      <c r="H19" s="50">
        <v>0</v>
      </c>
      <c r="I19" s="50">
        <v>0</v>
      </c>
      <c r="J19" s="51">
        <v>0.5</v>
      </c>
      <c r="K19" s="50">
        <v>0</v>
      </c>
      <c r="L19" s="50">
        <v>0</v>
      </c>
      <c r="N19" s="39">
        <f t="shared" si="0"/>
        <v>0</v>
      </c>
      <c r="P19" s="35">
        <v>43.2</v>
      </c>
      <c r="Q19" s="3"/>
      <c r="R19" s="3">
        <f t="shared" si="1"/>
        <v>0</v>
      </c>
      <c r="S19" s="3"/>
      <c r="T19" s="76">
        <f t="shared" si="2"/>
        <v>0</v>
      </c>
      <c r="U19" s="3">
        <f t="shared" si="3"/>
        <v>0</v>
      </c>
      <c r="V19" s="3">
        <f t="shared" si="4"/>
        <v>0</v>
      </c>
      <c r="W19" s="36">
        <v>0.5</v>
      </c>
      <c r="X19" s="3">
        <f t="shared" si="5"/>
        <v>0</v>
      </c>
      <c r="Y19" s="3">
        <f t="shared" si="6"/>
        <v>0</v>
      </c>
      <c r="Z19"/>
      <c r="AA19" s="35">
        <v>43.2</v>
      </c>
      <c r="AB19" s="3">
        <f t="shared" si="7"/>
        <v>0</v>
      </c>
      <c r="AC19" s="3"/>
      <c r="AD19" s="3"/>
      <c r="AE19" s="76">
        <f t="shared" si="8"/>
        <v>0</v>
      </c>
      <c r="AF19" s="3">
        <f t="shared" si="9"/>
        <v>0</v>
      </c>
      <c r="AG19" s="3">
        <f t="shared" si="10"/>
        <v>0</v>
      </c>
      <c r="AH19" s="36">
        <v>0.5</v>
      </c>
      <c r="AI19" s="3">
        <f t="shared" si="11"/>
        <v>0</v>
      </c>
      <c r="AJ19" s="3">
        <f t="shared" si="12"/>
        <v>0</v>
      </c>
      <c r="AK19"/>
      <c r="AL19" s="35">
        <v>43.2</v>
      </c>
      <c r="AM19" s="3">
        <f t="shared" si="13"/>
        <v>0</v>
      </c>
      <c r="AN19" s="3"/>
      <c r="AO19" s="3"/>
      <c r="AP19" s="76">
        <f t="shared" si="14"/>
        <v>0</v>
      </c>
      <c r="AQ19" s="3">
        <f t="shared" si="15"/>
        <v>0</v>
      </c>
      <c r="AR19" s="3">
        <f t="shared" si="16"/>
        <v>0</v>
      </c>
      <c r="AS19" s="36">
        <v>0.5</v>
      </c>
      <c r="AT19" s="3">
        <f t="shared" si="17"/>
        <v>0</v>
      </c>
      <c r="AU19" s="3">
        <f t="shared" si="18"/>
        <v>0</v>
      </c>
      <c r="AV19"/>
      <c r="AW19" s="35">
        <v>43.2</v>
      </c>
      <c r="AX19" s="3">
        <f t="shared" si="19"/>
        <v>0</v>
      </c>
      <c r="AY19" s="3"/>
      <c r="AZ19" s="3"/>
      <c r="BA19" s="76">
        <f t="shared" si="20"/>
        <v>0</v>
      </c>
      <c r="BB19" s="3">
        <f t="shared" si="21"/>
        <v>0</v>
      </c>
      <c r="BC19" s="3">
        <f t="shared" si="22"/>
        <v>0</v>
      </c>
      <c r="BD19" s="36">
        <v>0.5</v>
      </c>
      <c r="BE19" s="3">
        <f t="shared" si="23"/>
        <v>0</v>
      </c>
      <c r="BF19" s="3">
        <f t="shared" si="24"/>
        <v>0</v>
      </c>
      <c r="BG19"/>
      <c r="BH19" s="35">
        <v>43.2</v>
      </c>
      <c r="BI19" s="3">
        <f t="shared" si="25"/>
        <v>0</v>
      </c>
      <c r="BJ19" s="3"/>
      <c r="BK19" s="3"/>
      <c r="BL19" s="76">
        <f t="shared" si="26"/>
        <v>0</v>
      </c>
      <c r="BM19" s="3">
        <f t="shared" si="27"/>
        <v>0</v>
      </c>
      <c r="BN19" s="3">
        <f t="shared" si="28"/>
        <v>0</v>
      </c>
      <c r="BO19" s="36">
        <v>0.5</v>
      </c>
      <c r="BP19" s="3">
        <f t="shared" si="29"/>
        <v>0</v>
      </c>
      <c r="BQ19" s="3">
        <f t="shared" si="30"/>
        <v>0</v>
      </c>
      <c r="BS19" s="35">
        <v>43.2</v>
      </c>
      <c r="BT19" s="3">
        <f t="shared" si="31"/>
        <v>0</v>
      </c>
      <c r="BU19" s="3"/>
      <c r="BV19" s="3"/>
      <c r="BW19" s="76">
        <f t="shared" si="32"/>
        <v>0</v>
      </c>
      <c r="BX19" s="3">
        <f t="shared" si="33"/>
        <v>0</v>
      </c>
      <c r="BY19" s="3">
        <f t="shared" si="34"/>
        <v>0</v>
      </c>
      <c r="BZ19" s="36">
        <v>0.5</v>
      </c>
      <c r="CA19" s="3">
        <f t="shared" si="35"/>
        <v>0</v>
      </c>
      <c r="CB19" s="3">
        <f t="shared" si="36"/>
        <v>0</v>
      </c>
      <c r="CD19" s="35">
        <v>43.2</v>
      </c>
      <c r="CE19" s="3">
        <f t="shared" si="37"/>
        <v>0</v>
      </c>
      <c r="CF19" s="3"/>
      <c r="CG19" s="3"/>
      <c r="CH19" s="76">
        <f t="shared" si="38"/>
        <v>0</v>
      </c>
      <c r="CI19" s="3">
        <f t="shared" si="39"/>
        <v>0</v>
      </c>
      <c r="CJ19" s="3">
        <f t="shared" si="40"/>
        <v>0</v>
      </c>
      <c r="CK19" s="36">
        <v>0.5</v>
      </c>
      <c r="CL19" s="3">
        <f t="shared" si="41"/>
        <v>0</v>
      </c>
      <c r="CM19" s="3">
        <f t="shared" si="42"/>
        <v>0</v>
      </c>
      <c r="CO19" s="35">
        <v>43.2</v>
      </c>
      <c r="CP19" s="3">
        <f t="shared" si="43"/>
        <v>0</v>
      </c>
      <c r="CQ19" s="3"/>
      <c r="CR19" s="3"/>
      <c r="CS19" s="76">
        <f t="shared" si="44"/>
        <v>0</v>
      </c>
      <c r="CT19" s="3">
        <f t="shared" si="45"/>
        <v>0</v>
      </c>
      <c r="CU19" s="3">
        <f t="shared" si="46"/>
        <v>0</v>
      </c>
      <c r="CV19" s="36">
        <v>0.5</v>
      </c>
      <c r="CW19" s="3">
        <f t="shared" si="47"/>
        <v>0</v>
      </c>
      <c r="CX19" s="3">
        <f t="shared" si="48"/>
        <v>0</v>
      </c>
      <c r="CZ19" s="35">
        <v>43.2</v>
      </c>
      <c r="DA19" s="3">
        <f t="shared" si="49"/>
        <v>0</v>
      </c>
      <c r="DB19" s="3"/>
      <c r="DC19" s="3"/>
      <c r="DD19" s="76">
        <f t="shared" si="50"/>
        <v>0</v>
      </c>
      <c r="DE19" s="3">
        <f t="shared" si="51"/>
        <v>0</v>
      </c>
      <c r="DF19" s="3">
        <f t="shared" si="52"/>
        <v>0</v>
      </c>
      <c r="DG19" s="36">
        <v>0.5</v>
      </c>
      <c r="DH19" s="3">
        <f t="shared" si="53"/>
        <v>0</v>
      </c>
      <c r="DI19" s="3">
        <f t="shared" si="54"/>
        <v>0</v>
      </c>
    </row>
    <row r="20" spans="2:113" x14ac:dyDescent="0.25">
      <c r="B20" s="45">
        <v>45</v>
      </c>
      <c r="C20" s="46" t="s">
        <v>133</v>
      </c>
      <c r="D20" s="47">
        <v>3494.8469627499985</v>
      </c>
      <c r="E20" s="49"/>
      <c r="F20" s="49"/>
      <c r="G20" s="50">
        <v>3494.8469627499985</v>
      </c>
      <c r="H20" s="50">
        <v>0</v>
      </c>
      <c r="I20" s="50">
        <v>3494.8469627499985</v>
      </c>
      <c r="J20" s="51">
        <v>0.45</v>
      </c>
      <c r="K20" s="50">
        <v>1572.6811332374994</v>
      </c>
      <c r="L20" s="50">
        <v>1922.1658295124992</v>
      </c>
      <c r="N20" s="39">
        <f t="shared" si="0"/>
        <v>0</v>
      </c>
      <c r="P20" s="35">
        <v>45</v>
      </c>
      <c r="Q20" s="3"/>
      <c r="R20" s="3">
        <f t="shared" si="1"/>
        <v>0</v>
      </c>
      <c r="S20" s="3"/>
      <c r="T20" s="76">
        <f t="shared" si="2"/>
        <v>0</v>
      </c>
      <c r="U20" s="3">
        <f t="shared" si="3"/>
        <v>0</v>
      </c>
      <c r="V20" s="3">
        <f t="shared" si="4"/>
        <v>0</v>
      </c>
      <c r="W20" s="36">
        <v>0.45</v>
      </c>
      <c r="X20" s="3">
        <f t="shared" si="5"/>
        <v>0</v>
      </c>
      <c r="Y20" s="3">
        <f t="shared" si="6"/>
        <v>0</v>
      </c>
      <c r="Z20"/>
      <c r="AA20" s="35">
        <v>45</v>
      </c>
      <c r="AB20" s="3">
        <f t="shared" si="7"/>
        <v>0</v>
      </c>
      <c r="AC20" s="3"/>
      <c r="AD20" s="3"/>
      <c r="AE20" s="76">
        <f t="shared" si="8"/>
        <v>0</v>
      </c>
      <c r="AF20" s="3">
        <f t="shared" si="9"/>
        <v>0</v>
      </c>
      <c r="AG20" s="3">
        <f t="shared" si="10"/>
        <v>0</v>
      </c>
      <c r="AH20" s="36">
        <v>0.45</v>
      </c>
      <c r="AI20" s="3">
        <f t="shared" si="11"/>
        <v>0</v>
      </c>
      <c r="AJ20" s="3">
        <f t="shared" si="12"/>
        <v>0</v>
      </c>
      <c r="AK20"/>
      <c r="AL20" s="35">
        <v>45</v>
      </c>
      <c r="AM20" s="3">
        <f t="shared" si="13"/>
        <v>0</v>
      </c>
      <c r="AN20" s="3"/>
      <c r="AO20" s="3"/>
      <c r="AP20" s="76">
        <f t="shared" si="14"/>
        <v>0</v>
      </c>
      <c r="AQ20" s="3">
        <f t="shared" si="15"/>
        <v>0</v>
      </c>
      <c r="AR20" s="3">
        <f t="shared" si="16"/>
        <v>0</v>
      </c>
      <c r="AS20" s="36">
        <v>0.45</v>
      </c>
      <c r="AT20" s="3">
        <f t="shared" si="17"/>
        <v>0</v>
      </c>
      <c r="AU20" s="3">
        <f t="shared" si="18"/>
        <v>0</v>
      </c>
      <c r="AV20"/>
      <c r="AW20" s="35">
        <v>45</v>
      </c>
      <c r="AX20" s="3">
        <f t="shared" si="19"/>
        <v>0</v>
      </c>
      <c r="AY20" s="3"/>
      <c r="AZ20" s="3"/>
      <c r="BA20" s="76">
        <f t="shared" si="20"/>
        <v>0</v>
      </c>
      <c r="BB20" s="3">
        <f t="shared" si="21"/>
        <v>0</v>
      </c>
      <c r="BC20" s="3">
        <f t="shared" si="22"/>
        <v>0</v>
      </c>
      <c r="BD20" s="36">
        <v>0.45</v>
      </c>
      <c r="BE20" s="3">
        <f t="shared" si="23"/>
        <v>0</v>
      </c>
      <c r="BF20" s="3">
        <f t="shared" si="24"/>
        <v>0</v>
      </c>
      <c r="BG20"/>
      <c r="BH20" s="35">
        <v>45</v>
      </c>
      <c r="BI20" s="3">
        <f t="shared" si="25"/>
        <v>0</v>
      </c>
      <c r="BJ20" s="3"/>
      <c r="BK20" s="3"/>
      <c r="BL20" s="76">
        <f t="shared" si="26"/>
        <v>0</v>
      </c>
      <c r="BM20" s="3">
        <f t="shared" si="27"/>
        <v>0</v>
      </c>
      <c r="BN20" s="3">
        <f t="shared" si="28"/>
        <v>0</v>
      </c>
      <c r="BO20" s="36">
        <v>0.45</v>
      </c>
      <c r="BP20" s="3">
        <f t="shared" si="29"/>
        <v>0</v>
      </c>
      <c r="BQ20" s="3">
        <f t="shared" si="30"/>
        <v>0</v>
      </c>
      <c r="BS20" s="35">
        <v>45</v>
      </c>
      <c r="BT20" s="3">
        <f t="shared" si="31"/>
        <v>0</v>
      </c>
      <c r="BU20" s="3"/>
      <c r="BV20" s="3"/>
      <c r="BW20" s="76">
        <f t="shared" si="32"/>
        <v>0</v>
      </c>
      <c r="BX20" s="3">
        <f t="shared" si="33"/>
        <v>0</v>
      </c>
      <c r="BY20" s="3">
        <f t="shared" si="34"/>
        <v>0</v>
      </c>
      <c r="BZ20" s="36">
        <v>0.45</v>
      </c>
      <c r="CA20" s="3">
        <f t="shared" si="35"/>
        <v>0</v>
      </c>
      <c r="CB20" s="3">
        <f t="shared" si="36"/>
        <v>0</v>
      </c>
      <c r="CD20" s="35">
        <v>45</v>
      </c>
      <c r="CE20" s="3">
        <f t="shared" si="37"/>
        <v>0</v>
      </c>
      <c r="CF20" s="3"/>
      <c r="CG20" s="3"/>
      <c r="CH20" s="76">
        <f t="shared" si="38"/>
        <v>0</v>
      </c>
      <c r="CI20" s="3">
        <f t="shared" si="39"/>
        <v>0</v>
      </c>
      <c r="CJ20" s="3">
        <f t="shared" si="40"/>
        <v>0</v>
      </c>
      <c r="CK20" s="36">
        <v>0.45</v>
      </c>
      <c r="CL20" s="3">
        <f t="shared" si="41"/>
        <v>0</v>
      </c>
      <c r="CM20" s="3">
        <f t="shared" si="42"/>
        <v>0</v>
      </c>
      <c r="CO20" s="35">
        <v>45</v>
      </c>
      <c r="CP20" s="3">
        <f t="shared" si="43"/>
        <v>0</v>
      </c>
      <c r="CQ20" s="3"/>
      <c r="CR20" s="3"/>
      <c r="CS20" s="76">
        <f t="shared" si="44"/>
        <v>0</v>
      </c>
      <c r="CT20" s="3">
        <f t="shared" si="45"/>
        <v>0</v>
      </c>
      <c r="CU20" s="3">
        <f t="shared" si="46"/>
        <v>0</v>
      </c>
      <c r="CV20" s="36">
        <v>0.45</v>
      </c>
      <c r="CW20" s="3">
        <f t="shared" si="47"/>
        <v>0</v>
      </c>
      <c r="CX20" s="3">
        <f t="shared" si="48"/>
        <v>0</v>
      </c>
      <c r="CZ20" s="35">
        <v>45</v>
      </c>
      <c r="DA20" s="3">
        <f t="shared" si="49"/>
        <v>0</v>
      </c>
      <c r="DB20" s="3"/>
      <c r="DC20" s="3"/>
      <c r="DD20" s="76">
        <f t="shared" si="50"/>
        <v>0</v>
      </c>
      <c r="DE20" s="3">
        <f t="shared" si="51"/>
        <v>0</v>
      </c>
      <c r="DF20" s="3">
        <f t="shared" si="52"/>
        <v>0</v>
      </c>
      <c r="DG20" s="36">
        <v>0.45</v>
      </c>
      <c r="DH20" s="3">
        <f t="shared" si="53"/>
        <v>0</v>
      </c>
      <c r="DI20" s="3">
        <f t="shared" si="54"/>
        <v>0</v>
      </c>
    </row>
    <row r="21" spans="2:113" x14ac:dyDescent="0.25">
      <c r="B21" s="45">
        <v>46</v>
      </c>
      <c r="C21" s="46" t="s">
        <v>134</v>
      </c>
      <c r="D21" s="47">
        <v>0</v>
      </c>
      <c r="E21" s="49"/>
      <c r="F21" s="49"/>
      <c r="G21" s="50">
        <v>0</v>
      </c>
      <c r="H21" s="50">
        <v>0</v>
      </c>
      <c r="I21" s="50">
        <v>0</v>
      </c>
      <c r="J21" s="51">
        <v>0.3</v>
      </c>
      <c r="K21" s="50">
        <v>0</v>
      </c>
      <c r="L21" s="50">
        <v>0</v>
      </c>
      <c r="N21" s="39">
        <f t="shared" si="0"/>
        <v>0</v>
      </c>
      <c r="P21" s="35">
        <v>46</v>
      </c>
      <c r="Q21" s="3"/>
      <c r="R21" s="3">
        <f t="shared" si="1"/>
        <v>0</v>
      </c>
      <c r="S21" s="3"/>
      <c r="T21" s="76">
        <f t="shared" si="2"/>
        <v>0</v>
      </c>
      <c r="U21" s="3">
        <f t="shared" si="3"/>
        <v>0</v>
      </c>
      <c r="V21" s="3">
        <f t="shared" si="4"/>
        <v>0</v>
      </c>
      <c r="W21" s="36">
        <v>0.3</v>
      </c>
      <c r="X21" s="3">
        <f t="shared" si="5"/>
        <v>0</v>
      </c>
      <c r="Y21" s="3">
        <f t="shared" si="6"/>
        <v>0</v>
      </c>
      <c r="Z21"/>
      <c r="AA21" s="35">
        <v>46</v>
      </c>
      <c r="AB21" s="3">
        <f t="shared" si="7"/>
        <v>0</v>
      </c>
      <c r="AC21" s="3"/>
      <c r="AD21" s="3"/>
      <c r="AE21" s="76">
        <f t="shared" si="8"/>
        <v>0</v>
      </c>
      <c r="AF21" s="3">
        <f t="shared" si="9"/>
        <v>0</v>
      </c>
      <c r="AG21" s="3">
        <f t="shared" si="10"/>
        <v>0</v>
      </c>
      <c r="AH21" s="36">
        <v>0.3</v>
      </c>
      <c r="AI21" s="3">
        <f t="shared" si="11"/>
        <v>0</v>
      </c>
      <c r="AJ21" s="3">
        <f t="shared" si="12"/>
        <v>0</v>
      </c>
      <c r="AK21"/>
      <c r="AL21" s="35">
        <v>46</v>
      </c>
      <c r="AM21" s="3">
        <f t="shared" si="13"/>
        <v>0</v>
      </c>
      <c r="AN21" s="3"/>
      <c r="AO21" s="3"/>
      <c r="AP21" s="76">
        <f t="shared" si="14"/>
        <v>0</v>
      </c>
      <c r="AQ21" s="3">
        <f t="shared" si="15"/>
        <v>0</v>
      </c>
      <c r="AR21" s="3">
        <f t="shared" si="16"/>
        <v>0</v>
      </c>
      <c r="AS21" s="36">
        <v>0.3</v>
      </c>
      <c r="AT21" s="3">
        <f t="shared" si="17"/>
        <v>0</v>
      </c>
      <c r="AU21" s="3">
        <f t="shared" si="18"/>
        <v>0</v>
      </c>
      <c r="AV21"/>
      <c r="AW21" s="35">
        <v>46</v>
      </c>
      <c r="AX21" s="3">
        <f t="shared" si="19"/>
        <v>0</v>
      </c>
      <c r="AY21" s="3"/>
      <c r="AZ21" s="3"/>
      <c r="BA21" s="76">
        <f t="shared" si="20"/>
        <v>0</v>
      </c>
      <c r="BB21" s="3">
        <f t="shared" si="21"/>
        <v>0</v>
      </c>
      <c r="BC21" s="3">
        <f t="shared" si="22"/>
        <v>0</v>
      </c>
      <c r="BD21" s="36">
        <v>0.3</v>
      </c>
      <c r="BE21" s="3">
        <f t="shared" si="23"/>
        <v>0</v>
      </c>
      <c r="BF21" s="3">
        <f t="shared" si="24"/>
        <v>0</v>
      </c>
      <c r="BG21"/>
      <c r="BH21" s="35">
        <v>46</v>
      </c>
      <c r="BI21" s="3">
        <f t="shared" si="25"/>
        <v>0</v>
      </c>
      <c r="BJ21" s="3"/>
      <c r="BK21" s="3"/>
      <c r="BL21" s="76">
        <f t="shared" si="26"/>
        <v>0</v>
      </c>
      <c r="BM21" s="3">
        <f t="shared" si="27"/>
        <v>0</v>
      </c>
      <c r="BN21" s="3">
        <f t="shared" si="28"/>
        <v>0</v>
      </c>
      <c r="BO21" s="36">
        <v>0.3</v>
      </c>
      <c r="BP21" s="3">
        <f t="shared" si="29"/>
        <v>0</v>
      </c>
      <c r="BQ21" s="3">
        <f t="shared" si="30"/>
        <v>0</v>
      </c>
      <c r="BS21" s="35">
        <v>46</v>
      </c>
      <c r="BT21" s="3">
        <f t="shared" si="31"/>
        <v>0</v>
      </c>
      <c r="BU21" s="3"/>
      <c r="BV21" s="3"/>
      <c r="BW21" s="76">
        <f t="shared" si="32"/>
        <v>0</v>
      </c>
      <c r="BX21" s="3">
        <f t="shared" si="33"/>
        <v>0</v>
      </c>
      <c r="BY21" s="3">
        <f t="shared" si="34"/>
        <v>0</v>
      </c>
      <c r="BZ21" s="36">
        <v>0.3</v>
      </c>
      <c r="CA21" s="3">
        <f t="shared" si="35"/>
        <v>0</v>
      </c>
      <c r="CB21" s="3">
        <f t="shared" si="36"/>
        <v>0</v>
      </c>
      <c r="CD21" s="35">
        <v>46</v>
      </c>
      <c r="CE21" s="3">
        <f t="shared" si="37"/>
        <v>0</v>
      </c>
      <c r="CF21" s="3"/>
      <c r="CG21" s="3"/>
      <c r="CH21" s="76">
        <f t="shared" si="38"/>
        <v>0</v>
      </c>
      <c r="CI21" s="3">
        <f t="shared" si="39"/>
        <v>0</v>
      </c>
      <c r="CJ21" s="3">
        <f t="shared" si="40"/>
        <v>0</v>
      </c>
      <c r="CK21" s="36">
        <v>0.3</v>
      </c>
      <c r="CL21" s="3">
        <f t="shared" si="41"/>
        <v>0</v>
      </c>
      <c r="CM21" s="3">
        <f t="shared" si="42"/>
        <v>0</v>
      </c>
      <c r="CO21" s="35">
        <v>46</v>
      </c>
      <c r="CP21" s="3">
        <f t="shared" si="43"/>
        <v>0</v>
      </c>
      <c r="CQ21" s="3"/>
      <c r="CR21" s="3"/>
      <c r="CS21" s="76">
        <f t="shared" si="44"/>
        <v>0</v>
      </c>
      <c r="CT21" s="3">
        <f t="shared" si="45"/>
        <v>0</v>
      </c>
      <c r="CU21" s="3">
        <f t="shared" si="46"/>
        <v>0</v>
      </c>
      <c r="CV21" s="36">
        <v>0.3</v>
      </c>
      <c r="CW21" s="3">
        <f t="shared" si="47"/>
        <v>0</v>
      </c>
      <c r="CX21" s="3">
        <f t="shared" si="48"/>
        <v>0</v>
      </c>
      <c r="CZ21" s="35">
        <v>46</v>
      </c>
      <c r="DA21" s="3">
        <f t="shared" si="49"/>
        <v>0</v>
      </c>
      <c r="DB21" s="3"/>
      <c r="DC21" s="3"/>
      <c r="DD21" s="76">
        <f t="shared" si="50"/>
        <v>0</v>
      </c>
      <c r="DE21" s="3">
        <f t="shared" si="51"/>
        <v>0</v>
      </c>
      <c r="DF21" s="3">
        <f t="shared" si="52"/>
        <v>0</v>
      </c>
      <c r="DG21" s="36">
        <v>0.3</v>
      </c>
      <c r="DH21" s="3">
        <f t="shared" si="53"/>
        <v>0</v>
      </c>
      <c r="DI21" s="3">
        <f t="shared" si="54"/>
        <v>0</v>
      </c>
    </row>
    <row r="22" spans="2:113" x14ac:dyDescent="0.25">
      <c r="B22" s="45">
        <v>47</v>
      </c>
      <c r="C22" s="46" t="s">
        <v>135</v>
      </c>
      <c r="D22" s="47">
        <v>272935093.65122044</v>
      </c>
      <c r="E22" s="49">
        <v>44436576.80228667</v>
      </c>
      <c r="F22" s="49">
        <v>-557460.07847999991</v>
      </c>
      <c r="G22" s="50">
        <v>316814210.37502712</v>
      </c>
      <c r="H22" s="50">
        <v>21939558.361903336</v>
      </c>
      <c r="I22" s="50">
        <v>338753768.73693043</v>
      </c>
      <c r="J22" s="51">
        <v>0.08</v>
      </c>
      <c r="K22" s="50">
        <v>27100301.498954434</v>
      </c>
      <c r="L22" s="50">
        <v>289713908.8760727</v>
      </c>
      <c r="N22" s="39">
        <f t="shared" si="0"/>
        <v>43879116.723806672</v>
      </c>
      <c r="P22" s="35">
        <v>47</v>
      </c>
      <c r="Q22" s="3"/>
      <c r="R22" s="3">
        <f t="shared" si="1"/>
        <v>43879116.723806672</v>
      </c>
      <c r="S22" s="3"/>
      <c r="T22" s="76">
        <f t="shared" si="2"/>
        <v>43879116.723806672</v>
      </c>
      <c r="U22" s="3">
        <f t="shared" si="3"/>
        <v>43879116.723806672</v>
      </c>
      <c r="V22" s="3">
        <f t="shared" si="4"/>
        <v>43879116.723806672</v>
      </c>
      <c r="W22" s="36">
        <v>0.08</v>
      </c>
      <c r="X22" s="3">
        <f t="shared" si="5"/>
        <v>-3510329.3379045338</v>
      </c>
      <c r="Y22" s="3">
        <f t="shared" si="6"/>
        <v>40368787.385902137</v>
      </c>
      <c r="Z22"/>
      <c r="AA22" s="35">
        <v>47</v>
      </c>
      <c r="AB22" s="3">
        <f t="shared" si="7"/>
        <v>40368787.385902137</v>
      </c>
      <c r="AC22" s="3"/>
      <c r="AD22" s="3"/>
      <c r="AE22" s="76">
        <f t="shared" si="8"/>
        <v>0</v>
      </c>
      <c r="AF22" s="3">
        <f t="shared" si="9"/>
        <v>0</v>
      </c>
      <c r="AG22" s="3">
        <f t="shared" si="10"/>
        <v>40368787.385902137</v>
      </c>
      <c r="AH22" s="36">
        <v>0.08</v>
      </c>
      <c r="AI22" s="3">
        <f t="shared" si="11"/>
        <v>-3229502.9908721708</v>
      </c>
      <c r="AJ22" s="3">
        <f t="shared" si="12"/>
        <v>37139284.395029962</v>
      </c>
      <c r="AK22"/>
      <c r="AL22" s="35">
        <v>47</v>
      </c>
      <c r="AM22" s="3">
        <f t="shared" si="13"/>
        <v>37139284.395029962</v>
      </c>
      <c r="AN22" s="3"/>
      <c r="AO22" s="3"/>
      <c r="AP22" s="76">
        <f t="shared" si="14"/>
        <v>0</v>
      </c>
      <c r="AQ22" s="3">
        <f t="shared" si="15"/>
        <v>0</v>
      </c>
      <c r="AR22" s="3">
        <f t="shared" si="16"/>
        <v>37139284.395029962</v>
      </c>
      <c r="AS22" s="36">
        <v>0.08</v>
      </c>
      <c r="AT22" s="3">
        <f t="shared" si="17"/>
        <v>-2971142.7516023968</v>
      </c>
      <c r="AU22" s="3">
        <f t="shared" si="18"/>
        <v>34168141.643427566</v>
      </c>
      <c r="AV22"/>
      <c r="AW22" s="35">
        <v>47</v>
      </c>
      <c r="AX22" s="3">
        <f t="shared" si="19"/>
        <v>34168141.643427566</v>
      </c>
      <c r="AY22" s="3"/>
      <c r="AZ22" s="3"/>
      <c r="BA22" s="76">
        <f t="shared" si="20"/>
        <v>0</v>
      </c>
      <c r="BB22" s="3">
        <f t="shared" si="21"/>
        <v>0</v>
      </c>
      <c r="BC22" s="3">
        <f t="shared" si="22"/>
        <v>34168141.643427566</v>
      </c>
      <c r="BD22" s="36">
        <v>0.08</v>
      </c>
      <c r="BE22" s="3">
        <f t="shared" si="23"/>
        <v>-2733451.3314742055</v>
      </c>
      <c r="BF22" s="3">
        <f t="shared" si="24"/>
        <v>31434690.311953358</v>
      </c>
      <c r="BG22"/>
      <c r="BH22" s="35">
        <v>47</v>
      </c>
      <c r="BI22" s="3">
        <f t="shared" si="25"/>
        <v>31434690.311953358</v>
      </c>
      <c r="BJ22" s="3"/>
      <c r="BK22" s="3"/>
      <c r="BL22" s="76">
        <f t="shared" si="26"/>
        <v>0</v>
      </c>
      <c r="BM22" s="3">
        <f t="shared" si="27"/>
        <v>0</v>
      </c>
      <c r="BN22" s="3">
        <f t="shared" si="28"/>
        <v>31434690.311953358</v>
      </c>
      <c r="BO22" s="36">
        <v>0.08</v>
      </c>
      <c r="BP22" s="3">
        <f t="shared" si="29"/>
        <v>-2514775.2249562689</v>
      </c>
      <c r="BQ22" s="3">
        <f t="shared" si="30"/>
        <v>28919915.086997088</v>
      </c>
      <c r="BS22" s="35">
        <v>47</v>
      </c>
      <c r="BT22" s="3">
        <f t="shared" si="31"/>
        <v>28919915.086997088</v>
      </c>
      <c r="BU22" s="3"/>
      <c r="BV22" s="3"/>
      <c r="BW22" s="76">
        <f t="shared" si="32"/>
        <v>0</v>
      </c>
      <c r="BX22" s="3">
        <f t="shared" si="33"/>
        <v>0</v>
      </c>
      <c r="BY22" s="3">
        <f t="shared" si="34"/>
        <v>28919915.086997088</v>
      </c>
      <c r="BZ22" s="36">
        <v>0.08</v>
      </c>
      <c r="CA22" s="3">
        <f t="shared" si="35"/>
        <v>-2313593.2069597673</v>
      </c>
      <c r="CB22" s="3">
        <f t="shared" si="36"/>
        <v>26606321.880037323</v>
      </c>
      <c r="CD22" s="35">
        <v>47</v>
      </c>
      <c r="CE22" s="3">
        <f t="shared" si="37"/>
        <v>26606321.880037323</v>
      </c>
      <c r="CF22" s="3"/>
      <c r="CG22" s="3"/>
      <c r="CH22" s="76">
        <f t="shared" si="38"/>
        <v>0</v>
      </c>
      <c r="CI22" s="3">
        <f t="shared" si="39"/>
        <v>0</v>
      </c>
      <c r="CJ22" s="3">
        <f t="shared" si="40"/>
        <v>26606321.880037323</v>
      </c>
      <c r="CK22" s="36">
        <v>0.08</v>
      </c>
      <c r="CL22" s="3">
        <f t="shared" si="41"/>
        <v>-2128505.7504029861</v>
      </c>
      <c r="CM22" s="3">
        <f t="shared" si="42"/>
        <v>24477816.129634336</v>
      </c>
      <c r="CO22" s="35">
        <v>47</v>
      </c>
      <c r="CP22" s="3">
        <f t="shared" si="43"/>
        <v>24477816.129634336</v>
      </c>
      <c r="CQ22" s="3"/>
      <c r="CR22" s="3"/>
      <c r="CS22" s="76">
        <f t="shared" si="44"/>
        <v>0</v>
      </c>
      <c r="CT22" s="3">
        <f t="shared" si="45"/>
        <v>0</v>
      </c>
      <c r="CU22" s="3">
        <f t="shared" si="46"/>
        <v>24477816.129634336</v>
      </c>
      <c r="CV22" s="36">
        <v>0.08</v>
      </c>
      <c r="CW22" s="3">
        <f t="shared" si="47"/>
        <v>-1958225.290370747</v>
      </c>
      <c r="CX22" s="3">
        <f t="shared" si="48"/>
        <v>22519590.839263588</v>
      </c>
      <c r="CZ22" s="35">
        <v>47</v>
      </c>
      <c r="DA22" s="3">
        <f t="shared" si="49"/>
        <v>22519590.839263588</v>
      </c>
      <c r="DB22" s="3"/>
      <c r="DC22" s="3"/>
      <c r="DD22" s="76">
        <f t="shared" si="50"/>
        <v>0</v>
      </c>
      <c r="DE22" s="3">
        <f t="shared" si="51"/>
        <v>0</v>
      </c>
      <c r="DF22" s="3">
        <f t="shared" si="52"/>
        <v>22519590.839263588</v>
      </c>
      <c r="DG22" s="36">
        <v>0.08</v>
      </c>
      <c r="DH22" s="3">
        <f t="shared" si="53"/>
        <v>-1801567.267141087</v>
      </c>
      <c r="DI22" s="3">
        <f t="shared" si="54"/>
        <v>20718023.572122499</v>
      </c>
    </row>
    <row r="23" spans="2:113" x14ac:dyDescent="0.25">
      <c r="B23" s="45">
        <v>50</v>
      </c>
      <c r="C23" s="46" t="s">
        <v>136</v>
      </c>
      <c r="D23" s="47">
        <v>0</v>
      </c>
      <c r="E23" s="49"/>
      <c r="F23" s="49"/>
      <c r="G23" s="50">
        <v>0</v>
      </c>
      <c r="H23" s="50">
        <v>0</v>
      </c>
      <c r="I23" s="50">
        <v>0</v>
      </c>
      <c r="J23" s="51">
        <v>0.55000000000000004</v>
      </c>
      <c r="K23" s="50">
        <v>0</v>
      </c>
      <c r="L23" s="50">
        <v>0</v>
      </c>
      <c r="N23" s="39">
        <f t="shared" si="0"/>
        <v>0</v>
      </c>
      <c r="P23" s="35">
        <v>50</v>
      </c>
      <c r="Q23" s="3"/>
      <c r="R23" s="3">
        <f t="shared" si="1"/>
        <v>0</v>
      </c>
      <c r="S23" s="3"/>
      <c r="T23" s="76">
        <f t="shared" si="2"/>
        <v>0</v>
      </c>
      <c r="U23" s="3">
        <f t="shared" si="3"/>
        <v>0</v>
      </c>
      <c r="V23" s="3">
        <f t="shared" si="4"/>
        <v>0</v>
      </c>
      <c r="W23" s="36">
        <v>0.55000000000000004</v>
      </c>
      <c r="X23" s="3">
        <f t="shared" si="5"/>
        <v>0</v>
      </c>
      <c r="Y23" s="3">
        <f t="shared" si="6"/>
        <v>0</v>
      </c>
      <c r="Z23"/>
      <c r="AA23" s="35">
        <v>50</v>
      </c>
      <c r="AB23" s="3">
        <f t="shared" si="7"/>
        <v>0</v>
      </c>
      <c r="AC23" s="3"/>
      <c r="AD23" s="3"/>
      <c r="AE23" s="76">
        <f t="shared" si="8"/>
        <v>0</v>
      </c>
      <c r="AF23" s="3">
        <f t="shared" si="9"/>
        <v>0</v>
      </c>
      <c r="AG23" s="3">
        <f t="shared" si="10"/>
        <v>0</v>
      </c>
      <c r="AH23" s="36">
        <v>0.55000000000000004</v>
      </c>
      <c r="AI23" s="3">
        <f t="shared" si="11"/>
        <v>0</v>
      </c>
      <c r="AJ23" s="3">
        <f t="shared" si="12"/>
        <v>0</v>
      </c>
      <c r="AK23"/>
      <c r="AL23" s="35">
        <v>50</v>
      </c>
      <c r="AM23" s="3">
        <f t="shared" si="13"/>
        <v>0</v>
      </c>
      <c r="AN23" s="3"/>
      <c r="AO23" s="3"/>
      <c r="AP23" s="76">
        <f t="shared" si="14"/>
        <v>0</v>
      </c>
      <c r="AQ23" s="3">
        <f t="shared" si="15"/>
        <v>0</v>
      </c>
      <c r="AR23" s="3">
        <f t="shared" si="16"/>
        <v>0</v>
      </c>
      <c r="AS23" s="36">
        <v>0.55000000000000004</v>
      </c>
      <c r="AT23" s="3">
        <f t="shared" si="17"/>
        <v>0</v>
      </c>
      <c r="AU23" s="3">
        <f t="shared" si="18"/>
        <v>0</v>
      </c>
      <c r="AV23"/>
      <c r="AW23" s="35">
        <v>50</v>
      </c>
      <c r="AX23" s="3">
        <f t="shared" si="19"/>
        <v>0</v>
      </c>
      <c r="AY23" s="3"/>
      <c r="AZ23" s="3"/>
      <c r="BA23" s="76">
        <f t="shared" si="20"/>
        <v>0</v>
      </c>
      <c r="BB23" s="3">
        <f t="shared" si="21"/>
        <v>0</v>
      </c>
      <c r="BC23" s="3">
        <f t="shared" si="22"/>
        <v>0</v>
      </c>
      <c r="BD23" s="36">
        <v>0.55000000000000004</v>
      </c>
      <c r="BE23" s="3">
        <f t="shared" si="23"/>
        <v>0</v>
      </c>
      <c r="BF23" s="3">
        <f t="shared" si="24"/>
        <v>0</v>
      </c>
      <c r="BG23"/>
      <c r="BH23" s="35">
        <v>50</v>
      </c>
      <c r="BI23" s="3">
        <f t="shared" si="25"/>
        <v>0</v>
      </c>
      <c r="BJ23" s="3"/>
      <c r="BK23" s="3"/>
      <c r="BL23" s="76">
        <f t="shared" si="26"/>
        <v>0</v>
      </c>
      <c r="BM23" s="3">
        <f t="shared" si="27"/>
        <v>0</v>
      </c>
      <c r="BN23" s="3">
        <f t="shared" si="28"/>
        <v>0</v>
      </c>
      <c r="BO23" s="36">
        <v>0.55000000000000004</v>
      </c>
      <c r="BP23" s="3">
        <f t="shared" si="29"/>
        <v>0</v>
      </c>
      <c r="BQ23" s="3">
        <f t="shared" si="30"/>
        <v>0</v>
      </c>
      <c r="BS23" s="35">
        <v>50</v>
      </c>
      <c r="BT23" s="3">
        <f t="shared" si="31"/>
        <v>0</v>
      </c>
      <c r="BU23" s="3"/>
      <c r="BV23" s="3"/>
      <c r="BW23" s="76">
        <f t="shared" si="32"/>
        <v>0</v>
      </c>
      <c r="BX23" s="3">
        <f t="shared" si="33"/>
        <v>0</v>
      </c>
      <c r="BY23" s="3">
        <f t="shared" si="34"/>
        <v>0</v>
      </c>
      <c r="BZ23" s="36">
        <v>0.55000000000000004</v>
      </c>
      <c r="CA23" s="3">
        <f t="shared" si="35"/>
        <v>0</v>
      </c>
      <c r="CB23" s="3">
        <f t="shared" si="36"/>
        <v>0</v>
      </c>
      <c r="CD23" s="35">
        <v>50</v>
      </c>
      <c r="CE23" s="3">
        <f t="shared" si="37"/>
        <v>0</v>
      </c>
      <c r="CF23" s="3"/>
      <c r="CG23" s="3"/>
      <c r="CH23" s="76">
        <f t="shared" si="38"/>
        <v>0</v>
      </c>
      <c r="CI23" s="3">
        <f t="shared" si="39"/>
        <v>0</v>
      </c>
      <c r="CJ23" s="3">
        <f t="shared" si="40"/>
        <v>0</v>
      </c>
      <c r="CK23" s="36">
        <v>0.55000000000000004</v>
      </c>
      <c r="CL23" s="3">
        <f t="shared" si="41"/>
        <v>0</v>
      </c>
      <c r="CM23" s="3">
        <f t="shared" si="42"/>
        <v>0</v>
      </c>
      <c r="CO23" s="35">
        <v>50</v>
      </c>
      <c r="CP23" s="3">
        <f t="shared" si="43"/>
        <v>0</v>
      </c>
      <c r="CQ23" s="3"/>
      <c r="CR23" s="3"/>
      <c r="CS23" s="76">
        <f t="shared" si="44"/>
        <v>0</v>
      </c>
      <c r="CT23" s="3">
        <f t="shared" si="45"/>
        <v>0</v>
      </c>
      <c r="CU23" s="3">
        <f t="shared" si="46"/>
        <v>0</v>
      </c>
      <c r="CV23" s="36">
        <v>0.55000000000000004</v>
      </c>
      <c r="CW23" s="3">
        <f t="shared" si="47"/>
        <v>0</v>
      </c>
      <c r="CX23" s="3">
        <f t="shared" si="48"/>
        <v>0</v>
      </c>
      <c r="CZ23" s="35">
        <v>50</v>
      </c>
      <c r="DA23" s="3">
        <f t="shared" si="49"/>
        <v>0</v>
      </c>
      <c r="DB23" s="3"/>
      <c r="DC23" s="3"/>
      <c r="DD23" s="76">
        <f t="shared" si="50"/>
        <v>0</v>
      </c>
      <c r="DE23" s="3">
        <f t="shared" si="51"/>
        <v>0</v>
      </c>
      <c r="DF23" s="3">
        <f t="shared" si="52"/>
        <v>0</v>
      </c>
      <c r="DG23" s="36">
        <v>0.55000000000000004</v>
      </c>
      <c r="DH23" s="3">
        <f t="shared" si="53"/>
        <v>0</v>
      </c>
      <c r="DI23" s="3">
        <f t="shared" si="54"/>
        <v>0</v>
      </c>
    </row>
    <row r="24" spans="2:113" x14ac:dyDescent="0.25">
      <c r="B24" s="45">
        <v>52</v>
      </c>
      <c r="C24" s="46" t="s">
        <v>137</v>
      </c>
      <c r="D24" s="47">
        <v>1388756.693571632</v>
      </c>
      <c r="E24" s="49">
        <v>1518199.9999999923</v>
      </c>
      <c r="F24" s="49"/>
      <c r="G24" s="50">
        <v>2906956.6935716243</v>
      </c>
      <c r="H24" s="50">
        <v>759099.99999999616</v>
      </c>
      <c r="I24" s="50">
        <v>3666056.6935716206</v>
      </c>
      <c r="J24" s="51">
        <v>0.55000000000000004</v>
      </c>
      <c r="K24" s="50">
        <v>2016331.1814643915</v>
      </c>
      <c r="L24" s="50">
        <v>890625.51210723282</v>
      </c>
      <c r="N24" s="39">
        <f t="shared" si="0"/>
        <v>1518199.9999999923</v>
      </c>
      <c r="P24" s="35">
        <v>52</v>
      </c>
      <c r="Q24" s="3"/>
      <c r="R24" s="3">
        <f t="shared" si="1"/>
        <v>1518199.9999999923</v>
      </c>
      <c r="S24" s="3"/>
      <c r="T24" s="76">
        <f t="shared" si="2"/>
        <v>1518199.9999999923</v>
      </c>
      <c r="U24" s="3">
        <f t="shared" si="3"/>
        <v>1518199.9999999923</v>
      </c>
      <c r="V24" s="3">
        <f t="shared" si="4"/>
        <v>1518199.9999999923</v>
      </c>
      <c r="W24" s="36">
        <v>0.55000000000000004</v>
      </c>
      <c r="X24" s="3">
        <f t="shared" si="5"/>
        <v>-835009.99999999581</v>
      </c>
      <c r="Y24" s="3">
        <f t="shared" si="6"/>
        <v>683189.99999999651</v>
      </c>
      <c r="Z24"/>
      <c r="AA24" s="35">
        <v>52</v>
      </c>
      <c r="AB24" s="3">
        <f t="shared" si="7"/>
        <v>683189.99999999651</v>
      </c>
      <c r="AC24" s="3"/>
      <c r="AD24" s="3"/>
      <c r="AE24" s="76">
        <f t="shared" si="8"/>
        <v>0</v>
      </c>
      <c r="AF24" s="3">
        <f t="shared" si="9"/>
        <v>0</v>
      </c>
      <c r="AG24" s="3">
        <f t="shared" si="10"/>
        <v>683189.99999999651</v>
      </c>
      <c r="AH24" s="36">
        <v>0.55000000000000004</v>
      </c>
      <c r="AI24" s="3">
        <f t="shared" si="11"/>
        <v>-375754.49999999814</v>
      </c>
      <c r="AJ24" s="3">
        <f t="shared" si="12"/>
        <v>307435.49999999837</v>
      </c>
      <c r="AK24"/>
      <c r="AL24" s="35">
        <v>52</v>
      </c>
      <c r="AM24" s="3">
        <f t="shared" si="13"/>
        <v>307435.49999999837</v>
      </c>
      <c r="AN24" s="3"/>
      <c r="AO24" s="3"/>
      <c r="AP24" s="76">
        <f t="shared" si="14"/>
        <v>0</v>
      </c>
      <c r="AQ24" s="3">
        <f t="shared" si="15"/>
        <v>0</v>
      </c>
      <c r="AR24" s="3">
        <f t="shared" si="16"/>
        <v>307435.49999999837</v>
      </c>
      <c r="AS24" s="36">
        <v>0.55000000000000004</v>
      </c>
      <c r="AT24" s="3">
        <f t="shared" si="17"/>
        <v>-169089.52499999912</v>
      </c>
      <c r="AU24" s="3">
        <f t="shared" si="18"/>
        <v>138345.97499999925</v>
      </c>
      <c r="AV24"/>
      <c r="AW24" s="35">
        <v>52</v>
      </c>
      <c r="AX24" s="3">
        <f t="shared" si="19"/>
        <v>138345.97499999925</v>
      </c>
      <c r="AY24" s="3"/>
      <c r="AZ24" s="3"/>
      <c r="BA24" s="76">
        <f t="shared" si="20"/>
        <v>0</v>
      </c>
      <c r="BB24" s="3">
        <f t="shared" si="21"/>
        <v>0</v>
      </c>
      <c r="BC24" s="3">
        <f t="shared" si="22"/>
        <v>138345.97499999925</v>
      </c>
      <c r="BD24" s="36">
        <v>0.55000000000000004</v>
      </c>
      <c r="BE24" s="3">
        <f t="shared" si="23"/>
        <v>-76090.286249999597</v>
      </c>
      <c r="BF24" s="3">
        <f t="shared" si="24"/>
        <v>62255.688749999652</v>
      </c>
      <c r="BG24"/>
      <c r="BH24" s="35">
        <v>52</v>
      </c>
      <c r="BI24" s="3">
        <f t="shared" si="25"/>
        <v>62255.688749999652</v>
      </c>
      <c r="BJ24" s="3"/>
      <c r="BK24" s="3"/>
      <c r="BL24" s="76">
        <f t="shared" si="26"/>
        <v>0</v>
      </c>
      <c r="BM24" s="3">
        <f t="shared" si="27"/>
        <v>0</v>
      </c>
      <c r="BN24" s="3">
        <f t="shared" si="28"/>
        <v>62255.688749999652</v>
      </c>
      <c r="BO24" s="36">
        <v>0.55000000000000004</v>
      </c>
      <c r="BP24" s="3">
        <f t="shared" si="29"/>
        <v>-34240.62881249981</v>
      </c>
      <c r="BQ24" s="3">
        <f t="shared" si="30"/>
        <v>28015.059937499842</v>
      </c>
      <c r="BS24" s="35">
        <v>52</v>
      </c>
      <c r="BT24" s="3">
        <f t="shared" si="31"/>
        <v>28015.059937499842</v>
      </c>
      <c r="BU24" s="3"/>
      <c r="BV24" s="3"/>
      <c r="BW24" s="76">
        <f t="shared" si="32"/>
        <v>0</v>
      </c>
      <c r="BX24" s="3">
        <f t="shared" si="33"/>
        <v>0</v>
      </c>
      <c r="BY24" s="3">
        <f t="shared" si="34"/>
        <v>28015.059937499842</v>
      </c>
      <c r="BZ24" s="36">
        <v>0.55000000000000004</v>
      </c>
      <c r="CA24" s="3">
        <f t="shared" si="35"/>
        <v>-15408.282965624914</v>
      </c>
      <c r="CB24" s="3">
        <f t="shared" si="36"/>
        <v>12606.776971874928</v>
      </c>
      <c r="CD24" s="35">
        <v>52</v>
      </c>
      <c r="CE24" s="3">
        <f t="shared" si="37"/>
        <v>12606.776971874928</v>
      </c>
      <c r="CF24" s="3"/>
      <c r="CG24" s="3"/>
      <c r="CH24" s="76">
        <f t="shared" si="38"/>
        <v>0</v>
      </c>
      <c r="CI24" s="3">
        <f t="shared" si="39"/>
        <v>0</v>
      </c>
      <c r="CJ24" s="3">
        <f t="shared" si="40"/>
        <v>12606.776971874928</v>
      </c>
      <c r="CK24" s="36">
        <v>0.55000000000000004</v>
      </c>
      <c r="CL24" s="3">
        <f t="shared" si="41"/>
        <v>-6933.7273345312105</v>
      </c>
      <c r="CM24" s="3">
        <f t="shared" si="42"/>
        <v>5673.0496373437172</v>
      </c>
      <c r="CO24" s="35">
        <v>52</v>
      </c>
      <c r="CP24" s="3">
        <f t="shared" si="43"/>
        <v>5673.0496373437172</v>
      </c>
      <c r="CQ24" s="3"/>
      <c r="CR24" s="3"/>
      <c r="CS24" s="76">
        <f t="shared" si="44"/>
        <v>0</v>
      </c>
      <c r="CT24" s="3">
        <f t="shared" si="45"/>
        <v>0</v>
      </c>
      <c r="CU24" s="3">
        <f t="shared" si="46"/>
        <v>5673.0496373437172</v>
      </c>
      <c r="CV24" s="36">
        <v>0.55000000000000004</v>
      </c>
      <c r="CW24" s="3">
        <f t="shared" si="47"/>
        <v>-3120.1773005390446</v>
      </c>
      <c r="CX24" s="3">
        <f t="shared" si="48"/>
        <v>2552.8723368046726</v>
      </c>
      <c r="CZ24" s="35">
        <v>52</v>
      </c>
      <c r="DA24" s="3">
        <f t="shared" si="49"/>
        <v>2552.8723368046726</v>
      </c>
      <c r="DB24" s="3"/>
      <c r="DC24" s="3"/>
      <c r="DD24" s="76">
        <f t="shared" si="50"/>
        <v>0</v>
      </c>
      <c r="DE24" s="3">
        <f t="shared" si="51"/>
        <v>0</v>
      </c>
      <c r="DF24" s="3">
        <f t="shared" si="52"/>
        <v>2552.8723368046726</v>
      </c>
      <c r="DG24" s="36">
        <v>0.55000000000000004</v>
      </c>
      <c r="DH24" s="3">
        <f t="shared" si="53"/>
        <v>-1404.0797852425701</v>
      </c>
      <c r="DI24" s="3">
        <f t="shared" si="54"/>
        <v>1148.7925515621025</v>
      </c>
    </row>
    <row r="25" spans="2:113" x14ac:dyDescent="0.25">
      <c r="B25" s="45">
        <v>95</v>
      </c>
      <c r="C25" s="46" t="s">
        <v>138</v>
      </c>
      <c r="D25" s="47">
        <v>3620860.8600000003</v>
      </c>
      <c r="E25" s="49"/>
      <c r="F25" s="49"/>
      <c r="G25" s="50">
        <v>3620860.8600000003</v>
      </c>
      <c r="H25" s="50">
        <v>0</v>
      </c>
      <c r="I25" s="50">
        <v>3620860.8600000003</v>
      </c>
      <c r="J25" s="51">
        <v>0</v>
      </c>
      <c r="K25" s="50">
        <v>0</v>
      </c>
      <c r="L25" s="50">
        <v>3620860.8600000003</v>
      </c>
      <c r="N25" s="39">
        <f t="shared" si="0"/>
        <v>0</v>
      </c>
      <c r="P25" s="35">
        <v>95</v>
      </c>
      <c r="Q25" s="3"/>
      <c r="R25" s="3">
        <f t="shared" si="1"/>
        <v>0</v>
      </c>
      <c r="S25" s="3"/>
      <c r="T25" s="76">
        <f t="shared" si="2"/>
        <v>0</v>
      </c>
      <c r="U25" s="3">
        <f t="shared" si="3"/>
        <v>0</v>
      </c>
      <c r="V25" s="3">
        <f t="shared" si="4"/>
        <v>0</v>
      </c>
      <c r="W25" s="36">
        <v>0</v>
      </c>
      <c r="X25" s="3">
        <f t="shared" si="5"/>
        <v>0</v>
      </c>
      <c r="Y25" s="3">
        <f t="shared" si="6"/>
        <v>0</v>
      </c>
      <c r="Z25"/>
      <c r="AA25" s="35">
        <v>95</v>
      </c>
      <c r="AB25" s="3">
        <f t="shared" si="7"/>
        <v>0</v>
      </c>
      <c r="AC25" s="3"/>
      <c r="AD25" s="3"/>
      <c r="AE25" s="76">
        <f t="shared" si="8"/>
        <v>0</v>
      </c>
      <c r="AF25" s="3">
        <f t="shared" si="9"/>
        <v>0</v>
      </c>
      <c r="AG25" s="3">
        <f t="shared" si="10"/>
        <v>0</v>
      </c>
      <c r="AH25" s="36">
        <v>0</v>
      </c>
      <c r="AI25" s="3">
        <f t="shared" si="11"/>
        <v>0</v>
      </c>
      <c r="AJ25" s="3">
        <f t="shared" si="12"/>
        <v>0</v>
      </c>
      <c r="AK25"/>
      <c r="AL25" s="35">
        <v>95</v>
      </c>
      <c r="AM25" s="3">
        <f t="shared" si="13"/>
        <v>0</v>
      </c>
      <c r="AN25" s="3"/>
      <c r="AO25" s="3"/>
      <c r="AP25" s="76">
        <f t="shared" si="14"/>
        <v>0</v>
      </c>
      <c r="AQ25" s="3">
        <f t="shared" si="15"/>
        <v>0</v>
      </c>
      <c r="AR25" s="3">
        <f t="shared" si="16"/>
        <v>0</v>
      </c>
      <c r="AS25" s="36">
        <v>0</v>
      </c>
      <c r="AT25" s="3">
        <f t="shared" si="17"/>
        <v>0</v>
      </c>
      <c r="AU25" s="3">
        <f t="shared" si="18"/>
        <v>0</v>
      </c>
      <c r="AV25"/>
      <c r="AW25" s="35">
        <v>95</v>
      </c>
      <c r="AX25" s="3">
        <f t="shared" si="19"/>
        <v>0</v>
      </c>
      <c r="AY25" s="3"/>
      <c r="AZ25" s="3"/>
      <c r="BA25" s="76">
        <f t="shared" si="20"/>
        <v>0</v>
      </c>
      <c r="BB25" s="3">
        <f t="shared" si="21"/>
        <v>0</v>
      </c>
      <c r="BC25" s="3">
        <f t="shared" si="22"/>
        <v>0</v>
      </c>
      <c r="BD25" s="36">
        <v>0</v>
      </c>
      <c r="BE25" s="3">
        <f t="shared" si="23"/>
        <v>0</v>
      </c>
      <c r="BF25" s="3">
        <f t="shared" si="24"/>
        <v>0</v>
      </c>
      <c r="BG25"/>
      <c r="BH25" s="35">
        <v>95</v>
      </c>
      <c r="BI25" s="3">
        <f t="shared" si="25"/>
        <v>0</v>
      </c>
      <c r="BJ25" s="3"/>
      <c r="BK25" s="3"/>
      <c r="BL25" s="76">
        <f t="shared" si="26"/>
        <v>0</v>
      </c>
      <c r="BM25" s="3">
        <f t="shared" si="27"/>
        <v>0</v>
      </c>
      <c r="BN25" s="3">
        <f t="shared" si="28"/>
        <v>0</v>
      </c>
      <c r="BO25" s="36">
        <v>0</v>
      </c>
      <c r="BP25" s="3">
        <f t="shared" si="29"/>
        <v>0</v>
      </c>
      <c r="BQ25" s="3">
        <f t="shared" si="30"/>
        <v>0</v>
      </c>
      <c r="BS25" s="35">
        <v>95</v>
      </c>
      <c r="BT25" s="3">
        <f t="shared" si="31"/>
        <v>0</v>
      </c>
      <c r="BU25" s="3"/>
      <c r="BV25" s="3"/>
      <c r="BW25" s="76">
        <f t="shared" si="32"/>
        <v>0</v>
      </c>
      <c r="BX25" s="3">
        <f t="shared" si="33"/>
        <v>0</v>
      </c>
      <c r="BY25" s="3">
        <f t="shared" si="34"/>
        <v>0</v>
      </c>
      <c r="BZ25" s="36">
        <v>0</v>
      </c>
      <c r="CA25" s="3">
        <f t="shared" si="35"/>
        <v>0</v>
      </c>
      <c r="CB25" s="3">
        <f t="shared" si="36"/>
        <v>0</v>
      </c>
      <c r="CD25" s="35">
        <v>95</v>
      </c>
      <c r="CE25" s="3">
        <f t="shared" si="37"/>
        <v>0</v>
      </c>
      <c r="CF25" s="3"/>
      <c r="CG25" s="3"/>
      <c r="CH25" s="76">
        <f t="shared" si="38"/>
        <v>0</v>
      </c>
      <c r="CI25" s="3">
        <f t="shared" si="39"/>
        <v>0</v>
      </c>
      <c r="CJ25" s="3">
        <f t="shared" si="40"/>
        <v>0</v>
      </c>
      <c r="CK25" s="36">
        <v>0</v>
      </c>
      <c r="CL25" s="3">
        <f t="shared" si="41"/>
        <v>0</v>
      </c>
      <c r="CM25" s="3">
        <f t="shared" si="42"/>
        <v>0</v>
      </c>
      <c r="CO25" s="35">
        <v>95</v>
      </c>
      <c r="CP25" s="3">
        <f t="shared" si="43"/>
        <v>0</v>
      </c>
      <c r="CQ25" s="3"/>
      <c r="CR25" s="3"/>
      <c r="CS25" s="76">
        <f t="shared" si="44"/>
        <v>0</v>
      </c>
      <c r="CT25" s="3">
        <f t="shared" si="45"/>
        <v>0</v>
      </c>
      <c r="CU25" s="3">
        <f t="shared" si="46"/>
        <v>0</v>
      </c>
      <c r="CV25" s="36">
        <v>0</v>
      </c>
      <c r="CW25" s="3">
        <f t="shared" si="47"/>
        <v>0</v>
      </c>
      <c r="CX25" s="3">
        <f t="shared" si="48"/>
        <v>0</v>
      </c>
      <c r="CZ25" s="35">
        <v>95</v>
      </c>
      <c r="DA25" s="3">
        <f t="shared" si="49"/>
        <v>0</v>
      </c>
      <c r="DB25" s="3"/>
      <c r="DC25" s="3"/>
      <c r="DD25" s="76">
        <f t="shared" si="50"/>
        <v>0</v>
      </c>
      <c r="DE25" s="3">
        <f t="shared" si="51"/>
        <v>0</v>
      </c>
      <c r="DF25" s="3">
        <f t="shared" si="52"/>
        <v>0</v>
      </c>
      <c r="DG25" s="36">
        <v>0</v>
      </c>
      <c r="DH25" s="3">
        <f t="shared" si="53"/>
        <v>0</v>
      </c>
      <c r="DI25" s="3">
        <f t="shared" si="54"/>
        <v>0</v>
      </c>
    </row>
    <row r="26" spans="2:113" x14ac:dyDescent="0.25">
      <c r="B26" s="55" t="s">
        <v>140</v>
      </c>
      <c r="C26" s="56" t="s">
        <v>140</v>
      </c>
      <c r="D26" s="57" t="s">
        <v>140</v>
      </c>
      <c r="E26" s="49"/>
      <c r="F26" s="49"/>
      <c r="G26" s="50"/>
      <c r="H26" s="50">
        <v>0</v>
      </c>
      <c r="I26" s="50"/>
      <c r="J26" s="51">
        <v>0</v>
      </c>
      <c r="K26" s="50">
        <v>0</v>
      </c>
      <c r="L26" s="50">
        <v>0</v>
      </c>
      <c r="N26" s="39">
        <f t="shared" si="0"/>
        <v>0</v>
      </c>
      <c r="P26"/>
      <c r="Q26" s="3"/>
      <c r="R26" s="3">
        <f t="shared" si="1"/>
        <v>0</v>
      </c>
      <c r="S26" s="3"/>
      <c r="T26" s="76">
        <f t="shared" si="2"/>
        <v>0</v>
      </c>
      <c r="U26" s="3">
        <f t="shared" si="3"/>
        <v>0</v>
      </c>
      <c r="V26" s="3">
        <f t="shared" si="4"/>
        <v>0</v>
      </c>
      <c r="W26" s="3"/>
      <c r="X26" s="3">
        <f t="shared" si="5"/>
        <v>0</v>
      </c>
      <c r="Y26" s="3">
        <f t="shared" si="6"/>
        <v>0</v>
      </c>
      <c r="Z26"/>
      <c r="AA26"/>
      <c r="AB26" s="3">
        <f t="shared" si="7"/>
        <v>0</v>
      </c>
      <c r="AC26" s="3"/>
      <c r="AD26" s="3"/>
      <c r="AE26" s="76">
        <f t="shared" si="8"/>
        <v>0</v>
      </c>
      <c r="AF26" s="3">
        <f t="shared" si="9"/>
        <v>0</v>
      </c>
      <c r="AG26" s="3">
        <f t="shared" si="10"/>
        <v>0</v>
      </c>
      <c r="AH26" s="3"/>
      <c r="AI26" s="3">
        <f t="shared" si="11"/>
        <v>0</v>
      </c>
      <c r="AJ26" s="3">
        <f t="shared" si="12"/>
        <v>0</v>
      </c>
      <c r="AK26"/>
      <c r="AL26"/>
      <c r="AM26" s="3">
        <f t="shared" si="13"/>
        <v>0</v>
      </c>
      <c r="AN26" s="3"/>
      <c r="AO26" s="3"/>
      <c r="AP26" s="76">
        <f t="shared" si="14"/>
        <v>0</v>
      </c>
      <c r="AQ26" s="3">
        <f t="shared" si="15"/>
        <v>0</v>
      </c>
      <c r="AR26" s="3">
        <f t="shared" si="16"/>
        <v>0</v>
      </c>
      <c r="AS26" s="3"/>
      <c r="AT26" s="3">
        <f t="shared" si="17"/>
        <v>0</v>
      </c>
      <c r="AU26" s="3">
        <f t="shared" si="18"/>
        <v>0</v>
      </c>
      <c r="AV26"/>
      <c r="AW26"/>
      <c r="AX26" s="3">
        <f t="shared" si="19"/>
        <v>0</v>
      </c>
      <c r="AY26" s="3"/>
      <c r="AZ26" s="3"/>
      <c r="BA26" s="76">
        <f t="shared" si="20"/>
        <v>0</v>
      </c>
      <c r="BB26" s="3">
        <f t="shared" si="21"/>
        <v>0</v>
      </c>
      <c r="BC26" s="3">
        <f t="shared" si="22"/>
        <v>0</v>
      </c>
      <c r="BD26" s="3"/>
      <c r="BE26" s="3">
        <f t="shared" si="23"/>
        <v>0</v>
      </c>
      <c r="BF26" s="3">
        <f t="shared" si="24"/>
        <v>0</v>
      </c>
      <c r="BG26"/>
      <c r="BH26"/>
      <c r="BI26" s="3">
        <f t="shared" si="25"/>
        <v>0</v>
      </c>
      <c r="BJ26" s="3"/>
      <c r="BK26" s="3"/>
      <c r="BL26" s="76">
        <f t="shared" si="26"/>
        <v>0</v>
      </c>
      <c r="BM26" s="3">
        <f t="shared" si="27"/>
        <v>0</v>
      </c>
      <c r="BN26" s="3">
        <f t="shared" si="28"/>
        <v>0</v>
      </c>
      <c r="BO26" s="3"/>
      <c r="BP26" s="3">
        <f t="shared" si="29"/>
        <v>0</v>
      </c>
      <c r="BQ26" s="3">
        <f t="shared" si="30"/>
        <v>0</v>
      </c>
      <c r="BS26"/>
      <c r="BT26" s="3">
        <f t="shared" si="31"/>
        <v>0</v>
      </c>
      <c r="BU26" s="3"/>
      <c r="BV26" s="3"/>
      <c r="BW26" s="76">
        <f t="shared" si="32"/>
        <v>0</v>
      </c>
      <c r="BX26" s="3">
        <f t="shared" si="33"/>
        <v>0</v>
      </c>
      <c r="BY26" s="3">
        <f t="shared" si="34"/>
        <v>0</v>
      </c>
      <c r="BZ26" s="3"/>
      <c r="CA26" s="3">
        <f t="shared" si="35"/>
        <v>0</v>
      </c>
      <c r="CB26" s="3">
        <f t="shared" si="36"/>
        <v>0</v>
      </c>
      <c r="CD26"/>
      <c r="CE26" s="3">
        <f t="shared" si="37"/>
        <v>0</v>
      </c>
      <c r="CF26" s="3"/>
      <c r="CG26" s="3"/>
      <c r="CH26" s="76">
        <f t="shared" si="38"/>
        <v>0</v>
      </c>
      <c r="CI26" s="3">
        <f t="shared" si="39"/>
        <v>0</v>
      </c>
      <c r="CJ26" s="3">
        <f t="shared" si="40"/>
        <v>0</v>
      </c>
      <c r="CK26" s="3"/>
      <c r="CL26" s="3">
        <f t="shared" si="41"/>
        <v>0</v>
      </c>
      <c r="CM26" s="3">
        <f t="shared" si="42"/>
        <v>0</v>
      </c>
      <c r="CO26"/>
      <c r="CP26" s="3">
        <f t="shared" si="43"/>
        <v>0</v>
      </c>
      <c r="CQ26" s="3"/>
      <c r="CR26" s="3"/>
      <c r="CS26" s="76">
        <f t="shared" si="44"/>
        <v>0</v>
      </c>
      <c r="CT26" s="3">
        <f t="shared" si="45"/>
        <v>0</v>
      </c>
      <c r="CU26" s="3">
        <f t="shared" si="46"/>
        <v>0</v>
      </c>
      <c r="CV26" s="3"/>
      <c r="CW26" s="3">
        <f t="shared" si="47"/>
        <v>0</v>
      </c>
      <c r="CX26" s="3">
        <f t="shared" si="48"/>
        <v>0</v>
      </c>
      <c r="CZ26"/>
      <c r="DA26" s="3">
        <f t="shared" si="49"/>
        <v>0</v>
      </c>
      <c r="DB26" s="3"/>
      <c r="DC26" s="3"/>
      <c r="DD26" s="76">
        <f t="shared" si="50"/>
        <v>0</v>
      </c>
      <c r="DE26" s="3">
        <f t="shared" si="51"/>
        <v>0</v>
      </c>
      <c r="DF26" s="3">
        <f t="shared" si="52"/>
        <v>0</v>
      </c>
      <c r="DG26" s="3"/>
      <c r="DH26" s="3">
        <f t="shared" si="53"/>
        <v>0</v>
      </c>
      <c r="DI26" s="3">
        <f t="shared" si="54"/>
        <v>0</v>
      </c>
    </row>
    <row r="27" spans="2:113" x14ac:dyDescent="0.25">
      <c r="B27" s="55" t="s">
        <v>140</v>
      </c>
      <c r="C27" s="56" t="s">
        <v>140</v>
      </c>
      <c r="D27" s="57" t="s">
        <v>140</v>
      </c>
      <c r="E27" s="49"/>
      <c r="F27" s="49"/>
      <c r="G27" s="50"/>
      <c r="H27" s="50">
        <v>0</v>
      </c>
      <c r="I27" s="50"/>
      <c r="J27" s="51">
        <v>0</v>
      </c>
      <c r="K27" s="50">
        <v>0</v>
      </c>
      <c r="L27" s="50">
        <v>0</v>
      </c>
      <c r="N27" s="39">
        <f t="shared" si="0"/>
        <v>0</v>
      </c>
      <c r="P27"/>
      <c r="Q27" s="3"/>
      <c r="R27" s="3">
        <f t="shared" si="1"/>
        <v>0</v>
      </c>
      <c r="S27" s="3"/>
      <c r="T27" s="76">
        <f t="shared" si="2"/>
        <v>0</v>
      </c>
      <c r="U27" s="3">
        <f t="shared" si="3"/>
        <v>0</v>
      </c>
      <c r="V27" s="3">
        <f t="shared" si="4"/>
        <v>0</v>
      </c>
      <c r="W27" s="3"/>
      <c r="X27" s="3">
        <f t="shared" si="5"/>
        <v>0</v>
      </c>
      <c r="Y27" s="3">
        <f t="shared" si="6"/>
        <v>0</v>
      </c>
      <c r="Z27"/>
      <c r="AA27"/>
      <c r="AB27" s="3">
        <f t="shared" si="7"/>
        <v>0</v>
      </c>
      <c r="AC27" s="3"/>
      <c r="AD27" s="3"/>
      <c r="AE27" s="76">
        <f t="shared" si="8"/>
        <v>0</v>
      </c>
      <c r="AF27" s="3">
        <f t="shared" si="9"/>
        <v>0</v>
      </c>
      <c r="AG27" s="3">
        <f t="shared" si="10"/>
        <v>0</v>
      </c>
      <c r="AH27" s="3"/>
      <c r="AI27" s="3">
        <f t="shared" si="11"/>
        <v>0</v>
      </c>
      <c r="AJ27" s="3">
        <f t="shared" si="12"/>
        <v>0</v>
      </c>
      <c r="AK27"/>
      <c r="AL27"/>
      <c r="AM27" s="3">
        <f t="shared" si="13"/>
        <v>0</v>
      </c>
      <c r="AN27" s="3"/>
      <c r="AO27" s="3"/>
      <c r="AP27" s="76">
        <f t="shared" si="14"/>
        <v>0</v>
      </c>
      <c r="AQ27" s="3">
        <f t="shared" si="15"/>
        <v>0</v>
      </c>
      <c r="AR27" s="3">
        <f t="shared" si="16"/>
        <v>0</v>
      </c>
      <c r="AS27" s="3"/>
      <c r="AT27" s="3">
        <f t="shared" si="17"/>
        <v>0</v>
      </c>
      <c r="AU27" s="3">
        <f t="shared" si="18"/>
        <v>0</v>
      </c>
      <c r="AV27"/>
      <c r="AW27"/>
      <c r="AX27" s="3">
        <f t="shared" si="19"/>
        <v>0</v>
      </c>
      <c r="AY27" s="3"/>
      <c r="AZ27" s="3"/>
      <c r="BA27" s="76">
        <f t="shared" si="20"/>
        <v>0</v>
      </c>
      <c r="BB27" s="3">
        <f t="shared" si="21"/>
        <v>0</v>
      </c>
      <c r="BC27" s="3">
        <f t="shared" si="22"/>
        <v>0</v>
      </c>
      <c r="BD27" s="3"/>
      <c r="BE27" s="3">
        <f t="shared" si="23"/>
        <v>0</v>
      </c>
      <c r="BF27" s="3">
        <f t="shared" si="24"/>
        <v>0</v>
      </c>
      <c r="BG27"/>
      <c r="BH27"/>
      <c r="BI27" s="3">
        <f t="shared" si="25"/>
        <v>0</v>
      </c>
      <c r="BJ27" s="3"/>
      <c r="BK27" s="3"/>
      <c r="BL27" s="76">
        <f t="shared" si="26"/>
        <v>0</v>
      </c>
      <c r="BM27" s="3">
        <f t="shared" si="27"/>
        <v>0</v>
      </c>
      <c r="BN27" s="3">
        <f t="shared" si="28"/>
        <v>0</v>
      </c>
      <c r="BO27" s="3"/>
      <c r="BP27" s="3">
        <f t="shared" si="29"/>
        <v>0</v>
      </c>
      <c r="BQ27" s="3">
        <f t="shared" si="30"/>
        <v>0</v>
      </c>
      <c r="BS27"/>
      <c r="BT27" s="3">
        <f t="shared" si="31"/>
        <v>0</v>
      </c>
      <c r="BU27" s="3"/>
      <c r="BV27" s="3"/>
      <c r="BW27" s="76">
        <f t="shared" si="32"/>
        <v>0</v>
      </c>
      <c r="BX27" s="3">
        <f t="shared" si="33"/>
        <v>0</v>
      </c>
      <c r="BY27" s="3">
        <f t="shared" si="34"/>
        <v>0</v>
      </c>
      <c r="BZ27" s="3"/>
      <c r="CA27" s="3">
        <f t="shared" si="35"/>
        <v>0</v>
      </c>
      <c r="CB27" s="3">
        <f t="shared" si="36"/>
        <v>0</v>
      </c>
      <c r="CD27"/>
      <c r="CE27" s="3">
        <f t="shared" si="37"/>
        <v>0</v>
      </c>
      <c r="CF27" s="3"/>
      <c r="CG27" s="3"/>
      <c r="CH27" s="76">
        <f t="shared" si="38"/>
        <v>0</v>
      </c>
      <c r="CI27" s="3">
        <f t="shared" si="39"/>
        <v>0</v>
      </c>
      <c r="CJ27" s="3">
        <f t="shared" si="40"/>
        <v>0</v>
      </c>
      <c r="CK27" s="3"/>
      <c r="CL27" s="3">
        <f t="shared" si="41"/>
        <v>0</v>
      </c>
      <c r="CM27" s="3">
        <f t="shared" si="42"/>
        <v>0</v>
      </c>
      <c r="CO27"/>
      <c r="CP27" s="3">
        <f t="shared" si="43"/>
        <v>0</v>
      </c>
      <c r="CQ27" s="3"/>
      <c r="CR27" s="3"/>
      <c r="CS27" s="76">
        <f t="shared" si="44"/>
        <v>0</v>
      </c>
      <c r="CT27" s="3">
        <f t="shared" si="45"/>
        <v>0</v>
      </c>
      <c r="CU27" s="3">
        <f t="shared" si="46"/>
        <v>0</v>
      </c>
      <c r="CV27" s="3"/>
      <c r="CW27" s="3">
        <f t="shared" si="47"/>
        <v>0</v>
      </c>
      <c r="CX27" s="3">
        <f t="shared" si="48"/>
        <v>0</v>
      </c>
      <c r="CZ27"/>
      <c r="DA27" s="3">
        <f t="shared" si="49"/>
        <v>0</v>
      </c>
      <c r="DB27" s="3"/>
      <c r="DC27" s="3"/>
      <c r="DD27" s="76">
        <f t="shared" si="50"/>
        <v>0</v>
      </c>
      <c r="DE27" s="3">
        <f t="shared" si="51"/>
        <v>0</v>
      </c>
      <c r="DF27" s="3">
        <f t="shared" si="52"/>
        <v>0</v>
      </c>
      <c r="DG27" s="3"/>
      <c r="DH27" s="3">
        <f t="shared" si="53"/>
        <v>0</v>
      </c>
      <c r="DI27" s="3">
        <f t="shared" si="54"/>
        <v>0</v>
      </c>
    </row>
    <row r="28" spans="2:113" x14ac:dyDescent="0.25">
      <c r="B28" s="55" t="s">
        <v>140</v>
      </c>
      <c r="C28" s="56" t="s">
        <v>140</v>
      </c>
      <c r="D28" s="57" t="s">
        <v>140</v>
      </c>
      <c r="E28" s="49"/>
      <c r="F28" s="49"/>
      <c r="G28" s="50"/>
      <c r="H28" s="50">
        <v>0</v>
      </c>
      <c r="I28" s="50"/>
      <c r="J28" s="51">
        <v>0</v>
      </c>
      <c r="K28" s="50">
        <v>0</v>
      </c>
      <c r="L28" s="50">
        <v>0</v>
      </c>
      <c r="N28" s="39">
        <f t="shared" si="0"/>
        <v>0</v>
      </c>
      <c r="P28"/>
      <c r="Q28" s="3"/>
      <c r="R28" s="3">
        <f t="shared" si="1"/>
        <v>0</v>
      </c>
      <c r="S28" s="3"/>
      <c r="T28" s="76">
        <f t="shared" si="2"/>
        <v>0</v>
      </c>
      <c r="U28" s="3">
        <f t="shared" si="3"/>
        <v>0</v>
      </c>
      <c r="V28" s="3">
        <f t="shared" si="4"/>
        <v>0</v>
      </c>
      <c r="W28" s="3"/>
      <c r="X28" s="3">
        <f t="shared" si="5"/>
        <v>0</v>
      </c>
      <c r="Y28" s="3">
        <f t="shared" si="6"/>
        <v>0</v>
      </c>
      <c r="Z28"/>
      <c r="AA28"/>
      <c r="AB28" s="3">
        <f t="shared" si="7"/>
        <v>0</v>
      </c>
      <c r="AC28" s="3"/>
      <c r="AD28" s="3"/>
      <c r="AE28" s="76">
        <f t="shared" si="8"/>
        <v>0</v>
      </c>
      <c r="AF28" s="3">
        <f t="shared" si="9"/>
        <v>0</v>
      </c>
      <c r="AG28" s="3">
        <f t="shared" si="10"/>
        <v>0</v>
      </c>
      <c r="AH28" s="3"/>
      <c r="AI28" s="3">
        <f t="shared" si="11"/>
        <v>0</v>
      </c>
      <c r="AJ28" s="3">
        <f t="shared" si="12"/>
        <v>0</v>
      </c>
      <c r="AK28"/>
      <c r="AL28"/>
      <c r="AM28" s="3">
        <f t="shared" si="13"/>
        <v>0</v>
      </c>
      <c r="AN28" s="3"/>
      <c r="AO28" s="3"/>
      <c r="AP28" s="76">
        <f t="shared" si="14"/>
        <v>0</v>
      </c>
      <c r="AQ28" s="3">
        <f t="shared" si="15"/>
        <v>0</v>
      </c>
      <c r="AR28" s="3">
        <f t="shared" si="16"/>
        <v>0</v>
      </c>
      <c r="AS28" s="3"/>
      <c r="AT28" s="3">
        <f t="shared" si="17"/>
        <v>0</v>
      </c>
      <c r="AU28" s="3">
        <f t="shared" si="18"/>
        <v>0</v>
      </c>
      <c r="AV28"/>
      <c r="AW28"/>
      <c r="AX28" s="3">
        <f t="shared" si="19"/>
        <v>0</v>
      </c>
      <c r="AY28" s="3"/>
      <c r="AZ28" s="3"/>
      <c r="BA28" s="76">
        <f t="shared" si="20"/>
        <v>0</v>
      </c>
      <c r="BB28" s="3">
        <f t="shared" si="21"/>
        <v>0</v>
      </c>
      <c r="BC28" s="3">
        <f t="shared" si="22"/>
        <v>0</v>
      </c>
      <c r="BD28" s="3"/>
      <c r="BE28" s="3">
        <f t="shared" si="23"/>
        <v>0</v>
      </c>
      <c r="BF28" s="3">
        <f t="shared" si="24"/>
        <v>0</v>
      </c>
      <c r="BG28"/>
      <c r="BH28"/>
      <c r="BI28" s="3">
        <f t="shared" si="25"/>
        <v>0</v>
      </c>
      <c r="BJ28" s="3"/>
      <c r="BK28" s="3"/>
      <c r="BL28" s="76">
        <f t="shared" si="26"/>
        <v>0</v>
      </c>
      <c r="BM28" s="3">
        <f t="shared" si="27"/>
        <v>0</v>
      </c>
      <c r="BN28" s="3">
        <f t="shared" si="28"/>
        <v>0</v>
      </c>
      <c r="BO28" s="3"/>
      <c r="BP28" s="3">
        <f t="shared" si="29"/>
        <v>0</v>
      </c>
      <c r="BQ28" s="3">
        <f t="shared" si="30"/>
        <v>0</v>
      </c>
      <c r="BS28"/>
      <c r="BT28" s="3">
        <f t="shared" si="31"/>
        <v>0</v>
      </c>
      <c r="BU28" s="3"/>
      <c r="BV28" s="3"/>
      <c r="BW28" s="76">
        <f t="shared" si="32"/>
        <v>0</v>
      </c>
      <c r="BX28" s="3">
        <f t="shared" si="33"/>
        <v>0</v>
      </c>
      <c r="BY28" s="3">
        <f t="shared" si="34"/>
        <v>0</v>
      </c>
      <c r="BZ28" s="3"/>
      <c r="CA28" s="3">
        <f t="shared" si="35"/>
        <v>0</v>
      </c>
      <c r="CB28" s="3">
        <f t="shared" si="36"/>
        <v>0</v>
      </c>
      <c r="CD28"/>
      <c r="CE28" s="3">
        <f t="shared" si="37"/>
        <v>0</v>
      </c>
      <c r="CF28" s="3"/>
      <c r="CG28" s="3"/>
      <c r="CH28" s="76">
        <f t="shared" si="38"/>
        <v>0</v>
      </c>
      <c r="CI28" s="3">
        <f t="shared" si="39"/>
        <v>0</v>
      </c>
      <c r="CJ28" s="3">
        <f t="shared" si="40"/>
        <v>0</v>
      </c>
      <c r="CK28" s="3"/>
      <c r="CL28" s="3">
        <f t="shared" si="41"/>
        <v>0</v>
      </c>
      <c r="CM28" s="3">
        <f t="shared" si="42"/>
        <v>0</v>
      </c>
      <c r="CO28"/>
      <c r="CP28" s="3">
        <f t="shared" si="43"/>
        <v>0</v>
      </c>
      <c r="CQ28" s="3"/>
      <c r="CR28" s="3"/>
      <c r="CS28" s="76">
        <f t="shared" si="44"/>
        <v>0</v>
      </c>
      <c r="CT28" s="3">
        <f t="shared" si="45"/>
        <v>0</v>
      </c>
      <c r="CU28" s="3">
        <f t="shared" si="46"/>
        <v>0</v>
      </c>
      <c r="CV28" s="3"/>
      <c r="CW28" s="3">
        <f t="shared" si="47"/>
        <v>0</v>
      </c>
      <c r="CX28" s="3">
        <f t="shared" si="48"/>
        <v>0</v>
      </c>
      <c r="CZ28"/>
      <c r="DA28" s="3">
        <f t="shared" si="49"/>
        <v>0</v>
      </c>
      <c r="DB28" s="3"/>
      <c r="DC28" s="3"/>
      <c r="DD28" s="76">
        <f t="shared" si="50"/>
        <v>0</v>
      </c>
      <c r="DE28" s="3">
        <f t="shared" si="51"/>
        <v>0</v>
      </c>
      <c r="DF28" s="3">
        <f t="shared" si="52"/>
        <v>0</v>
      </c>
      <c r="DG28" s="3"/>
      <c r="DH28" s="3">
        <f t="shared" si="53"/>
        <v>0</v>
      </c>
      <c r="DI28" s="3">
        <f t="shared" si="54"/>
        <v>0</v>
      </c>
    </row>
    <row r="29" spans="2:113" ht="15.75" thickBot="1" x14ac:dyDescent="0.3">
      <c r="B29" s="55" t="s">
        <v>140</v>
      </c>
      <c r="C29" s="56" t="s">
        <v>140</v>
      </c>
      <c r="D29" s="57" t="s">
        <v>140</v>
      </c>
      <c r="E29" s="49"/>
      <c r="F29" s="49"/>
      <c r="G29" s="50"/>
      <c r="H29" s="50">
        <v>0</v>
      </c>
      <c r="I29" s="50"/>
      <c r="J29" s="51">
        <v>0</v>
      </c>
      <c r="K29" s="50">
        <v>0</v>
      </c>
      <c r="L29" s="50">
        <v>0</v>
      </c>
      <c r="N29" s="39">
        <f t="shared" si="0"/>
        <v>0</v>
      </c>
      <c r="P29"/>
      <c r="Q29" s="7">
        <f>SUM(Q4:Q28)</f>
        <v>0</v>
      </c>
      <c r="R29" s="7">
        <f>SUM(R4:R28)</f>
        <v>48915016.728606671</v>
      </c>
      <c r="S29" s="7">
        <f t="shared" ref="S29:V29" si="55">SUM(S4:S28)</f>
        <v>0</v>
      </c>
      <c r="T29" s="7">
        <f t="shared" si="55"/>
        <v>48915016.728606671</v>
      </c>
      <c r="U29" s="7">
        <f t="shared" si="55"/>
        <v>48915016.728606671</v>
      </c>
      <c r="V29" s="7">
        <f t="shared" si="55"/>
        <v>48915016.728606671</v>
      </c>
      <c r="W29" s="3"/>
      <c r="X29" s="7">
        <f t="shared" ref="X29:Y29" si="56">SUM(X4:X28)</f>
        <v>-5706279.3427045383</v>
      </c>
      <c r="Y29" s="7">
        <f t="shared" si="56"/>
        <v>43208737.385902137</v>
      </c>
      <c r="Z29"/>
      <c r="AA29"/>
      <c r="AB29" s="7">
        <f>SUM(AB4:AB28)</f>
        <v>43208737.385902137</v>
      </c>
      <c r="AC29" s="7">
        <f>SUM(AC4:AC28)</f>
        <v>0</v>
      </c>
      <c r="AD29" s="7">
        <f t="shared" ref="AD29:AG29" si="57">SUM(AD4:AD28)</f>
        <v>0</v>
      </c>
      <c r="AE29" s="7">
        <f t="shared" si="57"/>
        <v>0</v>
      </c>
      <c r="AF29" s="7">
        <f t="shared" si="57"/>
        <v>0</v>
      </c>
      <c r="AG29" s="7">
        <f t="shared" si="57"/>
        <v>43208737.385902137</v>
      </c>
      <c r="AH29" s="3"/>
      <c r="AI29" s="7">
        <f t="shared" ref="AI29:AJ29" si="58">SUM(AI4:AI28)</f>
        <v>-4094237.4908721689</v>
      </c>
      <c r="AJ29" s="7">
        <f t="shared" si="58"/>
        <v>39114499.895029962</v>
      </c>
      <c r="AK29"/>
      <c r="AL29"/>
      <c r="AM29" s="7">
        <f>SUM(AM4:AM28)</f>
        <v>39114499.895029962</v>
      </c>
      <c r="AN29" s="7">
        <f>SUM(AN4:AN28)</f>
        <v>0</v>
      </c>
      <c r="AO29" s="7">
        <f t="shared" ref="AO29:AR29" si="59">SUM(AO4:AO28)</f>
        <v>0</v>
      </c>
      <c r="AP29" s="7">
        <f t="shared" si="59"/>
        <v>0</v>
      </c>
      <c r="AQ29" s="7">
        <f t="shared" si="59"/>
        <v>0</v>
      </c>
      <c r="AR29" s="7">
        <f t="shared" si="59"/>
        <v>39114499.895029962</v>
      </c>
      <c r="AS29" s="3"/>
      <c r="AT29" s="7">
        <f t="shared" ref="AT29:AU29" si="60">SUM(AT4:AT28)</f>
        <v>-3498353.1566023957</v>
      </c>
      <c r="AU29" s="7">
        <f t="shared" si="60"/>
        <v>35616146.738427565</v>
      </c>
      <c r="AV29"/>
      <c r="AW29"/>
      <c r="AX29" s="7">
        <f>SUM(AX4:AX28)</f>
        <v>35616146.738427565</v>
      </c>
      <c r="AY29" s="7">
        <f>SUM(AY4:AY28)</f>
        <v>0</v>
      </c>
      <c r="AZ29" s="7">
        <f t="shared" ref="AZ29:BC29" si="61">SUM(AZ4:AZ28)</f>
        <v>0</v>
      </c>
      <c r="BA29" s="7">
        <f t="shared" si="61"/>
        <v>0</v>
      </c>
      <c r="BB29" s="7">
        <f t="shared" si="61"/>
        <v>0</v>
      </c>
      <c r="BC29" s="7">
        <f t="shared" si="61"/>
        <v>35616146.738427565</v>
      </c>
      <c r="BD29" s="3"/>
      <c r="BE29" s="7">
        <f t="shared" ref="BE29:BF29" si="62">SUM(BE4:BE28)</f>
        <v>-3073525.1265242049</v>
      </c>
      <c r="BF29" s="7">
        <f t="shared" si="62"/>
        <v>32542621.611903358</v>
      </c>
      <c r="BG29"/>
      <c r="BH29"/>
      <c r="BI29" s="7">
        <f>SUM(BI4:BI28)</f>
        <v>32542621.611903358</v>
      </c>
      <c r="BJ29" s="7">
        <f>SUM(BJ4:BJ28)</f>
        <v>0</v>
      </c>
      <c r="BK29" s="7">
        <f t="shared" ref="BK29:BN29" si="63">SUM(BK4:BK28)</f>
        <v>0</v>
      </c>
      <c r="BL29" s="7">
        <f t="shared" si="63"/>
        <v>0</v>
      </c>
      <c r="BM29" s="7">
        <f t="shared" si="63"/>
        <v>0</v>
      </c>
      <c r="BN29" s="7">
        <f t="shared" si="63"/>
        <v>32542621.611903358</v>
      </c>
      <c r="BO29" s="3"/>
      <c r="BP29" s="7">
        <f t="shared" ref="BP29:BQ29" si="64">SUM(BP4:BP28)</f>
        <v>-2745049.1734167687</v>
      </c>
      <c r="BQ29" s="7">
        <f t="shared" si="64"/>
        <v>29797572.438486587</v>
      </c>
      <c r="BS29"/>
      <c r="BT29" s="7">
        <f>SUM(BT4:BT28)</f>
        <v>29797572.438486587</v>
      </c>
      <c r="BU29" s="7">
        <f>SUM(BU4:BU28)</f>
        <v>0</v>
      </c>
      <c r="BV29" s="7">
        <f t="shared" ref="BV29:BY29" si="65">SUM(BV4:BV28)</f>
        <v>0</v>
      </c>
      <c r="BW29" s="7">
        <f t="shared" si="65"/>
        <v>0</v>
      </c>
      <c r="BX29" s="7">
        <f t="shared" si="65"/>
        <v>0</v>
      </c>
      <c r="BY29" s="7">
        <f t="shared" si="65"/>
        <v>29797572.438486587</v>
      </c>
      <c r="BZ29" s="3"/>
      <c r="CA29" s="7">
        <f t="shared" ref="CA29:CB29" si="66">SUM(CA4:CA28)</f>
        <v>-2475802.2237474718</v>
      </c>
      <c r="CB29" s="7">
        <f t="shared" si="66"/>
        <v>27321770.214739118</v>
      </c>
      <c r="CD29"/>
      <c r="CE29" s="7">
        <f>SUM(CE4:CE28)</f>
        <v>27321770.214739118</v>
      </c>
      <c r="CF29" s="7">
        <f>SUM(CF4:CF28)</f>
        <v>0</v>
      </c>
      <c r="CG29" s="7">
        <f t="shared" ref="CG29:CJ29" si="67">SUM(CG4:CG28)</f>
        <v>0</v>
      </c>
      <c r="CH29" s="7">
        <f t="shared" si="67"/>
        <v>0</v>
      </c>
      <c r="CI29" s="7">
        <f t="shared" si="67"/>
        <v>0</v>
      </c>
      <c r="CJ29" s="7">
        <f t="shared" si="67"/>
        <v>27321770.214739118</v>
      </c>
      <c r="CK29" s="3"/>
      <c r="CL29" s="7">
        <f t="shared" ref="CL29:CM29" si="68">SUM(CL4:CL28)</f>
        <v>-2246420.177974714</v>
      </c>
      <c r="CM29" s="7">
        <f t="shared" si="68"/>
        <v>25075350.036764402</v>
      </c>
      <c r="CO29"/>
      <c r="CP29" s="7">
        <f>SUM(CP4:CP28)</f>
        <v>25075350.036764402</v>
      </c>
      <c r="CQ29" s="7">
        <f>SUM(CQ4:CQ28)</f>
        <v>0</v>
      </c>
      <c r="CR29" s="7">
        <f t="shared" ref="CR29:CU29" si="69">SUM(CR4:CR28)</f>
        <v>0</v>
      </c>
      <c r="CS29" s="7">
        <f t="shared" si="69"/>
        <v>0</v>
      </c>
      <c r="CT29" s="7">
        <f t="shared" si="69"/>
        <v>0</v>
      </c>
      <c r="CU29" s="7">
        <f t="shared" si="69"/>
        <v>25075350.036764402</v>
      </c>
      <c r="CV29" s="3"/>
      <c r="CW29" s="7">
        <f t="shared" ref="CW29:CX29" si="70">SUM(CW4:CW28)</f>
        <v>-2046144.0352533951</v>
      </c>
      <c r="CX29" s="7">
        <f t="shared" si="70"/>
        <v>23029206.001511008</v>
      </c>
      <c r="CZ29"/>
      <c r="DA29" s="7">
        <f>SUM(DA4:DA28)</f>
        <v>23029206.001511008</v>
      </c>
      <c r="DB29" s="7">
        <f>SUM(DB4:DB28)</f>
        <v>0</v>
      </c>
      <c r="DC29" s="7">
        <f t="shared" ref="DC29:DF29" si="71">SUM(DC4:DC28)</f>
        <v>0</v>
      </c>
      <c r="DD29" s="7">
        <f t="shared" si="71"/>
        <v>0</v>
      </c>
      <c r="DE29" s="7">
        <f t="shared" si="71"/>
        <v>0</v>
      </c>
      <c r="DF29" s="7">
        <f t="shared" si="71"/>
        <v>23029206.001511008</v>
      </c>
      <c r="DG29" s="3"/>
      <c r="DH29" s="7">
        <f t="shared" ref="DH29:DI29" si="72">SUM(DH4:DH28)</f>
        <v>-1868534.4972066742</v>
      </c>
      <c r="DI29" s="7">
        <f t="shared" si="72"/>
        <v>21160671.504304331</v>
      </c>
    </row>
    <row r="30" spans="2:113" ht="15.75" thickTop="1" x14ac:dyDescent="0.25">
      <c r="B30" s="55" t="s">
        <v>140</v>
      </c>
      <c r="C30" s="56" t="s">
        <v>140</v>
      </c>
      <c r="D30" s="57" t="s">
        <v>140</v>
      </c>
      <c r="E30" s="49"/>
      <c r="F30" s="49"/>
      <c r="G30" s="50"/>
      <c r="H30" s="50">
        <v>0</v>
      </c>
      <c r="I30" s="50"/>
      <c r="J30" s="51">
        <v>0</v>
      </c>
      <c r="K30" s="50">
        <v>0</v>
      </c>
      <c r="L30" s="50">
        <v>0</v>
      </c>
      <c r="N30" s="39">
        <f t="shared" si="0"/>
        <v>0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S30"/>
      <c r="BT30"/>
      <c r="BU30"/>
      <c r="BV30"/>
      <c r="BW30"/>
      <c r="BX30"/>
      <c r="BY30"/>
      <c r="BZ30"/>
      <c r="CA30"/>
      <c r="CB30"/>
      <c r="CD30"/>
      <c r="CE30"/>
      <c r="CF30"/>
      <c r="CG30"/>
      <c r="CH30"/>
      <c r="CI30"/>
      <c r="CJ30"/>
      <c r="CK30"/>
      <c r="CL30"/>
      <c r="CM30"/>
      <c r="CO30"/>
      <c r="CP30"/>
      <c r="CQ30"/>
      <c r="CR30"/>
      <c r="CS30"/>
      <c r="CT30"/>
      <c r="CU30"/>
      <c r="CV30"/>
      <c r="CW30"/>
      <c r="CX30"/>
      <c r="CZ30"/>
      <c r="DA30"/>
      <c r="DB30"/>
      <c r="DC30"/>
      <c r="DD30"/>
      <c r="DE30"/>
      <c r="DF30"/>
      <c r="DG30"/>
      <c r="DH30"/>
      <c r="DI30"/>
    </row>
    <row r="31" spans="2:113" x14ac:dyDescent="0.25">
      <c r="B31" s="55" t="s">
        <v>140</v>
      </c>
      <c r="C31" s="56" t="s">
        <v>140</v>
      </c>
      <c r="D31" s="57" t="s">
        <v>140</v>
      </c>
      <c r="E31" s="49"/>
      <c r="F31" s="49"/>
      <c r="G31" s="50"/>
      <c r="H31" s="50">
        <v>0</v>
      </c>
      <c r="I31" s="50"/>
      <c r="J31" s="51">
        <v>0</v>
      </c>
      <c r="K31" s="50">
        <v>0</v>
      </c>
      <c r="L31" s="50">
        <v>0</v>
      </c>
      <c r="N31" s="39">
        <f t="shared" si="0"/>
        <v>0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S31"/>
      <c r="BT31"/>
      <c r="BU31"/>
      <c r="BV31"/>
      <c r="BW31"/>
      <c r="BX31"/>
      <c r="BY31"/>
      <c r="BZ31"/>
      <c r="CA31"/>
      <c r="CB31"/>
      <c r="CD31"/>
      <c r="CE31"/>
      <c r="CF31"/>
      <c r="CG31"/>
      <c r="CH31"/>
      <c r="CI31"/>
      <c r="CJ31"/>
      <c r="CK31"/>
      <c r="CL31"/>
      <c r="CM31"/>
      <c r="CO31"/>
      <c r="CP31"/>
      <c r="CQ31"/>
      <c r="CR31"/>
      <c r="CS31"/>
      <c r="CT31"/>
      <c r="CU31"/>
      <c r="CV31"/>
      <c r="CW31"/>
      <c r="CX31"/>
      <c r="CZ31"/>
      <c r="DA31"/>
      <c r="DB31"/>
      <c r="DC31"/>
      <c r="DD31"/>
      <c r="DE31"/>
      <c r="DF31"/>
      <c r="DG31"/>
      <c r="DH31"/>
      <c r="DI31"/>
    </row>
    <row r="32" spans="2:113" x14ac:dyDescent="0.25">
      <c r="B32" s="55" t="s">
        <v>140</v>
      </c>
      <c r="C32" s="56" t="s">
        <v>140</v>
      </c>
      <c r="D32" s="57" t="s">
        <v>140</v>
      </c>
      <c r="E32" s="49"/>
      <c r="F32" s="49"/>
      <c r="G32" s="50"/>
      <c r="H32" s="50">
        <v>0</v>
      </c>
      <c r="I32" s="50"/>
      <c r="J32" s="51">
        <v>0</v>
      </c>
      <c r="K32" s="50">
        <v>0</v>
      </c>
      <c r="L32" s="50">
        <v>0</v>
      </c>
      <c r="N32" s="39">
        <f t="shared" si="0"/>
        <v>0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S32"/>
      <c r="BT32"/>
      <c r="BU32"/>
      <c r="BV32"/>
      <c r="BW32"/>
      <c r="BX32"/>
      <c r="BY32"/>
      <c r="BZ32"/>
      <c r="CA32"/>
      <c r="CB32"/>
      <c r="CD32"/>
      <c r="CE32"/>
      <c r="CF32"/>
      <c r="CG32"/>
      <c r="CH32"/>
      <c r="CI32"/>
      <c r="CJ32"/>
      <c r="CK32"/>
      <c r="CL32"/>
      <c r="CM32"/>
      <c r="CO32"/>
      <c r="CP32"/>
      <c r="CQ32"/>
      <c r="CR32"/>
      <c r="CS32"/>
      <c r="CT32"/>
      <c r="CU32"/>
      <c r="CV32"/>
      <c r="CW32"/>
      <c r="CX32"/>
      <c r="CZ32"/>
      <c r="DA32"/>
      <c r="DB32"/>
      <c r="DC32"/>
      <c r="DD32"/>
      <c r="DE32"/>
      <c r="DF32"/>
      <c r="DG32"/>
      <c r="DH32"/>
      <c r="DI32"/>
    </row>
    <row r="33" spans="2:113" x14ac:dyDescent="0.25">
      <c r="B33" s="55" t="s">
        <v>140</v>
      </c>
      <c r="C33" s="56" t="s">
        <v>140</v>
      </c>
      <c r="D33" s="57" t="s">
        <v>140</v>
      </c>
      <c r="E33" s="49"/>
      <c r="F33" s="49"/>
      <c r="G33" s="50"/>
      <c r="H33" s="50">
        <v>0</v>
      </c>
      <c r="I33" s="50"/>
      <c r="J33" s="51">
        <v>0</v>
      </c>
      <c r="K33" s="50">
        <v>0</v>
      </c>
      <c r="L33" s="50">
        <v>0</v>
      </c>
      <c r="N33" s="39">
        <f t="shared" si="0"/>
        <v>0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S33"/>
      <c r="BT33"/>
      <c r="BU33"/>
      <c r="BV33"/>
      <c r="BW33"/>
      <c r="BX33"/>
      <c r="BY33"/>
      <c r="BZ33"/>
      <c r="CA33"/>
      <c r="CB33"/>
      <c r="CD33"/>
      <c r="CE33"/>
      <c r="CF33"/>
      <c r="CG33"/>
      <c r="CH33"/>
      <c r="CI33"/>
      <c r="CJ33"/>
      <c r="CK33"/>
      <c r="CL33"/>
      <c r="CM33"/>
      <c r="CO33"/>
      <c r="CP33"/>
      <c r="CQ33"/>
      <c r="CR33"/>
      <c r="CS33"/>
      <c r="CT33"/>
      <c r="CU33"/>
      <c r="CV33"/>
      <c r="CW33"/>
      <c r="CX33"/>
      <c r="CZ33"/>
      <c r="DA33"/>
      <c r="DB33"/>
      <c r="DC33"/>
      <c r="DD33"/>
      <c r="DE33"/>
      <c r="DF33"/>
      <c r="DG33"/>
      <c r="DH33"/>
      <c r="DI33"/>
    </row>
    <row r="34" spans="2:113" x14ac:dyDescent="0.25">
      <c r="B34" s="55" t="s">
        <v>140</v>
      </c>
      <c r="C34" s="56" t="s">
        <v>140</v>
      </c>
      <c r="D34" s="57" t="s">
        <v>140</v>
      </c>
      <c r="E34" s="49"/>
      <c r="F34" s="49"/>
      <c r="G34" s="50"/>
      <c r="H34" s="50">
        <v>0</v>
      </c>
      <c r="I34" s="50"/>
      <c r="J34" s="51">
        <v>0</v>
      </c>
      <c r="K34" s="50">
        <v>0</v>
      </c>
      <c r="L34" s="50">
        <v>0</v>
      </c>
      <c r="N34" s="39">
        <f t="shared" si="0"/>
        <v>0</v>
      </c>
      <c r="P34" s="100" t="s">
        <v>146</v>
      </c>
      <c r="Q34" s="100"/>
      <c r="R34" s="100"/>
      <c r="S34" s="100"/>
      <c r="T34" s="100"/>
      <c r="U34" s="100"/>
      <c r="V34" s="100"/>
      <c r="W34" s="100"/>
      <c r="X34" s="100"/>
      <c r="Y34" s="100"/>
      <c r="Z34"/>
      <c r="AA34" s="100" t="s">
        <v>147</v>
      </c>
      <c r="AB34" s="100"/>
      <c r="AC34" s="100"/>
      <c r="AD34" s="100"/>
      <c r="AE34" s="100"/>
      <c r="AF34" s="100"/>
      <c r="AG34" s="100"/>
      <c r="AH34" s="100"/>
      <c r="AI34" s="100"/>
      <c r="AJ34" s="100"/>
      <c r="AK34"/>
      <c r="AL34" s="100" t="s">
        <v>148</v>
      </c>
      <c r="AM34" s="100"/>
      <c r="AN34" s="100"/>
      <c r="AO34" s="100"/>
      <c r="AP34" s="100"/>
      <c r="AQ34" s="100"/>
      <c r="AR34" s="100"/>
      <c r="AS34" s="100"/>
      <c r="AT34" s="100"/>
      <c r="AU34" s="100"/>
      <c r="AV34"/>
      <c r="AW34" s="100" t="s">
        <v>149</v>
      </c>
      <c r="AX34" s="100"/>
      <c r="AY34" s="100"/>
      <c r="AZ34" s="100"/>
      <c r="BA34" s="100"/>
      <c r="BB34" s="100"/>
      <c r="BC34" s="100"/>
      <c r="BD34" s="100"/>
      <c r="BE34" s="100"/>
      <c r="BF34" s="100"/>
      <c r="BG34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</row>
    <row r="35" spans="2:113" ht="60.75" thickBot="1" x14ac:dyDescent="0.3">
      <c r="B35" s="55" t="s">
        <v>140</v>
      </c>
      <c r="C35" s="56" t="s">
        <v>140</v>
      </c>
      <c r="D35" s="57" t="s">
        <v>140</v>
      </c>
      <c r="E35" s="49"/>
      <c r="F35" s="49"/>
      <c r="G35" s="50"/>
      <c r="H35" s="50">
        <v>0</v>
      </c>
      <c r="I35" s="50"/>
      <c r="J35" s="51">
        <v>0</v>
      </c>
      <c r="K35" s="50">
        <v>0</v>
      </c>
      <c r="L35" s="50">
        <v>0</v>
      </c>
      <c r="N35" s="39">
        <f t="shared" si="0"/>
        <v>0</v>
      </c>
      <c r="P35" s="34" t="s">
        <v>99</v>
      </c>
      <c r="Q35" s="34" t="s">
        <v>110</v>
      </c>
      <c r="R35" s="34" t="s">
        <v>102</v>
      </c>
      <c r="S35" s="34"/>
      <c r="T35" s="34" t="s">
        <v>111</v>
      </c>
      <c r="U35" s="77" t="s">
        <v>150</v>
      </c>
      <c r="V35" s="34" t="s">
        <v>151</v>
      </c>
      <c r="W35" s="34" t="s">
        <v>114</v>
      </c>
      <c r="X35" s="34" t="s">
        <v>115</v>
      </c>
      <c r="Y35" s="34" t="s">
        <v>116</v>
      </c>
      <c r="Z35"/>
      <c r="AA35" s="34" t="s">
        <v>99</v>
      </c>
      <c r="AB35" s="34" t="s">
        <v>110</v>
      </c>
      <c r="AC35" s="34" t="s">
        <v>102</v>
      </c>
      <c r="AD35" s="34"/>
      <c r="AE35" s="34" t="s">
        <v>111</v>
      </c>
      <c r="AF35" s="77" t="s">
        <v>150</v>
      </c>
      <c r="AG35" s="34" t="s">
        <v>151</v>
      </c>
      <c r="AH35" s="34" t="s">
        <v>114</v>
      </c>
      <c r="AI35" s="34" t="s">
        <v>115</v>
      </c>
      <c r="AJ35" s="34" t="s">
        <v>116</v>
      </c>
      <c r="AK35"/>
      <c r="AL35" s="34" t="s">
        <v>99</v>
      </c>
      <c r="AM35" s="34" t="s">
        <v>110</v>
      </c>
      <c r="AN35" s="34" t="s">
        <v>102</v>
      </c>
      <c r="AO35" s="34"/>
      <c r="AP35" s="34" t="s">
        <v>111</v>
      </c>
      <c r="AQ35" s="77" t="s">
        <v>150</v>
      </c>
      <c r="AR35" s="34" t="s">
        <v>151</v>
      </c>
      <c r="AS35" s="34" t="s">
        <v>114</v>
      </c>
      <c r="AT35" s="34" t="s">
        <v>115</v>
      </c>
      <c r="AU35" s="34" t="s">
        <v>116</v>
      </c>
      <c r="AV35"/>
      <c r="AW35" s="34" t="s">
        <v>99</v>
      </c>
      <c r="AX35" s="34" t="s">
        <v>110</v>
      </c>
      <c r="AY35" s="34" t="s">
        <v>102</v>
      </c>
      <c r="AZ35" s="34"/>
      <c r="BA35" s="34" t="s">
        <v>111</v>
      </c>
      <c r="BB35" s="77" t="s">
        <v>150</v>
      </c>
      <c r="BC35" s="34" t="s">
        <v>151</v>
      </c>
      <c r="BD35" s="34" t="s">
        <v>114</v>
      </c>
      <c r="BE35" s="34" t="s">
        <v>115</v>
      </c>
      <c r="BF35" s="34" t="s">
        <v>116</v>
      </c>
      <c r="BG35"/>
      <c r="BH35" s="34" t="s">
        <v>99</v>
      </c>
      <c r="BI35" s="34" t="s">
        <v>110</v>
      </c>
      <c r="BJ35" s="34" t="s">
        <v>102</v>
      </c>
      <c r="BK35" s="34"/>
      <c r="BL35" s="34" t="s">
        <v>111</v>
      </c>
      <c r="BM35" s="77" t="s">
        <v>150</v>
      </c>
      <c r="BN35" s="34" t="s">
        <v>151</v>
      </c>
      <c r="BO35" s="34" t="s">
        <v>114</v>
      </c>
      <c r="BP35" s="34" t="s">
        <v>115</v>
      </c>
      <c r="BQ35" s="34" t="s">
        <v>116</v>
      </c>
      <c r="BS35" s="34" t="s">
        <v>99</v>
      </c>
      <c r="BT35" s="34" t="s">
        <v>110</v>
      </c>
      <c r="BU35" s="34" t="s">
        <v>102</v>
      </c>
      <c r="BV35" s="34"/>
      <c r="BW35" s="34" t="s">
        <v>111</v>
      </c>
      <c r="BX35" s="77" t="s">
        <v>150</v>
      </c>
      <c r="BY35" s="34" t="s">
        <v>151</v>
      </c>
      <c r="BZ35" s="34" t="s">
        <v>114</v>
      </c>
      <c r="CA35" s="34" t="s">
        <v>115</v>
      </c>
      <c r="CB35" s="34" t="s">
        <v>116</v>
      </c>
      <c r="CD35" s="34" t="s">
        <v>99</v>
      </c>
      <c r="CE35" s="34" t="s">
        <v>110</v>
      </c>
      <c r="CF35" s="34" t="s">
        <v>102</v>
      </c>
      <c r="CG35" s="34"/>
      <c r="CH35" s="34" t="s">
        <v>111</v>
      </c>
      <c r="CI35" s="77" t="s">
        <v>150</v>
      </c>
      <c r="CJ35" s="34" t="s">
        <v>151</v>
      </c>
      <c r="CK35" s="34" t="s">
        <v>114</v>
      </c>
      <c r="CL35" s="34" t="s">
        <v>115</v>
      </c>
      <c r="CM35" s="34" t="s">
        <v>116</v>
      </c>
      <c r="CO35" s="34" t="s">
        <v>99</v>
      </c>
      <c r="CP35" s="34" t="s">
        <v>110</v>
      </c>
      <c r="CQ35" s="34" t="s">
        <v>102</v>
      </c>
      <c r="CR35" s="34"/>
      <c r="CS35" s="34" t="s">
        <v>111</v>
      </c>
      <c r="CT35" s="77" t="s">
        <v>150</v>
      </c>
      <c r="CU35" s="34" t="s">
        <v>151</v>
      </c>
      <c r="CV35" s="34" t="s">
        <v>114</v>
      </c>
      <c r="CW35" s="34" t="s">
        <v>115</v>
      </c>
      <c r="CX35" s="34" t="s">
        <v>116</v>
      </c>
      <c r="CZ35" s="34" t="s">
        <v>99</v>
      </c>
      <c r="DA35" s="34" t="s">
        <v>110</v>
      </c>
      <c r="DB35" s="34" t="s">
        <v>102</v>
      </c>
      <c r="DC35" s="34"/>
      <c r="DD35" s="34" t="s">
        <v>111</v>
      </c>
      <c r="DE35" s="77" t="s">
        <v>150</v>
      </c>
      <c r="DF35" s="34" t="s">
        <v>151</v>
      </c>
      <c r="DG35" s="34" t="s">
        <v>114</v>
      </c>
      <c r="DH35" s="34" t="s">
        <v>115</v>
      </c>
      <c r="DI35" s="34" t="s">
        <v>116</v>
      </c>
    </row>
    <row r="36" spans="2:113" ht="15.75" thickBot="1" x14ac:dyDescent="0.3">
      <c r="B36" s="58"/>
      <c r="C36" s="59" t="s">
        <v>26</v>
      </c>
      <c r="D36" s="60">
        <v>469281468.87381327</v>
      </c>
      <c r="E36" s="60">
        <v>49472476.807086669</v>
      </c>
      <c r="F36" s="60">
        <v>-557460.07847999991</v>
      </c>
      <c r="G36" s="60">
        <v>518196485.60241991</v>
      </c>
      <c r="H36" s="60">
        <v>24457508.364303336</v>
      </c>
      <c r="I36" s="60">
        <v>542309243.96432316</v>
      </c>
      <c r="J36" s="61"/>
      <c r="K36" s="60">
        <v>41228788.915229812</v>
      </c>
      <c r="L36" s="60">
        <v>476967696.68719018</v>
      </c>
      <c r="P36" s="35">
        <v>1</v>
      </c>
      <c r="Q36" s="3"/>
      <c r="R36" s="3">
        <f>+R4</f>
        <v>395000</v>
      </c>
      <c r="S36" s="3"/>
      <c r="T36" s="76">
        <f>IF(R36+S36&lt;0,0,R36+S36)</f>
        <v>395000</v>
      </c>
      <c r="U36" s="3">
        <f>T36*0.5</f>
        <v>197500</v>
      </c>
      <c r="V36" s="3">
        <f>+Q36+U36</f>
        <v>197500</v>
      </c>
      <c r="W36" s="36">
        <v>0.04</v>
      </c>
      <c r="X36" s="3">
        <f>-V36*W36</f>
        <v>-7900</v>
      </c>
      <c r="Y36" s="3">
        <f>+Q36+T36+X36</f>
        <v>387100</v>
      </c>
      <c r="Z36"/>
      <c r="AA36" s="35">
        <v>1</v>
      </c>
      <c r="AB36" s="3">
        <f>+Y36</f>
        <v>387100</v>
      </c>
      <c r="AC36" s="3"/>
      <c r="AD36" s="3"/>
      <c r="AE36" s="76">
        <f>IF(AC36+AD36&lt;0,0,AC36+AD36)</f>
        <v>0</v>
      </c>
      <c r="AF36" s="3">
        <f>AE36*0.5</f>
        <v>0</v>
      </c>
      <c r="AG36" s="3">
        <f>+AB36+AF36</f>
        <v>387100</v>
      </c>
      <c r="AH36" s="36">
        <v>0.04</v>
      </c>
      <c r="AI36" s="3">
        <f>-AG36*AH36</f>
        <v>-15484</v>
      </c>
      <c r="AJ36" s="3">
        <f>+AB36+AE36+AI36</f>
        <v>371616</v>
      </c>
      <c r="AK36"/>
      <c r="AL36" s="35">
        <v>1</v>
      </c>
      <c r="AM36" s="3">
        <f>AJ36</f>
        <v>371616</v>
      </c>
      <c r="AN36" s="3"/>
      <c r="AO36" s="3"/>
      <c r="AP36" s="76">
        <f>IF(AN36+AO36&lt;0,0,AN36+AO36)</f>
        <v>0</v>
      </c>
      <c r="AQ36" s="3">
        <f>AP36*0.5</f>
        <v>0</v>
      </c>
      <c r="AR36" s="3">
        <f>+AM36+AQ36</f>
        <v>371616</v>
      </c>
      <c r="AS36" s="36">
        <v>0.04</v>
      </c>
      <c r="AT36" s="3">
        <f>-AR36*AS36</f>
        <v>-14864.64</v>
      </c>
      <c r="AU36" s="3">
        <f>+AM36+AP36+AT36</f>
        <v>356751.35999999999</v>
      </c>
      <c r="AV36"/>
      <c r="AW36" s="35">
        <v>1</v>
      </c>
      <c r="AX36" s="3">
        <f>+AU36</f>
        <v>356751.35999999999</v>
      </c>
      <c r="AY36" s="3"/>
      <c r="AZ36" s="3"/>
      <c r="BA36" s="76">
        <f>IF(AY36+AZ36&lt;0,0,AY36+AZ36)</f>
        <v>0</v>
      </c>
      <c r="BB36" s="3">
        <f>BA36*0.5</f>
        <v>0</v>
      </c>
      <c r="BC36" s="3">
        <f>+AX36+BB36</f>
        <v>356751.35999999999</v>
      </c>
      <c r="BD36" s="36">
        <v>0.04</v>
      </c>
      <c r="BE36" s="3">
        <f>-BC36*BD36</f>
        <v>-14270.054399999999</v>
      </c>
      <c r="BF36" s="3">
        <f>+AX36+BA36+BE36</f>
        <v>342481.30559999996</v>
      </c>
      <c r="BG36"/>
      <c r="BH36" s="35">
        <v>1</v>
      </c>
      <c r="BI36" s="3">
        <f>+BF36</f>
        <v>342481.30559999996</v>
      </c>
      <c r="BJ36" s="3"/>
      <c r="BK36" s="3"/>
      <c r="BL36" s="76">
        <f>IF(BJ36+BK36&lt;0,0,BJ36+BK36)</f>
        <v>0</v>
      </c>
      <c r="BM36" s="3">
        <f>BL36*0.5</f>
        <v>0</v>
      </c>
      <c r="BN36" s="3">
        <f>+BI36+BM36</f>
        <v>342481.30559999996</v>
      </c>
      <c r="BO36" s="36">
        <v>0.04</v>
      </c>
      <c r="BP36" s="3">
        <f>-BN36*BO36</f>
        <v>-13699.252223999998</v>
      </c>
      <c r="BQ36" s="3">
        <f>+BI36+BL36+BP36</f>
        <v>328782.05337599997</v>
      </c>
      <c r="BS36" s="35">
        <v>1</v>
      </c>
      <c r="BT36" s="3">
        <f>+BQ36</f>
        <v>328782.05337599997</v>
      </c>
      <c r="BU36" s="3"/>
      <c r="BV36" s="3"/>
      <c r="BW36" s="76">
        <f>IF(BU36+BV36&lt;0,0,BU36+BV36)</f>
        <v>0</v>
      </c>
      <c r="BX36" s="3">
        <f>BW36*0.5</f>
        <v>0</v>
      </c>
      <c r="BY36" s="3">
        <f>+BT36+BX36</f>
        <v>328782.05337599997</v>
      </c>
      <c r="BZ36" s="36">
        <v>0.04</v>
      </c>
      <c r="CA36" s="3">
        <f>-BY36*BZ36</f>
        <v>-13151.282135039999</v>
      </c>
      <c r="CB36" s="3">
        <f>+BT36+BW36+CA36</f>
        <v>315630.77124095999</v>
      </c>
      <c r="CD36" s="35">
        <v>1</v>
      </c>
      <c r="CE36" s="3">
        <f>+CB36</f>
        <v>315630.77124095999</v>
      </c>
      <c r="CF36" s="3"/>
      <c r="CG36" s="3"/>
      <c r="CH36" s="76">
        <f>IF(CF36+CG36&lt;0,0,CF36+CG36)</f>
        <v>0</v>
      </c>
      <c r="CI36" s="3">
        <f>CH36*0.5</f>
        <v>0</v>
      </c>
      <c r="CJ36" s="3">
        <f>+CE36+CI36</f>
        <v>315630.77124095999</v>
      </c>
      <c r="CK36" s="36">
        <v>0.04</v>
      </c>
      <c r="CL36" s="3">
        <f>-CJ36*CK36</f>
        <v>-12625.230849638399</v>
      </c>
      <c r="CM36" s="3">
        <f>+CE36+CH36+CL36</f>
        <v>303005.54039132159</v>
      </c>
      <c r="CO36" s="35">
        <v>1</v>
      </c>
      <c r="CP36" s="3">
        <f>+CM36</f>
        <v>303005.54039132159</v>
      </c>
      <c r="CQ36" s="3"/>
      <c r="CR36" s="3"/>
      <c r="CS36" s="76">
        <f>IF(CQ36+CR36&lt;0,0,CQ36+CR36)</f>
        <v>0</v>
      </c>
      <c r="CT36" s="3">
        <f>CS36*0.5</f>
        <v>0</v>
      </c>
      <c r="CU36" s="3">
        <f>+CP36+CT36</f>
        <v>303005.54039132159</v>
      </c>
      <c r="CV36" s="36">
        <v>0.04</v>
      </c>
      <c r="CW36" s="3">
        <f>-CU36*CV36</f>
        <v>-12120.221615652863</v>
      </c>
      <c r="CX36" s="3">
        <f>+CP36+CS36+CW36</f>
        <v>290885.31877566874</v>
      </c>
      <c r="CZ36" s="35">
        <v>1</v>
      </c>
      <c r="DA36" s="3">
        <f>+CX36</f>
        <v>290885.31877566874</v>
      </c>
      <c r="DB36" s="3"/>
      <c r="DC36" s="3"/>
      <c r="DD36" s="76">
        <f>IF(DB36+DC36&lt;0,0,DB36+DC36)</f>
        <v>0</v>
      </c>
      <c r="DE36" s="3">
        <f>DD36*0.5</f>
        <v>0</v>
      </c>
      <c r="DF36" s="3">
        <f>+DA36+DE36</f>
        <v>290885.31877566874</v>
      </c>
      <c r="DG36" s="36">
        <v>0.04</v>
      </c>
      <c r="DH36" s="3">
        <f>-DF36*DG36</f>
        <v>-11635.41275102675</v>
      </c>
      <c r="DI36" s="3">
        <f>+DA36+DD36+DH36</f>
        <v>279249.906024642</v>
      </c>
    </row>
    <row r="37" spans="2:113" x14ac:dyDescent="0.25">
      <c r="P37" s="35" t="s">
        <v>28</v>
      </c>
      <c r="Q37" s="3"/>
      <c r="R37" s="3">
        <f t="shared" ref="R37:R60" si="73">+R5</f>
        <v>0</v>
      </c>
      <c r="S37" s="3"/>
      <c r="T37" s="76">
        <f t="shared" ref="T37:T60" si="74">IF(R37+S37&lt;0,0,R37+S37)</f>
        <v>0</v>
      </c>
      <c r="U37" s="3">
        <f t="shared" ref="U37:U60" si="75">T37*0.5</f>
        <v>0</v>
      </c>
      <c r="V37" s="3">
        <f t="shared" ref="V37:V60" si="76">+Q37+U37</f>
        <v>0</v>
      </c>
      <c r="W37" s="36">
        <v>0.06</v>
      </c>
      <c r="X37" s="3">
        <f t="shared" ref="X37:X60" si="77">-V37*W37</f>
        <v>0</v>
      </c>
      <c r="Y37" s="3">
        <f t="shared" ref="Y37:Y60" si="78">+Q37+T37+X37</f>
        <v>0</v>
      </c>
      <c r="Z37"/>
      <c r="AA37" s="35" t="s">
        <v>28</v>
      </c>
      <c r="AB37" s="3">
        <f t="shared" ref="AB37:AB60" si="79">+Y37</f>
        <v>0</v>
      </c>
      <c r="AC37" s="3"/>
      <c r="AD37" s="3"/>
      <c r="AE37" s="76">
        <f t="shared" ref="AE37:AE60" si="80">IF(AC37+AD37&lt;0,0,AC37+AD37)</f>
        <v>0</v>
      </c>
      <c r="AF37" s="3">
        <f t="shared" ref="AF37:AF60" si="81">AE37*0.5</f>
        <v>0</v>
      </c>
      <c r="AG37" s="3">
        <f t="shared" ref="AG37:AG60" si="82">+AB37+AF37</f>
        <v>0</v>
      </c>
      <c r="AH37" s="36">
        <v>0.06</v>
      </c>
      <c r="AI37" s="3">
        <f t="shared" ref="AI37:AI60" si="83">-AG37*AH37</f>
        <v>0</v>
      </c>
      <c r="AJ37" s="3">
        <f t="shared" ref="AJ37:AJ60" si="84">+AB37+AE37+AI37</f>
        <v>0</v>
      </c>
      <c r="AK37"/>
      <c r="AL37" s="35" t="s">
        <v>28</v>
      </c>
      <c r="AM37" s="3">
        <f t="shared" ref="AM37:AM60" si="85">AJ37</f>
        <v>0</v>
      </c>
      <c r="AN37" s="3"/>
      <c r="AO37" s="3"/>
      <c r="AP37" s="76">
        <f t="shared" ref="AP37:AP60" si="86">IF(AN37+AO37&lt;0,0,AN37+AO37)</f>
        <v>0</v>
      </c>
      <c r="AQ37" s="3">
        <f t="shared" ref="AQ37:AQ60" si="87">AP37*0.5</f>
        <v>0</v>
      </c>
      <c r="AR37" s="3">
        <f t="shared" ref="AR37:AR60" si="88">+AM37+AQ37</f>
        <v>0</v>
      </c>
      <c r="AS37" s="36">
        <v>0.06</v>
      </c>
      <c r="AT37" s="3">
        <f t="shared" ref="AT37:AT60" si="89">-AR37*AS37</f>
        <v>0</v>
      </c>
      <c r="AU37" s="3">
        <f t="shared" ref="AU37:AU60" si="90">+AM37+AP37+AT37</f>
        <v>0</v>
      </c>
      <c r="AV37"/>
      <c r="AW37" s="35" t="s">
        <v>28</v>
      </c>
      <c r="AX37" s="3">
        <f t="shared" ref="AX37:AX60" si="91">+AU37</f>
        <v>0</v>
      </c>
      <c r="AY37" s="3"/>
      <c r="AZ37" s="3"/>
      <c r="BA37" s="76">
        <f t="shared" ref="BA37:BA60" si="92">IF(AY37+AZ37&lt;0,0,AY37+AZ37)</f>
        <v>0</v>
      </c>
      <c r="BB37" s="3">
        <f t="shared" ref="BB37:BB60" si="93">BA37*0.5</f>
        <v>0</v>
      </c>
      <c r="BC37" s="3">
        <f t="shared" ref="BC37:BC60" si="94">+AX37+BB37</f>
        <v>0</v>
      </c>
      <c r="BD37" s="36">
        <v>0.06</v>
      </c>
      <c r="BE37" s="3">
        <f t="shared" ref="BE37:BE60" si="95">-BC37*BD37</f>
        <v>0</v>
      </c>
      <c r="BF37" s="3">
        <f t="shared" ref="BF37:BF60" si="96">+AX37+BA37+BE37</f>
        <v>0</v>
      </c>
      <c r="BG37"/>
      <c r="BH37" s="35" t="s">
        <v>28</v>
      </c>
      <c r="BI37" s="3">
        <f t="shared" ref="BI37:BI60" si="97">+BF37</f>
        <v>0</v>
      </c>
      <c r="BJ37" s="3"/>
      <c r="BK37" s="3"/>
      <c r="BL37" s="76">
        <f t="shared" ref="BL37:BL60" si="98">IF(BJ37+BK37&lt;0,0,BJ37+BK37)</f>
        <v>0</v>
      </c>
      <c r="BM37" s="3">
        <f t="shared" ref="BM37:BM60" si="99">BL37*0.5</f>
        <v>0</v>
      </c>
      <c r="BN37" s="3">
        <f t="shared" ref="BN37:BN60" si="100">+BI37+BM37</f>
        <v>0</v>
      </c>
      <c r="BO37" s="36">
        <v>0.06</v>
      </c>
      <c r="BP37" s="3">
        <f t="shared" ref="BP37:BP60" si="101">-BN37*BO37</f>
        <v>0</v>
      </c>
      <c r="BQ37" s="3">
        <f t="shared" ref="BQ37:BQ60" si="102">+BI37+BL37+BP37</f>
        <v>0</v>
      </c>
      <c r="BS37" s="35" t="s">
        <v>28</v>
      </c>
      <c r="BT37" s="3">
        <f t="shared" ref="BT37:BT60" si="103">+BQ37</f>
        <v>0</v>
      </c>
      <c r="BU37" s="3"/>
      <c r="BV37" s="3"/>
      <c r="BW37" s="76">
        <f t="shared" ref="BW37:BW60" si="104">IF(BU37+BV37&lt;0,0,BU37+BV37)</f>
        <v>0</v>
      </c>
      <c r="BX37" s="3">
        <f t="shared" ref="BX37:BX60" si="105">BW37*0.5</f>
        <v>0</v>
      </c>
      <c r="BY37" s="3">
        <f t="shared" ref="BY37:BY60" si="106">+BT37+BX37</f>
        <v>0</v>
      </c>
      <c r="BZ37" s="36">
        <v>0.06</v>
      </c>
      <c r="CA37" s="3">
        <f t="shared" ref="CA37:CA60" si="107">-BY37*BZ37</f>
        <v>0</v>
      </c>
      <c r="CB37" s="3">
        <f t="shared" ref="CB37:CB60" si="108">+BT37+BW37+CA37</f>
        <v>0</v>
      </c>
      <c r="CD37" s="35" t="s">
        <v>28</v>
      </c>
      <c r="CE37" s="3">
        <f t="shared" ref="CE37:CE60" si="109">+CB37</f>
        <v>0</v>
      </c>
      <c r="CF37" s="3"/>
      <c r="CG37" s="3"/>
      <c r="CH37" s="76">
        <f t="shared" ref="CH37:CH60" si="110">IF(CF37+CG37&lt;0,0,CF37+CG37)</f>
        <v>0</v>
      </c>
      <c r="CI37" s="3">
        <f t="shared" ref="CI37:CI60" si="111">CH37*0.5</f>
        <v>0</v>
      </c>
      <c r="CJ37" s="3">
        <f t="shared" ref="CJ37:CJ60" si="112">+CE37+CI37</f>
        <v>0</v>
      </c>
      <c r="CK37" s="36">
        <v>0.06</v>
      </c>
      <c r="CL37" s="3">
        <f t="shared" ref="CL37:CL60" si="113">-CJ37*CK37</f>
        <v>0</v>
      </c>
      <c r="CM37" s="3">
        <f t="shared" ref="CM37:CM60" si="114">+CE37+CH37+CL37</f>
        <v>0</v>
      </c>
      <c r="CO37" s="35" t="s">
        <v>28</v>
      </c>
      <c r="CP37" s="3">
        <f t="shared" ref="CP37:CP60" si="115">+CM37</f>
        <v>0</v>
      </c>
      <c r="CQ37" s="3"/>
      <c r="CR37" s="3"/>
      <c r="CS37" s="76">
        <f t="shared" ref="CS37:CS60" si="116">IF(CQ37+CR37&lt;0,0,CQ37+CR37)</f>
        <v>0</v>
      </c>
      <c r="CT37" s="3">
        <f t="shared" ref="CT37:CT60" si="117">CS37*0.5</f>
        <v>0</v>
      </c>
      <c r="CU37" s="3">
        <f t="shared" ref="CU37:CU60" si="118">+CP37+CT37</f>
        <v>0</v>
      </c>
      <c r="CV37" s="36">
        <v>0.06</v>
      </c>
      <c r="CW37" s="3">
        <f t="shared" ref="CW37:CW60" si="119">-CU37*CV37</f>
        <v>0</v>
      </c>
      <c r="CX37" s="3">
        <f t="shared" ref="CX37:CX60" si="120">+CP37+CS37+CW37</f>
        <v>0</v>
      </c>
      <c r="CZ37" s="35" t="s">
        <v>28</v>
      </c>
      <c r="DA37" s="3">
        <f t="shared" ref="DA37:DA60" si="121">+CX37</f>
        <v>0</v>
      </c>
      <c r="DB37" s="3"/>
      <c r="DC37" s="3"/>
      <c r="DD37" s="76">
        <f t="shared" ref="DD37:DD60" si="122">IF(DB37+DC37&lt;0,0,DB37+DC37)</f>
        <v>0</v>
      </c>
      <c r="DE37" s="3">
        <f t="shared" ref="DE37:DE60" si="123">DD37*0.5</f>
        <v>0</v>
      </c>
      <c r="DF37" s="3">
        <f t="shared" ref="DF37:DF60" si="124">+DA37+DE37</f>
        <v>0</v>
      </c>
      <c r="DG37" s="36">
        <v>0.06</v>
      </c>
      <c r="DH37" s="3">
        <f t="shared" ref="DH37:DH60" si="125">-DF37*DG37</f>
        <v>0</v>
      </c>
      <c r="DI37" s="3">
        <f t="shared" ref="DI37:DI60" si="126">+DA37+DD37+DH37</f>
        <v>0</v>
      </c>
    </row>
    <row r="38" spans="2:113" x14ac:dyDescent="0.25">
      <c r="P38" s="35">
        <v>2</v>
      </c>
      <c r="Q38" s="3"/>
      <c r="R38" s="3">
        <f t="shared" si="73"/>
        <v>0</v>
      </c>
      <c r="S38" s="3"/>
      <c r="T38" s="76">
        <f t="shared" si="74"/>
        <v>0</v>
      </c>
      <c r="U38" s="3">
        <f t="shared" si="75"/>
        <v>0</v>
      </c>
      <c r="V38" s="3">
        <f t="shared" si="76"/>
        <v>0</v>
      </c>
      <c r="W38" s="36">
        <v>0.06</v>
      </c>
      <c r="X38" s="3">
        <f t="shared" si="77"/>
        <v>0</v>
      </c>
      <c r="Y38" s="3">
        <f t="shared" si="78"/>
        <v>0</v>
      </c>
      <c r="Z38"/>
      <c r="AA38" s="35">
        <v>2</v>
      </c>
      <c r="AB38" s="3">
        <f t="shared" si="79"/>
        <v>0</v>
      </c>
      <c r="AC38" s="3"/>
      <c r="AD38" s="3"/>
      <c r="AE38" s="76">
        <f t="shared" si="80"/>
        <v>0</v>
      </c>
      <c r="AF38" s="3">
        <f t="shared" si="81"/>
        <v>0</v>
      </c>
      <c r="AG38" s="3">
        <f t="shared" si="82"/>
        <v>0</v>
      </c>
      <c r="AH38" s="36">
        <v>0.06</v>
      </c>
      <c r="AI38" s="3">
        <f t="shared" si="83"/>
        <v>0</v>
      </c>
      <c r="AJ38" s="3">
        <f t="shared" si="84"/>
        <v>0</v>
      </c>
      <c r="AK38"/>
      <c r="AL38" s="35">
        <v>2</v>
      </c>
      <c r="AM38" s="3">
        <f t="shared" si="85"/>
        <v>0</v>
      </c>
      <c r="AN38" s="3"/>
      <c r="AO38" s="3"/>
      <c r="AP38" s="76">
        <f t="shared" si="86"/>
        <v>0</v>
      </c>
      <c r="AQ38" s="3">
        <f t="shared" si="87"/>
        <v>0</v>
      </c>
      <c r="AR38" s="3">
        <f t="shared" si="88"/>
        <v>0</v>
      </c>
      <c r="AS38" s="36">
        <v>0.06</v>
      </c>
      <c r="AT38" s="3">
        <f t="shared" si="89"/>
        <v>0</v>
      </c>
      <c r="AU38" s="3">
        <f t="shared" si="90"/>
        <v>0</v>
      </c>
      <c r="AV38"/>
      <c r="AW38" s="35">
        <v>2</v>
      </c>
      <c r="AX38" s="3">
        <f t="shared" si="91"/>
        <v>0</v>
      </c>
      <c r="AY38" s="3"/>
      <c r="AZ38" s="3"/>
      <c r="BA38" s="76">
        <f t="shared" si="92"/>
        <v>0</v>
      </c>
      <c r="BB38" s="3">
        <f t="shared" si="93"/>
        <v>0</v>
      </c>
      <c r="BC38" s="3">
        <f t="shared" si="94"/>
        <v>0</v>
      </c>
      <c r="BD38" s="36">
        <v>0.06</v>
      </c>
      <c r="BE38" s="3">
        <f t="shared" si="95"/>
        <v>0</v>
      </c>
      <c r="BF38" s="3">
        <f t="shared" si="96"/>
        <v>0</v>
      </c>
      <c r="BG38"/>
      <c r="BH38" s="35">
        <v>2</v>
      </c>
      <c r="BI38" s="3">
        <f t="shared" si="97"/>
        <v>0</v>
      </c>
      <c r="BJ38" s="3"/>
      <c r="BK38" s="3"/>
      <c r="BL38" s="76">
        <f t="shared" si="98"/>
        <v>0</v>
      </c>
      <c r="BM38" s="3">
        <f t="shared" si="99"/>
        <v>0</v>
      </c>
      <c r="BN38" s="3">
        <f t="shared" si="100"/>
        <v>0</v>
      </c>
      <c r="BO38" s="36">
        <v>0.06</v>
      </c>
      <c r="BP38" s="3">
        <f t="shared" si="101"/>
        <v>0</v>
      </c>
      <c r="BQ38" s="3">
        <f t="shared" si="102"/>
        <v>0</v>
      </c>
      <c r="BS38" s="35">
        <v>2</v>
      </c>
      <c r="BT38" s="3">
        <f t="shared" si="103"/>
        <v>0</v>
      </c>
      <c r="BU38" s="3"/>
      <c r="BV38" s="3"/>
      <c r="BW38" s="76">
        <f t="shared" si="104"/>
        <v>0</v>
      </c>
      <c r="BX38" s="3">
        <f t="shared" si="105"/>
        <v>0</v>
      </c>
      <c r="BY38" s="3">
        <f t="shared" si="106"/>
        <v>0</v>
      </c>
      <c r="BZ38" s="36">
        <v>0.06</v>
      </c>
      <c r="CA38" s="3">
        <f t="shared" si="107"/>
        <v>0</v>
      </c>
      <c r="CB38" s="3">
        <f t="shared" si="108"/>
        <v>0</v>
      </c>
      <c r="CD38" s="35">
        <v>2</v>
      </c>
      <c r="CE38" s="3">
        <f t="shared" si="109"/>
        <v>0</v>
      </c>
      <c r="CF38" s="3"/>
      <c r="CG38" s="3"/>
      <c r="CH38" s="76">
        <f t="shared" si="110"/>
        <v>0</v>
      </c>
      <c r="CI38" s="3">
        <f t="shared" si="111"/>
        <v>0</v>
      </c>
      <c r="CJ38" s="3">
        <f t="shared" si="112"/>
        <v>0</v>
      </c>
      <c r="CK38" s="36">
        <v>0.06</v>
      </c>
      <c r="CL38" s="3">
        <f t="shared" si="113"/>
        <v>0</v>
      </c>
      <c r="CM38" s="3">
        <f t="shared" si="114"/>
        <v>0</v>
      </c>
      <c r="CO38" s="35">
        <v>2</v>
      </c>
      <c r="CP38" s="3">
        <f t="shared" si="115"/>
        <v>0</v>
      </c>
      <c r="CQ38" s="3"/>
      <c r="CR38" s="3"/>
      <c r="CS38" s="76">
        <f t="shared" si="116"/>
        <v>0</v>
      </c>
      <c r="CT38" s="3">
        <f t="shared" si="117"/>
        <v>0</v>
      </c>
      <c r="CU38" s="3">
        <f t="shared" si="118"/>
        <v>0</v>
      </c>
      <c r="CV38" s="36">
        <v>0.06</v>
      </c>
      <c r="CW38" s="3">
        <f t="shared" si="119"/>
        <v>0</v>
      </c>
      <c r="CX38" s="3">
        <f t="shared" si="120"/>
        <v>0</v>
      </c>
      <c r="CZ38" s="35">
        <v>2</v>
      </c>
      <c r="DA38" s="3">
        <f t="shared" si="121"/>
        <v>0</v>
      </c>
      <c r="DB38" s="3"/>
      <c r="DC38" s="3"/>
      <c r="DD38" s="76">
        <f t="shared" si="122"/>
        <v>0</v>
      </c>
      <c r="DE38" s="3">
        <f t="shared" si="123"/>
        <v>0</v>
      </c>
      <c r="DF38" s="3">
        <f t="shared" si="124"/>
        <v>0</v>
      </c>
      <c r="DG38" s="36">
        <v>0.06</v>
      </c>
      <c r="DH38" s="3">
        <f t="shared" si="125"/>
        <v>0</v>
      </c>
      <c r="DI38" s="3">
        <f t="shared" si="126"/>
        <v>0</v>
      </c>
    </row>
    <row r="39" spans="2:113" x14ac:dyDescent="0.25">
      <c r="P39" s="35">
        <v>8</v>
      </c>
      <c r="Q39" s="3"/>
      <c r="R39" s="3">
        <f t="shared" si="73"/>
        <v>743199.99999999988</v>
      </c>
      <c r="S39" s="3"/>
      <c r="T39" s="76">
        <f t="shared" si="74"/>
        <v>743199.99999999988</v>
      </c>
      <c r="U39" s="3">
        <f t="shared" si="75"/>
        <v>371599.99999999994</v>
      </c>
      <c r="V39" s="3">
        <f t="shared" si="76"/>
        <v>371599.99999999994</v>
      </c>
      <c r="W39" s="36">
        <v>0.2</v>
      </c>
      <c r="X39" s="3">
        <f t="shared" si="77"/>
        <v>-74319.999999999985</v>
      </c>
      <c r="Y39" s="3">
        <f t="shared" si="78"/>
        <v>668879.99999999988</v>
      </c>
      <c r="Z39"/>
      <c r="AA39" s="35">
        <v>8</v>
      </c>
      <c r="AB39" s="3">
        <f t="shared" si="79"/>
        <v>668879.99999999988</v>
      </c>
      <c r="AC39" s="3"/>
      <c r="AD39" s="3"/>
      <c r="AE39" s="76">
        <f t="shared" si="80"/>
        <v>0</v>
      </c>
      <c r="AF39" s="3">
        <f t="shared" si="81"/>
        <v>0</v>
      </c>
      <c r="AG39" s="3">
        <f t="shared" si="82"/>
        <v>668879.99999999988</v>
      </c>
      <c r="AH39" s="36">
        <v>0.2</v>
      </c>
      <c r="AI39" s="3">
        <f t="shared" si="83"/>
        <v>-133775.99999999997</v>
      </c>
      <c r="AJ39" s="3">
        <f t="shared" si="84"/>
        <v>535103.99999999988</v>
      </c>
      <c r="AK39"/>
      <c r="AL39" s="35">
        <v>8</v>
      </c>
      <c r="AM39" s="3">
        <f t="shared" si="85"/>
        <v>535103.99999999988</v>
      </c>
      <c r="AN39" s="3"/>
      <c r="AO39" s="3"/>
      <c r="AP39" s="76">
        <f t="shared" si="86"/>
        <v>0</v>
      </c>
      <c r="AQ39" s="3">
        <f t="shared" si="87"/>
        <v>0</v>
      </c>
      <c r="AR39" s="3">
        <f t="shared" si="88"/>
        <v>535103.99999999988</v>
      </c>
      <c r="AS39" s="36">
        <v>0.2</v>
      </c>
      <c r="AT39" s="3">
        <f t="shared" si="89"/>
        <v>-107020.79999999999</v>
      </c>
      <c r="AU39" s="3">
        <f t="shared" si="90"/>
        <v>428083.1999999999</v>
      </c>
      <c r="AV39"/>
      <c r="AW39" s="35">
        <v>8</v>
      </c>
      <c r="AX39" s="3">
        <f t="shared" si="91"/>
        <v>428083.1999999999</v>
      </c>
      <c r="AY39" s="3"/>
      <c r="AZ39" s="3"/>
      <c r="BA39" s="76">
        <f t="shared" si="92"/>
        <v>0</v>
      </c>
      <c r="BB39" s="3">
        <f t="shared" si="93"/>
        <v>0</v>
      </c>
      <c r="BC39" s="3">
        <f t="shared" si="94"/>
        <v>428083.1999999999</v>
      </c>
      <c r="BD39" s="36">
        <v>0.2</v>
      </c>
      <c r="BE39" s="3">
        <f t="shared" si="95"/>
        <v>-85616.639999999985</v>
      </c>
      <c r="BF39" s="3">
        <f t="shared" si="96"/>
        <v>342466.55999999994</v>
      </c>
      <c r="BG39"/>
      <c r="BH39" s="35">
        <v>8</v>
      </c>
      <c r="BI39" s="3">
        <f t="shared" si="97"/>
        <v>342466.55999999994</v>
      </c>
      <c r="BJ39" s="3"/>
      <c r="BK39" s="3"/>
      <c r="BL39" s="76">
        <f t="shared" si="98"/>
        <v>0</v>
      </c>
      <c r="BM39" s="3">
        <f t="shared" si="99"/>
        <v>0</v>
      </c>
      <c r="BN39" s="3">
        <f t="shared" si="100"/>
        <v>342466.55999999994</v>
      </c>
      <c r="BO39" s="36">
        <v>0.2</v>
      </c>
      <c r="BP39" s="3">
        <f t="shared" si="101"/>
        <v>-68493.311999999991</v>
      </c>
      <c r="BQ39" s="3">
        <f t="shared" si="102"/>
        <v>273973.24799999996</v>
      </c>
      <c r="BS39" s="35">
        <v>8</v>
      </c>
      <c r="BT39" s="3">
        <f t="shared" si="103"/>
        <v>273973.24799999996</v>
      </c>
      <c r="BU39" s="3"/>
      <c r="BV39" s="3"/>
      <c r="BW39" s="76">
        <f t="shared" si="104"/>
        <v>0</v>
      </c>
      <c r="BX39" s="3">
        <f t="shared" si="105"/>
        <v>0</v>
      </c>
      <c r="BY39" s="3">
        <f t="shared" si="106"/>
        <v>273973.24799999996</v>
      </c>
      <c r="BZ39" s="36">
        <v>0.2</v>
      </c>
      <c r="CA39" s="3">
        <f t="shared" si="107"/>
        <v>-54794.649599999997</v>
      </c>
      <c r="CB39" s="3">
        <f t="shared" si="108"/>
        <v>219178.59839999996</v>
      </c>
      <c r="CD39" s="35">
        <v>8</v>
      </c>
      <c r="CE39" s="3">
        <f t="shared" si="109"/>
        <v>219178.59839999996</v>
      </c>
      <c r="CF39" s="3"/>
      <c r="CG39" s="3"/>
      <c r="CH39" s="76">
        <f t="shared" si="110"/>
        <v>0</v>
      </c>
      <c r="CI39" s="3">
        <f t="shared" si="111"/>
        <v>0</v>
      </c>
      <c r="CJ39" s="3">
        <f t="shared" si="112"/>
        <v>219178.59839999996</v>
      </c>
      <c r="CK39" s="36">
        <v>0.2</v>
      </c>
      <c r="CL39" s="3">
        <f t="shared" si="113"/>
        <v>-43835.719679999995</v>
      </c>
      <c r="CM39" s="3">
        <f t="shared" si="114"/>
        <v>175342.87871999998</v>
      </c>
      <c r="CO39" s="35">
        <v>8</v>
      </c>
      <c r="CP39" s="3">
        <f t="shared" si="115"/>
        <v>175342.87871999998</v>
      </c>
      <c r="CQ39" s="3"/>
      <c r="CR39" s="3"/>
      <c r="CS39" s="76">
        <f t="shared" si="116"/>
        <v>0</v>
      </c>
      <c r="CT39" s="3">
        <f t="shared" si="117"/>
        <v>0</v>
      </c>
      <c r="CU39" s="3">
        <f t="shared" si="118"/>
        <v>175342.87871999998</v>
      </c>
      <c r="CV39" s="36">
        <v>0.2</v>
      </c>
      <c r="CW39" s="3">
        <f t="shared" si="119"/>
        <v>-35068.575743999994</v>
      </c>
      <c r="CX39" s="3">
        <f t="shared" si="120"/>
        <v>140274.30297599998</v>
      </c>
      <c r="CZ39" s="35">
        <v>8</v>
      </c>
      <c r="DA39" s="3">
        <f t="shared" si="121"/>
        <v>140274.30297599998</v>
      </c>
      <c r="DB39" s="3"/>
      <c r="DC39" s="3"/>
      <c r="DD39" s="76">
        <f t="shared" si="122"/>
        <v>0</v>
      </c>
      <c r="DE39" s="3">
        <f t="shared" si="123"/>
        <v>0</v>
      </c>
      <c r="DF39" s="3">
        <f t="shared" si="124"/>
        <v>140274.30297599998</v>
      </c>
      <c r="DG39" s="36">
        <v>0.2</v>
      </c>
      <c r="DH39" s="3">
        <f t="shared" si="125"/>
        <v>-28054.860595199996</v>
      </c>
      <c r="DI39" s="3">
        <f t="shared" si="126"/>
        <v>112219.44238079998</v>
      </c>
    </row>
    <row r="40" spans="2:113" x14ac:dyDescent="0.25">
      <c r="P40" s="35">
        <v>10</v>
      </c>
      <c r="Q40" s="3"/>
      <c r="R40" s="3">
        <f t="shared" si="73"/>
        <v>1690000</v>
      </c>
      <c r="S40" s="3"/>
      <c r="T40" s="76">
        <f t="shared" si="74"/>
        <v>1690000</v>
      </c>
      <c r="U40" s="3">
        <f t="shared" si="75"/>
        <v>845000</v>
      </c>
      <c r="V40" s="3">
        <f t="shared" si="76"/>
        <v>845000</v>
      </c>
      <c r="W40" s="36">
        <v>0.3</v>
      </c>
      <c r="X40" s="3">
        <f t="shared" si="77"/>
        <v>-253500</v>
      </c>
      <c r="Y40" s="3">
        <f t="shared" si="78"/>
        <v>1436500</v>
      </c>
      <c r="Z40"/>
      <c r="AA40" s="35">
        <v>10</v>
      </c>
      <c r="AB40" s="3">
        <f t="shared" si="79"/>
        <v>1436500</v>
      </c>
      <c r="AC40" s="3"/>
      <c r="AD40" s="3"/>
      <c r="AE40" s="76">
        <f t="shared" si="80"/>
        <v>0</v>
      </c>
      <c r="AF40" s="3">
        <f t="shared" si="81"/>
        <v>0</v>
      </c>
      <c r="AG40" s="3">
        <f t="shared" si="82"/>
        <v>1436500</v>
      </c>
      <c r="AH40" s="36">
        <v>0.3</v>
      </c>
      <c r="AI40" s="3">
        <f t="shared" si="83"/>
        <v>-430950</v>
      </c>
      <c r="AJ40" s="3">
        <f t="shared" si="84"/>
        <v>1005550</v>
      </c>
      <c r="AK40"/>
      <c r="AL40" s="35">
        <v>10</v>
      </c>
      <c r="AM40" s="3">
        <f t="shared" si="85"/>
        <v>1005550</v>
      </c>
      <c r="AN40" s="3"/>
      <c r="AO40" s="3"/>
      <c r="AP40" s="76">
        <f t="shared" si="86"/>
        <v>0</v>
      </c>
      <c r="AQ40" s="3">
        <f t="shared" si="87"/>
        <v>0</v>
      </c>
      <c r="AR40" s="3">
        <f t="shared" si="88"/>
        <v>1005550</v>
      </c>
      <c r="AS40" s="36">
        <v>0.3</v>
      </c>
      <c r="AT40" s="3">
        <f t="shared" si="89"/>
        <v>-301665</v>
      </c>
      <c r="AU40" s="3">
        <f t="shared" si="90"/>
        <v>703885</v>
      </c>
      <c r="AV40"/>
      <c r="AW40" s="35">
        <v>10</v>
      </c>
      <c r="AX40" s="3">
        <f t="shared" si="91"/>
        <v>703885</v>
      </c>
      <c r="AY40" s="3"/>
      <c r="AZ40" s="3"/>
      <c r="BA40" s="76">
        <f t="shared" si="92"/>
        <v>0</v>
      </c>
      <c r="BB40" s="3">
        <f t="shared" si="93"/>
        <v>0</v>
      </c>
      <c r="BC40" s="3">
        <f t="shared" si="94"/>
        <v>703885</v>
      </c>
      <c r="BD40" s="36">
        <v>0.3</v>
      </c>
      <c r="BE40" s="3">
        <f t="shared" si="95"/>
        <v>-211165.5</v>
      </c>
      <c r="BF40" s="3">
        <f t="shared" si="96"/>
        <v>492719.5</v>
      </c>
      <c r="BG40"/>
      <c r="BH40" s="35">
        <v>10</v>
      </c>
      <c r="BI40" s="3">
        <f t="shared" si="97"/>
        <v>492719.5</v>
      </c>
      <c r="BJ40" s="3"/>
      <c r="BK40" s="3"/>
      <c r="BL40" s="76">
        <f t="shared" si="98"/>
        <v>0</v>
      </c>
      <c r="BM40" s="3">
        <f t="shared" si="99"/>
        <v>0</v>
      </c>
      <c r="BN40" s="3">
        <f t="shared" si="100"/>
        <v>492719.5</v>
      </c>
      <c r="BO40" s="36">
        <v>0.3</v>
      </c>
      <c r="BP40" s="3">
        <f t="shared" si="101"/>
        <v>-147815.85</v>
      </c>
      <c r="BQ40" s="3">
        <f t="shared" si="102"/>
        <v>344903.65</v>
      </c>
      <c r="BS40" s="35">
        <v>10</v>
      </c>
      <c r="BT40" s="3">
        <f t="shared" si="103"/>
        <v>344903.65</v>
      </c>
      <c r="BU40" s="3"/>
      <c r="BV40" s="3"/>
      <c r="BW40" s="76">
        <f t="shared" si="104"/>
        <v>0</v>
      </c>
      <c r="BX40" s="3">
        <f t="shared" si="105"/>
        <v>0</v>
      </c>
      <c r="BY40" s="3">
        <f t="shared" si="106"/>
        <v>344903.65</v>
      </c>
      <c r="BZ40" s="36">
        <v>0.3</v>
      </c>
      <c r="CA40" s="3">
        <f t="shared" si="107"/>
        <v>-103471.095</v>
      </c>
      <c r="CB40" s="3">
        <f t="shared" si="108"/>
        <v>241432.55500000002</v>
      </c>
      <c r="CD40" s="35">
        <v>10</v>
      </c>
      <c r="CE40" s="3">
        <f t="shared" si="109"/>
        <v>241432.55500000002</v>
      </c>
      <c r="CF40" s="3"/>
      <c r="CG40" s="3"/>
      <c r="CH40" s="76">
        <f t="shared" si="110"/>
        <v>0</v>
      </c>
      <c r="CI40" s="3">
        <f t="shared" si="111"/>
        <v>0</v>
      </c>
      <c r="CJ40" s="3">
        <f t="shared" si="112"/>
        <v>241432.55500000002</v>
      </c>
      <c r="CK40" s="36">
        <v>0.3</v>
      </c>
      <c r="CL40" s="3">
        <f t="shared" si="113"/>
        <v>-72429.766499999998</v>
      </c>
      <c r="CM40" s="3">
        <f t="shared" si="114"/>
        <v>169002.78850000002</v>
      </c>
      <c r="CO40" s="35">
        <v>10</v>
      </c>
      <c r="CP40" s="3">
        <f t="shared" si="115"/>
        <v>169002.78850000002</v>
      </c>
      <c r="CQ40" s="3"/>
      <c r="CR40" s="3"/>
      <c r="CS40" s="76">
        <f t="shared" si="116"/>
        <v>0</v>
      </c>
      <c r="CT40" s="3">
        <f t="shared" si="117"/>
        <v>0</v>
      </c>
      <c r="CU40" s="3">
        <f t="shared" si="118"/>
        <v>169002.78850000002</v>
      </c>
      <c r="CV40" s="36">
        <v>0.3</v>
      </c>
      <c r="CW40" s="3">
        <f t="shared" si="119"/>
        <v>-50700.836550000007</v>
      </c>
      <c r="CX40" s="3">
        <f t="shared" si="120"/>
        <v>118301.95195000002</v>
      </c>
      <c r="CZ40" s="35">
        <v>10</v>
      </c>
      <c r="DA40" s="3">
        <f t="shared" si="121"/>
        <v>118301.95195000002</v>
      </c>
      <c r="DB40" s="3"/>
      <c r="DC40" s="3"/>
      <c r="DD40" s="76">
        <f t="shared" si="122"/>
        <v>0</v>
      </c>
      <c r="DE40" s="3">
        <f t="shared" si="123"/>
        <v>0</v>
      </c>
      <c r="DF40" s="3">
        <f t="shared" si="124"/>
        <v>118301.95195000002</v>
      </c>
      <c r="DG40" s="36">
        <v>0.3</v>
      </c>
      <c r="DH40" s="3">
        <f t="shared" si="125"/>
        <v>-35490.585585000001</v>
      </c>
      <c r="DI40" s="3">
        <f t="shared" si="126"/>
        <v>82811.366365000024</v>
      </c>
    </row>
    <row r="41" spans="2:113" x14ac:dyDescent="0.25">
      <c r="P41" s="35">
        <v>10.1</v>
      </c>
      <c r="Q41" s="3"/>
      <c r="R41" s="3">
        <f t="shared" si="73"/>
        <v>0</v>
      </c>
      <c r="S41" s="3"/>
      <c r="T41" s="76">
        <f t="shared" si="74"/>
        <v>0</v>
      </c>
      <c r="U41" s="3">
        <f t="shared" si="75"/>
        <v>0</v>
      </c>
      <c r="V41" s="3">
        <f t="shared" si="76"/>
        <v>0</v>
      </c>
      <c r="W41" s="36">
        <v>0.3</v>
      </c>
      <c r="X41" s="3">
        <f t="shared" si="77"/>
        <v>0</v>
      </c>
      <c r="Y41" s="3">
        <f t="shared" si="78"/>
        <v>0</v>
      </c>
      <c r="Z41"/>
      <c r="AA41" s="35">
        <v>10.1</v>
      </c>
      <c r="AB41" s="3">
        <f t="shared" si="79"/>
        <v>0</v>
      </c>
      <c r="AC41" s="3"/>
      <c r="AD41" s="3"/>
      <c r="AE41" s="76">
        <f t="shared" si="80"/>
        <v>0</v>
      </c>
      <c r="AF41" s="3">
        <f t="shared" si="81"/>
        <v>0</v>
      </c>
      <c r="AG41" s="3">
        <f t="shared" si="82"/>
        <v>0</v>
      </c>
      <c r="AH41" s="36">
        <v>0.3</v>
      </c>
      <c r="AI41" s="3">
        <f t="shared" si="83"/>
        <v>0</v>
      </c>
      <c r="AJ41" s="3">
        <f t="shared" si="84"/>
        <v>0</v>
      </c>
      <c r="AK41"/>
      <c r="AL41" s="35">
        <v>10.1</v>
      </c>
      <c r="AM41" s="3">
        <f t="shared" si="85"/>
        <v>0</v>
      </c>
      <c r="AN41" s="3"/>
      <c r="AO41" s="3"/>
      <c r="AP41" s="76">
        <f t="shared" si="86"/>
        <v>0</v>
      </c>
      <c r="AQ41" s="3">
        <f t="shared" si="87"/>
        <v>0</v>
      </c>
      <c r="AR41" s="3">
        <f t="shared" si="88"/>
        <v>0</v>
      </c>
      <c r="AS41" s="36">
        <v>0.3</v>
      </c>
      <c r="AT41" s="3">
        <f t="shared" si="89"/>
        <v>0</v>
      </c>
      <c r="AU41" s="3">
        <f t="shared" si="90"/>
        <v>0</v>
      </c>
      <c r="AV41"/>
      <c r="AW41" s="35">
        <v>10.1</v>
      </c>
      <c r="AX41" s="3">
        <f t="shared" si="91"/>
        <v>0</v>
      </c>
      <c r="AY41" s="3"/>
      <c r="AZ41" s="3"/>
      <c r="BA41" s="76">
        <f t="shared" si="92"/>
        <v>0</v>
      </c>
      <c r="BB41" s="3">
        <f t="shared" si="93"/>
        <v>0</v>
      </c>
      <c r="BC41" s="3">
        <f t="shared" si="94"/>
        <v>0</v>
      </c>
      <c r="BD41" s="36">
        <v>0.3</v>
      </c>
      <c r="BE41" s="3">
        <f t="shared" si="95"/>
        <v>0</v>
      </c>
      <c r="BF41" s="3">
        <f t="shared" si="96"/>
        <v>0</v>
      </c>
      <c r="BG41"/>
      <c r="BH41" s="35">
        <v>10.1</v>
      </c>
      <c r="BI41" s="3">
        <f t="shared" si="97"/>
        <v>0</v>
      </c>
      <c r="BJ41" s="3"/>
      <c r="BK41" s="3"/>
      <c r="BL41" s="76">
        <f t="shared" si="98"/>
        <v>0</v>
      </c>
      <c r="BM41" s="3">
        <f t="shared" si="99"/>
        <v>0</v>
      </c>
      <c r="BN41" s="3">
        <f t="shared" si="100"/>
        <v>0</v>
      </c>
      <c r="BO41" s="36">
        <v>0.3</v>
      </c>
      <c r="BP41" s="3">
        <f t="shared" si="101"/>
        <v>0</v>
      </c>
      <c r="BQ41" s="3">
        <f t="shared" si="102"/>
        <v>0</v>
      </c>
      <c r="BS41" s="35">
        <v>10.1</v>
      </c>
      <c r="BT41" s="3">
        <f t="shared" si="103"/>
        <v>0</v>
      </c>
      <c r="BU41" s="3"/>
      <c r="BV41" s="3"/>
      <c r="BW41" s="76">
        <f t="shared" si="104"/>
        <v>0</v>
      </c>
      <c r="BX41" s="3">
        <f t="shared" si="105"/>
        <v>0</v>
      </c>
      <c r="BY41" s="3">
        <f t="shared" si="106"/>
        <v>0</v>
      </c>
      <c r="BZ41" s="36">
        <v>0.3</v>
      </c>
      <c r="CA41" s="3">
        <f t="shared" si="107"/>
        <v>0</v>
      </c>
      <c r="CB41" s="3">
        <f t="shared" si="108"/>
        <v>0</v>
      </c>
      <c r="CD41" s="35">
        <v>10.1</v>
      </c>
      <c r="CE41" s="3">
        <f t="shared" si="109"/>
        <v>0</v>
      </c>
      <c r="CF41" s="3"/>
      <c r="CG41" s="3"/>
      <c r="CH41" s="76">
        <f t="shared" si="110"/>
        <v>0</v>
      </c>
      <c r="CI41" s="3">
        <f t="shared" si="111"/>
        <v>0</v>
      </c>
      <c r="CJ41" s="3">
        <f t="shared" si="112"/>
        <v>0</v>
      </c>
      <c r="CK41" s="36">
        <v>0.3</v>
      </c>
      <c r="CL41" s="3">
        <f t="shared" si="113"/>
        <v>0</v>
      </c>
      <c r="CM41" s="3">
        <f t="shared" si="114"/>
        <v>0</v>
      </c>
      <c r="CO41" s="35">
        <v>10.1</v>
      </c>
      <c r="CP41" s="3">
        <f t="shared" si="115"/>
        <v>0</v>
      </c>
      <c r="CQ41" s="3"/>
      <c r="CR41" s="3"/>
      <c r="CS41" s="76">
        <f t="shared" si="116"/>
        <v>0</v>
      </c>
      <c r="CT41" s="3">
        <f t="shared" si="117"/>
        <v>0</v>
      </c>
      <c r="CU41" s="3">
        <f t="shared" si="118"/>
        <v>0</v>
      </c>
      <c r="CV41" s="36">
        <v>0.3</v>
      </c>
      <c r="CW41" s="3">
        <f t="shared" si="119"/>
        <v>0</v>
      </c>
      <c r="CX41" s="3">
        <f t="shared" si="120"/>
        <v>0</v>
      </c>
      <c r="CZ41" s="35">
        <v>10.1</v>
      </c>
      <c r="DA41" s="3">
        <f t="shared" si="121"/>
        <v>0</v>
      </c>
      <c r="DB41" s="3"/>
      <c r="DC41" s="3"/>
      <c r="DD41" s="76">
        <f t="shared" si="122"/>
        <v>0</v>
      </c>
      <c r="DE41" s="3">
        <f t="shared" si="123"/>
        <v>0</v>
      </c>
      <c r="DF41" s="3">
        <f t="shared" si="124"/>
        <v>0</v>
      </c>
      <c r="DG41" s="36">
        <v>0.3</v>
      </c>
      <c r="DH41" s="3">
        <f t="shared" si="125"/>
        <v>0</v>
      </c>
      <c r="DI41" s="3">
        <f t="shared" si="126"/>
        <v>0</v>
      </c>
    </row>
    <row r="42" spans="2:113" x14ac:dyDescent="0.25">
      <c r="P42" s="35">
        <v>12</v>
      </c>
      <c r="Q42" s="3"/>
      <c r="R42" s="3">
        <f t="shared" si="73"/>
        <v>689500.00480000826</v>
      </c>
      <c r="S42" s="3"/>
      <c r="T42" s="76">
        <f t="shared" si="74"/>
        <v>689500.00480000826</v>
      </c>
      <c r="U42" s="3">
        <f t="shared" si="75"/>
        <v>344750.00240000413</v>
      </c>
      <c r="V42" s="3">
        <f t="shared" si="76"/>
        <v>344750.00240000413</v>
      </c>
      <c r="W42" s="36">
        <v>1</v>
      </c>
      <c r="X42" s="3">
        <f t="shared" si="77"/>
        <v>-344750.00240000413</v>
      </c>
      <c r="Y42" s="3">
        <f t="shared" si="78"/>
        <v>344750.00240000413</v>
      </c>
      <c r="Z42"/>
      <c r="AA42" s="35">
        <v>12</v>
      </c>
      <c r="AB42" s="3">
        <f t="shared" si="79"/>
        <v>344750.00240000413</v>
      </c>
      <c r="AC42" s="3"/>
      <c r="AD42" s="3"/>
      <c r="AE42" s="76">
        <f t="shared" si="80"/>
        <v>0</v>
      </c>
      <c r="AF42" s="3">
        <f t="shared" si="81"/>
        <v>0</v>
      </c>
      <c r="AG42" s="3">
        <f t="shared" si="82"/>
        <v>344750.00240000413</v>
      </c>
      <c r="AH42" s="36">
        <v>1</v>
      </c>
      <c r="AI42" s="3">
        <f t="shared" si="83"/>
        <v>-344750.00240000413</v>
      </c>
      <c r="AJ42" s="3">
        <f t="shared" si="84"/>
        <v>0</v>
      </c>
      <c r="AK42"/>
      <c r="AL42" s="35">
        <v>12</v>
      </c>
      <c r="AM42" s="3">
        <f t="shared" si="85"/>
        <v>0</v>
      </c>
      <c r="AN42" s="3"/>
      <c r="AO42" s="3"/>
      <c r="AP42" s="76">
        <f t="shared" si="86"/>
        <v>0</v>
      </c>
      <c r="AQ42" s="3">
        <f t="shared" si="87"/>
        <v>0</v>
      </c>
      <c r="AR42" s="3">
        <f t="shared" si="88"/>
        <v>0</v>
      </c>
      <c r="AS42" s="36">
        <v>1</v>
      </c>
      <c r="AT42" s="3">
        <f t="shared" si="89"/>
        <v>0</v>
      </c>
      <c r="AU42" s="3">
        <f t="shared" si="90"/>
        <v>0</v>
      </c>
      <c r="AV42"/>
      <c r="AW42" s="35">
        <v>12</v>
      </c>
      <c r="AX42" s="3">
        <f t="shared" si="91"/>
        <v>0</v>
      </c>
      <c r="AY42" s="3"/>
      <c r="AZ42" s="3"/>
      <c r="BA42" s="76">
        <f t="shared" si="92"/>
        <v>0</v>
      </c>
      <c r="BB42" s="3">
        <f t="shared" si="93"/>
        <v>0</v>
      </c>
      <c r="BC42" s="3">
        <f t="shared" si="94"/>
        <v>0</v>
      </c>
      <c r="BD42" s="36">
        <v>1</v>
      </c>
      <c r="BE42" s="3">
        <f t="shared" si="95"/>
        <v>0</v>
      </c>
      <c r="BF42" s="3">
        <f t="shared" si="96"/>
        <v>0</v>
      </c>
      <c r="BG42"/>
      <c r="BH42" s="35">
        <v>12</v>
      </c>
      <c r="BI42" s="3">
        <f t="shared" si="97"/>
        <v>0</v>
      </c>
      <c r="BJ42" s="3"/>
      <c r="BK42" s="3"/>
      <c r="BL42" s="76">
        <f t="shared" si="98"/>
        <v>0</v>
      </c>
      <c r="BM42" s="3">
        <f t="shared" si="99"/>
        <v>0</v>
      </c>
      <c r="BN42" s="3">
        <f t="shared" si="100"/>
        <v>0</v>
      </c>
      <c r="BO42" s="36">
        <v>1</v>
      </c>
      <c r="BP42" s="3">
        <f t="shared" si="101"/>
        <v>0</v>
      </c>
      <c r="BQ42" s="3">
        <f t="shared" si="102"/>
        <v>0</v>
      </c>
      <c r="BS42" s="35">
        <v>12</v>
      </c>
      <c r="BT42" s="3">
        <f t="shared" si="103"/>
        <v>0</v>
      </c>
      <c r="BU42" s="3"/>
      <c r="BV42" s="3"/>
      <c r="BW42" s="76">
        <f t="shared" si="104"/>
        <v>0</v>
      </c>
      <c r="BX42" s="3">
        <f t="shared" si="105"/>
        <v>0</v>
      </c>
      <c r="BY42" s="3">
        <f t="shared" si="106"/>
        <v>0</v>
      </c>
      <c r="BZ42" s="36">
        <v>1</v>
      </c>
      <c r="CA42" s="3">
        <f t="shared" si="107"/>
        <v>0</v>
      </c>
      <c r="CB42" s="3">
        <f t="shared" si="108"/>
        <v>0</v>
      </c>
      <c r="CD42" s="35">
        <v>12</v>
      </c>
      <c r="CE42" s="3">
        <f t="shared" si="109"/>
        <v>0</v>
      </c>
      <c r="CF42" s="3"/>
      <c r="CG42" s="3"/>
      <c r="CH42" s="76">
        <f t="shared" si="110"/>
        <v>0</v>
      </c>
      <c r="CI42" s="3">
        <f t="shared" si="111"/>
        <v>0</v>
      </c>
      <c r="CJ42" s="3">
        <f t="shared" si="112"/>
        <v>0</v>
      </c>
      <c r="CK42" s="36">
        <v>1</v>
      </c>
      <c r="CL42" s="3">
        <f t="shared" si="113"/>
        <v>0</v>
      </c>
      <c r="CM42" s="3">
        <f t="shared" si="114"/>
        <v>0</v>
      </c>
      <c r="CO42" s="35">
        <v>12</v>
      </c>
      <c r="CP42" s="3">
        <f t="shared" si="115"/>
        <v>0</v>
      </c>
      <c r="CQ42" s="3"/>
      <c r="CR42" s="3"/>
      <c r="CS42" s="76">
        <f t="shared" si="116"/>
        <v>0</v>
      </c>
      <c r="CT42" s="3">
        <f t="shared" si="117"/>
        <v>0</v>
      </c>
      <c r="CU42" s="3">
        <f t="shared" si="118"/>
        <v>0</v>
      </c>
      <c r="CV42" s="36">
        <v>1</v>
      </c>
      <c r="CW42" s="3">
        <f t="shared" si="119"/>
        <v>0</v>
      </c>
      <c r="CX42" s="3">
        <f t="shared" si="120"/>
        <v>0</v>
      </c>
      <c r="CZ42" s="35">
        <v>12</v>
      </c>
      <c r="DA42" s="3">
        <f t="shared" si="121"/>
        <v>0</v>
      </c>
      <c r="DB42" s="3"/>
      <c r="DC42" s="3"/>
      <c r="DD42" s="76">
        <f t="shared" si="122"/>
        <v>0</v>
      </c>
      <c r="DE42" s="3">
        <f t="shared" si="123"/>
        <v>0</v>
      </c>
      <c r="DF42" s="3">
        <f t="shared" si="124"/>
        <v>0</v>
      </c>
      <c r="DG42" s="36">
        <v>1</v>
      </c>
      <c r="DH42" s="3">
        <f t="shared" si="125"/>
        <v>0</v>
      </c>
      <c r="DI42" s="3">
        <f t="shared" si="126"/>
        <v>0</v>
      </c>
    </row>
    <row r="43" spans="2:113" x14ac:dyDescent="0.25">
      <c r="P43" s="35" t="s">
        <v>29</v>
      </c>
      <c r="Q43" s="3"/>
      <c r="R43" s="3">
        <f t="shared" si="73"/>
        <v>0</v>
      </c>
      <c r="S43" s="3"/>
      <c r="T43" s="76">
        <f t="shared" si="74"/>
        <v>0</v>
      </c>
      <c r="U43" s="3">
        <f t="shared" si="75"/>
        <v>0</v>
      </c>
      <c r="V43" s="3">
        <f t="shared" si="76"/>
        <v>0</v>
      </c>
      <c r="W43" s="36"/>
      <c r="X43" s="3">
        <f t="shared" si="77"/>
        <v>0</v>
      </c>
      <c r="Y43" s="3">
        <f t="shared" si="78"/>
        <v>0</v>
      </c>
      <c r="Z43"/>
      <c r="AA43" s="35" t="s">
        <v>29</v>
      </c>
      <c r="AB43" s="3">
        <f t="shared" si="79"/>
        <v>0</v>
      </c>
      <c r="AC43" s="3"/>
      <c r="AD43" s="3"/>
      <c r="AE43" s="76">
        <f t="shared" si="80"/>
        <v>0</v>
      </c>
      <c r="AF43" s="3">
        <f t="shared" si="81"/>
        <v>0</v>
      </c>
      <c r="AG43" s="3">
        <f t="shared" si="82"/>
        <v>0</v>
      </c>
      <c r="AH43" s="36"/>
      <c r="AI43" s="3">
        <f t="shared" si="83"/>
        <v>0</v>
      </c>
      <c r="AJ43" s="3">
        <f t="shared" si="84"/>
        <v>0</v>
      </c>
      <c r="AK43"/>
      <c r="AL43" s="35" t="s">
        <v>29</v>
      </c>
      <c r="AM43" s="3">
        <f t="shared" si="85"/>
        <v>0</v>
      </c>
      <c r="AN43" s="3"/>
      <c r="AO43" s="3"/>
      <c r="AP43" s="76">
        <f t="shared" si="86"/>
        <v>0</v>
      </c>
      <c r="AQ43" s="3">
        <f t="shared" si="87"/>
        <v>0</v>
      </c>
      <c r="AR43" s="3">
        <f t="shared" si="88"/>
        <v>0</v>
      </c>
      <c r="AS43" s="36"/>
      <c r="AT43" s="3">
        <f t="shared" si="89"/>
        <v>0</v>
      </c>
      <c r="AU43" s="3">
        <f t="shared" si="90"/>
        <v>0</v>
      </c>
      <c r="AV43"/>
      <c r="AW43" s="35" t="s">
        <v>29</v>
      </c>
      <c r="AX43" s="3">
        <f t="shared" si="91"/>
        <v>0</v>
      </c>
      <c r="AY43" s="3"/>
      <c r="AZ43" s="3"/>
      <c r="BA43" s="76">
        <f t="shared" si="92"/>
        <v>0</v>
      </c>
      <c r="BB43" s="3">
        <f t="shared" si="93"/>
        <v>0</v>
      </c>
      <c r="BC43" s="3">
        <f t="shared" si="94"/>
        <v>0</v>
      </c>
      <c r="BD43" s="36"/>
      <c r="BE43" s="3">
        <f t="shared" si="95"/>
        <v>0</v>
      </c>
      <c r="BF43" s="3">
        <f t="shared" si="96"/>
        <v>0</v>
      </c>
      <c r="BG43"/>
      <c r="BH43" s="35" t="s">
        <v>29</v>
      </c>
      <c r="BI43" s="3">
        <f t="shared" si="97"/>
        <v>0</v>
      </c>
      <c r="BJ43" s="3"/>
      <c r="BK43" s="3"/>
      <c r="BL43" s="76">
        <f t="shared" si="98"/>
        <v>0</v>
      </c>
      <c r="BM43" s="3">
        <f t="shared" si="99"/>
        <v>0</v>
      </c>
      <c r="BN43" s="3">
        <f t="shared" si="100"/>
        <v>0</v>
      </c>
      <c r="BO43" s="36"/>
      <c r="BP43" s="3">
        <f t="shared" si="101"/>
        <v>0</v>
      </c>
      <c r="BQ43" s="3">
        <f t="shared" si="102"/>
        <v>0</v>
      </c>
      <c r="BS43" s="35" t="s">
        <v>29</v>
      </c>
      <c r="BT43" s="3">
        <f t="shared" si="103"/>
        <v>0</v>
      </c>
      <c r="BU43" s="3"/>
      <c r="BV43" s="3"/>
      <c r="BW43" s="76">
        <f t="shared" si="104"/>
        <v>0</v>
      </c>
      <c r="BX43" s="3">
        <f t="shared" si="105"/>
        <v>0</v>
      </c>
      <c r="BY43" s="3">
        <f t="shared" si="106"/>
        <v>0</v>
      </c>
      <c r="BZ43" s="36"/>
      <c r="CA43" s="3">
        <f t="shared" si="107"/>
        <v>0</v>
      </c>
      <c r="CB43" s="3">
        <f t="shared" si="108"/>
        <v>0</v>
      </c>
      <c r="CD43" s="35" t="s">
        <v>29</v>
      </c>
      <c r="CE43" s="3">
        <f t="shared" si="109"/>
        <v>0</v>
      </c>
      <c r="CF43" s="3"/>
      <c r="CG43" s="3"/>
      <c r="CH43" s="76">
        <f t="shared" si="110"/>
        <v>0</v>
      </c>
      <c r="CI43" s="3">
        <f t="shared" si="111"/>
        <v>0</v>
      </c>
      <c r="CJ43" s="3">
        <f t="shared" si="112"/>
        <v>0</v>
      </c>
      <c r="CK43" s="36"/>
      <c r="CL43" s="3">
        <f t="shared" si="113"/>
        <v>0</v>
      </c>
      <c r="CM43" s="3">
        <f t="shared" si="114"/>
        <v>0</v>
      </c>
      <c r="CO43" s="35" t="s">
        <v>29</v>
      </c>
      <c r="CP43" s="3">
        <f t="shared" si="115"/>
        <v>0</v>
      </c>
      <c r="CQ43" s="3"/>
      <c r="CR43" s="3"/>
      <c r="CS43" s="76">
        <f t="shared" si="116"/>
        <v>0</v>
      </c>
      <c r="CT43" s="3">
        <f t="shared" si="117"/>
        <v>0</v>
      </c>
      <c r="CU43" s="3">
        <f t="shared" si="118"/>
        <v>0</v>
      </c>
      <c r="CV43" s="36"/>
      <c r="CW43" s="3">
        <f t="shared" si="119"/>
        <v>0</v>
      </c>
      <c r="CX43" s="3">
        <f t="shared" si="120"/>
        <v>0</v>
      </c>
      <c r="CZ43" s="35" t="s">
        <v>29</v>
      </c>
      <c r="DA43" s="3">
        <f t="shared" si="121"/>
        <v>0</v>
      </c>
      <c r="DB43" s="3"/>
      <c r="DC43" s="3"/>
      <c r="DD43" s="76">
        <f t="shared" si="122"/>
        <v>0</v>
      </c>
      <c r="DE43" s="3">
        <f t="shared" si="123"/>
        <v>0</v>
      </c>
      <c r="DF43" s="3">
        <f t="shared" si="124"/>
        <v>0</v>
      </c>
      <c r="DG43" s="36"/>
      <c r="DH43" s="3">
        <f t="shared" si="125"/>
        <v>0</v>
      </c>
      <c r="DI43" s="3">
        <f t="shared" si="126"/>
        <v>0</v>
      </c>
    </row>
    <row r="44" spans="2:113" x14ac:dyDescent="0.25">
      <c r="P44" s="35" t="s">
        <v>30</v>
      </c>
      <c r="Q44" s="3"/>
      <c r="R44" s="3">
        <f t="shared" si="73"/>
        <v>0</v>
      </c>
      <c r="S44" s="3"/>
      <c r="T44" s="76">
        <f t="shared" si="74"/>
        <v>0</v>
      </c>
      <c r="U44" s="3">
        <f t="shared" si="75"/>
        <v>0</v>
      </c>
      <c r="V44" s="3">
        <f t="shared" si="76"/>
        <v>0</v>
      </c>
      <c r="W44" s="36"/>
      <c r="X44" s="3">
        <f t="shared" si="77"/>
        <v>0</v>
      </c>
      <c r="Y44" s="3">
        <f t="shared" si="78"/>
        <v>0</v>
      </c>
      <c r="Z44"/>
      <c r="AA44" s="35" t="s">
        <v>30</v>
      </c>
      <c r="AB44" s="3">
        <f t="shared" si="79"/>
        <v>0</v>
      </c>
      <c r="AC44" s="3"/>
      <c r="AD44" s="3"/>
      <c r="AE44" s="76">
        <f t="shared" si="80"/>
        <v>0</v>
      </c>
      <c r="AF44" s="3">
        <f t="shared" si="81"/>
        <v>0</v>
      </c>
      <c r="AG44" s="3">
        <f t="shared" si="82"/>
        <v>0</v>
      </c>
      <c r="AH44" s="36"/>
      <c r="AI44" s="3">
        <f t="shared" si="83"/>
        <v>0</v>
      </c>
      <c r="AJ44" s="3">
        <f t="shared" si="84"/>
        <v>0</v>
      </c>
      <c r="AK44"/>
      <c r="AL44" s="35" t="s">
        <v>30</v>
      </c>
      <c r="AM44" s="3">
        <f t="shared" si="85"/>
        <v>0</v>
      </c>
      <c r="AN44" s="3"/>
      <c r="AO44" s="3"/>
      <c r="AP44" s="76">
        <f t="shared" si="86"/>
        <v>0</v>
      </c>
      <c r="AQ44" s="3">
        <f t="shared" si="87"/>
        <v>0</v>
      </c>
      <c r="AR44" s="3">
        <f t="shared" si="88"/>
        <v>0</v>
      </c>
      <c r="AS44" s="36"/>
      <c r="AT44" s="3">
        <f t="shared" si="89"/>
        <v>0</v>
      </c>
      <c r="AU44" s="3">
        <f t="shared" si="90"/>
        <v>0</v>
      </c>
      <c r="AV44"/>
      <c r="AW44" s="35" t="s">
        <v>30</v>
      </c>
      <c r="AX44" s="3">
        <f t="shared" si="91"/>
        <v>0</v>
      </c>
      <c r="AY44" s="3"/>
      <c r="AZ44" s="3"/>
      <c r="BA44" s="76">
        <f t="shared" si="92"/>
        <v>0</v>
      </c>
      <c r="BB44" s="3">
        <f t="shared" si="93"/>
        <v>0</v>
      </c>
      <c r="BC44" s="3">
        <f t="shared" si="94"/>
        <v>0</v>
      </c>
      <c r="BD44" s="36"/>
      <c r="BE44" s="3">
        <f t="shared" si="95"/>
        <v>0</v>
      </c>
      <c r="BF44" s="3">
        <f t="shared" si="96"/>
        <v>0</v>
      </c>
      <c r="BG44"/>
      <c r="BH44" s="35" t="s">
        <v>30</v>
      </c>
      <c r="BI44" s="3">
        <f t="shared" si="97"/>
        <v>0</v>
      </c>
      <c r="BJ44" s="3"/>
      <c r="BK44" s="3"/>
      <c r="BL44" s="76">
        <f t="shared" si="98"/>
        <v>0</v>
      </c>
      <c r="BM44" s="3">
        <f t="shared" si="99"/>
        <v>0</v>
      </c>
      <c r="BN44" s="3">
        <f t="shared" si="100"/>
        <v>0</v>
      </c>
      <c r="BO44" s="36"/>
      <c r="BP44" s="3">
        <f t="shared" si="101"/>
        <v>0</v>
      </c>
      <c r="BQ44" s="3">
        <f t="shared" si="102"/>
        <v>0</v>
      </c>
      <c r="BS44" s="35" t="s">
        <v>30</v>
      </c>
      <c r="BT44" s="3">
        <f t="shared" si="103"/>
        <v>0</v>
      </c>
      <c r="BU44" s="3"/>
      <c r="BV44" s="3"/>
      <c r="BW44" s="76">
        <f t="shared" si="104"/>
        <v>0</v>
      </c>
      <c r="BX44" s="3">
        <f t="shared" si="105"/>
        <v>0</v>
      </c>
      <c r="BY44" s="3">
        <f t="shared" si="106"/>
        <v>0</v>
      </c>
      <c r="BZ44" s="36"/>
      <c r="CA44" s="3">
        <f t="shared" si="107"/>
        <v>0</v>
      </c>
      <c r="CB44" s="3">
        <f t="shared" si="108"/>
        <v>0</v>
      </c>
      <c r="CD44" s="35" t="s">
        <v>30</v>
      </c>
      <c r="CE44" s="3">
        <f t="shared" si="109"/>
        <v>0</v>
      </c>
      <c r="CF44" s="3"/>
      <c r="CG44" s="3"/>
      <c r="CH44" s="76">
        <f t="shared" si="110"/>
        <v>0</v>
      </c>
      <c r="CI44" s="3">
        <f t="shared" si="111"/>
        <v>0</v>
      </c>
      <c r="CJ44" s="3">
        <f t="shared" si="112"/>
        <v>0</v>
      </c>
      <c r="CK44" s="36"/>
      <c r="CL44" s="3">
        <f t="shared" si="113"/>
        <v>0</v>
      </c>
      <c r="CM44" s="3">
        <f t="shared" si="114"/>
        <v>0</v>
      </c>
      <c r="CO44" s="35" t="s">
        <v>30</v>
      </c>
      <c r="CP44" s="3">
        <f t="shared" si="115"/>
        <v>0</v>
      </c>
      <c r="CQ44" s="3"/>
      <c r="CR44" s="3"/>
      <c r="CS44" s="76">
        <f t="shared" si="116"/>
        <v>0</v>
      </c>
      <c r="CT44" s="3">
        <f t="shared" si="117"/>
        <v>0</v>
      </c>
      <c r="CU44" s="3">
        <f t="shared" si="118"/>
        <v>0</v>
      </c>
      <c r="CV44" s="36"/>
      <c r="CW44" s="3">
        <f t="shared" si="119"/>
        <v>0</v>
      </c>
      <c r="CX44" s="3">
        <f t="shared" si="120"/>
        <v>0</v>
      </c>
      <c r="CZ44" s="35" t="s">
        <v>30</v>
      </c>
      <c r="DA44" s="3">
        <f t="shared" si="121"/>
        <v>0</v>
      </c>
      <c r="DB44" s="3"/>
      <c r="DC44" s="3"/>
      <c r="DD44" s="76">
        <f t="shared" si="122"/>
        <v>0</v>
      </c>
      <c r="DE44" s="3">
        <f t="shared" si="123"/>
        <v>0</v>
      </c>
      <c r="DF44" s="3">
        <f t="shared" si="124"/>
        <v>0</v>
      </c>
      <c r="DG44" s="36"/>
      <c r="DH44" s="3">
        <f t="shared" si="125"/>
        <v>0</v>
      </c>
      <c r="DI44" s="3">
        <f t="shared" si="126"/>
        <v>0</v>
      </c>
    </row>
    <row r="45" spans="2:113" x14ac:dyDescent="0.25">
      <c r="P45" s="35" t="s">
        <v>31</v>
      </c>
      <c r="Q45" s="3"/>
      <c r="R45" s="3">
        <f t="shared" si="73"/>
        <v>0</v>
      </c>
      <c r="S45" s="3"/>
      <c r="T45" s="76">
        <f t="shared" si="74"/>
        <v>0</v>
      </c>
      <c r="U45" s="3">
        <f t="shared" si="75"/>
        <v>0</v>
      </c>
      <c r="V45" s="3">
        <f t="shared" si="76"/>
        <v>0</v>
      </c>
      <c r="W45" s="36"/>
      <c r="X45" s="3">
        <f t="shared" si="77"/>
        <v>0</v>
      </c>
      <c r="Y45" s="3">
        <f t="shared" si="78"/>
        <v>0</v>
      </c>
      <c r="Z45"/>
      <c r="AA45" s="35" t="s">
        <v>31</v>
      </c>
      <c r="AB45" s="3">
        <f t="shared" si="79"/>
        <v>0</v>
      </c>
      <c r="AC45" s="3"/>
      <c r="AD45" s="3"/>
      <c r="AE45" s="76">
        <f t="shared" si="80"/>
        <v>0</v>
      </c>
      <c r="AF45" s="3">
        <f t="shared" si="81"/>
        <v>0</v>
      </c>
      <c r="AG45" s="3">
        <f t="shared" si="82"/>
        <v>0</v>
      </c>
      <c r="AH45" s="36"/>
      <c r="AI45" s="3">
        <f t="shared" si="83"/>
        <v>0</v>
      </c>
      <c r="AJ45" s="3">
        <f t="shared" si="84"/>
        <v>0</v>
      </c>
      <c r="AK45"/>
      <c r="AL45" s="35" t="s">
        <v>31</v>
      </c>
      <c r="AM45" s="3">
        <f t="shared" si="85"/>
        <v>0</v>
      </c>
      <c r="AN45" s="3"/>
      <c r="AO45" s="3"/>
      <c r="AP45" s="76">
        <f t="shared" si="86"/>
        <v>0</v>
      </c>
      <c r="AQ45" s="3">
        <f t="shared" si="87"/>
        <v>0</v>
      </c>
      <c r="AR45" s="3">
        <f t="shared" si="88"/>
        <v>0</v>
      </c>
      <c r="AS45" s="36"/>
      <c r="AT45" s="3">
        <f t="shared" si="89"/>
        <v>0</v>
      </c>
      <c r="AU45" s="3">
        <f t="shared" si="90"/>
        <v>0</v>
      </c>
      <c r="AV45"/>
      <c r="AW45" s="35" t="s">
        <v>31</v>
      </c>
      <c r="AX45" s="3">
        <f t="shared" si="91"/>
        <v>0</v>
      </c>
      <c r="AY45" s="3"/>
      <c r="AZ45" s="3"/>
      <c r="BA45" s="76">
        <f t="shared" si="92"/>
        <v>0</v>
      </c>
      <c r="BB45" s="3">
        <f t="shared" si="93"/>
        <v>0</v>
      </c>
      <c r="BC45" s="3">
        <f t="shared" si="94"/>
        <v>0</v>
      </c>
      <c r="BD45" s="36"/>
      <c r="BE45" s="3">
        <f t="shared" si="95"/>
        <v>0</v>
      </c>
      <c r="BF45" s="3">
        <f t="shared" si="96"/>
        <v>0</v>
      </c>
      <c r="BG45"/>
      <c r="BH45" s="35" t="s">
        <v>31</v>
      </c>
      <c r="BI45" s="3">
        <f t="shared" si="97"/>
        <v>0</v>
      </c>
      <c r="BJ45" s="3"/>
      <c r="BK45" s="3"/>
      <c r="BL45" s="76">
        <f t="shared" si="98"/>
        <v>0</v>
      </c>
      <c r="BM45" s="3">
        <f t="shared" si="99"/>
        <v>0</v>
      </c>
      <c r="BN45" s="3">
        <f t="shared" si="100"/>
        <v>0</v>
      </c>
      <c r="BO45" s="36"/>
      <c r="BP45" s="3">
        <f t="shared" si="101"/>
        <v>0</v>
      </c>
      <c r="BQ45" s="3">
        <f t="shared" si="102"/>
        <v>0</v>
      </c>
      <c r="BS45" s="35" t="s">
        <v>31</v>
      </c>
      <c r="BT45" s="3">
        <f t="shared" si="103"/>
        <v>0</v>
      </c>
      <c r="BU45" s="3"/>
      <c r="BV45" s="3"/>
      <c r="BW45" s="76">
        <f t="shared" si="104"/>
        <v>0</v>
      </c>
      <c r="BX45" s="3">
        <f t="shared" si="105"/>
        <v>0</v>
      </c>
      <c r="BY45" s="3">
        <f t="shared" si="106"/>
        <v>0</v>
      </c>
      <c r="BZ45" s="36"/>
      <c r="CA45" s="3">
        <f t="shared" si="107"/>
        <v>0</v>
      </c>
      <c r="CB45" s="3">
        <f t="shared" si="108"/>
        <v>0</v>
      </c>
      <c r="CD45" s="35" t="s">
        <v>31</v>
      </c>
      <c r="CE45" s="3">
        <f t="shared" si="109"/>
        <v>0</v>
      </c>
      <c r="CF45" s="3"/>
      <c r="CG45" s="3"/>
      <c r="CH45" s="76">
        <f t="shared" si="110"/>
        <v>0</v>
      </c>
      <c r="CI45" s="3">
        <f t="shared" si="111"/>
        <v>0</v>
      </c>
      <c r="CJ45" s="3">
        <f t="shared" si="112"/>
        <v>0</v>
      </c>
      <c r="CK45" s="36"/>
      <c r="CL45" s="3">
        <f t="shared" si="113"/>
        <v>0</v>
      </c>
      <c r="CM45" s="3">
        <f t="shared" si="114"/>
        <v>0</v>
      </c>
      <c r="CO45" s="35" t="s">
        <v>31</v>
      </c>
      <c r="CP45" s="3">
        <f t="shared" si="115"/>
        <v>0</v>
      </c>
      <c r="CQ45" s="3"/>
      <c r="CR45" s="3"/>
      <c r="CS45" s="76">
        <f t="shared" si="116"/>
        <v>0</v>
      </c>
      <c r="CT45" s="3">
        <f t="shared" si="117"/>
        <v>0</v>
      </c>
      <c r="CU45" s="3">
        <f t="shared" si="118"/>
        <v>0</v>
      </c>
      <c r="CV45" s="36"/>
      <c r="CW45" s="3">
        <f t="shared" si="119"/>
        <v>0</v>
      </c>
      <c r="CX45" s="3">
        <f t="shared" si="120"/>
        <v>0</v>
      </c>
      <c r="CZ45" s="35" t="s">
        <v>31</v>
      </c>
      <c r="DA45" s="3">
        <f t="shared" si="121"/>
        <v>0</v>
      </c>
      <c r="DB45" s="3"/>
      <c r="DC45" s="3"/>
      <c r="DD45" s="76">
        <f t="shared" si="122"/>
        <v>0</v>
      </c>
      <c r="DE45" s="3">
        <f t="shared" si="123"/>
        <v>0</v>
      </c>
      <c r="DF45" s="3">
        <f t="shared" si="124"/>
        <v>0</v>
      </c>
      <c r="DG45" s="36"/>
      <c r="DH45" s="3">
        <f t="shared" si="125"/>
        <v>0</v>
      </c>
      <c r="DI45" s="3">
        <f t="shared" si="126"/>
        <v>0</v>
      </c>
    </row>
    <row r="46" spans="2:113" x14ac:dyDescent="0.25">
      <c r="P46" s="35" t="s">
        <v>32</v>
      </c>
      <c r="Q46" s="3"/>
      <c r="R46" s="3">
        <f t="shared" si="73"/>
        <v>0</v>
      </c>
      <c r="S46" s="3"/>
      <c r="T46" s="76">
        <f t="shared" si="74"/>
        <v>0</v>
      </c>
      <c r="U46" s="3">
        <f t="shared" si="75"/>
        <v>0</v>
      </c>
      <c r="V46" s="3">
        <f t="shared" si="76"/>
        <v>0</v>
      </c>
      <c r="W46" s="36"/>
      <c r="X46" s="3">
        <f t="shared" si="77"/>
        <v>0</v>
      </c>
      <c r="Y46" s="3">
        <f t="shared" si="78"/>
        <v>0</v>
      </c>
      <c r="Z46"/>
      <c r="AA46" s="35" t="s">
        <v>32</v>
      </c>
      <c r="AB46" s="3">
        <f t="shared" si="79"/>
        <v>0</v>
      </c>
      <c r="AC46" s="3"/>
      <c r="AD46" s="3"/>
      <c r="AE46" s="76">
        <f t="shared" si="80"/>
        <v>0</v>
      </c>
      <c r="AF46" s="3">
        <f t="shared" si="81"/>
        <v>0</v>
      </c>
      <c r="AG46" s="3">
        <f t="shared" si="82"/>
        <v>0</v>
      </c>
      <c r="AH46" s="36"/>
      <c r="AI46" s="3">
        <f t="shared" si="83"/>
        <v>0</v>
      </c>
      <c r="AJ46" s="3">
        <f t="shared" si="84"/>
        <v>0</v>
      </c>
      <c r="AK46"/>
      <c r="AL46" s="35" t="s">
        <v>32</v>
      </c>
      <c r="AM46" s="3">
        <f t="shared" si="85"/>
        <v>0</v>
      </c>
      <c r="AN46" s="3"/>
      <c r="AO46" s="3"/>
      <c r="AP46" s="76">
        <f t="shared" si="86"/>
        <v>0</v>
      </c>
      <c r="AQ46" s="3">
        <f t="shared" si="87"/>
        <v>0</v>
      </c>
      <c r="AR46" s="3">
        <f t="shared" si="88"/>
        <v>0</v>
      </c>
      <c r="AS46" s="36"/>
      <c r="AT46" s="3">
        <f t="shared" si="89"/>
        <v>0</v>
      </c>
      <c r="AU46" s="3">
        <f t="shared" si="90"/>
        <v>0</v>
      </c>
      <c r="AV46"/>
      <c r="AW46" s="35" t="s">
        <v>32</v>
      </c>
      <c r="AX46" s="3">
        <f t="shared" si="91"/>
        <v>0</v>
      </c>
      <c r="AY46" s="3"/>
      <c r="AZ46" s="3"/>
      <c r="BA46" s="76">
        <f t="shared" si="92"/>
        <v>0</v>
      </c>
      <c r="BB46" s="3">
        <f t="shared" si="93"/>
        <v>0</v>
      </c>
      <c r="BC46" s="3">
        <f t="shared" si="94"/>
        <v>0</v>
      </c>
      <c r="BD46" s="36"/>
      <c r="BE46" s="3">
        <f t="shared" si="95"/>
        <v>0</v>
      </c>
      <c r="BF46" s="3">
        <f t="shared" si="96"/>
        <v>0</v>
      </c>
      <c r="BG46"/>
      <c r="BH46" s="35" t="s">
        <v>32</v>
      </c>
      <c r="BI46" s="3">
        <f t="shared" si="97"/>
        <v>0</v>
      </c>
      <c r="BJ46" s="3"/>
      <c r="BK46" s="3"/>
      <c r="BL46" s="76">
        <f t="shared" si="98"/>
        <v>0</v>
      </c>
      <c r="BM46" s="3">
        <f t="shared" si="99"/>
        <v>0</v>
      </c>
      <c r="BN46" s="3">
        <f t="shared" si="100"/>
        <v>0</v>
      </c>
      <c r="BO46" s="36"/>
      <c r="BP46" s="3">
        <f t="shared" si="101"/>
        <v>0</v>
      </c>
      <c r="BQ46" s="3">
        <f t="shared" si="102"/>
        <v>0</v>
      </c>
      <c r="BS46" s="35" t="s">
        <v>32</v>
      </c>
      <c r="BT46" s="3">
        <f t="shared" si="103"/>
        <v>0</v>
      </c>
      <c r="BU46" s="3"/>
      <c r="BV46" s="3"/>
      <c r="BW46" s="76">
        <f t="shared" si="104"/>
        <v>0</v>
      </c>
      <c r="BX46" s="3">
        <f t="shared" si="105"/>
        <v>0</v>
      </c>
      <c r="BY46" s="3">
        <f t="shared" si="106"/>
        <v>0</v>
      </c>
      <c r="BZ46" s="36"/>
      <c r="CA46" s="3">
        <f t="shared" si="107"/>
        <v>0</v>
      </c>
      <c r="CB46" s="3">
        <f t="shared" si="108"/>
        <v>0</v>
      </c>
      <c r="CD46" s="35" t="s">
        <v>32</v>
      </c>
      <c r="CE46" s="3">
        <f t="shared" si="109"/>
        <v>0</v>
      </c>
      <c r="CF46" s="3"/>
      <c r="CG46" s="3"/>
      <c r="CH46" s="76">
        <f t="shared" si="110"/>
        <v>0</v>
      </c>
      <c r="CI46" s="3">
        <f t="shared" si="111"/>
        <v>0</v>
      </c>
      <c r="CJ46" s="3">
        <f t="shared" si="112"/>
        <v>0</v>
      </c>
      <c r="CK46" s="36"/>
      <c r="CL46" s="3">
        <f t="shared" si="113"/>
        <v>0</v>
      </c>
      <c r="CM46" s="3">
        <f t="shared" si="114"/>
        <v>0</v>
      </c>
      <c r="CO46" s="35" t="s">
        <v>32</v>
      </c>
      <c r="CP46" s="3">
        <f t="shared" si="115"/>
        <v>0</v>
      </c>
      <c r="CQ46" s="3"/>
      <c r="CR46" s="3"/>
      <c r="CS46" s="76">
        <f t="shared" si="116"/>
        <v>0</v>
      </c>
      <c r="CT46" s="3">
        <f t="shared" si="117"/>
        <v>0</v>
      </c>
      <c r="CU46" s="3">
        <f t="shared" si="118"/>
        <v>0</v>
      </c>
      <c r="CV46" s="36"/>
      <c r="CW46" s="3">
        <f t="shared" si="119"/>
        <v>0</v>
      </c>
      <c r="CX46" s="3">
        <f t="shared" si="120"/>
        <v>0</v>
      </c>
      <c r="CZ46" s="35" t="s">
        <v>32</v>
      </c>
      <c r="DA46" s="3">
        <f t="shared" si="121"/>
        <v>0</v>
      </c>
      <c r="DB46" s="3"/>
      <c r="DC46" s="3"/>
      <c r="DD46" s="76">
        <f t="shared" si="122"/>
        <v>0</v>
      </c>
      <c r="DE46" s="3">
        <f t="shared" si="123"/>
        <v>0</v>
      </c>
      <c r="DF46" s="3">
        <f t="shared" si="124"/>
        <v>0</v>
      </c>
      <c r="DG46" s="36"/>
      <c r="DH46" s="3">
        <f t="shared" si="125"/>
        <v>0</v>
      </c>
      <c r="DI46" s="3">
        <f t="shared" si="126"/>
        <v>0</v>
      </c>
    </row>
    <row r="47" spans="2:113" x14ac:dyDescent="0.25">
      <c r="P47" s="35">
        <v>14</v>
      </c>
      <c r="Q47" s="3"/>
      <c r="R47" s="3">
        <f t="shared" si="73"/>
        <v>0</v>
      </c>
      <c r="S47" s="3"/>
      <c r="T47" s="76">
        <f t="shared" si="74"/>
        <v>0</v>
      </c>
      <c r="U47" s="3">
        <f t="shared" si="75"/>
        <v>0</v>
      </c>
      <c r="V47" s="3">
        <f t="shared" si="76"/>
        <v>0</v>
      </c>
      <c r="W47" s="36"/>
      <c r="X47" s="3">
        <f t="shared" si="77"/>
        <v>0</v>
      </c>
      <c r="Y47" s="3">
        <f t="shared" si="78"/>
        <v>0</v>
      </c>
      <c r="Z47"/>
      <c r="AA47" s="35">
        <v>14</v>
      </c>
      <c r="AB47" s="3">
        <f t="shared" si="79"/>
        <v>0</v>
      </c>
      <c r="AC47" s="3"/>
      <c r="AD47" s="3"/>
      <c r="AE47" s="76">
        <f t="shared" si="80"/>
        <v>0</v>
      </c>
      <c r="AF47" s="3">
        <f t="shared" si="81"/>
        <v>0</v>
      </c>
      <c r="AG47" s="3">
        <f t="shared" si="82"/>
        <v>0</v>
      </c>
      <c r="AH47" s="36"/>
      <c r="AI47" s="3">
        <f t="shared" si="83"/>
        <v>0</v>
      </c>
      <c r="AJ47" s="3">
        <f t="shared" si="84"/>
        <v>0</v>
      </c>
      <c r="AK47"/>
      <c r="AL47" s="35">
        <v>14</v>
      </c>
      <c r="AM47" s="3">
        <f t="shared" si="85"/>
        <v>0</v>
      </c>
      <c r="AN47" s="3"/>
      <c r="AO47" s="3"/>
      <c r="AP47" s="76">
        <f t="shared" si="86"/>
        <v>0</v>
      </c>
      <c r="AQ47" s="3">
        <f t="shared" si="87"/>
        <v>0</v>
      </c>
      <c r="AR47" s="3">
        <f t="shared" si="88"/>
        <v>0</v>
      </c>
      <c r="AS47" s="36"/>
      <c r="AT47" s="3">
        <f t="shared" si="89"/>
        <v>0</v>
      </c>
      <c r="AU47" s="3">
        <f t="shared" si="90"/>
        <v>0</v>
      </c>
      <c r="AV47"/>
      <c r="AW47" s="35">
        <v>14</v>
      </c>
      <c r="AX47" s="3">
        <f t="shared" si="91"/>
        <v>0</v>
      </c>
      <c r="AY47" s="3"/>
      <c r="AZ47" s="3"/>
      <c r="BA47" s="76">
        <f t="shared" si="92"/>
        <v>0</v>
      </c>
      <c r="BB47" s="3">
        <f t="shared" si="93"/>
        <v>0</v>
      </c>
      <c r="BC47" s="3">
        <f t="shared" si="94"/>
        <v>0</v>
      </c>
      <c r="BD47" s="36"/>
      <c r="BE47" s="3">
        <f t="shared" si="95"/>
        <v>0</v>
      </c>
      <c r="BF47" s="3">
        <f t="shared" si="96"/>
        <v>0</v>
      </c>
      <c r="BG47"/>
      <c r="BH47" s="35">
        <v>14</v>
      </c>
      <c r="BI47" s="3">
        <f t="shared" si="97"/>
        <v>0</v>
      </c>
      <c r="BJ47" s="3"/>
      <c r="BK47" s="3"/>
      <c r="BL47" s="76">
        <f t="shared" si="98"/>
        <v>0</v>
      </c>
      <c r="BM47" s="3">
        <f t="shared" si="99"/>
        <v>0</v>
      </c>
      <c r="BN47" s="3">
        <f t="shared" si="100"/>
        <v>0</v>
      </c>
      <c r="BO47" s="36"/>
      <c r="BP47" s="3">
        <f t="shared" si="101"/>
        <v>0</v>
      </c>
      <c r="BQ47" s="3">
        <f t="shared" si="102"/>
        <v>0</v>
      </c>
      <c r="BS47" s="35">
        <v>14</v>
      </c>
      <c r="BT47" s="3">
        <f t="shared" si="103"/>
        <v>0</v>
      </c>
      <c r="BU47" s="3"/>
      <c r="BV47" s="3"/>
      <c r="BW47" s="76">
        <f t="shared" si="104"/>
        <v>0</v>
      </c>
      <c r="BX47" s="3">
        <f t="shared" si="105"/>
        <v>0</v>
      </c>
      <c r="BY47" s="3">
        <f t="shared" si="106"/>
        <v>0</v>
      </c>
      <c r="BZ47" s="36"/>
      <c r="CA47" s="3">
        <f t="shared" si="107"/>
        <v>0</v>
      </c>
      <c r="CB47" s="3">
        <f t="shared" si="108"/>
        <v>0</v>
      </c>
      <c r="CD47" s="35">
        <v>14</v>
      </c>
      <c r="CE47" s="3">
        <f t="shared" si="109"/>
        <v>0</v>
      </c>
      <c r="CF47" s="3"/>
      <c r="CG47" s="3"/>
      <c r="CH47" s="76">
        <f t="shared" si="110"/>
        <v>0</v>
      </c>
      <c r="CI47" s="3">
        <f t="shared" si="111"/>
        <v>0</v>
      </c>
      <c r="CJ47" s="3">
        <f t="shared" si="112"/>
        <v>0</v>
      </c>
      <c r="CK47" s="36"/>
      <c r="CL47" s="3">
        <f t="shared" si="113"/>
        <v>0</v>
      </c>
      <c r="CM47" s="3">
        <f t="shared" si="114"/>
        <v>0</v>
      </c>
      <c r="CO47" s="35">
        <v>14</v>
      </c>
      <c r="CP47" s="3">
        <f t="shared" si="115"/>
        <v>0</v>
      </c>
      <c r="CQ47" s="3"/>
      <c r="CR47" s="3"/>
      <c r="CS47" s="76">
        <f t="shared" si="116"/>
        <v>0</v>
      </c>
      <c r="CT47" s="3">
        <f t="shared" si="117"/>
        <v>0</v>
      </c>
      <c r="CU47" s="3">
        <f t="shared" si="118"/>
        <v>0</v>
      </c>
      <c r="CV47" s="36"/>
      <c r="CW47" s="3">
        <f t="shared" si="119"/>
        <v>0</v>
      </c>
      <c r="CX47" s="3">
        <f t="shared" si="120"/>
        <v>0</v>
      </c>
      <c r="CZ47" s="35">
        <v>14</v>
      </c>
      <c r="DA47" s="3">
        <f t="shared" si="121"/>
        <v>0</v>
      </c>
      <c r="DB47" s="3"/>
      <c r="DC47" s="3"/>
      <c r="DD47" s="76">
        <f t="shared" si="122"/>
        <v>0</v>
      </c>
      <c r="DE47" s="3">
        <f t="shared" si="123"/>
        <v>0</v>
      </c>
      <c r="DF47" s="3">
        <f t="shared" si="124"/>
        <v>0</v>
      </c>
      <c r="DG47" s="36"/>
      <c r="DH47" s="3">
        <f t="shared" si="125"/>
        <v>0</v>
      </c>
      <c r="DI47" s="3">
        <f t="shared" si="126"/>
        <v>0</v>
      </c>
    </row>
    <row r="48" spans="2:113" x14ac:dyDescent="0.25">
      <c r="P48" s="35">
        <v>17</v>
      </c>
      <c r="Q48" s="3"/>
      <c r="R48" s="3">
        <f t="shared" si="73"/>
        <v>0</v>
      </c>
      <c r="S48" s="3"/>
      <c r="T48" s="76">
        <f t="shared" si="74"/>
        <v>0</v>
      </c>
      <c r="U48" s="3">
        <f t="shared" si="75"/>
        <v>0</v>
      </c>
      <c r="V48" s="3">
        <f t="shared" si="76"/>
        <v>0</v>
      </c>
      <c r="W48" s="36">
        <v>0.08</v>
      </c>
      <c r="X48" s="3">
        <f t="shared" si="77"/>
        <v>0</v>
      </c>
      <c r="Y48" s="3">
        <f t="shared" si="78"/>
        <v>0</v>
      </c>
      <c r="Z48"/>
      <c r="AA48" s="35">
        <v>17</v>
      </c>
      <c r="AB48" s="3">
        <f t="shared" si="79"/>
        <v>0</v>
      </c>
      <c r="AC48" s="3"/>
      <c r="AD48" s="3"/>
      <c r="AE48" s="76">
        <f t="shared" si="80"/>
        <v>0</v>
      </c>
      <c r="AF48" s="3">
        <f t="shared" si="81"/>
        <v>0</v>
      </c>
      <c r="AG48" s="3">
        <f t="shared" si="82"/>
        <v>0</v>
      </c>
      <c r="AH48" s="36">
        <v>0.08</v>
      </c>
      <c r="AI48" s="3">
        <f t="shared" si="83"/>
        <v>0</v>
      </c>
      <c r="AJ48" s="3">
        <f t="shared" si="84"/>
        <v>0</v>
      </c>
      <c r="AK48"/>
      <c r="AL48" s="35">
        <v>17</v>
      </c>
      <c r="AM48" s="3">
        <f t="shared" si="85"/>
        <v>0</v>
      </c>
      <c r="AN48" s="3"/>
      <c r="AO48" s="3"/>
      <c r="AP48" s="76">
        <f t="shared" si="86"/>
        <v>0</v>
      </c>
      <c r="AQ48" s="3">
        <f t="shared" si="87"/>
        <v>0</v>
      </c>
      <c r="AR48" s="3">
        <f t="shared" si="88"/>
        <v>0</v>
      </c>
      <c r="AS48" s="36">
        <v>0.08</v>
      </c>
      <c r="AT48" s="3">
        <f t="shared" si="89"/>
        <v>0</v>
      </c>
      <c r="AU48" s="3">
        <f t="shared" si="90"/>
        <v>0</v>
      </c>
      <c r="AV48"/>
      <c r="AW48" s="35">
        <v>17</v>
      </c>
      <c r="AX48" s="3">
        <f t="shared" si="91"/>
        <v>0</v>
      </c>
      <c r="AY48" s="3"/>
      <c r="AZ48" s="3"/>
      <c r="BA48" s="76">
        <f t="shared" si="92"/>
        <v>0</v>
      </c>
      <c r="BB48" s="3">
        <f t="shared" si="93"/>
        <v>0</v>
      </c>
      <c r="BC48" s="3">
        <f t="shared" si="94"/>
        <v>0</v>
      </c>
      <c r="BD48" s="36">
        <v>0.08</v>
      </c>
      <c r="BE48" s="3">
        <f t="shared" si="95"/>
        <v>0</v>
      </c>
      <c r="BF48" s="3">
        <f t="shared" si="96"/>
        <v>0</v>
      </c>
      <c r="BG48"/>
      <c r="BH48" s="35">
        <v>17</v>
      </c>
      <c r="BI48" s="3">
        <f t="shared" si="97"/>
        <v>0</v>
      </c>
      <c r="BJ48" s="3"/>
      <c r="BK48" s="3"/>
      <c r="BL48" s="76">
        <f t="shared" si="98"/>
        <v>0</v>
      </c>
      <c r="BM48" s="3">
        <f t="shared" si="99"/>
        <v>0</v>
      </c>
      <c r="BN48" s="3">
        <f t="shared" si="100"/>
        <v>0</v>
      </c>
      <c r="BO48" s="36">
        <v>0.08</v>
      </c>
      <c r="BP48" s="3">
        <f t="shared" si="101"/>
        <v>0</v>
      </c>
      <c r="BQ48" s="3">
        <f t="shared" si="102"/>
        <v>0</v>
      </c>
      <c r="BS48" s="35">
        <v>17</v>
      </c>
      <c r="BT48" s="3">
        <f t="shared" si="103"/>
        <v>0</v>
      </c>
      <c r="BU48" s="3"/>
      <c r="BV48" s="3"/>
      <c r="BW48" s="76">
        <f t="shared" si="104"/>
        <v>0</v>
      </c>
      <c r="BX48" s="3">
        <f t="shared" si="105"/>
        <v>0</v>
      </c>
      <c r="BY48" s="3">
        <f t="shared" si="106"/>
        <v>0</v>
      </c>
      <c r="BZ48" s="36">
        <v>0.08</v>
      </c>
      <c r="CA48" s="3">
        <f t="shared" si="107"/>
        <v>0</v>
      </c>
      <c r="CB48" s="3">
        <f t="shared" si="108"/>
        <v>0</v>
      </c>
      <c r="CD48" s="35">
        <v>17</v>
      </c>
      <c r="CE48" s="3">
        <f t="shared" si="109"/>
        <v>0</v>
      </c>
      <c r="CF48" s="3"/>
      <c r="CG48" s="3"/>
      <c r="CH48" s="76">
        <f t="shared" si="110"/>
        <v>0</v>
      </c>
      <c r="CI48" s="3">
        <f t="shared" si="111"/>
        <v>0</v>
      </c>
      <c r="CJ48" s="3">
        <f t="shared" si="112"/>
        <v>0</v>
      </c>
      <c r="CK48" s="36">
        <v>0.08</v>
      </c>
      <c r="CL48" s="3">
        <f t="shared" si="113"/>
        <v>0</v>
      </c>
      <c r="CM48" s="3">
        <f t="shared" si="114"/>
        <v>0</v>
      </c>
      <c r="CO48" s="35">
        <v>17</v>
      </c>
      <c r="CP48" s="3">
        <f t="shared" si="115"/>
        <v>0</v>
      </c>
      <c r="CQ48" s="3"/>
      <c r="CR48" s="3"/>
      <c r="CS48" s="76">
        <f t="shared" si="116"/>
        <v>0</v>
      </c>
      <c r="CT48" s="3">
        <f t="shared" si="117"/>
        <v>0</v>
      </c>
      <c r="CU48" s="3">
        <f t="shared" si="118"/>
        <v>0</v>
      </c>
      <c r="CV48" s="36">
        <v>0.08</v>
      </c>
      <c r="CW48" s="3">
        <f t="shared" si="119"/>
        <v>0</v>
      </c>
      <c r="CX48" s="3">
        <f t="shared" si="120"/>
        <v>0</v>
      </c>
      <c r="CZ48" s="35">
        <v>17</v>
      </c>
      <c r="DA48" s="3">
        <f t="shared" si="121"/>
        <v>0</v>
      </c>
      <c r="DB48" s="3"/>
      <c r="DC48" s="3"/>
      <c r="DD48" s="76">
        <f t="shared" si="122"/>
        <v>0</v>
      </c>
      <c r="DE48" s="3">
        <f t="shared" si="123"/>
        <v>0</v>
      </c>
      <c r="DF48" s="3">
        <f t="shared" si="124"/>
        <v>0</v>
      </c>
      <c r="DG48" s="36">
        <v>0.08</v>
      </c>
      <c r="DH48" s="3">
        <f t="shared" si="125"/>
        <v>0</v>
      </c>
      <c r="DI48" s="3">
        <f t="shared" si="126"/>
        <v>0</v>
      </c>
    </row>
    <row r="49" spans="16:113" x14ac:dyDescent="0.25">
      <c r="P49" s="35">
        <v>42</v>
      </c>
      <c r="Q49" s="3"/>
      <c r="R49" s="3">
        <f t="shared" si="73"/>
        <v>0</v>
      </c>
      <c r="S49" s="3"/>
      <c r="T49" s="76">
        <f t="shared" si="74"/>
        <v>0</v>
      </c>
      <c r="U49" s="3">
        <f t="shared" si="75"/>
        <v>0</v>
      </c>
      <c r="V49" s="3">
        <f t="shared" si="76"/>
        <v>0</v>
      </c>
      <c r="W49" s="36">
        <v>0.12</v>
      </c>
      <c r="X49" s="3">
        <f t="shared" si="77"/>
        <v>0</v>
      </c>
      <c r="Y49" s="3">
        <f t="shared" si="78"/>
        <v>0</v>
      </c>
      <c r="Z49"/>
      <c r="AA49" s="35">
        <v>42</v>
      </c>
      <c r="AB49" s="3">
        <f t="shared" si="79"/>
        <v>0</v>
      </c>
      <c r="AC49" s="3"/>
      <c r="AD49" s="3"/>
      <c r="AE49" s="76">
        <f t="shared" si="80"/>
        <v>0</v>
      </c>
      <c r="AF49" s="3">
        <f t="shared" si="81"/>
        <v>0</v>
      </c>
      <c r="AG49" s="3">
        <f t="shared" si="82"/>
        <v>0</v>
      </c>
      <c r="AH49" s="36">
        <v>0.12</v>
      </c>
      <c r="AI49" s="3">
        <f t="shared" si="83"/>
        <v>0</v>
      </c>
      <c r="AJ49" s="3">
        <f t="shared" si="84"/>
        <v>0</v>
      </c>
      <c r="AK49"/>
      <c r="AL49" s="35">
        <v>42</v>
      </c>
      <c r="AM49" s="3">
        <f t="shared" si="85"/>
        <v>0</v>
      </c>
      <c r="AN49" s="3"/>
      <c r="AO49" s="3"/>
      <c r="AP49" s="76">
        <f t="shared" si="86"/>
        <v>0</v>
      </c>
      <c r="AQ49" s="3">
        <f t="shared" si="87"/>
        <v>0</v>
      </c>
      <c r="AR49" s="3">
        <f t="shared" si="88"/>
        <v>0</v>
      </c>
      <c r="AS49" s="36">
        <v>0.12</v>
      </c>
      <c r="AT49" s="3">
        <f t="shared" si="89"/>
        <v>0</v>
      </c>
      <c r="AU49" s="3">
        <f t="shared" si="90"/>
        <v>0</v>
      </c>
      <c r="AV49"/>
      <c r="AW49" s="35">
        <v>42</v>
      </c>
      <c r="AX49" s="3">
        <f t="shared" si="91"/>
        <v>0</v>
      </c>
      <c r="AY49" s="3"/>
      <c r="AZ49" s="3"/>
      <c r="BA49" s="76">
        <f t="shared" si="92"/>
        <v>0</v>
      </c>
      <c r="BB49" s="3">
        <f t="shared" si="93"/>
        <v>0</v>
      </c>
      <c r="BC49" s="3">
        <f t="shared" si="94"/>
        <v>0</v>
      </c>
      <c r="BD49" s="36">
        <v>0.12</v>
      </c>
      <c r="BE49" s="3">
        <f t="shared" si="95"/>
        <v>0</v>
      </c>
      <c r="BF49" s="3">
        <f t="shared" si="96"/>
        <v>0</v>
      </c>
      <c r="BG49"/>
      <c r="BH49" s="35">
        <v>42</v>
      </c>
      <c r="BI49" s="3">
        <f t="shared" si="97"/>
        <v>0</v>
      </c>
      <c r="BJ49" s="3"/>
      <c r="BK49" s="3"/>
      <c r="BL49" s="76">
        <f t="shared" si="98"/>
        <v>0</v>
      </c>
      <c r="BM49" s="3">
        <f t="shared" si="99"/>
        <v>0</v>
      </c>
      <c r="BN49" s="3">
        <f t="shared" si="100"/>
        <v>0</v>
      </c>
      <c r="BO49" s="36">
        <v>0.12</v>
      </c>
      <c r="BP49" s="3">
        <f t="shared" si="101"/>
        <v>0</v>
      </c>
      <c r="BQ49" s="3">
        <f t="shared" si="102"/>
        <v>0</v>
      </c>
      <c r="BS49" s="35">
        <v>42</v>
      </c>
      <c r="BT49" s="3">
        <f t="shared" si="103"/>
        <v>0</v>
      </c>
      <c r="BU49" s="3"/>
      <c r="BV49" s="3"/>
      <c r="BW49" s="76">
        <f t="shared" si="104"/>
        <v>0</v>
      </c>
      <c r="BX49" s="3">
        <f t="shared" si="105"/>
        <v>0</v>
      </c>
      <c r="BY49" s="3">
        <f t="shared" si="106"/>
        <v>0</v>
      </c>
      <c r="BZ49" s="36">
        <v>0.12</v>
      </c>
      <c r="CA49" s="3">
        <f t="shared" si="107"/>
        <v>0</v>
      </c>
      <c r="CB49" s="3">
        <f t="shared" si="108"/>
        <v>0</v>
      </c>
      <c r="CD49" s="35">
        <v>42</v>
      </c>
      <c r="CE49" s="3">
        <f t="shared" si="109"/>
        <v>0</v>
      </c>
      <c r="CF49" s="3"/>
      <c r="CG49" s="3"/>
      <c r="CH49" s="76">
        <f t="shared" si="110"/>
        <v>0</v>
      </c>
      <c r="CI49" s="3">
        <f t="shared" si="111"/>
        <v>0</v>
      </c>
      <c r="CJ49" s="3">
        <f t="shared" si="112"/>
        <v>0</v>
      </c>
      <c r="CK49" s="36">
        <v>0.12</v>
      </c>
      <c r="CL49" s="3">
        <f t="shared" si="113"/>
        <v>0</v>
      </c>
      <c r="CM49" s="3">
        <f t="shared" si="114"/>
        <v>0</v>
      </c>
      <c r="CO49" s="35">
        <v>42</v>
      </c>
      <c r="CP49" s="3">
        <f t="shared" si="115"/>
        <v>0</v>
      </c>
      <c r="CQ49" s="3"/>
      <c r="CR49" s="3"/>
      <c r="CS49" s="76">
        <f t="shared" si="116"/>
        <v>0</v>
      </c>
      <c r="CT49" s="3">
        <f t="shared" si="117"/>
        <v>0</v>
      </c>
      <c r="CU49" s="3">
        <f t="shared" si="118"/>
        <v>0</v>
      </c>
      <c r="CV49" s="36">
        <v>0.12</v>
      </c>
      <c r="CW49" s="3">
        <f t="shared" si="119"/>
        <v>0</v>
      </c>
      <c r="CX49" s="3">
        <f t="shared" si="120"/>
        <v>0</v>
      </c>
      <c r="CZ49" s="35">
        <v>42</v>
      </c>
      <c r="DA49" s="3">
        <f t="shared" si="121"/>
        <v>0</v>
      </c>
      <c r="DB49" s="3"/>
      <c r="DC49" s="3"/>
      <c r="DD49" s="76">
        <f t="shared" si="122"/>
        <v>0</v>
      </c>
      <c r="DE49" s="3">
        <f t="shared" si="123"/>
        <v>0</v>
      </c>
      <c r="DF49" s="3">
        <f t="shared" si="124"/>
        <v>0</v>
      </c>
      <c r="DG49" s="36">
        <v>0.12</v>
      </c>
      <c r="DH49" s="3">
        <f t="shared" si="125"/>
        <v>0</v>
      </c>
      <c r="DI49" s="3">
        <f t="shared" si="126"/>
        <v>0</v>
      </c>
    </row>
    <row r="50" spans="16:113" x14ac:dyDescent="0.25">
      <c r="P50" s="35">
        <v>43.1</v>
      </c>
      <c r="Q50" s="3"/>
      <c r="R50" s="3">
        <f t="shared" si="73"/>
        <v>0</v>
      </c>
      <c r="S50" s="3"/>
      <c r="T50" s="76">
        <f t="shared" si="74"/>
        <v>0</v>
      </c>
      <c r="U50" s="3">
        <f t="shared" si="75"/>
        <v>0</v>
      </c>
      <c r="V50" s="3">
        <f t="shared" si="76"/>
        <v>0</v>
      </c>
      <c r="W50" s="36">
        <v>0.3</v>
      </c>
      <c r="X50" s="3">
        <f t="shared" si="77"/>
        <v>0</v>
      </c>
      <c r="Y50" s="3">
        <f t="shared" si="78"/>
        <v>0</v>
      </c>
      <c r="Z50"/>
      <c r="AA50" s="35">
        <v>43.1</v>
      </c>
      <c r="AB50" s="3">
        <f t="shared" si="79"/>
        <v>0</v>
      </c>
      <c r="AC50" s="3"/>
      <c r="AD50" s="3"/>
      <c r="AE50" s="76">
        <f t="shared" si="80"/>
        <v>0</v>
      </c>
      <c r="AF50" s="3">
        <f t="shared" si="81"/>
        <v>0</v>
      </c>
      <c r="AG50" s="3">
        <f t="shared" si="82"/>
        <v>0</v>
      </c>
      <c r="AH50" s="36">
        <v>0.3</v>
      </c>
      <c r="AI50" s="3">
        <f t="shared" si="83"/>
        <v>0</v>
      </c>
      <c r="AJ50" s="3">
        <f t="shared" si="84"/>
        <v>0</v>
      </c>
      <c r="AK50"/>
      <c r="AL50" s="35">
        <v>43.1</v>
      </c>
      <c r="AM50" s="3">
        <f t="shared" si="85"/>
        <v>0</v>
      </c>
      <c r="AN50" s="3"/>
      <c r="AO50" s="3"/>
      <c r="AP50" s="76">
        <f t="shared" si="86"/>
        <v>0</v>
      </c>
      <c r="AQ50" s="3">
        <f t="shared" si="87"/>
        <v>0</v>
      </c>
      <c r="AR50" s="3">
        <f t="shared" si="88"/>
        <v>0</v>
      </c>
      <c r="AS50" s="36">
        <v>0.3</v>
      </c>
      <c r="AT50" s="3">
        <f t="shared" si="89"/>
        <v>0</v>
      </c>
      <c r="AU50" s="3">
        <f t="shared" si="90"/>
        <v>0</v>
      </c>
      <c r="AV50"/>
      <c r="AW50" s="35">
        <v>43.1</v>
      </c>
      <c r="AX50" s="3">
        <f t="shared" si="91"/>
        <v>0</v>
      </c>
      <c r="AY50" s="3"/>
      <c r="AZ50" s="3"/>
      <c r="BA50" s="76">
        <f t="shared" si="92"/>
        <v>0</v>
      </c>
      <c r="BB50" s="3">
        <f t="shared" si="93"/>
        <v>0</v>
      </c>
      <c r="BC50" s="3">
        <f t="shared" si="94"/>
        <v>0</v>
      </c>
      <c r="BD50" s="36">
        <v>0.3</v>
      </c>
      <c r="BE50" s="3">
        <f t="shared" si="95"/>
        <v>0</v>
      </c>
      <c r="BF50" s="3">
        <f t="shared" si="96"/>
        <v>0</v>
      </c>
      <c r="BG50"/>
      <c r="BH50" s="35">
        <v>43.1</v>
      </c>
      <c r="BI50" s="3">
        <f t="shared" si="97"/>
        <v>0</v>
      </c>
      <c r="BJ50" s="3"/>
      <c r="BK50" s="3"/>
      <c r="BL50" s="76">
        <f t="shared" si="98"/>
        <v>0</v>
      </c>
      <c r="BM50" s="3">
        <f t="shared" si="99"/>
        <v>0</v>
      </c>
      <c r="BN50" s="3">
        <f t="shared" si="100"/>
        <v>0</v>
      </c>
      <c r="BO50" s="36">
        <v>0.3</v>
      </c>
      <c r="BP50" s="3">
        <f t="shared" si="101"/>
        <v>0</v>
      </c>
      <c r="BQ50" s="3">
        <f t="shared" si="102"/>
        <v>0</v>
      </c>
      <c r="BS50" s="35">
        <v>43.1</v>
      </c>
      <c r="BT50" s="3">
        <f t="shared" si="103"/>
        <v>0</v>
      </c>
      <c r="BU50" s="3"/>
      <c r="BV50" s="3"/>
      <c r="BW50" s="76">
        <f t="shared" si="104"/>
        <v>0</v>
      </c>
      <c r="BX50" s="3">
        <f t="shared" si="105"/>
        <v>0</v>
      </c>
      <c r="BY50" s="3">
        <f t="shared" si="106"/>
        <v>0</v>
      </c>
      <c r="BZ50" s="36">
        <v>0.3</v>
      </c>
      <c r="CA50" s="3">
        <f t="shared" si="107"/>
        <v>0</v>
      </c>
      <c r="CB50" s="3">
        <f t="shared" si="108"/>
        <v>0</v>
      </c>
      <c r="CD50" s="35">
        <v>43.1</v>
      </c>
      <c r="CE50" s="3">
        <f t="shared" si="109"/>
        <v>0</v>
      </c>
      <c r="CF50" s="3"/>
      <c r="CG50" s="3"/>
      <c r="CH50" s="76">
        <f t="shared" si="110"/>
        <v>0</v>
      </c>
      <c r="CI50" s="3">
        <f t="shared" si="111"/>
        <v>0</v>
      </c>
      <c r="CJ50" s="3">
        <f t="shared" si="112"/>
        <v>0</v>
      </c>
      <c r="CK50" s="36">
        <v>0.3</v>
      </c>
      <c r="CL50" s="3">
        <f t="shared" si="113"/>
        <v>0</v>
      </c>
      <c r="CM50" s="3">
        <f t="shared" si="114"/>
        <v>0</v>
      </c>
      <c r="CO50" s="35">
        <v>43.1</v>
      </c>
      <c r="CP50" s="3">
        <f t="shared" si="115"/>
        <v>0</v>
      </c>
      <c r="CQ50" s="3"/>
      <c r="CR50" s="3"/>
      <c r="CS50" s="76">
        <f t="shared" si="116"/>
        <v>0</v>
      </c>
      <c r="CT50" s="3">
        <f t="shared" si="117"/>
        <v>0</v>
      </c>
      <c r="CU50" s="3">
        <f t="shared" si="118"/>
        <v>0</v>
      </c>
      <c r="CV50" s="36">
        <v>0.3</v>
      </c>
      <c r="CW50" s="3">
        <f t="shared" si="119"/>
        <v>0</v>
      </c>
      <c r="CX50" s="3">
        <f t="shared" si="120"/>
        <v>0</v>
      </c>
      <c r="CZ50" s="35">
        <v>43.1</v>
      </c>
      <c r="DA50" s="3">
        <f t="shared" si="121"/>
        <v>0</v>
      </c>
      <c r="DB50" s="3"/>
      <c r="DC50" s="3"/>
      <c r="DD50" s="76">
        <f t="shared" si="122"/>
        <v>0</v>
      </c>
      <c r="DE50" s="3">
        <f t="shared" si="123"/>
        <v>0</v>
      </c>
      <c r="DF50" s="3">
        <f t="shared" si="124"/>
        <v>0</v>
      </c>
      <c r="DG50" s="36">
        <v>0.3</v>
      </c>
      <c r="DH50" s="3">
        <f t="shared" si="125"/>
        <v>0</v>
      </c>
      <c r="DI50" s="3">
        <f t="shared" si="126"/>
        <v>0</v>
      </c>
    </row>
    <row r="51" spans="16:113" x14ac:dyDescent="0.25">
      <c r="P51" s="35">
        <v>43.2</v>
      </c>
      <c r="Q51" s="3"/>
      <c r="R51" s="3">
        <f t="shared" si="73"/>
        <v>0</v>
      </c>
      <c r="S51" s="3"/>
      <c r="T51" s="76">
        <f t="shared" si="74"/>
        <v>0</v>
      </c>
      <c r="U51" s="3">
        <f t="shared" si="75"/>
        <v>0</v>
      </c>
      <c r="V51" s="3">
        <f t="shared" si="76"/>
        <v>0</v>
      </c>
      <c r="W51" s="36">
        <v>0.5</v>
      </c>
      <c r="X51" s="3">
        <f t="shared" si="77"/>
        <v>0</v>
      </c>
      <c r="Y51" s="3">
        <f t="shared" si="78"/>
        <v>0</v>
      </c>
      <c r="Z51"/>
      <c r="AA51" s="35">
        <v>43.2</v>
      </c>
      <c r="AB51" s="3">
        <f t="shared" si="79"/>
        <v>0</v>
      </c>
      <c r="AC51" s="3"/>
      <c r="AD51" s="3"/>
      <c r="AE51" s="76">
        <f t="shared" si="80"/>
        <v>0</v>
      </c>
      <c r="AF51" s="3">
        <f t="shared" si="81"/>
        <v>0</v>
      </c>
      <c r="AG51" s="3">
        <f t="shared" si="82"/>
        <v>0</v>
      </c>
      <c r="AH51" s="36">
        <v>0.5</v>
      </c>
      <c r="AI51" s="3">
        <f t="shared" si="83"/>
        <v>0</v>
      </c>
      <c r="AJ51" s="3">
        <f t="shared" si="84"/>
        <v>0</v>
      </c>
      <c r="AK51"/>
      <c r="AL51" s="35">
        <v>43.2</v>
      </c>
      <c r="AM51" s="3">
        <f t="shared" si="85"/>
        <v>0</v>
      </c>
      <c r="AN51" s="3"/>
      <c r="AO51" s="3"/>
      <c r="AP51" s="76">
        <f t="shared" si="86"/>
        <v>0</v>
      </c>
      <c r="AQ51" s="3">
        <f t="shared" si="87"/>
        <v>0</v>
      </c>
      <c r="AR51" s="3">
        <f t="shared" si="88"/>
        <v>0</v>
      </c>
      <c r="AS51" s="36">
        <v>0.5</v>
      </c>
      <c r="AT51" s="3">
        <f t="shared" si="89"/>
        <v>0</v>
      </c>
      <c r="AU51" s="3">
        <f t="shared" si="90"/>
        <v>0</v>
      </c>
      <c r="AV51"/>
      <c r="AW51" s="35">
        <v>43.2</v>
      </c>
      <c r="AX51" s="3">
        <f t="shared" si="91"/>
        <v>0</v>
      </c>
      <c r="AY51" s="3"/>
      <c r="AZ51" s="3"/>
      <c r="BA51" s="76">
        <f t="shared" si="92"/>
        <v>0</v>
      </c>
      <c r="BB51" s="3">
        <f t="shared" si="93"/>
        <v>0</v>
      </c>
      <c r="BC51" s="3">
        <f t="shared" si="94"/>
        <v>0</v>
      </c>
      <c r="BD51" s="36">
        <v>0.5</v>
      </c>
      <c r="BE51" s="3">
        <f t="shared" si="95"/>
        <v>0</v>
      </c>
      <c r="BF51" s="3">
        <f t="shared" si="96"/>
        <v>0</v>
      </c>
      <c r="BG51"/>
      <c r="BH51" s="35">
        <v>43.2</v>
      </c>
      <c r="BI51" s="3">
        <f t="shared" si="97"/>
        <v>0</v>
      </c>
      <c r="BJ51" s="3"/>
      <c r="BK51" s="3"/>
      <c r="BL51" s="76">
        <f t="shared" si="98"/>
        <v>0</v>
      </c>
      <c r="BM51" s="3">
        <f t="shared" si="99"/>
        <v>0</v>
      </c>
      <c r="BN51" s="3">
        <f t="shared" si="100"/>
        <v>0</v>
      </c>
      <c r="BO51" s="36">
        <v>0.5</v>
      </c>
      <c r="BP51" s="3">
        <f t="shared" si="101"/>
        <v>0</v>
      </c>
      <c r="BQ51" s="3">
        <f t="shared" si="102"/>
        <v>0</v>
      </c>
      <c r="BS51" s="35">
        <v>43.2</v>
      </c>
      <c r="BT51" s="3">
        <f t="shared" si="103"/>
        <v>0</v>
      </c>
      <c r="BU51" s="3"/>
      <c r="BV51" s="3"/>
      <c r="BW51" s="76">
        <f t="shared" si="104"/>
        <v>0</v>
      </c>
      <c r="BX51" s="3">
        <f t="shared" si="105"/>
        <v>0</v>
      </c>
      <c r="BY51" s="3">
        <f t="shared" si="106"/>
        <v>0</v>
      </c>
      <c r="BZ51" s="36">
        <v>0.5</v>
      </c>
      <c r="CA51" s="3">
        <f t="shared" si="107"/>
        <v>0</v>
      </c>
      <c r="CB51" s="3">
        <f t="shared" si="108"/>
        <v>0</v>
      </c>
      <c r="CD51" s="35">
        <v>43.2</v>
      </c>
      <c r="CE51" s="3">
        <f t="shared" si="109"/>
        <v>0</v>
      </c>
      <c r="CF51" s="3"/>
      <c r="CG51" s="3"/>
      <c r="CH51" s="76">
        <f t="shared" si="110"/>
        <v>0</v>
      </c>
      <c r="CI51" s="3">
        <f t="shared" si="111"/>
        <v>0</v>
      </c>
      <c r="CJ51" s="3">
        <f t="shared" si="112"/>
        <v>0</v>
      </c>
      <c r="CK51" s="36">
        <v>0.5</v>
      </c>
      <c r="CL51" s="3">
        <f t="shared" si="113"/>
        <v>0</v>
      </c>
      <c r="CM51" s="3">
        <f t="shared" si="114"/>
        <v>0</v>
      </c>
      <c r="CO51" s="35">
        <v>43.2</v>
      </c>
      <c r="CP51" s="3">
        <f t="shared" si="115"/>
        <v>0</v>
      </c>
      <c r="CQ51" s="3"/>
      <c r="CR51" s="3"/>
      <c r="CS51" s="76">
        <f t="shared" si="116"/>
        <v>0</v>
      </c>
      <c r="CT51" s="3">
        <f t="shared" si="117"/>
        <v>0</v>
      </c>
      <c r="CU51" s="3">
        <f t="shared" si="118"/>
        <v>0</v>
      </c>
      <c r="CV51" s="36">
        <v>0.5</v>
      </c>
      <c r="CW51" s="3">
        <f t="shared" si="119"/>
        <v>0</v>
      </c>
      <c r="CX51" s="3">
        <f t="shared" si="120"/>
        <v>0</v>
      </c>
      <c r="CZ51" s="35">
        <v>43.2</v>
      </c>
      <c r="DA51" s="3">
        <f t="shared" si="121"/>
        <v>0</v>
      </c>
      <c r="DB51" s="3"/>
      <c r="DC51" s="3"/>
      <c r="DD51" s="76">
        <f t="shared" si="122"/>
        <v>0</v>
      </c>
      <c r="DE51" s="3">
        <f t="shared" si="123"/>
        <v>0</v>
      </c>
      <c r="DF51" s="3">
        <f t="shared" si="124"/>
        <v>0</v>
      </c>
      <c r="DG51" s="36">
        <v>0.5</v>
      </c>
      <c r="DH51" s="3">
        <f t="shared" si="125"/>
        <v>0</v>
      </c>
      <c r="DI51" s="3">
        <f t="shared" si="126"/>
        <v>0</v>
      </c>
    </row>
    <row r="52" spans="16:113" x14ac:dyDescent="0.25">
      <c r="P52" s="35">
        <v>45</v>
      </c>
      <c r="Q52" s="3"/>
      <c r="R52" s="3">
        <f t="shared" si="73"/>
        <v>0</v>
      </c>
      <c r="S52" s="3"/>
      <c r="T52" s="76">
        <f t="shared" si="74"/>
        <v>0</v>
      </c>
      <c r="U52" s="3">
        <f t="shared" si="75"/>
        <v>0</v>
      </c>
      <c r="V52" s="3">
        <f t="shared" si="76"/>
        <v>0</v>
      </c>
      <c r="W52" s="36">
        <v>0.45</v>
      </c>
      <c r="X52" s="3">
        <f t="shared" si="77"/>
        <v>0</v>
      </c>
      <c r="Y52" s="3">
        <f t="shared" si="78"/>
        <v>0</v>
      </c>
      <c r="Z52"/>
      <c r="AA52" s="35">
        <v>45</v>
      </c>
      <c r="AB52" s="3">
        <f t="shared" si="79"/>
        <v>0</v>
      </c>
      <c r="AC52" s="3"/>
      <c r="AD52" s="3"/>
      <c r="AE52" s="76">
        <f t="shared" si="80"/>
        <v>0</v>
      </c>
      <c r="AF52" s="3">
        <f t="shared" si="81"/>
        <v>0</v>
      </c>
      <c r="AG52" s="3">
        <f t="shared" si="82"/>
        <v>0</v>
      </c>
      <c r="AH52" s="36">
        <v>0.45</v>
      </c>
      <c r="AI52" s="3">
        <f t="shared" si="83"/>
        <v>0</v>
      </c>
      <c r="AJ52" s="3">
        <f t="shared" si="84"/>
        <v>0</v>
      </c>
      <c r="AK52"/>
      <c r="AL52" s="35">
        <v>45</v>
      </c>
      <c r="AM52" s="3">
        <f t="shared" si="85"/>
        <v>0</v>
      </c>
      <c r="AN52" s="3"/>
      <c r="AO52" s="3"/>
      <c r="AP52" s="76">
        <f t="shared" si="86"/>
        <v>0</v>
      </c>
      <c r="AQ52" s="3">
        <f t="shared" si="87"/>
        <v>0</v>
      </c>
      <c r="AR52" s="3">
        <f t="shared" si="88"/>
        <v>0</v>
      </c>
      <c r="AS52" s="36">
        <v>0.45</v>
      </c>
      <c r="AT52" s="3">
        <f t="shared" si="89"/>
        <v>0</v>
      </c>
      <c r="AU52" s="3">
        <f t="shared" si="90"/>
        <v>0</v>
      </c>
      <c r="AV52"/>
      <c r="AW52" s="35">
        <v>45</v>
      </c>
      <c r="AX52" s="3">
        <f t="shared" si="91"/>
        <v>0</v>
      </c>
      <c r="AY52" s="3"/>
      <c r="AZ52" s="3"/>
      <c r="BA52" s="76">
        <f t="shared" si="92"/>
        <v>0</v>
      </c>
      <c r="BB52" s="3">
        <f t="shared" si="93"/>
        <v>0</v>
      </c>
      <c r="BC52" s="3">
        <f t="shared" si="94"/>
        <v>0</v>
      </c>
      <c r="BD52" s="36">
        <v>0.45</v>
      </c>
      <c r="BE52" s="3">
        <f t="shared" si="95"/>
        <v>0</v>
      </c>
      <c r="BF52" s="3">
        <f t="shared" si="96"/>
        <v>0</v>
      </c>
      <c r="BG52"/>
      <c r="BH52" s="35">
        <v>45</v>
      </c>
      <c r="BI52" s="3">
        <f t="shared" si="97"/>
        <v>0</v>
      </c>
      <c r="BJ52" s="3"/>
      <c r="BK52" s="3"/>
      <c r="BL52" s="76">
        <f t="shared" si="98"/>
        <v>0</v>
      </c>
      <c r="BM52" s="3">
        <f t="shared" si="99"/>
        <v>0</v>
      </c>
      <c r="BN52" s="3">
        <f t="shared" si="100"/>
        <v>0</v>
      </c>
      <c r="BO52" s="36">
        <v>0.45</v>
      </c>
      <c r="BP52" s="3">
        <f t="shared" si="101"/>
        <v>0</v>
      </c>
      <c r="BQ52" s="3">
        <f t="shared" si="102"/>
        <v>0</v>
      </c>
      <c r="BS52" s="35">
        <v>45</v>
      </c>
      <c r="BT52" s="3">
        <f t="shared" si="103"/>
        <v>0</v>
      </c>
      <c r="BU52" s="3"/>
      <c r="BV52" s="3"/>
      <c r="BW52" s="76">
        <f t="shared" si="104"/>
        <v>0</v>
      </c>
      <c r="BX52" s="3">
        <f t="shared" si="105"/>
        <v>0</v>
      </c>
      <c r="BY52" s="3">
        <f t="shared" si="106"/>
        <v>0</v>
      </c>
      <c r="BZ52" s="36">
        <v>0.45</v>
      </c>
      <c r="CA52" s="3">
        <f t="shared" si="107"/>
        <v>0</v>
      </c>
      <c r="CB52" s="3">
        <f t="shared" si="108"/>
        <v>0</v>
      </c>
      <c r="CD52" s="35">
        <v>45</v>
      </c>
      <c r="CE52" s="3">
        <f t="shared" si="109"/>
        <v>0</v>
      </c>
      <c r="CF52" s="3"/>
      <c r="CG52" s="3"/>
      <c r="CH52" s="76">
        <f t="shared" si="110"/>
        <v>0</v>
      </c>
      <c r="CI52" s="3">
        <f t="shared" si="111"/>
        <v>0</v>
      </c>
      <c r="CJ52" s="3">
        <f t="shared" si="112"/>
        <v>0</v>
      </c>
      <c r="CK52" s="36">
        <v>0.45</v>
      </c>
      <c r="CL52" s="3">
        <f t="shared" si="113"/>
        <v>0</v>
      </c>
      <c r="CM52" s="3">
        <f t="shared" si="114"/>
        <v>0</v>
      </c>
      <c r="CO52" s="35">
        <v>45</v>
      </c>
      <c r="CP52" s="3">
        <f t="shared" si="115"/>
        <v>0</v>
      </c>
      <c r="CQ52" s="3"/>
      <c r="CR52" s="3"/>
      <c r="CS52" s="76">
        <f t="shared" si="116"/>
        <v>0</v>
      </c>
      <c r="CT52" s="3">
        <f t="shared" si="117"/>
        <v>0</v>
      </c>
      <c r="CU52" s="3">
        <f t="shared" si="118"/>
        <v>0</v>
      </c>
      <c r="CV52" s="36">
        <v>0.45</v>
      </c>
      <c r="CW52" s="3">
        <f t="shared" si="119"/>
        <v>0</v>
      </c>
      <c r="CX52" s="3">
        <f t="shared" si="120"/>
        <v>0</v>
      </c>
      <c r="CZ52" s="35">
        <v>45</v>
      </c>
      <c r="DA52" s="3">
        <f t="shared" si="121"/>
        <v>0</v>
      </c>
      <c r="DB52" s="3"/>
      <c r="DC52" s="3"/>
      <c r="DD52" s="76">
        <f t="shared" si="122"/>
        <v>0</v>
      </c>
      <c r="DE52" s="3">
        <f t="shared" si="123"/>
        <v>0</v>
      </c>
      <c r="DF52" s="3">
        <f t="shared" si="124"/>
        <v>0</v>
      </c>
      <c r="DG52" s="36">
        <v>0.45</v>
      </c>
      <c r="DH52" s="3">
        <f t="shared" si="125"/>
        <v>0</v>
      </c>
      <c r="DI52" s="3">
        <f t="shared" si="126"/>
        <v>0</v>
      </c>
    </row>
    <row r="53" spans="16:113" x14ac:dyDescent="0.25">
      <c r="P53" s="35">
        <v>46</v>
      </c>
      <c r="Q53" s="3"/>
      <c r="R53" s="3">
        <f t="shared" si="73"/>
        <v>0</v>
      </c>
      <c r="S53" s="3"/>
      <c r="T53" s="76">
        <f t="shared" si="74"/>
        <v>0</v>
      </c>
      <c r="U53" s="3">
        <f t="shared" si="75"/>
        <v>0</v>
      </c>
      <c r="V53" s="3">
        <f t="shared" si="76"/>
        <v>0</v>
      </c>
      <c r="W53" s="36">
        <v>0.3</v>
      </c>
      <c r="X53" s="3">
        <f t="shared" si="77"/>
        <v>0</v>
      </c>
      <c r="Y53" s="3">
        <f t="shared" si="78"/>
        <v>0</v>
      </c>
      <c r="Z53"/>
      <c r="AA53" s="35">
        <v>46</v>
      </c>
      <c r="AB53" s="3">
        <f t="shared" si="79"/>
        <v>0</v>
      </c>
      <c r="AC53" s="3"/>
      <c r="AD53" s="3"/>
      <c r="AE53" s="76">
        <f t="shared" si="80"/>
        <v>0</v>
      </c>
      <c r="AF53" s="3">
        <f t="shared" si="81"/>
        <v>0</v>
      </c>
      <c r="AG53" s="3">
        <f t="shared" si="82"/>
        <v>0</v>
      </c>
      <c r="AH53" s="36">
        <v>0.3</v>
      </c>
      <c r="AI53" s="3">
        <f t="shared" si="83"/>
        <v>0</v>
      </c>
      <c r="AJ53" s="3">
        <f t="shared" si="84"/>
        <v>0</v>
      </c>
      <c r="AK53"/>
      <c r="AL53" s="35">
        <v>46</v>
      </c>
      <c r="AM53" s="3">
        <f t="shared" si="85"/>
        <v>0</v>
      </c>
      <c r="AN53" s="3"/>
      <c r="AO53" s="3"/>
      <c r="AP53" s="76">
        <f t="shared" si="86"/>
        <v>0</v>
      </c>
      <c r="AQ53" s="3">
        <f t="shared" si="87"/>
        <v>0</v>
      </c>
      <c r="AR53" s="3">
        <f t="shared" si="88"/>
        <v>0</v>
      </c>
      <c r="AS53" s="36">
        <v>0.3</v>
      </c>
      <c r="AT53" s="3">
        <f t="shared" si="89"/>
        <v>0</v>
      </c>
      <c r="AU53" s="3">
        <f t="shared" si="90"/>
        <v>0</v>
      </c>
      <c r="AV53"/>
      <c r="AW53" s="35">
        <v>46</v>
      </c>
      <c r="AX53" s="3">
        <f t="shared" si="91"/>
        <v>0</v>
      </c>
      <c r="AY53" s="3"/>
      <c r="AZ53" s="3"/>
      <c r="BA53" s="76">
        <f t="shared" si="92"/>
        <v>0</v>
      </c>
      <c r="BB53" s="3">
        <f t="shared" si="93"/>
        <v>0</v>
      </c>
      <c r="BC53" s="3">
        <f t="shared" si="94"/>
        <v>0</v>
      </c>
      <c r="BD53" s="36">
        <v>0.3</v>
      </c>
      <c r="BE53" s="3">
        <f t="shared" si="95"/>
        <v>0</v>
      </c>
      <c r="BF53" s="3">
        <f t="shared" si="96"/>
        <v>0</v>
      </c>
      <c r="BG53"/>
      <c r="BH53" s="35">
        <v>46</v>
      </c>
      <c r="BI53" s="3">
        <f t="shared" si="97"/>
        <v>0</v>
      </c>
      <c r="BJ53" s="3"/>
      <c r="BK53" s="3"/>
      <c r="BL53" s="76">
        <f t="shared" si="98"/>
        <v>0</v>
      </c>
      <c r="BM53" s="3">
        <f t="shared" si="99"/>
        <v>0</v>
      </c>
      <c r="BN53" s="3">
        <f t="shared" si="100"/>
        <v>0</v>
      </c>
      <c r="BO53" s="36">
        <v>0.3</v>
      </c>
      <c r="BP53" s="3">
        <f t="shared" si="101"/>
        <v>0</v>
      </c>
      <c r="BQ53" s="3">
        <f t="shared" si="102"/>
        <v>0</v>
      </c>
      <c r="BS53" s="35">
        <v>46</v>
      </c>
      <c r="BT53" s="3">
        <f t="shared" si="103"/>
        <v>0</v>
      </c>
      <c r="BU53" s="3"/>
      <c r="BV53" s="3"/>
      <c r="BW53" s="76">
        <f t="shared" si="104"/>
        <v>0</v>
      </c>
      <c r="BX53" s="3">
        <f t="shared" si="105"/>
        <v>0</v>
      </c>
      <c r="BY53" s="3">
        <f t="shared" si="106"/>
        <v>0</v>
      </c>
      <c r="BZ53" s="36">
        <v>0.3</v>
      </c>
      <c r="CA53" s="3">
        <f t="shared" si="107"/>
        <v>0</v>
      </c>
      <c r="CB53" s="3">
        <f t="shared" si="108"/>
        <v>0</v>
      </c>
      <c r="CD53" s="35">
        <v>46</v>
      </c>
      <c r="CE53" s="3">
        <f t="shared" si="109"/>
        <v>0</v>
      </c>
      <c r="CF53" s="3"/>
      <c r="CG53" s="3"/>
      <c r="CH53" s="76">
        <f t="shared" si="110"/>
        <v>0</v>
      </c>
      <c r="CI53" s="3">
        <f t="shared" si="111"/>
        <v>0</v>
      </c>
      <c r="CJ53" s="3">
        <f t="shared" si="112"/>
        <v>0</v>
      </c>
      <c r="CK53" s="36">
        <v>0.3</v>
      </c>
      <c r="CL53" s="3">
        <f t="shared" si="113"/>
        <v>0</v>
      </c>
      <c r="CM53" s="3">
        <f t="shared" si="114"/>
        <v>0</v>
      </c>
      <c r="CO53" s="35">
        <v>46</v>
      </c>
      <c r="CP53" s="3">
        <f t="shared" si="115"/>
        <v>0</v>
      </c>
      <c r="CQ53" s="3"/>
      <c r="CR53" s="3"/>
      <c r="CS53" s="76">
        <f t="shared" si="116"/>
        <v>0</v>
      </c>
      <c r="CT53" s="3">
        <f t="shared" si="117"/>
        <v>0</v>
      </c>
      <c r="CU53" s="3">
        <f t="shared" si="118"/>
        <v>0</v>
      </c>
      <c r="CV53" s="36">
        <v>0.3</v>
      </c>
      <c r="CW53" s="3">
        <f t="shared" si="119"/>
        <v>0</v>
      </c>
      <c r="CX53" s="3">
        <f t="shared" si="120"/>
        <v>0</v>
      </c>
      <c r="CZ53" s="35">
        <v>46</v>
      </c>
      <c r="DA53" s="3">
        <f t="shared" si="121"/>
        <v>0</v>
      </c>
      <c r="DB53" s="3"/>
      <c r="DC53" s="3"/>
      <c r="DD53" s="76">
        <f t="shared" si="122"/>
        <v>0</v>
      </c>
      <c r="DE53" s="3">
        <f t="shared" si="123"/>
        <v>0</v>
      </c>
      <c r="DF53" s="3">
        <f t="shared" si="124"/>
        <v>0</v>
      </c>
      <c r="DG53" s="36">
        <v>0.3</v>
      </c>
      <c r="DH53" s="3">
        <f t="shared" si="125"/>
        <v>0</v>
      </c>
      <c r="DI53" s="3">
        <f t="shared" si="126"/>
        <v>0</v>
      </c>
    </row>
    <row r="54" spans="16:113" x14ac:dyDescent="0.25">
      <c r="P54" s="35">
        <v>47</v>
      </c>
      <c r="Q54" s="3"/>
      <c r="R54" s="3">
        <f t="shared" si="73"/>
        <v>43879116.723806672</v>
      </c>
      <c r="S54" s="3"/>
      <c r="T54" s="76">
        <f t="shared" si="74"/>
        <v>43879116.723806672</v>
      </c>
      <c r="U54" s="3">
        <f t="shared" si="75"/>
        <v>21939558.361903336</v>
      </c>
      <c r="V54" s="3">
        <f t="shared" si="76"/>
        <v>21939558.361903336</v>
      </c>
      <c r="W54" s="36">
        <v>0.08</v>
      </c>
      <c r="X54" s="3">
        <f t="shared" si="77"/>
        <v>-1755164.6689522669</v>
      </c>
      <c r="Y54" s="3">
        <f t="shared" si="78"/>
        <v>42123952.054854408</v>
      </c>
      <c r="Z54"/>
      <c r="AA54" s="35">
        <v>47</v>
      </c>
      <c r="AB54" s="3">
        <f t="shared" si="79"/>
        <v>42123952.054854408</v>
      </c>
      <c r="AC54" s="3"/>
      <c r="AD54" s="3"/>
      <c r="AE54" s="76">
        <f t="shared" si="80"/>
        <v>0</v>
      </c>
      <c r="AF54" s="3">
        <f t="shared" si="81"/>
        <v>0</v>
      </c>
      <c r="AG54" s="3">
        <f t="shared" si="82"/>
        <v>42123952.054854408</v>
      </c>
      <c r="AH54" s="36">
        <v>0.08</v>
      </c>
      <c r="AI54" s="3">
        <f t="shared" si="83"/>
        <v>-3369916.1643883525</v>
      </c>
      <c r="AJ54" s="3">
        <f t="shared" si="84"/>
        <v>38754035.890466057</v>
      </c>
      <c r="AK54"/>
      <c r="AL54" s="35">
        <v>47</v>
      </c>
      <c r="AM54" s="3">
        <f t="shared" si="85"/>
        <v>38754035.890466057</v>
      </c>
      <c r="AN54" s="3"/>
      <c r="AO54" s="3"/>
      <c r="AP54" s="76">
        <f t="shared" si="86"/>
        <v>0</v>
      </c>
      <c r="AQ54" s="3">
        <f t="shared" si="87"/>
        <v>0</v>
      </c>
      <c r="AR54" s="3">
        <f t="shared" si="88"/>
        <v>38754035.890466057</v>
      </c>
      <c r="AS54" s="36">
        <v>0.08</v>
      </c>
      <c r="AT54" s="3">
        <f t="shared" si="89"/>
        <v>-3100322.8712372845</v>
      </c>
      <c r="AU54" s="3">
        <f t="shared" si="90"/>
        <v>35653713.019228771</v>
      </c>
      <c r="AV54"/>
      <c r="AW54" s="35">
        <v>47</v>
      </c>
      <c r="AX54" s="3">
        <f t="shared" si="91"/>
        <v>35653713.019228771</v>
      </c>
      <c r="AY54" s="3"/>
      <c r="AZ54" s="3"/>
      <c r="BA54" s="76">
        <f t="shared" si="92"/>
        <v>0</v>
      </c>
      <c r="BB54" s="3">
        <f t="shared" si="93"/>
        <v>0</v>
      </c>
      <c r="BC54" s="3">
        <f t="shared" si="94"/>
        <v>35653713.019228771</v>
      </c>
      <c r="BD54" s="36">
        <v>0.08</v>
      </c>
      <c r="BE54" s="3">
        <f t="shared" si="95"/>
        <v>-2852297.0415383019</v>
      </c>
      <c r="BF54" s="3">
        <f t="shared" si="96"/>
        <v>32801415.977690469</v>
      </c>
      <c r="BG54"/>
      <c r="BH54" s="35">
        <v>47</v>
      </c>
      <c r="BI54" s="3">
        <f t="shared" si="97"/>
        <v>32801415.977690469</v>
      </c>
      <c r="BJ54" s="3"/>
      <c r="BK54" s="3"/>
      <c r="BL54" s="76">
        <f t="shared" si="98"/>
        <v>0</v>
      </c>
      <c r="BM54" s="3">
        <f t="shared" si="99"/>
        <v>0</v>
      </c>
      <c r="BN54" s="3">
        <f t="shared" si="100"/>
        <v>32801415.977690469</v>
      </c>
      <c r="BO54" s="36">
        <v>0.08</v>
      </c>
      <c r="BP54" s="3">
        <f t="shared" si="101"/>
        <v>-2624113.2782152374</v>
      </c>
      <c r="BQ54" s="3">
        <f t="shared" si="102"/>
        <v>30177302.699475233</v>
      </c>
      <c r="BS54" s="35">
        <v>47</v>
      </c>
      <c r="BT54" s="3">
        <f t="shared" si="103"/>
        <v>30177302.699475233</v>
      </c>
      <c r="BU54" s="3"/>
      <c r="BV54" s="3"/>
      <c r="BW54" s="76">
        <f t="shared" si="104"/>
        <v>0</v>
      </c>
      <c r="BX54" s="3">
        <f t="shared" si="105"/>
        <v>0</v>
      </c>
      <c r="BY54" s="3">
        <f t="shared" si="106"/>
        <v>30177302.699475233</v>
      </c>
      <c r="BZ54" s="36">
        <v>0.08</v>
      </c>
      <c r="CA54" s="3">
        <f t="shared" si="107"/>
        <v>-2414184.2159580188</v>
      </c>
      <c r="CB54" s="3">
        <f t="shared" si="108"/>
        <v>27763118.483517215</v>
      </c>
      <c r="CD54" s="35">
        <v>47</v>
      </c>
      <c r="CE54" s="3">
        <f t="shared" si="109"/>
        <v>27763118.483517215</v>
      </c>
      <c r="CF54" s="3"/>
      <c r="CG54" s="3"/>
      <c r="CH54" s="76">
        <f t="shared" si="110"/>
        <v>0</v>
      </c>
      <c r="CI54" s="3">
        <f t="shared" si="111"/>
        <v>0</v>
      </c>
      <c r="CJ54" s="3">
        <f t="shared" si="112"/>
        <v>27763118.483517215</v>
      </c>
      <c r="CK54" s="36">
        <v>0.08</v>
      </c>
      <c r="CL54" s="3">
        <f t="shared" si="113"/>
        <v>-2221049.4786813771</v>
      </c>
      <c r="CM54" s="3">
        <f t="shared" si="114"/>
        <v>25542069.004835837</v>
      </c>
      <c r="CO54" s="35">
        <v>47</v>
      </c>
      <c r="CP54" s="3">
        <f t="shared" si="115"/>
        <v>25542069.004835837</v>
      </c>
      <c r="CQ54" s="3"/>
      <c r="CR54" s="3"/>
      <c r="CS54" s="76">
        <f t="shared" si="116"/>
        <v>0</v>
      </c>
      <c r="CT54" s="3">
        <f t="shared" si="117"/>
        <v>0</v>
      </c>
      <c r="CU54" s="3">
        <f t="shared" si="118"/>
        <v>25542069.004835837</v>
      </c>
      <c r="CV54" s="36">
        <v>0.08</v>
      </c>
      <c r="CW54" s="3">
        <f t="shared" si="119"/>
        <v>-2043365.520386867</v>
      </c>
      <c r="CX54" s="3">
        <f t="shared" si="120"/>
        <v>23498703.484448969</v>
      </c>
      <c r="CZ54" s="35">
        <v>47</v>
      </c>
      <c r="DA54" s="3">
        <f t="shared" si="121"/>
        <v>23498703.484448969</v>
      </c>
      <c r="DB54" s="3"/>
      <c r="DC54" s="3"/>
      <c r="DD54" s="76">
        <f t="shared" si="122"/>
        <v>0</v>
      </c>
      <c r="DE54" s="3">
        <f t="shared" si="123"/>
        <v>0</v>
      </c>
      <c r="DF54" s="3">
        <f t="shared" si="124"/>
        <v>23498703.484448969</v>
      </c>
      <c r="DG54" s="36">
        <v>0.08</v>
      </c>
      <c r="DH54" s="3">
        <f t="shared" si="125"/>
        <v>-1879896.2787559177</v>
      </c>
      <c r="DI54" s="3">
        <f t="shared" si="126"/>
        <v>21618807.205693051</v>
      </c>
    </row>
    <row r="55" spans="16:113" x14ac:dyDescent="0.25">
      <c r="P55" s="35">
        <v>50</v>
      </c>
      <c r="Q55" s="3"/>
      <c r="R55" s="3">
        <f t="shared" si="73"/>
        <v>0</v>
      </c>
      <c r="S55" s="3"/>
      <c r="T55" s="76">
        <f t="shared" si="74"/>
        <v>0</v>
      </c>
      <c r="U55" s="3">
        <f t="shared" si="75"/>
        <v>0</v>
      </c>
      <c r="V55" s="3">
        <f t="shared" si="76"/>
        <v>0</v>
      </c>
      <c r="W55" s="36">
        <v>0.55000000000000004</v>
      </c>
      <c r="X55" s="3">
        <f t="shared" si="77"/>
        <v>0</v>
      </c>
      <c r="Y55" s="3">
        <f t="shared" si="78"/>
        <v>0</v>
      </c>
      <c r="Z55"/>
      <c r="AA55" s="35">
        <v>50</v>
      </c>
      <c r="AB55" s="3">
        <f t="shared" si="79"/>
        <v>0</v>
      </c>
      <c r="AC55" s="3"/>
      <c r="AD55" s="3"/>
      <c r="AE55" s="76">
        <f t="shared" si="80"/>
        <v>0</v>
      </c>
      <c r="AF55" s="3">
        <f t="shared" si="81"/>
        <v>0</v>
      </c>
      <c r="AG55" s="3">
        <f t="shared" si="82"/>
        <v>0</v>
      </c>
      <c r="AH55" s="36">
        <v>0.55000000000000004</v>
      </c>
      <c r="AI55" s="3">
        <f t="shared" si="83"/>
        <v>0</v>
      </c>
      <c r="AJ55" s="3">
        <f t="shared" si="84"/>
        <v>0</v>
      </c>
      <c r="AK55"/>
      <c r="AL55" s="35">
        <v>50</v>
      </c>
      <c r="AM55" s="3">
        <f t="shared" si="85"/>
        <v>0</v>
      </c>
      <c r="AN55" s="3"/>
      <c r="AO55" s="3"/>
      <c r="AP55" s="76">
        <f t="shared" si="86"/>
        <v>0</v>
      </c>
      <c r="AQ55" s="3">
        <f t="shared" si="87"/>
        <v>0</v>
      </c>
      <c r="AR55" s="3">
        <f t="shared" si="88"/>
        <v>0</v>
      </c>
      <c r="AS55" s="36">
        <v>0.55000000000000004</v>
      </c>
      <c r="AT55" s="3">
        <f t="shared" si="89"/>
        <v>0</v>
      </c>
      <c r="AU55" s="3">
        <f t="shared" si="90"/>
        <v>0</v>
      </c>
      <c r="AV55"/>
      <c r="AW55" s="35">
        <v>50</v>
      </c>
      <c r="AX55" s="3">
        <f t="shared" si="91"/>
        <v>0</v>
      </c>
      <c r="AY55" s="3"/>
      <c r="AZ55" s="3"/>
      <c r="BA55" s="76">
        <f t="shared" si="92"/>
        <v>0</v>
      </c>
      <c r="BB55" s="3">
        <f t="shared" si="93"/>
        <v>0</v>
      </c>
      <c r="BC55" s="3">
        <f t="shared" si="94"/>
        <v>0</v>
      </c>
      <c r="BD55" s="36">
        <v>0.55000000000000004</v>
      </c>
      <c r="BE55" s="3">
        <f t="shared" si="95"/>
        <v>0</v>
      </c>
      <c r="BF55" s="3">
        <f t="shared" si="96"/>
        <v>0</v>
      </c>
      <c r="BG55"/>
      <c r="BH55" s="35">
        <v>50</v>
      </c>
      <c r="BI55" s="3">
        <f t="shared" si="97"/>
        <v>0</v>
      </c>
      <c r="BJ55" s="3"/>
      <c r="BK55" s="3"/>
      <c r="BL55" s="76">
        <f t="shared" si="98"/>
        <v>0</v>
      </c>
      <c r="BM55" s="3">
        <f t="shared" si="99"/>
        <v>0</v>
      </c>
      <c r="BN55" s="3">
        <f t="shared" si="100"/>
        <v>0</v>
      </c>
      <c r="BO55" s="36">
        <v>0.55000000000000004</v>
      </c>
      <c r="BP55" s="3">
        <f t="shared" si="101"/>
        <v>0</v>
      </c>
      <c r="BQ55" s="3">
        <f t="shared" si="102"/>
        <v>0</v>
      </c>
      <c r="BS55" s="35">
        <v>50</v>
      </c>
      <c r="BT55" s="3">
        <f t="shared" si="103"/>
        <v>0</v>
      </c>
      <c r="BU55" s="3"/>
      <c r="BV55" s="3"/>
      <c r="BW55" s="76">
        <f t="shared" si="104"/>
        <v>0</v>
      </c>
      <c r="BX55" s="3">
        <f t="shared" si="105"/>
        <v>0</v>
      </c>
      <c r="BY55" s="3">
        <f t="shared" si="106"/>
        <v>0</v>
      </c>
      <c r="BZ55" s="36">
        <v>0.55000000000000004</v>
      </c>
      <c r="CA55" s="3">
        <f t="shared" si="107"/>
        <v>0</v>
      </c>
      <c r="CB55" s="3">
        <f t="shared" si="108"/>
        <v>0</v>
      </c>
      <c r="CD55" s="35">
        <v>50</v>
      </c>
      <c r="CE55" s="3">
        <f t="shared" si="109"/>
        <v>0</v>
      </c>
      <c r="CF55" s="3"/>
      <c r="CG55" s="3"/>
      <c r="CH55" s="76">
        <f t="shared" si="110"/>
        <v>0</v>
      </c>
      <c r="CI55" s="3">
        <f t="shared" si="111"/>
        <v>0</v>
      </c>
      <c r="CJ55" s="3">
        <f t="shared" si="112"/>
        <v>0</v>
      </c>
      <c r="CK55" s="36">
        <v>0.55000000000000004</v>
      </c>
      <c r="CL55" s="3">
        <f t="shared" si="113"/>
        <v>0</v>
      </c>
      <c r="CM55" s="3">
        <f t="shared" si="114"/>
        <v>0</v>
      </c>
      <c r="CO55" s="35">
        <v>50</v>
      </c>
      <c r="CP55" s="3">
        <f t="shared" si="115"/>
        <v>0</v>
      </c>
      <c r="CQ55" s="3"/>
      <c r="CR55" s="3"/>
      <c r="CS55" s="76">
        <f t="shared" si="116"/>
        <v>0</v>
      </c>
      <c r="CT55" s="3">
        <f t="shared" si="117"/>
        <v>0</v>
      </c>
      <c r="CU55" s="3">
        <f t="shared" si="118"/>
        <v>0</v>
      </c>
      <c r="CV55" s="36">
        <v>0.55000000000000004</v>
      </c>
      <c r="CW55" s="3">
        <f t="shared" si="119"/>
        <v>0</v>
      </c>
      <c r="CX55" s="3">
        <f t="shared" si="120"/>
        <v>0</v>
      </c>
      <c r="CZ55" s="35">
        <v>50</v>
      </c>
      <c r="DA55" s="3">
        <f t="shared" si="121"/>
        <v>0</v>
      </c>
      <c r="DB55" s="3"/>
      <c r="DC55" s="3"/>
      <c r="DD55" s="76">
        <f t="shared" si="122"/>
        <v>0</v>
      </c>
      <c r="DE55" s="3">
        <f t="shared" si="123"/>
        <v>0</v>
      </c>
      <c r="DF55" s="3">
        <f t="shared" si="124"/>
        <v>0</v>
      </c>
      <c r="DG55" s="36">
        <v>0.55000000000000004</v>
      </c>
      <c r="DH55" s="3">
        <f t="shared" si="125"/>
        <v>0</v>
      </c>
      <c r="DI55" s="3">
        <f t="shared" si="126"/>
        <v>0</v>
      </c>
    </row>
    <row r="56" spans="16:113" x14ac:dyDescent="0.25">
      <c r="P56" s="35">
        <v>52</v>
      </c>
      <c r="Q56" s="3"/>
      <c r="R56" s="3">
        <f t="shared" si="73"/>
        <v>1518199.9999999923</v>
      </c>
      <c r="S56" s="3"/>
      <c r="T56" s="76">
        <f t="shared" si="74"/>
        <v>1518199.9999999923</v>
      </c>
      <c r="U56" s="3">
        <f t="shared" si="75"/>
        <v>759099.99999999616</v>
      </c>
      <c r="V56" s="3">
        <f t="shared" si="76"/>
        <v>759099.99999999616</v>
      </c>
      <c r="W56" s="36">
        <v>0.55000000000000004</v>
      </c>
      <c r="X56" s="3">
        <f t="shared" si="77"/>
        <v>-417504.9999999979</v>
      </c>
      <c r="Y56" s="3">
        <f t="shared" si="78"/>
        <v>1100694.9999999944</v>
      </c>
      <c r="Z56"/>
      <c r="AA56" s="35">
        <v>52</v>
      </c>
      <c r="AB56" s="3">
        <f t="shared" si="79"/>
        <v>1100694.9999999944</v>
      </c>
      <c r="AC56" s="3"/>
      <c r="AD56" s="3"/>
      <c r="AE56" s="76">
        <f t="shared" si="80"/>
        <v>0</v>
      </c>
      <c r="AF56" s="3">
        <f t="shared" si="81"/>
        <v>0</v>
      </c>
      <c r="AG56" s="3">
        <f t="shared" si="82"/>
        <v>1100694.9999999944</v>
      </c>
      <c r="AH56" s="36">
        <v>0.55000000000000004</v>
      </c>
      <c r="AI56" s="3">
        <f t="shared" si="83"/>
        <v>-605382.24999999697</v>
      </c>
      <c r="AJ56" s="3">
        <f t="shared" si="84"/>
        <v>495312.74999999744</v>
      </c>
      <c r="AK56"/>
      <c r="AL56" s="35">
        <v>52</v>
      </c>
      <c r="AM56" s="3">
        <f t="shared" si="85"/>
        <v>495312.74999999744</v>
      </c>
      <c r="AN56" s="3"/>
      <c r="AO56" s="3"/>
      <c r="AP56" s="76">
        <f t="shared" si="86"/>
        <v>0</v>
      </c>
      <c r="AQ56" s="3">
        <f t="shared" si="87"/>
        <v>0</v>
      </c>
      <c r="AR56" s="3">
        <f t="shared" si="88"/>
        <v>495312.74999999744</v>
      </c>
      <c r="AS56" s="36">
        <v>0.55000000000000004</v>
      </c>
      <c r="AT56" s="3">
        <f t="shared" si="89"/>
        <v>-272422.01249999861</v>
      </c>
      <c r="AU56" s="3">
        <f t="shared" si="90"/>
        <v>222890.73749999882</v>
      </c>
      <c r="AV56"/>
      <c r="AW56" s="35">
        <v>52</v>
      </c>
      <c r="AX56" s="3">
        <f t="shared" si="91"/>
        <v>222890.73749999882</v>
      </c>
      <c r="AY56" s="3"/>
      <c r="AZ56" s="3"/>
      <c r="BA56" s="76">
        <f t="shared" si="92"/>
        <v>0</v>
      </c>
      <c r="BB56" s="3">
        <f t="shared" si="93"/>
        <v>0</v>
      </c>
      <c r="BC56" s="3">
        <f t="shared" si="94"/>
        <v>222890.73749999882</v>
      </c>
      <c r="BD56" s="36">
        <v>0.55000000000000004</v>
      </c>
      <c r="BE56" s="3">
        <f t="shared" si="95"/>
        <v>-122589.90562499936</v>
      </c>
      <c r="BF56" s="3">
        <f t="shared" si="96"/>
        <v>100300.83187499947</v>
      </c>
      <c r="BG56"/>
      <c r="BH56" s="35">
        <v>52</v>
      </c>
      <c r="BI56" s="3">
        <f t="shared" si="97"/>
        <v>100300.83187499947</v>
      </c>
      <c r="BJ56" s="3"/>
      <c r="BK56" s="3"/>
      <c r="BL56" s="76">
        <f t="shared" si="98"/>
        <v>0</v>
      </c>
      <c r="BM56" s="3">
        <f t="shared" si="99"/>
        <v>0</v>
      </c>
      <c r="BN56" s="3">
        <f t="shared" si="100"/>
        <v>100300.83187499947</v>
      </c>
      <c r="BO56" s="36">
        <v>0.55000000000000004</v>
      </c>
      <c r="BP56" s="3">
        <f t="shared" si="101"/>
        <v>-55165.457531249711</v>
      </c>
      <c r="BQ56" s="3">
        <f t="shared" si="102"/>
        <v>45135.374343749754</v>
      </c>
      <c r="BS56" s="35">
        <v>52</v>
      </c>
      <c r="BT56" s="3">
        <f t="shared" si="103"/>
        <v>45135.374343749754</v>
      </c>
      <c r="BU56" s="3"/>
      <c r="BV56" s="3"/>
      <c r="BW56" s="76">
        <f t="shared" si="104"/>
        <v>0</v>
      </c>
      <c r="BX56" s="3">
        <f t="shared" si="105"/>
        <v>0</v>
      </c>
      <c r="BY56" s="3">
        <f t="shared" si="106"/>
        <v>45135.374343749754</v>
      </c>
      <c r="BZ56" s="36">
        <v>0.55000000000000004</v>
      </c>
      <c r="CA56" s="3">
        <f t="shared" si="107"/>
        <v>-24824.455889062367</v>
      </c>
      <c r="CB56" s="3">
        <f t="shared" si="108"/>
        <v>20310.918454687388</v>
      </c>
      <c r="CD56" s="35">
        <v>52</v>
      </c>
      <c r="CE56" s="3">
        <f t="shared" si="109"/>
        <v>20310.918454687388</v>
      </c>
      <c r="CF56" s="3"/>
      <c r="CG56" s="3"/>
      <c r="CH56" s="76">
        <f t="shared" si="110"/>
        <v>0</v>
      </c>
      <c r="CI56" s="3">
        <f t="shared" si="111"/>
        <v>0</v>
      </c>
      <c r="CJ56" s="3">
        <f t="shared" si="112"/>
        <v>20310.918454687388</v>
      </c>
      <c r="CK56" s="36">
        <v>0.55000000000000004</v>
      </c>
      <c r="CL56" s="3">
        <f t="shared" si="113"/>
        <v>-11171.005150078065</v>
      </c>
      <c r="CM56" s="3">
        <f t="shared" si="114"/>
        <v>9139.9133046093229</v>
      </c>
      <c r="CO56" s="35">
        <v>52</v>
      </c>
      <c r="CP56" s="3">
        <f t="shared" si="115"/>
        <v>9139.9133046093229</v>
      </c>
      <c r="CQ56" s="3"/>
      <c r="CR56" s="3"/>
      <c r="CS56" s="76">
        <f t="shared" si="116"/>
        <v>0</v>
      </c>
      <c r="CT56" s="3">
        <f t="shared" si="117"/>
        <v>0</v>
      </c>
      <c r="CU56" s="3">
        <f t="shared" si="118"/>
        <v>9139.9133046093229</v>
      </c>
      <c r="CV56" s="36">
        <v>0.55000000000000004</v>
      </c>
      <c r="CW56" s="3">
        <f t="shared" si="119"/>
        <v>-5026.9523175351278</v>
      </c>
      <c r="CX56" s="3">
        <f t="shared" si="120"/>
        <v>4112.9609870741951</v>
      </c>
      <c r="CZ56" s="35">
        <v>52</v>
      </c>
      <c r="DA56" s="3">
        <f t="shared" si="121"/>
        <v>4112.9609870741951</v>
      </c>
      <c r="DB56" s="3"/>
      <c r="DC56" s="3"/>
      <c r="DD56" s="76">
        <f t="shared" si="122"/>
        <v>0</v>
      </c>
      <c r="DE56" s="3">
        <f t="shared" si="123"/>
        <v>0</v>
      </c>
      <c r="DF56" s="3">
        <f t="shared" si="124"/>
        <v>4112.9609870741951</v>
      </c>
      <c r="DG56" s="36">
        <v>0.55000000000000004</v>
      </c>
      <c r="DH56" s="3">
        <f t="shared" si="125"/>
        <v>-2262.1285428908077</v>
      </c>
      <c r="DI56" s="3">
        <f t="shared" si="126"/>
        <v>1850.8324441833875</v>
      </c>
    </row>
    <row r="57" spans="16:113" x14ac:dyDescent="0.25">
      <c r="P57" s="35">
        <v>95</v>
      </c>
      <c r="Q57" s="3"/>
      <c r="R57" s="3">
        <f t="shared" si="73"/>
        <v>0</v>
      </c>
      <c r="S57" s="3"/>
      <c r="T57" s="76">
        <f t="shared" si="74"/>
        <v>0</v>
      </c>
      <c r="U57" s="3">
        <f t="shared" si="75"/>
        <v>0</v>
      </c>
      <c r="V57" s="3">
        <f t="shared" si="76"/>
        <v>0</v>
      </c>
      <c r="W57" s="36">
        <v>0</v>
      </c>
      <c r="X57" s="3">
        <f t="shared" si="77"/>
        <v>0</v>
      </c>
      <c r="Y57" s="3">
        <f t="shared" si="78"/>
        <v>0</v>
      </c>
      <c r="Z57"/>
      <c r="AA57" s="35">
        <v>95</v>
      </c>
      <c r="AB57" s="3">
        <f t="shared" si="79"/>
        <v>0</v>
      </c>
      <c r="AC57" s="3"/>
      <c r="AD57" s="3"/>
      <c r="AE57" s="76">
        <f t="shared" si="80"/>
        <v>0</v>
      </c>
      <c r="AF57" s="3">
        <f t="shared" si="81"/>
        <v>0</v>
      </c>
      <c r="AG57" s="3">
        <f t="shared" si="82"/>
        <v>0</v>
      </c>
      <c r="AH57" s="36">
        <v>0</v>
      </c>
      <c r="AI57" s="3">
        <f t="shared" si="83"/>
        <v>0</v>
      </c>
      <c r="AJ57" s="3">
        <f t="shared" si="84"/>
        <v>0</v>
      </c>
      <c r="AK57"/>
      <c r="AL57" s="35">
        <v>95</v>
      </c>
      <c r="AM57" s="3">
        <f t="shared" si="85"/>
        <v>0</v>
      </c>
      <c r="AN57" s="3"/>
      <c r="AO57" s="3"/>
      <c r="AP57" s="76">
        <f t="shared" si="86"/>
        <v>0</v>
      </c>
      <c r="AQ57" s="3">
        <f t="shared" si="87"/>
        <v>0</v>
      </c>
      <c r="AR57" s="3">
        <f t="shared" si="88"/>
        <v>0</v>
      </c>
      <c r="AS57" s="36">
        <v>0</v>
      </c>
      <c r="AT57" s="3">
        <f t="shared" si="89"/>
        <v>0</v>
      </c>
      <c r="AU57" s="3">
        <f t="shared" si="90"/>
        <v>0</v>
      </c>
      <c r="AV57"/>
      <c r="AW57" s="35">
        <v>95</v>
      </c>
      <c r="AX57" s="3">
        <f t="shared" si="91"/>
        <v>0</v>
      </c>
      <c r="AY57" s="3"/>
      <c r="AZ57" s="3"/>
      <c r="BA57" s="76">
        <f t="shared" si="92"/>
        <v>0</v>
      </c>
      <c r="BB57" s="3">
        <f t="shared" si="93"/>
        <v>0</v>
      </c>
      <c r="BC57" s="3">
        <f t="shared" si="94"/>
        <v>0</v>
      </c>
      <c r="BD57" s="36">
        <v>0</v>
      </c>
      <c r="BE57" s="3">
        <f t="shared" si="95"/>
        <v>0</v>
      </c>
      <c r="BF57" s="3">
        <f t="shared" si="96"/>
        <v>0</v>
      </c>
      <c r="BG57"/>
      <c r="BH57" s="35">
        <v>95</v>
      </c>
      <c r="BI57" s="3">
        <f t="shared" si="97"/>
        <v>0</v>
      </c>
      <c r="BJ57" s="3"/>
      <c r="BK57" s="3"/>
      <c r="BL57" s="76">
        <f t="shared" si="98"/>
        <v>0</v>
      </c>
      <c r="BM57" s="3">
        <f t="shared" si="99"/>
        <v>0</v>
      </c>
      <c r="BN57" s="3">
        <f t="shared" si="100"/>
        <v>0</v>
      </c>
      <c r="BO57" s="36">
        <v>0</v>
      </c>
      <c r="BP57" s="3">
        <f t="shared" si="101"/>
        <v>0</v>
      </c>
      <c r="BQ57" s="3">
        <f t="shared" si="102"/>
        <v>0</v>
      </c>
      <c r="BS57" s="35">
        <v>95</v>
      </c>
      <c r="BT57" s="3">
        <f t="shared" si="103"/>
        <v>0</v>
      </c>
      <c r="BU57" s="3"/>
      <c r="BV57" s="3"/>
      <c r="BW57" s="76">
        <f t="shared" si="104"/>
        <v>0</v>
      </c>
      <c r="BX57" s="3">
        <f t="shared" si="105"/>
        <v>0</v>
      </c>
      <c r="BY57" s="3">
        <f t="shared" si="106"/>
        <v>0</v>
      </c>
      <c r="BZ57" s="36">
        <v>0</v>
      </c>
      <c r="CA57" s="3">
        <f t="shared" si="107"/>
        <v>0</v>
      </c>
      <c r="CB57" s="3">
        <f t="shared" si="108"/>
        <v>0</v>
      </c>
      <c r="CD57" s="35">
        <v>95</v>
      </c>
      <c r="CE57" s="3">
        <f t="shared" si="109"/>
        <v>0</v>
      </c>
      <c r="CF57" s="3"/>
      <c r="CG57" s="3"/>
      <c r="CH57" s="76">
        <f t="shared" si="110"/>
        <v>0</v>
      </c>
      <c r="CI57" s="3">
        <f t="shared" si="111"/>
        <v>0</v>
      </c>
      <c r="CJ57" s="3">
        <f t="shared" si="112"/>
        <v>0</v>
      </c>
      <c r="CK57" s="36">
        <v>0</v>
      </c>
      <c r="CL57" s="3">
        <f t="shared" si="113"/>
        <v>0</v>
      </c>
      <c r="CM57" s="3">
        <f t="shared" si="114"/>
        <v>0</v>
      </c>
      <c r="CO57" s="35">
        <v>95</v>
      </c>
      <c r="CP57" s="3">
        <f t="shared" si="115"/>
        <v>0</v>
      </c>
      <c r="CQ57" s="3"/>
      <c r="CR57" s="3"/>
      <c r="CS57" s="76">
        <f t="shared" si="116"/>
        <v>0</v>
      </c>
      <c r="CT57" s="3">
        <f t="shared" si="117"/>
        <v>0</v>
      </c>
      <c r="CU57" s="3">
        <f t="shared" si="118"/>
        <v>0</v>
      </c>
      <c r="CV57" s="36">
        <v>0</v>
      </c>
      <c r="CW57" s="3">
        <f t="shared" si="119"/>
        <v>0</v>
      </c>
      <c r="CX57" s="3">
        <f t="shared" si="120"/>
        <v>0</v>
      </c>
      <c r="CZ57" s="35">
        <v>95</v>
      </c>
      <c r="DA57" s="3">
        <f t="shared" si="121"/>
        <v>0</v>
      </c>
      <c r="DB57" s="3"/>
      <c r="DC57" s="3"/>
      <c r="DD57" s="76">
        <f t="shared" si="122"/>
        <v>0</v>
      </c>
      <c r="DE57" s="3">
        <f t="shared" si="123"/>
        <v>0</v>
      </c>
      <c r="DF57" s="3">
        <f t="shared" si="124"/>
        <v>0</v>
      </c>
      <c r="DG57" s="36">
        <v>0</v>
      </c>
      <c r="DH57" s="3">
        <f t="shared" si="125"/>
        <v>0</v>
      </c>
      <c r="DI57" s="3">
        <f t="shared" si="126"/>
        <v>0</v>
      </c>
    </row>
    <row r="58" spans="16:113" x14ac:dyDescent="0.25">
      <c r="P58"/>
      <c r="Q58" s="3"/>
      <c r="R58" s="3">
        <f t="shared" si="73"/>
        <v>0</v>
      </c>
      <c r="S58" s="3"/>
      <c r="T58" s="76">
        <f t="shared" si="74"/>
        <v>0</v>
      </c>
      <c r="U58" s="3">
        <f t="shared" si="75"/>
        <v>0</v>
      </c>
      <c r="V58" s="3">
        <f t="shared" si="76"/>
        <v>0</v>
      </c>
      <c r="W58" s="3"/>
      <c r="X58" s="3">
        <f t="shared" si="77"/>
        <v>0</v>
      </c>
      <c r="Y58" s="3">
        <f t="shared" si="78"/>
        <v>0</v>
      </c>
      <c r="Z58"/>
      <c r="AA58"/>
      <c r="AB58" s="3">
        <f t="shared" si="79"/>
        <v>0</v>
      </c>
      <c r="AC58" s="3"/>
      <c r="AD58" s="3"/>
      <c r="AE58" s="76">
        <f t="shared" si="80"/>
        <v>0</v>
      </c>
      <c r="AF58" s="3">
        <f t="shared" si="81"/>
        <v>0</v>
      </c>
      <c r="AG58" s="3">
        <f t="shared" si="82"/>
        <v>0</v>
      </c>
      <c r="AH58" s="3"/>
      <c r="AI58" s="3">
        <f t="shared" si="83"/>
        <v>0</v>
      </c>
      <c r="AJ58" s="3">
        <f t="shared" si="84"/>
        <v>0</v>
      </c>
      <c r="AK58"/>
      <c r="AL58"/>
      <c r="AM58" s="3">
        <f t="shared" si="85"/>
        <v>0</v>
      </c>
      <c r="AN58" s="3"/>
      <c r="AO58" s="3"/>
      <c r="AP58" s="76">
        <f t="shared" si="86"/>
        <v>0</v>
      </c>
      <c r="AQ58" s="3">
        <f t="shared" si="87"/>
        <v>0</v>
      </c>
      <c r="AR58" s="3">
        <f t="shared" si="88"/>
        <v>0</v>
      </c>
      <c r="AS58" s="3"/>
      <c r="AT58" s="3">
        <f t="shared" si="89"/>
        <v>0</v>
      </c>
      <c r="AU58" s="3">
        <f t="shared" si="90"/>
        <v>0</v>
      </c>
      <c r="AV58"/>
      <c r="AW58"/>
      <c r="AX58" s="3">
        <f t="shared" si="91"/>
        <v>0</v>
      </c>
      <c r="AY58" s="3"/>
      <c r="AZ58" s="3"/>
      <c r="BA58" s="76">
        <f t="shared" si="92"/>
        <v>0</v>
      </c>
      <c r="BB58" s="3">
        <f t="shared" si="93"/>
        <v>0</v>
      </c>
      <c r="BC58" s="3">
        <f t="shared" si="94"/>
        <v>0</v>
      </c>
      <c r="BD58" s="3"/>
      <c r="BE58" s="3">
        <f t="shared" si="95"/>
        <v>0</v>
      </c>
      <c r="BF58" s="3">
        <f t="shared" si="96"/>
        <v>0</v>
      </c>
      <c r="BG58"/>
      <c r="BH58"/>
      <c r="BI58" s="3">
        <f t="shared" si="97"/>
        <v>0</v>
      </c>
      <c r="BJ58" s="3"/>
      <c r="BK58" s="3"/>
      <c r="BL58" s="76">
        <f t="shared" si="98"/>
        <v>0</v>
      </c>
      <c r="BM58" s="3">
        <f t="shared" si="99"/>
        <v>0</v>
      </c>
      <c r="BN58" s="3">
        <f t="shared" si="100"/>
        <v>0</v>
      </c>
      <c r="BO58" s="3"/>
      <c r="BP58" s="3">
        <f t="shared" si="101"/>
        <v>0</v>
      </c>
      <c r="BQ58" s="3">
        <f t="shared" si="102"/>
        <v>0</v>
      </c>
      <c r="BS58"/>
      <c r="BT58" s="3">
        <f t="shared" si="103"/>
        <v>0</v>
      </c>
      <c r="BU58" s="3"/>
      <c r="BV58" s="3"/>
      <c r="BW58" s="76">
        <f t="shared" si="104"/>
        <v>0</v>
      </c>
      <c r="BX58" s="3">
        <f t="shared" si="105"/>
        <v>0</v>
      </c>
      <c r="BY58" s="3">
        <f t="shared" si="106"/>
        <v>0</v>
      </c>
      <c r="BZ58" s="3"/>
      <c r="CA58" s="3">
        <f t="shared" si="107"/>
        <v>0</v>
      </c>
      <c r="CB58" s="3">
        <f t="shared" si="108"/>
        <v>0</v>
      </c>
      <c r="CD58"/>
      <c r="CE58" s="3">
        <f t="shared" si="109"/>
        <v>0</v>
      </c>
      <c r="CF58" s="3"/>
      <c r="CG58" s="3"/>
      <c r="CH58" s="76">
        <f t="shared" si="110"/>
        <v>0</v>
      </c>
      <c r="CI58" s="3">
        <f t="shared" si="111"/>
        <v>0</v>
      </c>
      <c r="CJ58" s="3">
        <f t="shared" si="112"/>
        <v>0</v>
      </c>
      <c r="CK58" s="3"/>
      <c r="CL58" s="3">
        <f t="shared" si="113"/>
        <v>0</v>
      </c>
      <c r="CM58" s="3">
        <f t="shared" si="114"/>
        <v>0</v>
      </c>
      <c r="CO58"/>
      <c r="CP58" s="3">
        <f t="shared" si="115"/>
        <v>0</v>
      </c>
      <c r="CQ58" s="3"/>
      <c r="CR58" s="3"/>
      <c r="CS58" s="76">
        <f t="shared" si="116"/>
        <v>0</v>
      </c>
      <c r="CT58" s="3">
        <f t="shared" si="117"/>
        <v>0</v>
      </c>
      <c r="CU58" s="3">
        <f t="shared" si="118"/>
        <v>0</v>
      </c>
      <c r="CV58" s="3"/>
      <c r="CW58" s="3">
        <f t="shared" si="119"/>
        <v>0</v>
      </c>
      <c r="CX58" s="3">
        <f t="shared" si="120"/>
        <v>0</v>
      </c>
      <c r="CZ58"/>
      <c r="DA58" s="3">
        <f t="shared" si="121"/>
        <v>0</v>
      </c>
      <c r="DB58" s="3"/>
      <c r="DC58" s="3"/>
      <c r="DD58" s="76">
        <f t="shared" si="122"/>
        <v>0</v>
      </c>
      <c r="DE58" s="3">
        <f t="shared" si="123"/>
        <v>0</v>
      </c>
      <c r="DF58" s="3">
        <f t="shared" si="124"/>
        <v>0</v>
      </c>
      <c r="DG58" s="3"/>
      <c r="DH58" s="3">
        <f t="shared" si="125"/>
        <v>0</v>
      </c>
      <c r="DI58" s="3">
        <f t="shared" si="126"/>
        <v>0</v>
      </c>
    </row>
    <row r="59" spans="16:113" x14ac:dyDescent="0.25">
      <c r="P59"/>
      <c r="Q59" s="3"/>
      <c r="R59" s="3">
        <f t="shared" si="73"/>
        <v>0</v>
      </c>
      <c r="S59" s="3"/>
      <c r="T59" s="76">
        <f t="shared" si="74"/>
        <v>0</v>
      </c>
      <c r="U59" s="3">
        <f t="shared" si="75"/>
        <v>0</v>
      </c>
      <c r="V59" s="3">
        <f t="shared" si="76"/>
        <v>0</v>
      </c>
      <c r="W59" s="3"/>
      <c r="X59" s="3">
        <f t="shared" si="77"/>
        <v>0</v>
      </c>
      <c r="Y59" s="3">
        <f t="shared" si="78"/>
        <v>0</v>
      </c>
      <c r="Z59"/>
      <c r="AA59"/>
      <c r="AB59" s="3">
        <f t="shared" si="79"/>
        <v>0</v>
      </c>
      <c r="AC59" s="3"/>
      <c r="AD59" s="3"/>
      <c r="AE59" s="76">
        <f t="shared" si="80"/>
        <v>0</v>
      </c>
      <c r="AF59" s="3">
        <f t="shared" si="81"/>
        <v>0</v>
      </c>
      <c r="AG59" s="3">
        <f t="shared" si="82"/>
        <v>0</v>
      </c>
      <c r="AH59" s="3"/>
      <c r="AI59" s="3">
        <f t="shared" si="83"/>
        <v>0</v>
      </c>
      <c r="AJ59" s="3">
        <f t="shared" si="84"/>
        <v>0</v>
      </c>
      <c r="AK59"/>
      <c r="AL59"/>
      <c r="AM59" s="3">
        <f t="shared" si="85"/>
        <v>0</v>
      </c>
      <c r="AN59" s="3"/>
      <c r="AO59" s="3"/>
      <c r="AP59" s="76">
        <f t="shared" si="86"/>
        <v>0</v>
      </c>
      <c r="AQ59" s="3">
        <f t="shared" si="87"/>
        <v>0</v>
      </c>
      <c r="AR59" s="3">
        <f t="shared" si="88"/>
        <v>0</v>
      </c>
      <c r="AS59" s="3"/>
      <c r="AT59" s="3">
        <f t="shared" si="89"/>
        <v>0</v>
      </c>
      <c r="AU59" s="3">
        <f t="shared" si="90"/>
        <v>0</v>
      </c>
      <c r="AV59"/>
      <c r="AW59"/>
      <c r="AX59" s="3">
        <f t="shared" si="91"/>
        <v>0</v>
      </c>
      <c r="AY59" s="3"/>
      <c r="AZ59" s="3"/>
      <c r="BA59" s="76">
        <f t="shared" si="92"/>
        <v>0</v>
      </c>
      <c r="BB59" s="3">
        <f t="shared" si="93"/>
        <v>0</v>
      </c>
      <c r="BC59" s="3">
        <f t="shared" si="94"/>
        <v>0</v>
      </c>
      <c r="BD59" s="3"/>
      <c r="BE59" s="3">
        <f t="shared" si="95"/>
        <v>0</v>
      </c>
      <c r="BF59" s="3">
        <f t="shared" si="96"/>
        <v>0</v>
      </c>
      <c r="BG59"/>
      <c r="BH59"/>
      <c r="BI59" s="3">
        <f t="shared" si="97"/>
        <v>0</v>
      </c>
      <c r="BJ59" s="3"/>
      <c r="BK59" s="3"/>
      <c r="BL59" s="76">
        <f t="shared" si="98"/>
        <v>0</v>
      </c>
      <c r="BM59" s="3">
        <f t="shared" si="99"/>
        <v>0</v>
      </c>
      <c r="BN59" s="3">
        <f t="shared" si="100"/>
        <v>0</v>
      </c>
      <c r="BO59" s="3"/>
      <c r="BP59" s="3">
        <f t="shared" si="101"/>
        <v>0</v>
      </c>
      <c r="BQ59" s="3">
        <f t="shared" si="102"/>
        <v>0</v>
      </c>
      <c r="BS59"/>
      <c r="BT59" s="3">
        <f t="shared" si="103"/>
        <v>0</v>
      </c>
      <c r="BU59" s="3"/>
      <c r="BV59" s="3"/>
      <c r="BW59" s="76">
        <f t="shared" si="104"/>
        <v>0</v>
      </c>
      <c r="BX59" s="3">
        <f t="shared" si="105"/>
        <v>0</v>
      </c>
      <c r="BY59" s="3">
        <f t="shared" si="106"/>
        <v>0</v>
      </c>
      <c r="BZ59" s="3"/>
      <c r="CA59" s="3">
        <f t="shared" si="107"/>
        <v>0</v>
      </c>
      <c r="CB59" s="3">
        <f t="shared" si="108"/>
        <v>0</v>
      </c>
      <c r="CD59"/>
      <c r="CE59" s="3">
        <f t="shared" si="109"/>
        <v>0</v>
      </c>
      <c r="CF59" s="3"/>
      <c r="CG59" s="3"/>
      <c r="CH59" s="76">
        <f t="shared" si="110"/>
        <v>0</v>
      </c>
      <c r="CI59" s="3">
        <f t="shared" si="111"/>
        <v>0</v>
      </c>
      <c r="CJ59" s="3">
        <f t="shared" si="112"/>
        <v>0</v>
      </c>
      <c r="CK59" s="3"/>
      <c r="CL59" s="3">
        <f t="shared" si="113"/>
        <v>0</v>
      </c>
      <c r="CM59" s="3">
        <f t="shared" si="114"/>
        <v>0</v>
      </c>
      <c r="CO59"/>
      <c r="CP59" s="3">
        <f t="shared" si="115"/>
        <v>0</v>
      </c>
      <c r="CQ59" s="3"/>
      <c r="CR59" s="3"/>
      <c r="CS59" s="76">
        <f t="shared" si="116"/>
        <v>0</v>
      </c>
      <c r="CT59" s="3">
        <f t="shared" si="117"/>
        <v>0</v>
      </c>
      <c r="CU59" s="3">
        <f t="shared" si="118"/>
        <v>0</v>
      </c>
      <c r="CV59" s="3"/>
      <c r="CW59" s="3">
        <f t="shared" si="119"/>
        <v>0</v>
      </c>
      <c r="CX59" s="3">
        <f t="shared" si="120"/>
        <v>0</v>
      </c>
      <c r="CZ59"/>
      <c r="DA59" s="3">
        <f t="shared" si="121"/>
        <v>0</v>
      </c>
      <c r="DB59" s="3"/>
      <c r="DC59" s="3"/>
      <c r="DD59" s="76">
        <f t="shared" si="122"/>
        <v>0</v>
      </c>
      <c r="DE59" s="3">
        <f t="shared" si="123"/>
        <v>0</v>
      </c>
      <c r="DF59" s="3">
        <f t="shared" si="124"/>
        <v>0</v>
      </c>
      <c r="DG59" s="3"/>
      <c r="DH59" s="3">
        <f t="shared" si="125"/>
        <v>0</v>
      </c>
      <c r="DI59" s="3">
        <f t="shared" si="126"/>
        <v>0</v>
      </c>
    </row>
    <row r="60" spans="16:113" x14ac:dyDescent="0.25">
      <c r="P60"/>
      <c r="Q60" s="3"/>
      <c r="R60" s="3">
        <f t="shared" si="73"/>
        <v>0</v>
      </c>
      <c r="S60" s="3"/>
      <c r="T60" s="76">
        <f t="shared" si="74"/>
        <v>0</v>
      </c>
      <c r="U60" s="3">
        <f t="shared" si="75"/>
        <v>0</v>
      </c>
      <c r="V60" s="3">
        <f t="shared" si="76"/>
        <v>0</v>
      </c>
      <c r="W60" s="3"/>
      <c r="X60" s="3">
        <f t="shared" si="77"/>
        <v>0</v>
      </c>
      <c r="Y60" s="3">
        <f t="shared" si="78"/>
        <v>0</v>
      </c>
      <c r="Z60"/>
      <c r="AA60"/>
      <c r="AB60" s="3">
        <f t="shared" si="79"/>
        <v>0</v>
      </c>
      <c r="AC60" s="3"/>
      <c r="AD60" s="3"/>
      <c r="AE60" s="76">
        <f t="shared" si="80"/>
        <v>0</v>
      </c>
      <c r="AF60" s="3">
        <f t="shared" si="81"/>
        <v>0</v>
      </c>
      <c r="AG60" s="3">
        <f t="shared" si="82"/>
        <v>0</v>
      </c>
      <c r="AH60" s="3"/>
      <c r="AI60" s="3">
        <f t="shared" si="83"/>
        <v>0</v>
      </c>
      <c r="AJ60" s="3">
        <f t="shared" si="84"/>
        <v>0</v>
      </c>
      <c r="AK60"/>
      <c r="AL60"/>
      <c r="AM60" s="3">
        <f t="shared" si="85"/>
        <v>0</v>
      </c>
      <c r="AN60" s="3"/>
      <c r="AO60" s="3"/>
      <c r="AP60" s="76">
        <f t="shared" si="86"/>
        <v>0</v>
      </c>
      <c r="AQ60" s="3">
        <f t="shared" si="87"/>
        <v>0</v>
      </c>
      <c r="AR60" s="3">
        <f t="shared" si="88"/>
        <v>0</v>
      </c>
      <c r="AS60" s="3"/>
      <c r="AT60" s="3">
        <f t="shared" si="89"/>
        <v>0</v>
      </c>
      <c r="AU60" s="3">
        <f t="shared" si="90"/>
        <v>0</v>
      </c>
      <c r="AV60"/>
      <c r="AW60"/>
      <c r="AX60" s="3">
        <f t="shared" si="91"/>
        <v>0</v>
      </c>
      <c r="AY60" s="3"/>
      <c r="AZ60" s="3"/>
      <c r="BA60" s="76">
        <f t="shared" si="92"/>
        <v>0</v>
      </c>
      <c r="BB60" s="3">
        <f t="shared" si="93"/>
        <v>0</v>
      </c>
      <c r="BC60" s="3">
        <f t="shared" si="94"/>
        <v>0</v>
      </c>
      <c r="BD60" s="3"/>
      <c r="BE60" s="3">
        <f t="shared" si="95"/>
        <v>0</v>
      </c>
      <c r="BF60" s="3">
        <f t="shared" si="96"/>
        <v>0</v>
      </c>
      <c r="BG60"/>
      <c r="BH60"/>
      <c r="BI60" s="3">
        <f t="shared" si="97"/>
        <v>0</v>
      </c>
      <c r="BJ60" s="3"/>
      <c r="BK60" s="3"/>
      <c r="BL60" s="76">
        <f t="shared" si="98"/>
        <v>0</v>
      </c>
      <c r="BM60" s="3">
        <f t="shared" si="99"/>
        <v>0</v>
      </c>
      <c r="BN60" s="3">
        <f t="shared" si="100"/>
        <v>0</v>
      </c>
      <c r="BO60" s="3"/>
      <c r="BP60" s="3">
        <f t="shared" si="101"/>
        <v>0</v>
      </c>
      <c r="BQ60" s="3">
        <f t="shared" si="102"/>
        <v>0</v>
      </c>
      <c r="BS60"/>
      <c r="BT60" s="3">
        <f t="shared" si="103"/>
        <v>0</v>
      </c>
      <c r="BU60" s="3"/>
      <c r="BV60" s="3"/>
      <c r="BW60" s="76">
        <f t="shared" si="104"/>
        <v>0</v>
      </c>
      <c r="BX60" s="3">
        <f t="shared" si="105"/>
        <v>0</v>
      </c>
      <c r="BY60" s="3">
        <f t="shared" si="106"/>
        <v>0</v>
      </c>
      <c r="BZ60" s="3"/>
      <c r="CA60" s="3">
        <f t="shared" si="107"/>
        <v>0</v>
      </c>
      <c r="CB60" s="3">
        <f t="shared" si="108"/>
        <v>0</v>
      </c>
      <c r="CD60"/>
      <c r="CE60" s="3">
        <f t="shared" si="109"/>
        <v>0</v>
      </c>
      <c r="CF60" s="3"/>
      <c r="CG60" s="3"/>
      <c r="CH60" s="76">
        <f t="shared" si="110"/>
        <v>0</v>
      </c>
      <c r="CI60" s="3">
        <f t="shared" si="111"/>
        <v>0</v>
      </c>
      <c r="CJ60" s="3">
        <f t="shared" si="112"/>
        <v>0</v>
      </c>
      <c r="CK60" s="3"/>
      <c r="CL60" s="3">
        <f t="shared" si="113"/>
        <v>0</v>
      </c>
      <c r="CM60" s="3">
        <f t="shared" si="114"/>
        <v>0</v>
      </c>
      <c r="CO60"/>
      <c r="CP60" s="3">
        <f t="shared" si="115"/>
        <v>0</v>
      </c>
      <c r="CQ60" s="3"/>
      <c r="CR60" s="3"/>
      <c r="CS60" s="76">
        <f t="shared" si="116"/>
        <v>0</v>
      </c>
      <c r="CT60" s="3">
        <f t="shared" si="117"/>
        <v>0</v>
      </c>
      <c r="CU60" s="3">
        <f t="shared" si="118"/>
        <v>0</v>
      </c>
      <c r="CV60" s="3"/>
      <c r="CW60" s="3">
        <f t="shared" si="119"/>
        <v>0</v>
      </c>
      <c r="CX60" s="3">
        <f t="shared" si="120"/>
        <v>0</v>
      </c>
      <c r="CZ60"/>
      <c r="DA60" s="3">
        <f t="shared" si="121"/>
        <v>0</v>
      </c>
      <c r="DB60" s="3"/>
      <c r="DC60" s="3"/>
      <c r="DD60" s="76">
        <f t="shared" si="122"/>
        <v>0</v>
      </c>
      <c r="DE60" s="3">
        <f t="shared" si="123"/>
        <v>0</v>
      </c>
      <c r="DF60" s="3">
        <f t="shared" si="124"/>
        <v>0</v>
      </c>
      <c r="DG60" s="3"/>
      <c r="DH60" s="3">
        <f t="shared" si="125"/>
        <v>0</v>
      </c>
      <c r="DI60" s="3">
        <f t="shared" si="126"/>
        <v>0</v>
      </c>
    </row>
    <row r="61" spans="16:113" ht="15.75" thickBot="1" x14ac:dyDescent="0.3">
      <c r="P61"/>
      <c r="Q61" s="7">
        <f>SUM(Q36:Q60)</f>
        <v>0</v>
      </c>
      <c r="R61" s="7">
        <f>SUM(R36:R60)</f>
        <v>48915016.728606671</v>
      </c>
      <c r="S61" s="7">
        <f t="shared" ref="S61:Y61" si="127">SUM(S36:S60)</f>
        <v>0</v>
      </c>
      <c r="T61" s="7">
        <f t="shared" si="127"/>
        <v>48915016.728606671</v>
      </c>
      <c r="U61" s="7">
        <f t="shared" si="127"/>
        <v>24457508.364303336</v>
      </c>
      <c r="V61" s="7">
        <f t="shared" si="127"/>
        <v>24457508.364303336</v>
      </c>
      <c r="W61" s="3"/>
      <c r="X61" s="7">
        <f t="shared" si="127"/>
        <v>-2853139.6713522691</v>
      </c>
      <c r="Y61" s="7">
        <f t="shared" si="127"/>
        <v>46061877.057254404</v>
      </c>
      <c r="Z61"/>
      <c r="AA61"/>
      <c r="AB61" s="7">
        <f>SUM(AB36:AB60)</f>
        <v>46061877.057254404</v>
      </c>
      <c r="AC61" s="7">
        <f>SUM(AC36:AC60)</f>
        <v>0</v>
      </c>
      <c r="AD61" s="7">
        <f t="shared" ref="AD61:AG61" si="128">SUM(AD36:AD60)</f>
        <v>0</v>
      </c>
      <c r="AE61" s="7">
        <f t="shared" si="128"/>
        <v>0</v>
      </c>
      <c r="AF61" s="7">
        <f t="shared" si="128"/>
        <v>0</v>
      </c>
      <c r="AG61" s="7">
        <f t="shared" si="128"/>
        <v>46061877.057254404</v>
      </c>
      <c r="AH61" s="3"/>
      <c r="AI61" s="7">
        <f t="shared" ref="AI61:AJ61" si="129">SUM(AI36:AI60)</f>
        <v>-4900258.4167883536</v>
      </c>
      <c r="AJ61" s="7">
        <f t="shared" si="129"/>
        <v>41161618.640466057</v>
      </c>
      <c r="AK61"/>
      <c r="AL61"/>
      <c r="AM61" s="7">
        <f>SUM(AM36:AM60)</f>
        <v>41161618.640466057</v>
      </c>
      <c r="AN61" s="7">
        <f>SUM(AN36:AN60)</f>
        <v>0</v>
      </c>
      <c r="AO61" s="7">
        <f t="shared" ref="AO61:AR61" si="130">SUM(AO36:AO60)</f>
        <v>0</v>
      </c>
      <c r="AP61" s="7">
        <f t="shared" si="130"/>
        <v>0</v>
      </c>
      <c r="AQ61" s="7">
        <f t="shared" si="130"/>
        <v>0</v>
      </c>
      <c r="AR61" s="7">
        <f t="shared" si="130"/>
        <v>41161618.640466057</v>
      </c>
      <c r="AS61" s="3"/>
      <c r="AT61" s="7">
        <f t="shared" ref="AT61:AU61" si="131">SUM(AT36:AT60)</f>
        <v>-3796295.3237372832</v>
      </c>
      <c r="AU61" s="7">
        <f t="shared" si="131"/>
        <v>37365323.316728771</v>
      </c>
      <c r="AV61"/>
      <c r="AW61"/>
      <c r="AX61" s="7">
        <f>SUM(AX36:AX60)</f>
        <v>37365323.316728771</v>
      </c>
      <c r="AY61" s="7">
        <f>SUM(AY36:AY60)</f>
        <v>0</v>
      </c>
      <c r="AZ61" s="7">
        <f t="shared" ref="AZ61:BC61" si="132">SUM(AZ36:AZ60)</f>
        <v>0</v>
      </c>
      <c r="BA61" s="7">
        <f t="shared" si="132"/>
        <v>0</v>
      </c>
      <c r="BB61" s="7">
        <f t="shared" si="132"/>
        <v>0</v>
      </c>
      <c r="BC61" s="7">
        <f t="shared" si="132"/>
        <v>37365323.316728771</v>
      </c>
      <c r="BD61" s="3"/>
      <c r="BE61" s="7">
        <f t="shared" ref="BE61:BF61" si="133">SUM(BE36:BE60)</f>
        <v>-3285939.141563301</v>
      </c>
      <c r="BF61" s="7">
        <f t="shared" si="133"/>
        <v>34079384.175165467</v>
      </c>
      <c r="BG61"/>
      <c r="BH61"/>
      <c r="BI61" s="7">
        <f>SUM(BI36:BI60)</f>
        <v>34079384.175165467</v>
      </c>
      <c r="BJ61" s="7">
        <f>SUM(BJ36:BJ60)</f>
        <v>0</v>
      </c>
      <c r="BK61" s="7">
        <f t="shared" ref="BK61:BN61" si="134">SUM(BK36:BK60)</f>
        <v>0</v>
      </c>
      <c r="BL61" s="7">
        <f t="shared" si="134"/>
        <v>0</v>
      </c>
      <c r="BM61" s="7">
        <f t="shared" si="134"/>
        <v>0</v>
      </c>
      <c r="BN61" s="7">
        <f t="shared" si="134"/>
        <v>34079384.175165467</v>
      </c>
      <c r="BO61" s="3"/>
      <c r="BP61" s="7">
        <f t="shared" ref="BP61:BQ61" si="135">SUM(BP36:BP60)</f>
        <v>-2909287.1499704872</v>
      </c>
      <c r="BQ61" s="7">
        <f t="shared" si="135"/>
        <v>31170097.02519498</v>
      </c>
      <c r="BS61"/>
      <c r="BT61" s="7">
        <f>SUM(BT36:BT60)</f>
        <v>31170097.02519498</v>
      </c>
      <c r="BU61" s="7">
        <f>SUM(BU36:BU60)</f>
        <v>0</v>
      </c>
      <c r="BV61" s="7">
        <f t="shared" ref="BV61:BY61" si="136">SUM(BV36:BV60)</f>
        <v>0</v>
      </c>
      <c r="BW61" s="7">
        <f t="shared" si="136"/>
        <v>0</v>
      </c>
      <c r="BX61" s="7">
        <f t="shared" si="136"/>
        <v>0</v>
      </c>
      <c r="BY61" s="7">
        <f t="shared" si="136"/>
        <v>31170097.02519498</v>
      </c>
      <c r="BZ61" s="3"/>
      <c r="CA61" s="7">
        <f t="shared" ref="CA61:CB61" si="137">SUM(CA36:CA60)</f>
        <v>-2610425.6985821212</v>
      </c>
      <c r="CB61" s="7">
        <f t="shared" si="137"/>
        <v>28559671.326612864</v>
      </c>
      <c r="CD61"/>
      <c r="CE61" s="7">
        <f>SUM(CE36:CE60)</f>
        <v>28559671.326612864</v>
      </c>
      <c r="CF61" s="7">
        <f>SUM(CF36:CF60)</f>
        <v>0</v>
      </c>
      <c r="CG61" s="7">
        <f t="shared" ref="CG61:CJ61" si="138">SUM(CG36:CG60)</f>
        <v>0</v>
      </c>
      <c r="CH61" s="7">
        <f t="shared" si="138"/>
        <v>0</v>
      </c>
      <c r="CI61" s="7">
        <f t="shared" si="138"/>
        <v>0</v>
      </c>
      <c r="CJ61" s="7">
        <f t="shared" si="138"/>
        <v>28559671.326612864</v>
      </c>
      <c r="CK61" s="3"/>
      <c r="CL61" s="7">
        <f t="shared" ref="CL61:CM61" si="139">SUM(CL36:CL60)</f>
        <v>-2361111.2008610936</v>
      </c>
      <c r="CM61" s="7">
        <f t="shared" si="139"/>
        <v>26198560.125751767</v>
      </c>
      <c r="CO61"/>
      <c r="CP61" s="7">
        <f>SUM(CP36:CP60)</f>
        <v>26198560.125751767</v>
      </c>
      <c r="CQ61" s="7">
        <f>SUM(CQ36:CQ60)</f>
        <v>0</v>
      </c>
      <c r="CR61" s="7">
        <f t="shared" ref="CR61:CU61" si="140">SUM(CR36:CR60)</f>
        <v>0</v>
      </c>
      <c r="CS61" s="7">
        <f t="shared" si="140"/>
        <v>0</v>
      </c>
      <c r="CT61" s="7">
        <f t="shared" si="140"/>
        <v>0</v>
      </c>
      <c r="CU61" s="7">
        <f t="shared" si="140"/>
        <v>26198560.125751767</v>
      </c>
      <c r="CV61" s="3"/>
      <c r="CW61" s="7">
        <f t="shared" ref="CW61:CX61" si="141">SUM(CW36:CW60)</f>
        <v>-2146282.1066140546</v>
      </c>
      <c r="CX61" s="7">
        <f t="shared" si="141"/>
        <v>24052278.01913771</v>
      </c>
      <c r="CZ61"/>
      <c r="DA61" s="7">
        <f>SUM(DA36:DA60)</f>
        <v>24052278.01913771</v>
      </c>
      <c r="DB61" s="7">
        <f>SUM(DB36:DB60)</f>
        <v>0</v>
      </c>
      <c r="DC61" s="7">
        <f t="shared" ref="DC61:DF61" si="142">SUM(DC36:DC60)</f>
        <v>0</v>
      </c>
      <c r="DD61" s="7">
        <f t="shared" si="142"/>
        <v>0</v>
      </c>
      <c r="DE61" s="7">
        <f t="shared" si="142"/>
        <v>0</v>
      </c>
      <c r="DF61" s="7">
        <f t="shared" si="142"/>
        <v>24052278.01913771</v>
      </c>
      <c r="DG61" s="3"/>
      <c r="DH61" s="7">
        <f t="shared" ref="DH61:DI61" si="143">SUM(DH36:DH60)</f>
        <v>-1957339.2662300351</v>
      </c>
      <c r="DI61" s="7">
        <f t="shared" si="143"/>
        <v>22094938.752907678</v>
      </c>
    </row>
    <row r="62" spans="16:113" ht="15.75" thickTop="1" x14ac:dyDescent="0.25"/>
    <row r="64" spans="16:113" x14ac:dyDescent="0.25">
      <c r="X64" s="78">
        <f>+X29-X61</f>
        <v>-2853139.6713522691</v>
      </c>
      <c r="AI64" s="78">
        <f>+AI29-AI61</f>
        <v>806020.92591618467</v>
      </c>
      <c r="AT64" s="78">
        <f>+AT29-AT61</f>
        <v>297942.16713488754</v>
      </c>
      <c r="BE64" s="78">
        <f>+BE29-BE61</f>
        <v>212414.01503909612</v>
      </c>
      <c r="BF64" s="78"/>
      <c r="BP64" s="78">
        <f>+BP29-BP61</f>
        <v>164237.97655371856</v>
      </c>
      <c r="CA64" s="78">
        <f>+CA29-CA61</f>
        <v>134623.47483464936</v>
      </c>
      <c r="CL64" s="78">
        <f>+CL29-CL61</f>
        <v>114691.02288637962</v>
      </c>
      <c r="CW64" s="78">
        <f>+CW29-CW61</f>
        <v>100138.07136065955</v>
      </c>
      <c r="DH64" s="78">
        <f>+DH29-DH61</f>
        <v>88804.769023360917</v>
      </c>
    </row>
    <row r="68" spans="16:112" x14ac:dyDescent="0.25">
      <c r="P68" s="35">
        <v>1</v>
      </c>
      <c r="X68" s="78">
        <f>X4-X36</f>
        <v>-7900</v>
      </c>
      <c r="AA68" s="35">
        <v>1</v>
      </c>
      <c r="AI68" s="78">
        <f>AI4-AI36</f>
        <v>316</v>
      </c>
      <c r="AL68" s="35">
        <v>1</v>
      </c>
      <c r="AT68" s="78">
        <f>AT4-AT36</f>
        <v>303.35999999999876</v>
      </c>
      <c r="AW68" s="35">
        <v>1</v>
      </c>
      <c r="BE68" s="78">
        <f>BE4-BE36</f>
        <v>291.22559999999976</v>
      </c>
      <c r="BH68" s="35">
        <v>1</v>
      </c>
      <c r="BP68" s="78">
        <f>BP4-BP36</f>
        <v>279.57657599999948</v>
      </c>
      <c r="BS68" s="35">
        <v>1</v>
      </c>
      <c r="CA68" s="78">
        <f>CA4-CA36</f>
        <v>268.3935129599995</v>
      </c>
      <c r="CD68" s="35">
        <v>1</v>
      </c>
      <c r="CL68" s="78">
        <f>CL4-CL36</f>
        <v>257.65777244159835</v>
      </c>
      <c r="CO68" s="35">
        <v>1</v>
      </c>
      <c r="CW68" s="78">
        <f>CW4-CW36</f>
        <v>247.35146154393442</v>
      </c>
      <c r="CZ68" s="35">
        <v>1</v>
      </c>
      <c r="DH68" s="78">
        <f>DH4-DH36</f>
        <v>237.45740308217682</v>
      </c>
    </row>
    <row r="69" spans="16:112" x14ac:dyDescent="0.25">
      <c r="P69" s="35" t="s">
        <v>28</v>
      </c>
      <c r="X69" s="78">
        <f t="shared" ref="X69:X89" si="144">X5-X37</f>
        <v>0</v>
      </c>
      <c r="AA69" s="35" t="s">
        <v>28</v>
      </c>
      <c r="AI69" s="78">
        <f t="shared" ref="AI69:AI89" si="145">AI5-AI37</f>
        <v>0</v>
      </c>
      <c r="AL69" s="35" t="s">
        <v>28</v>
      </c>
      <c r="AT69" s="78">
        <f t="shared" ref="AT69:AT89" si="146">AT5-AT37</f>
        <v>0</v>
      </c>
      <c r="AW69" s="35" t="s">
        <v>28</v>
      </c>
      <c r="BE69" s="78">
        <f t="shared" ref="BE69:BE89" si="147">BE5-BE37</f>
        <v>0</v>
      </c>
      <c r="BH69" s="35" t="s">
        <v>28</v>
      </c>
      <c r="BP69" s="78">
        <f t="shared" ref="BP69:BP89" si="148">BP5-BP37</f>
        <v>0</v>
      </c>
      <c r="BS69" s="35" t="s">
        <v>28</v>
      </c>
      <c r="CA69" s="78">
        <f t="shared" ref="CA69:CA89" si="149">CA5-CA37</f>
        <v>0</v>
      </c>
      <c r="CD69" s="35" t="s">
        <v>28</v>
      </c>
      <c r="CL69" s="78">
        <f t="shared" ref="CL69:CL89" si="150">CL5-CL37</f>
        <v>0</v>
      </c>
      <c r="CO69" s="35" t="s">
        <v>28</v>
      </c>
      <c r="CW69" s="78">
        <f t="shared" ref="CW69:CW89" si="151">CW5-CW37</f>
        <v>0</v>
      </c>
      <c r="CZ69" s="35" t="s">
        <v>28</v>
      </c>
      <c r="DH69" s="78">
        <f t="shared" ref="DH69:DH89" si="152">DH5-DH37</f>
        <v>0</v>
      </c>
    </row>
    <row r="70" spans="16:112" x14ac:dyDescent="0.25">
      <c r="P70" s="35">
        <v>2</v>
      </c>
      <c r="X70" s="78">
        <f t="shared" si="144"/>
        <v>0</v>
      </c>
      <c r="AA70" s="35">
        <v>2</v>
      </c>
      <c r="AI70" s="78">
        <f t="shared" si="145"/>
        <v>0</v>
      </c>
      <c r="AL70" s="35">
        <v>2</v>
      </c>
      <c r="AT70" s="78">
        <f t="shared" si="146"/>
        <v>0</v>
      </c>
      <c r="AW70" s="35">
        <v>2</v>
      </c>
      <c r="BE70" s="78">
        <f t="shared" si="147"/>
        <v>0</v>
      </c>
      <c r="BH70" s="35">
        <v>2</v>
      </c>
      <c r="BP70" s="78">
        <f t="shared" si="148"/>
        <v>0</v>
      </c>
      <c r="BS70" s="35">
        <v>2</v>
      </c>
      <c r="CA70" s="78">
        <f t="shared" si="149"/>
        <v>0</v>
      </c>
      <c r="CD70" s="35">
        <v>2</v>
      </c>
      <c r="CL70" s="78">
        <f t="shared" si="150"/>
        <v>0</v>
      </c>
      <c r="CO70" s="35">
        <v>2</v>
      </c>
      <c r="CW70" s="78">
        <f t="shared" si="151"/>
        <v>0</v>
      </c>
      <c r="CZ70" s="35">
        <v>2</v>
      </c>
      <c r="DH70" s="78">
        <f t="shared" si="152"/>
        <v>0</v>
      </c>
    </row>
    <row r="71" spans="16:112" x14ac:dyDescent="0.25">
      <c r="P71" s="35">
        <v>8</v>
      </c>
      <c r="X71" s="78">
        <f t="shared" si="144"/>
        <v>-74319.999999999985</v>
      </c>
      <c r="AA71" s="35">
        <v>8</v>
      </c>
      <c r="AI71" s="78">
        <f t="shared" si="145"/>
        <v>14863.999999999985</v>
      </c>
      <c r="AL71" s="35">
        <v>8</v>
      </c>
      <c r="AT71" s="78">
        <f t="shared" si="146"/>
        <v>11891.200000000012</v>
      </c>
      <c r="AW71" s="35">
        <v>8</v>
      </c>
      <c r="BE71" s="78">
        <f t="shared" si="147"/>
        <v>9512.9600000000064</v>
      </c>
      <c r="BH71" s="35">
        <v>8</v>
      </c>
      <c r="BP71" s="78">
        <f t="shared" si="148"/>
        <v>7610.3680000000022</v>
      </c>
      <c r="BS71" s="35">
        <v>8</v>
      </c>
      <c r="CA71" s="78">
        <f t="shared" si="149"/>
        <v>6088.2944000000061</v>
      </c>
      <c r="CD71" s="35">
        <v>8</v>
      </c>
      <c r="CL71" s="78">
        <f t="shared" si="150"/>
        <v>4870.6355200000035</v>
      </c>
      <c r="CO71" s="35">
        <v>8</v>
      </c>
      <c r="CW71" s="78">
        <f t="shared" si="151"/>
        <v>3896.5084160000042</v>
      </c>
      <c r="CZ71" s="35">
        <v>8</v>
      </c>
      <c r="DH71" s="78">
        <f t="shared" si="152"/>
        <v>3117.2067328000048</v>
      </c>
    </row>
    <row r="72" spans="16:112" x14ac:dyDescent="0.25">
      <c r="P72" s="35">
        <v>10</v>
      </c>
      <c r="X72" s="78">
        <f t="shared" si="144"/>
        <v>-253500</v>
      </c>
      <c r="AA72" s="35">
        <v>10</v>
      </c>
      <c r="AI72" s="78">
        <f t="shared" si="145"/>
        <v>76050</v>
      </c>
      <c r="AL72" s="35">
        <v>10</v>
      </c>
      <c r="AT72" s="78">
        <f t="shared" si="146"/>
        <v>53235</v>
      </c>
      <c r="AW72" s="35">
        <v>10</v>
      </c>
      <c r="BE72" s="78">
        <f t="shared" si="147"/>
        <v>37264.5</v>
      </c>
      <c r="BH72" s="35">
        <v>10</v>
      </c>
      <c r="BP72" s="78">
        <f t="shared" si="148"/>
        <v>26085.150000000009</v>
      </c>
      <c r="BS72" s="35">
        <v>10</v>
      </c>
      <c r="CA72" s="78">
        <f t="shared" si="149"/>
        <v>18259.60500000001</v>
      </c>
      <c r="CD72" s="35">
        <v>10</v>
      </c>
      <c r="CL72" s="78">
        <f t="shared" si="150"/>
        <v>12781.7235</v>
      </c>
      <c r="CO72" s="35">
        <v>10</v>
      </c>
      <c r="CW72" s="78">
        <f t="shared" si="151"/>
        <v>8947.2064500000124</v>
      </c>
      <c r="CZ72" s="35">
        <v>10</v>
      </c>
      <c r="DH72" s="78">
        <f t="shared" si="152"/>
        <v>6263.0445150000014</v>
      </c>
    </row>
    <row r="73" spans="16:112" x14ac:dyDescent="0.25">
      <c r="P73" s="35">
        <v>10.1</v>
      </c>
      <c r="X73" s="78">
        <f t="shared" si="144"/>
        <v>0</v>
      </c>
      <c r="AA73" s="35">
        <v>10.1</v>
      </c>
      <c r="AI73" s="78">
        <f t="shared" si="145"/>
        <v>0</v>
      </c>
      <c r="AL73" s="35">
        <v>10.1</v>
      </c>
      <c r="AT73" s="78">
        <f t="shared" si="146"/>
        <v>0</v>
      </c>
      <c r="AW73" s="35">
        <v>10.1</v>
      </c>
      <c r="BE73" s="78">
        <f t="shared" si="147"/>
        <v>0</v>
      </c>
      <c r="BH73" s="35">
        <v>10.1</v>
      </c>
      <c r="BP73" s="78">
        <f t="shared" si="148"/>
        <v>0</v>
      </c>
      <c r="BS73" s="35">
        <v>10.1</v>
      </c>
      <c r="CA73" s="78">
        <f t="shared" si="149"/>
        <v>0</v>
      </c>
      <c r="CD73" s="35">
        <v>10.1</v>
      </c>
      <c r="CL73" s="78">
        <f t="shared" si="150"/>
        <v>0</v>
      </c>
      <c r="CO73" s="35">
        <v>10.1</v>
      </c>
      <c r="CW73" s="78">
        <f t="shared" si="151"/>
        <v>0</v>
      </c>
      <c r="CZ73" s="35">
        <v>10.1</v>
      </c>
      <c r="DH73" s="78">
        <f t="shared" si="152"/>
        <v>0</v>
      </c>
    </row>
    <row r="74" spans="16:112" x14ac:dyDescent="0.25">
      <c r="P74" s="35">
        <v>12</v>
      </c>
      <c r="X74" s="78">
        <f t="shared" si="144"/>
        <v>-344750.00240000413</v>
      </c>
      <c r="AA74" s="35">
        <v>12</v>
      </c>
      <c r="AI74" s="78">
        <f t="shared" si="145"/>
        <v>344750.00240000413</v>
      </c>
      <c r="AL74" s="35">
        <v>12</v>
      </c>
      <c r="AT74" s="78">
        <f t="shared" si="146"/>
        <v>0</v>
      </c>
      <c r="AW74" s="35">
        <v>12</v>
      </c>
      <c r="BE74" s="78">
        <f t="shared" si="147"/>
        <v>0</v>
      </c>
      <c r="BH74" s="35">
        <v>12</v>
      </c>
      <c r="BP74" s="78">
        <f t="shared" si="148"/>
        <v>0</v>
      </c>
      <c r="BS74" s="35">
        <v>12</v>
      </c>
      <c r="CA74" s="78">
        <f t="shared" si="149"/>
        <v>0</v>
      </c>
      <c r="CD74" s="35">
        <v>12</v>
      </c>
      <c r="CL74" s="78">
        <f t="shared" si="150"/>
        <v>0</v>
      </c>
      <c r="CO74" s="35">
        <v>12</v>
      </c>
      <c r="CW74" s="78">
        <f t="shared" si="151"/>
        <v>0</v>
      </c>
      <c r="CZ74" s="35">
        <v>12</v>
      </c>
      <c r="DH74" s="78">
        <f t="shared" si="152"/>
        <v>0</v>
      </c>
    </row>
    <row r="75" spans="16:112" x14ac:dyDescent="0.25">
      <c r="P75" s="35" t="s">
        <v>29</v>
      </c>
      <c r="X75" s="78">
        <f t="shared" si="144"/>
        <v>0</v>
      </c>
      <c r="AA75" s="35" t="s">
        <v>29</v>
      </c>
      <c r="AI75" s="78">
        <f t="shared" si="145"/>
        <v>0</v>
      </c>
      <c r="AL75" s="35" t="s">
        <v>29</v>
      </c>
      <c r="AT75" s="78">
        <f t="shared" si="146"/>
        <v>0</v>
      </c>
      <c r="AW75" s="35" t="s">
        <v>29</v>
      </c>
      <c r="BE75" s="78">
        <f t="shared" si="147"/>
        <v>0</v>
      </c>
      <c r="BH75" s="35" t="s">
        <v>29</v>
      </c>
      <c r="BP75" s="78">
        <f t="shared" si="148"/>
        <v>0</v>
      </c>
      <c r="BS75" s="35" t="s">
        <v>29</v>
      </c>
      <c r="CA75" s="78">
        <f t="shared" si="149"/>
        <v>0</v>
      </c>
      <c r="CD75" s="35" t="s">
        <v>29</v>
      </c>
      <c r="CL75" s="78">
        <f t="shared" si="150"/>
        <v>0</v>
      </c>
      <c r="CO75" s="35" t="s">
        <v>29</v>
      </c>
      <c r="CW75" s="78">
        <f t="shared" si="151"/>
        <v>0</v>
      </c>
      <c r="CZ75" s="35" t="s">
        <v>29</v>
      </c>
      <c r="DH75" s="78">
        <f t="shared" si="152"/>
        <v>0</v>
      </c>
    </row>
    <row r="76" spans="16:112" x14ac:dyDescent="0.25">
      <c r="P76" s="35" t="s">
        <v>30</v>
      </c>
      <c r="X76" s="78">
        <f t="shared" si="144"/>
        <v>0</v>
      </c>
      <c r="AA76" s="35" t="s">
        <v>30</v>
      </c>
      <c r="AI76" s="78">
        <f t="shared" si="145"/>
        <v>0</v>
      </c>
      <c r="AL76" s="35" t="s">
        <v>30</v>
      </c>
      <c r="AT76" s="78">
        <f t="shared" si="146"/>
        <v>0</v>
      </c>
      <c r="AW76" s="35" t="s">
        <v>30</v>
      </c>
      <c r="BE76" s="78">
        <f t="shared" si="147"/>
        <v>0</v>
      </c>
      <c r="BH76" s="35" t="s">
        <v>30</v>
      </c>
      <c r="BP76" s="78">
        <f t="shared" si="148"/>
        <v>0</v>
      </c>
      <c r="BS76" s="35" t="s">
        <v>30</v>
      </c>
      <c r="CA76" s="78">
        <f t="shared" si="149"/>
        <v>0</v>
      </c>
      <c r="CD76" s="35" t="s">
        <v>30</v>
      </c>
      <c r="CL76" s="78">
        <f t="shared" si="150"/>
        <v>0</v>
      </c>
      <c r="CO76" s="35" t="s">
        <v>30</v>
      </c>
      <c r="CW76" s="78">
        <f t="shared" si="151"/>
        <v>0</v>
      </c>
      <c r="CZ76" s="35" t="s">
        <v>30</v>
      </c>
      <c r="DH76" s="78">
        <f t="shared" si="152"/>
        <v>0</v>
      </c>
    </row>
    <row r="77" spans="16:112" x14ac:dyDescent="0.25">
      <c r="P77" s="35" t="s">
        <v>31</v>
      </c>
      <c r="X77" s="78">
        <f t="shared" si="144"/>
        <v>0</v>
      </c>
      <c r="AA77" s="35" t="s">
        <v>31</v>
      </c>
      <c r="AI77" s="78">
        <f t="shared" si="145"/>
        <v>0</v>
      </c>
      <c r="AL77" s="35" t="s">
        <v>31</v>
      </c>
      <c r="AT77" s="78">
        <f t="shared" si="146"/>
        <v>0</v>
      </c>
      <c r="AW77" s="35" t="s">
        <v>31</v>
      </c>
      <c r="BE77" s="78">
        <f t="shared" si="147"/>
        <v>0</v>
      </c>
      <c r="BH77" s="35" t="s">
        <v>31</v>
      </c>
      <c r="BP77" s="78">
        <f t="shared" si="148"/>
        <v>0</v>
      </c>
      <c r="BS77" s="35" t="s">
        <v>31</v>
      </c>
      <c r="CA77" s="78">
        <f t="shared" si="149"/>
        <v>0</v>
      </c>
      <c r="CD77" s="35" t="s">
        <v>31</v>
      </c>
      <c r="CL77" s="78">
        <f t="shared" si="150"/>
        <v>0</v>
      </c>
      <c r="CO77" s="35" t="s">
        <v>31</v>
      </c>
      <c r="CW77" s="78">
        <f t="shared" si="151"/>
        <v>0</v>
      </c>
      <c r="CZ77" s="35" t="s">
        <v>31</v>
      </c>
      <c r="DH77" s="78">
        <f t="shared" si="152"/>
        <v>0</v>
      </c>
    </row>
    <row r="78" spans="16:112" x14ac:dyDescent="0.25">
      <c r="P78" s="35" t="s">
        <v>32</v>
      </c>
      <c r="X78" s="78">
        <f t="shared" si="144"/>
        <v>0</v>
      </c>
      <c r="AA78" s="35" t="s">
        <v>32</v>
      </c>
      <c r="AI78" s="78">
        <f t="shared" si="145"/>
        <v>0</v>
      </c>
      <c r="AL78" s="35" t="s">
        <v>32</v>
      </c>
      <c r="AT78" s="78">
        <f t="shared" si="146"/>
        <v>0</v>
      </c>
      <c r="AW78" s="35" t="s">
        <v>32</v>
      </c>
      <c r="BE78" s="78">
        <f t="shared" si="147"/>
        <v>0</v>
      </c>
      <c r="BH78" s="35" t="s">
        <v>32</v>
      </c>
      <c r="BP78" s="78">
        <f t="shared" si="148"/>
        <v>0</v>
      </c>
      <c r="BS78" s="35" t="s">
        <v>32</v>
      </c>
      <c r="CA78" s="78">
        <f t="shared" si="149"/>
        <v>0</v>
      </c>
      <c r="CD78" s="35" t="s">
        <v>32</v>
      </c>
      <c r="CL78" s="78">
        <f t="shared" si="150"/>
        <v>0</v>
      </c>
      <c r="CO78" s="35" t="s">
        <v>32</v>
      </c>
      <c r="CW78" s="78">
        <f t="shared" si="151"/>
        <v>0</v>
      </c>
      <c r="CZ78" s="35" t="s">
        <v>32</v>
      </c>
      <c r="DH78" s="78">
        <f t="shared" si="152"/>
        <v>0</v>
      </c>
    </row>
    <row r="79" spans="16:112" x14ac:dyDescent="0.25">
      <c r="P79" s="35">
        <v>14</v>
      </c>
      <c r="X79" s="78">
        <f t="shared" si="144"/>
        <v>0</v>
      </c>
      <c r="AA79" s="35">
        <v>14</v>
      </c>
      <c r="AI79" s="78">
        <f t="shared" si="145"/>
        <v>0</v>
      </c>
      <c r="AL79" s="35">
        <v>14</v>
      </c>
      <c r="AT79" s="78">
        <f t="shared" si="146"/>
        <v>0</v>
      </c>
      <c r="AW79" s="35">
        <v>14</v>
      </c>
      <c r="BE79" s="78">
        <f t="shared" si="147"/>
        <v>0</v>
      </c>
      <c r="BH79" s="35">
        <v>14</v>
      </c>
      <c r="BP79" s="78">
        <f t="shared" si="148"/>
        <v>0</v>
      </c>
      <c r="BS79" s="35">
        <v>14</v>
      </c>
      <c r="CA79" s="78">
        <f t="shared" si="149"/>
        <v>0</v>
      </c>
      <c r="CD79" s="35">
        <v>14</v>
      </c>
      <c r="CL79" s="78">
        <f t="shared" si="150"/>
        <v>0</v>
      </c>
      <c r="CO79" s="35">
        <v>14</v>
      </c>
      <c r="CW79" s="78">
        <f t="shared" si="151"/>
        <v>0</v>
      </c>
      <c r="CZ79" s="35">
        <v>14</v>
      </c>
      <c r="DH79" s="78">
        <f t="shared" si="152"/>
        <v>0</v>
      </c>
    </row>
    <row r="80" spans="16:112" x14ac:dyDescent="0.25">
      <c r="P80" s="35">
        <v>17</v>
      </c>
      <c r="X80" s="78">
        <f t="shared" si="144"/>
        <v>0</v>
      </c>
      <c r="AA80" s="35">
        <v>17</v>
      </c>
      <c r="AI80" s="78">
        <f t="shared" si="145"/>
        <v>0</v>
      </c>
      <c r="AL80" s="35">
        <v>17</v>
      </c>
      <c r="AT80" s="78">
        <f t="shared" si="146"/>
        <v>0</v>
      </c>
      <c r="AW80" s="35">
        <v>17</v>
      </c>
      <c r="BE80" s="78">
        <f t="shared" si="147"/>
        <v>0</v>
      </c>
      <c r="BH80" s="35">
        <v>17</v>
      </c>
      <c r="BP80" s="78">
        <f t="shared" si="148"/>
        <v>0</v>
      </c>
      <c r="BS80" s="35">
        <v>17</v>
      </c>
      <c r="CA80" s="78">
        <f t="shared" si="149"/>
        <v>0</v>
      </c>
      <c r="CD80" s="35">
        <v>17</v>
      </c>
      <c r="CL80" s="78">
        <f t="shared" si="150"/>
        <v>0</v>
      </c>
      <c r="CO80" s="35">
        <v>17</v>
      </c>
      <c r="CW80" s="78">
        <f t="shared" si="151"/>
        <v>0</v>
      </c>
      <c r="CZ80" s="35">
        <v>17</v>
      </c>
      <c r="DH80" s="78">
        <f t="shared" si="152"/>
        <v>0</v>
      </c>
    </row>
    <row r="81" spans="16:112" x14ac:dyDescent="0.25">
      <c r="P81" s="35">
        <v>42</v>
      </c>
      <c r="X81" s="78">
        <f t="shared" si="144"/>
        <v>0</v>
      </c>
      <c r="AA81" s="35">
        <v>42</v>
      </c>
      <c r="AI81" s="78">
        <f t="shared" si="145"/>
        <v>0</v>
      </c>
      <c r="AL81" s="35">
        <v>42</v>
      </c>
      <c r="AT81" s="78">
        <f t="shared" si="146"/>
        <v>0</v>
      </c>
      <c r="AW81" s="35">
        <v>42</v>
      </c>
      <c r="BE81" s="78">
        <f t="shared" si="147"/>
        <v>0</v>
      </c>
      <c r="BH81" s="35">
        <v>42</v>
      </c>
      <c r="BP81" s="78">
        <f t="shared" si="148"/>
        <v>0</v>
      </c>
      <c r="BS81" s="35">
        <v>42</v>
      </c>
      <c r="CA81" s="78">
        <f t="shared" si="149"/>
        <v>0</v>
      </c>
      <c r="CD81" s="35">
        <v>42</v>
      </c>
      <c r="CL81" s="78">
        <f t="shared" si="150"/>
        <v>0</v>
      </c>
      <c r="CO81" s="35">
        <v>42</v>
      </c>
      <c r="CW81" s="78">
        <f t="shared" si="151"/>
        <v>0</v>
      </c>
      <c r="CZ81" s="35">
        <v>42</v>
      </c>
      <c r="DH81" s="78">
        <f t="shared" si="152"/>
        <v>0</v>
      </c>
    </row>
    <row r="82" spans="16:112" x14ac:dyDescent="0.25">
      <c r="P82" s="35">
        <v>43.1</v>
      </c>
      <c r="X82" s="78">
        <f t="shared" si="144"/>
        <v>0</v>
      </c>
      <c r="AA82" s="35">
        <v>43.1</v>
      </c>
      <c r="AI82" s="78">
        <f t="shared" si="145"/>
        <v>0</v>
      </c>
      <c r="AL82" s="35">
        <v>43.1</v>
      </c>
      <c r="AT82" s="78">
        <f t="shared" si="146"/>
        <v>0</v>
      </c>
      <c r="AW82" s="35">
        <v>43.1</v>
      </c>
      <c r="BE82" s="78">
        <f t="shared" si="147"/>
        <v>0</v>
      </c>
      <c r="BH82" s="35">
        <v>43.1</v>
      </c>
      <c r="BP82" s="78">
        <f t="shared" si="148"/>
        <v>0</v>
      </c>
      <c r="BS82" s="35">
        <v>43.1</v>
      </c>
      <c r="CA82" s="78">
        <f t="shared" si="149"/>
        <v>0</v>
      </c>
      <c r="CD82" s="35">
        <v>43.1</v>
      </c>
      <c r="CL82" s="78">
        <f t="shared" si="150"/>
        <v>0</v>
      </c>
      <c r="CO82" s="35">
        <v>43.1</v>
      </c>
      <c r="CW82" s="78">
        <f t="shared" si="151"/>
        <v>0</v>
      </c>
      <c r="CZ82" s="35">
        <v>43.1</v>
      </c>
      <c r="DH82" s="78">
        <f t="shared" si="152"/>
        <v>0</v>
      </c>
    </row>
    <row r="83" spans="16:112" x14ac:dyDescent="0.25">
      <c r="P83" s="35">
        <v>43.2</v>
      </c>
      <c r="X83" s="78">
        <f t="shared" si="144"/>
        <v>0</v>
      </c>
      <c r="AA83" s="35">
        <v>43.2</v>
      </c>
      <c r="AI83" s="78">
        <f t="shared" si="145"/>
        <v>0</v>
      </c>
      <c r="AL83" s="35">
        <v>43.2</v>
      </c>
      <c r="AT83" s="78">
        <f t="shared" si="146"/>
        <v>0</v>
      </c>
      <c r="AW83" s="35">
        <v>43.2</v>
      </c>
      <c r="BE83" s="78">
        <f t="shared" si="147"/>
        <v>0</v>
      </c>
      <c r="BH83" s="35">
        <v>43.2</v>
      </c>
      <c r="BP83" s="78">
        <f t="shared" si="148"/>
        <v>0</v>
      </c>
      <c r="BS83" s="35">
        <v>43.2</v>
      </c>
      <c r="CA83" s="78">
        <f t="shared" si="149"/>
        <v>0</v>
      </c>
      <c r="CD83" s="35">
        <v>43.2</v>
      </c>
      <c r="CL83" s="78">
        <f t="shared" si="150"/>
        <v>0</v>
      </c>
      <c r="CO83" s="35">
        <v>43.2</v>
      </c>
      <c r="CW83" s="78">
        <f t="shared" si="151"/>
        <v>0</v>
      </c>
      <c r="CZ83" s="35">
        <v>43.2</v>
      </c>
      <c r="DH83" s="78">
        <f t="shared" si="152"/>
        <v>0</v>
      </c>
    </row>
    <row r="84" spans="16:112" x14ac:dyDescent="0.25">
      <c r="P84" s="35">
        <v>45</v>
      </c>
      <c r="X84" s="78">
        <f t="shared" si="144"/>
        <v>0</v>
      </c>
      <c r="AA84" s="35">
        <v>45</v>
      </c>
      <c r="AI84" s="78">
        <f t="shared" si="145"/>
        <v>0</v>
      </c>
      <c r="AL84" s="35">
        <v>45</v>
      </c>
      <c r="AT84" s="78">
        <f t="shared" si="146"/>
        <v>0</v>
      </c>
      <c r="AW84" s="35">
        <v>45</v>
      </c>
      <c r="BE84" s="78">
        <f t="shared" si="147"/>
        <v>0</v>
      </c>
      <c r="BH84" s="35">
        <v>45</v>
      </c>
      <c r="BP84" s="78">
        <f t="shared" si="148"/>
        <v>0</v>
      </c>
      <c r="BS84" s="35">
        <v>45</v>
      </c>
      <c r="CA84" s="78">
        <f t="shared" si="149"/>
        <v>0</v>
      </c>
      <c r="CD84" s="35">
        <v>45</v>
      </c>
      <c r="CL84" s="78">
        <f t="shared" si="150"/>
        <v>0</v>
      </c>
      <c r="CO84" s="35">
        <v>45</v>
      </c>
      <c r="CW84" s="78">
        <f t="shared" si="151"/>
        <v>0</v>
      </c>
      <c r="CZ84" s="35">
        <v>45</v>
      </c>
      <c r="DH84" s="78">
        <f t="shared" si="152"/>
        <v>0</v>
      </c>
    </row>
    <row r="85" spans="16:112" x14ac:dyDescent="0.25">
      <c r="P85" s="35">
        <v>46</v>
      </c>
      <c r="X85" s="78">
        <f t="shared" si="144"/>
        <v>0</v>
      </c>
      <c r="AA85" s="35">
        <v>46</v>
      </c>
      <c r="AI85" s="78">
        <f t="shared" si="145"/>
        <v>0</v>
      </c>
      <c r="AL85" s="35">
        <v>46</v>
      </c>
      <c r="AT85" s="78">
        <f t="shared" si="146"/>
        <v>0</v>
      </c>
      <c r="AW85" s="35">
        <v>46</v>
      </c>
      <c r="BE85" s="78">
        <f t="shared" si="147"/>
        <v>0</v>
      </c>
      <c r="BH85" s="35">
        <v>46</v>
      </c>
      <c r="BP85" s="78">
        <f t="shared" si="148"/>
        <v>0</v>
      </c>
      <c r="BS85" s="35">
        <v>46</v>
      </c>
      <c r="CA85" s="78">
        <f t="shared" si="149"/>
        <v>0</v>
      </c>
      <c r="CD85" s="35">
        <v>46</v>
      </c>
      <c r="CL85" s="78">
        <f t="shared" si="150"/>
        <v>0</v>
      </c>
      <c r="CO85" s="35">
        <v>46</v>
      </c>
      <c r="CW85" s="78">
        <f t="shared" si="151"/>
        <v>0</v>
      </c>
      <c r="CZ85" s="35">
        <v>46</v>
      </c>
      <c r="DH85" s="78">
        <f t="shared" si="152"/>
        <v>0</v>
      </c>
    </row>
    <row r="86" spans="16:112" x14ac:dyDescent="0.25">
      <c r="P86" s="35">
        <v>47</v>
      </c>
      <c r="X86" s="78">
        <f t="shared" si="144"/>
        <v>-1755164.6689522669</v>
      </c>
      <c r="AA86" s="35">
        <v>47</v>
      </c>
      <c r="AI86" s="78">
        <f t="shared" si="145"/>
        <v>140413.17351618176</v>
      </c>
      <c r="AL86" s="35">
        <v>47</v>
      </c>
      <c r="AT86" s="78">
        <f t="shared" si="146"/>
        <v>129180.11963488767</v>
      </c>
      <c r="AW86" s="35">
        <v>47</v>
      </c>
      <c r="BE86" s="78">
        <f t="shared" si="147"/>
        <v>118845.71006409638</v>
      </c>
      <c r="BH86" s="35">
        <v>47</v>
      </c>
      <c r="BP86" s="78">
        <f t="shared" si="148"/>
        <v>109338.05325896852</v>
      </c>
      <c r="BS86" s="35">
        <v>47</v>
      </c>
      <c r="CA86" s="78">
        <f t="shared" si="149"/>
        <v>100591.00899825152</v>
      </c>
      <c r="CD86" s="35">
        <v>47</v>
      </c>
      <c r="CL86" s="78">
        <f t="shared" si="150"/>
        <v>92543.728278391063</v>
      </c>
      <c r="CO86" s="35">
        <v>47</v>
      </c>
      <c r="CW86" s="78">
        <f t="shared" si="151"/>
        <v>85140.230016120011</v>
      </c>
      <c r="CZ86" s="35">
        <v>47</v>
      </c>
      <c r="DH86" s="78">
        <f t="shared" si="152"/>
        <v>78329.011614830699</v>
      </c>
    </row>
    <row r="87" spans="16:112" x14ac:dyDescent="0.25">
      <c r="P87" s="35">
        <v>50</v>
      </c>
      <c r="X87" s="78">
        <f t="shared" si="144"/>
        <v>0</v>
      </c>
      <c r="AA87" s="35">
        <v>50</v>
      </c>
      <c r="AI87" s="78">
        <f t="shared" si="145"/>
        <v>0</v>
      </c>
      <c r="AL87" s="35">
        <v>50</v>
      </c>
      <c r="AT87" s="78">
        <f t="shared" si="146"/>
        <v>0</v>
      </c>
      <c r="AW87" s="35">
        <v>50</v>
      </c>
      <c r="BE87" s="78">
        <f t="shared" si="147"/>
        <v>0</v>
      </c>
      <c r="BH87" s="35">
        <v>50</v>
      </c>
      <c r="BP87" s="78">
        <f t="shared" si="148"/>
        <v>0</v>
      </c>
      <c r="BS87" s="35">
        <v>50</v>
      </c>
      <c r="CA87" s="78">
        <f t="shared" si="149"/>
        <v>0</v>
      </c>
      <c r="CD87" s="35">
        <v>50</v>
      </c>
      <c r="CL87" s="78">
        <f t="shared" si="150"/>
        <v>0</v>
      </c>
      <c r="CO87" s="35">
        <v>50</v>
      </c>
      <c r="CW87" s="78">
        <f t="shared" si="151"/>
        <v>0</v>
      </c>
      <c r="CZ87" s="35">
        <v>50</v>
      </c>
      <c r="DH87" s="78">
        <f t="shared" si="152"/>
        <v>0</v>
      </c>
    </row>
    <row r="88" spans="16:112" x14ac:dyDescent="0.25">
      <c r="P88" s="35">
        <v>52</v>
      </c>
      <c r="X88" s="78">
        <f t="shared" si="144"/>
        <v>-417504.9999999979</v>
      </c>
      <c r="AA88" s="35">
        <v>52</v>
      </c>
      <c r="AI88" s="78">
        <f t="shared" si="145"/>
        <v>229627.74999999884</v>
      </c>
      <c r="AL88" s="35">
        <v>52</v>
      </c>
      <c r="AT88" s="78">
        <f t="shared" si="146"/>
        <v>103332.48749999949</v>
      </c>
      <c r="AW88" s="35">
        <v>52</v>
      </c>
      <c r="BE88" s="78">
        <f t="shared" si="147"/>
        <v>46499.619374999762</v>
      </c>
      <c r="BH88" s="35">
        <v>52</v>
      </c>
      <c r="BP88" s="78">
        <f t="shared" si="148"/>
        <v>20924.828718749901</v>
      </c>
      <c r="BS88" s="35">
        <v>52</v>
      </c>
      <c r="CA88" s="78">
        <f t="shared" si="149"/>
        <v>9416.1729234374525</v>
      </c>
      <c r="CD88" s="35">
        <v>52</v>
      </c>
      <c r="CL88" s="78">
        <f t="shared" si="150"/>
        <v>4237.2778155468541</v>
      </c>
      <c r="CO88" s="35">
        <v>52</v>
      </c>
      <c r="CW88" s="78">
        <f t="shared" si="151"/>
        <v>1906.7750169960832</v>
      </c>
      <c r="CZ88" s="35">
        <v>52</v>
      </c>
      <c r="DH88" s="78">
        <f t="shared" si="152"/>
        <v>858.0487576482376</v>
      </c>
    </row>
    <row r="89" spans="16:112" x14ac:dyDescent="0.25">
      <c r="P89" s="35">
        <v>95</v>
      </c>
      <c r="X89" s="78">
        <f t="shared" si="144"/>
        <v>0</v>
      </c>
      <c r="AA89" s="35">
        <v>95</v>
      </c>
      <c r="AI89" s="78">
        <f t="shared" si="145"/>
        <v>0</v>
      </c>
      <c r="AL89" s="35">
        <v>95</v>
      </c>
      <c r="AT89" s="78">
        <f t="shared" si="146"/>
        <v>0</v>
      </c>
      <c r="AW89" s="35">
        <v>95</v>
      </c>
      <c r="BE89" s="78">
        <f t="shared" si="147"/>
        <v>0</v>
      </c>
      <c r="BH89" s="35">
        <v>95</v>
      </c>
      <c r="BP89" s="78">
        <f t="shared" si="148"/>
        <v>0</v>
      </c>
      <c r="BS89" s="35">
        <v>95</v>
      </c>
      <c r="CA89" s="78">
        <f t="shared" si="149"/>
        <v>0</v>
      </c>
      <c r="CD89" s="35">
        <v>95</v>
      </c>
      <c r="CL89" s="78">
        <f t="shared" si="150"/>
        <v>0</v>
      </c>
      <c r="CO89" s="35">
        <v>95</v>
      </c>
      <c r="CW89" s="78">
        <f t="shared" si="151"/>
        <v>0</v>
      </c>
      <c r="CZ89" s="35">
        <v>95</v>
      </c>
      <c r="DH89" s="78">
        <f t="shared" si="152"/>
        <v>0</v>
      </c>
    </row>
    <row r="91" spans="16:112" ht="15.75" thickBot="1" x14ac:dyDescent="0.3">
      <c r="X91" s="79">
        <f>SUM(X68:X90)</f>
        <v>-2853139.6713522691</v>
      </c>
      <c r="AI91" s="79">
        <f>SUM(AI68:AI90)</f>
        <v>806020.92591618467</v>
      </c>
      <c r="AT91" s="79">
        <f>SUM(AT68:AT90)</f>
        <v>297942.16713488719</v>
      </c>
      <c r="BE91" s="79">
        <f>SUM(BE68:BE90)</f>
        <v>212414.01503909612</v>
      </c>
      <c r="BP91" s="79">
        <f>SUM(BP68:BP90)</f>
        <v>164237.97655371841</v>
      </c>
      <c r="CA91" s="79">
        <f>SUM(CA68:CA90)</f>
        <v>134623.47483464901</v>
      </c>
      <c r="CL91" s="79">
        <f>SUM(CL68:CL90)</f>
        <v>114691.02288637952</v>
      </c>
      <c r="CW91" s="79">
        <f>SUM(CW68:CW90)</f>
        <v>100138.07136066005</v>
      </c>
      <c r="DH91" s="79">
        <f>SUM(DH68:DH90)</f>
        <v>88804.769023361121</v>
      </c>
    </row>
    <row r="92" spans="16:112" ht="15.75" thickTop="1" x14ac:dyDescent="0.25">
      <c r="X92" s="78">
        <f>+X64-X91</f>
        <v>0</v>
      </c>
      <c r="AI92" s="78">
        <f>+AI64-AI91</f>
        <v>0</v>
      </c>
      <c r="AT92" s="78">
        <f>+AT64-AT91</f>
        <v>0</v>
      </c>
      <c r="BE92" s="78">
        <f>+BE64-BE91</f>
        <v>0</v>
      </c>
      <c r="BP92" s="78">
        <f>+BP64-BP91</f>
        <v>0</v>
      </c>
      <c r="CA92" s="78">
        <f>+CA64-CA91</f>
        <v>3.4924596548080444E-10</v>
      </c>
      <c r="CL92" s="78">
        <f>+CL64-CL91</f>
        <v>0</v>
      </c>
      <c r="CW92" s="78">
        <f>+CW64-CW91</f>
        <v>-4.9476511776447296E-10</v>
      </c>
      <c r="DH92" s="78">
        <f>+DH64-DH91</f>
        <v>-2.0372681319713593E-10</v>
      </c>
    </row>
  </sheetData>
  <mergeCells count="18">
    <mergeCell ref="CO34:CX34"/>
    <mergeCell ref="CZ34:DI34"/>
    <mergeCell ref="CD2:CM2"/>
    <mergeCell ref="CO2:CX2"/>
    <mergeCell ref="CZ2:DI2"/>
    <mergeCell ref="BS34:CB34"/>
    <mergeCell ref="CD34:CM34"/>
    <mergeCell ref="P2:Y2"/>
    <mergeCell ref="AA2:AJ2"/>
    <mergeCell ref="AL2:AU2"/>
    <mergeCell ref="AW2:BF2"/>
    <mergeCell ref="BH2:BQ2"/>
    <mergeCell ref="BS2:CB2"/>
    <mergeCell ref="P34:Y34"/>
    <mergeCell ref="AA34:AJ34"/>
    <mergeCell ref="AL34:AU34"/>
    <mergeCell ref="AW34:BF34"/>
    <mergeCell ref="BH34:BQ34"/>
  </mergeCells>
  <conditionalFormatting sqref="B4:F35">
    <cfRule type="expression" dxfId="2" priority="1" stopIfTrue="1">
      <formula>LEN(B4)&gt;0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XFD52"/>
  <sheetViews>
    <sheetView workbookViewId="0">
      <selection activeCell="M30" sqref="M30"/>
    </sheetView>
  </sheetViews>
  <sheetFormatPr defaultRowHeight="12.75" x14ac:dyDescent="0.2"/>
  <cols>
    <col min="5" max="5" width="16.28515625" bestFit="1" customWidth="1"/>
    <col min="6" max="6" width="3.140625" customWidth="1"/>
    <col min="7" max="7" width="11.85546875" bestFit="1" customWidth="1"/>
    <col min="8" max="8" width="3.140625" customWidth="1"/>
    <col min="9" max="9" width="11.85546875" bestFit="1" customWidth="1"/>
    <col min="12" max="19" width="11.85546875" bestFit="1" customWidth="1"/>
  </cols>
  <sheetData>
    <row r="1" spans="1:19" x14ac:dyDescent="0.2">
      <c r="A1" s="1" t="s">
        <v>171</v>
      </c>
    </row>
    <row r="2" spans="1:19" x14ac:dyDescent="0.2">
      <c r="A2" s="1" t="s">
        <v>34</v>
      </c>
    </row>
    <row r="5" spans="1:19" x14ac:dyDescent="0.2">
      <c r="L5" s="97" t="s">
        <v>69</v>
      </c>
      <c r="M5" s="97"/>
      <c r="N5" s="97"/>
      <c r="O5" s="97"/>
    </row>
    <row r="6" spans="1:19" ht="13.5" thickBot="1" x14ac:dyDescent="0.25">
      <c r="E6" s="2" t="s">
        <v>70</v>
      </c>
      <c r="F6" s="2"/>
      <c r="G6" s="2" t="s">
        <v>172</v>
      </c>
      <c r="H6" s="2"/>
      <c r="I6" s="2" t="s">
        <v>72</v>
      </c>
      <c r="L6" s="2">
        <v>2020</v>
      </c>
      <c r="M6" s="2">
        <v>2021</v>
      </c>
      <c r="N6" s="2">
        <v>2022</v>
      </c>
      <c r="O6" s="2">
        <v>2023</v>
      </c>
      <c r="P6" s="2">
        <v>2024</v>
      </c>
      <c r="Q6" s="2">
        <v>2025</v>
      </c>
      <c r="R6" s="2">
        <v>2026</v>
      </c>
      <c r="S6" s="2">
        <v>2027</v>
      </c>
    </row>
    <row r="8" spans="1:19" x14ac:dyDescent="0.2">
      <c r="A8" t="s">
        <v>73</v>
      </c>
      <c r="E8" s="3">
        <v>38028117.279388405</v>
      </c>
      <c r="F8" s="3"/>
      <c r="G8" s="3">
        <v>38028117.279388405</v>
      </c>
      <c r="H8" s="3"/>
      <c r="I8" s="3">
        <f>+E8-G8</f>
        <v>0</v>
      </c>
    </row>
    <row r="9" spans="1:19" x14ac:dyDescent="0.2">
      <c r="A9" t="s">
        <v>74</v>
      </c>
      <c r="E9" s="3">
        <v>51340306.032005861</v>
      </c>
      <c r="F9" s="3"/>
      <c r="G9" s="3">
        <v>51340306.032005861</v>
      </c>
      <c r="H9" s="3"/>
      <c r="I9" s="3">
        <f t="shared" ref="I9:I21" si="0">+E9-G9</f>
        <v>0</v>
      </c>
    </row>
    <row r="10" spans="1:19" x14ac:dyDescent="0.2">
      <c r="A10" t="s">
        <v>75</v>
      </c>
      <c r="E10" s="3">
        <v>-77181487.420218021</v>
      </c>
      <c r="F10" s="3"/>
      <c r="G10" s="3">
        <v>-77181487.420218021</v>
      </c>
      <c r="H10" s="3"/>
      <c r="I10" s="3">
        <f t="shared" si="0"/>
        <v>0</v>
      </c>
    </row>
    <row r="11" spans="1:19" x14ac:dyDescent="0.2">
      <c r="A11" t="s">
        <v>155</v>
      </c>
      <c r="E11" s="3">
        <f>ROUND('PRZ SCH 8 Rates 1.5'!X64,1)</f>
        <v>-16121304.4</v>
      </c>
      <c r="F11" s="3"/>
      <c r="G11" s="3"/>
      <c r="H11" s="3"/>
      <c r="I11" s="3">
        <f t="shared" si="0"/>
        <v>-16121304.4</v>
      </c>
      <c r="L11" s="26">
        <f>+E11</f>
        <v>-16121304.4</v>
      </c>
      <c r="M11" s="26">
        <f t="shared" ref="M11:P12" si="1">+L11</f>
        <v>-16121304.4</v>
      </c>
      <c r="N11" s="26">
        <f t="shared" si="1"/>
        <v>-16121304.4</v>
      </c>
      <c r="O11" s="26">
        <f t="shared" si="1"/>
        <v>-16121304.4</v>
      </c>
      <c r="P11" s="86">
        <f>+'PRZ SCH 8 Rates 1.0'!X64</f>
        <v>-10341627.199999999</v>
      </c>
      <c r="Q11" s="86">
        <f>+P11</f>
        <v>-10341627.199999999</v>
      </c>
      <c r="R11" s="86">
        <f>+Q11</f>
        <v>-10341627.199999999</v>
      </c>
      <c r="S11" s="86">
        <f>+R11</f>
        <v>-10341627.199999999</v>
      </c>
    </row>
    <row r="12" spans="1:19" x14ac:dyDescent="0.2">
      <c r="A12" t="s">
        <v>77</v>
      </c>
      <c r="E12" s="3"/>
      <c r="F12" s="3"/>
      <c r="G12" s="3"/>
      <c r="H12" s="3"/>
      <c r="I12" s="3"/>
      <c r="L12" s="26">
        <f>+'PRZ SCH 8 Rates 1.5'!AI64</f>
        <v>6335831.6520000007</v>
      </c>
      <c r="M12" s="26">
        <f t="shared" si="1"/>
        <v>6335831.6520000007</v>
      </c>
      <c r="N12" s="26">
        <f t="shared" si="1"/>
        <v>6335831.6520000007</v>
      </c>
      <c r="O12" s="26">
        <f t="shared" si="1"/>
        <v>6335831.6520000007</v>
      </c>
      <c r="P12" s="26">
        <f t="shared" si="1"/>
        <v>6335831.6520000007</v>
      </c>
      <c r="Q12" s="86">
        <f>+'PRZ SCH 8 Rates 1.0'!AI64</f>
        <v>5448890.8260000013</v>
      </c>
      <c r="R12" s="86">
        <f>+Q12</f>
        <v>5448890.8260000013</v>
      </c>
      <c r="S12" s="86">
        <f>+R12</f>
        <v>5448890.8260000013</v>
      </c>
    </row>
    <row r="13" spans="1:19" x14ac:dyDescent="0.2">
      <c r="A13" t="s">
        <v>78</v>
      </c>
      <c r="E13" s="3"/>
      <c r="F13" s="3"/>
      <c r="G13" s="3"/>
      <c r="H13" s="3"/>
      <c r="I13" s="3"/>
      <c r="L13" s="26"/>
      <c r="M13" s="26">
        <f>+'PRZ SCH 8 Rates 1.5'!AT64</f>
        <v>1211101.9528400004</v>
      </c>
      <c r="N13" s="26">
        <f t="shared" ref="N13:Q13" si="2">+M13</f>
        <v>1211101.9528400004</v>
      </c>
      <c r="O13" s="26">
        <f t="shared" si="2"/>
        <v>1211101.9528400004</v>
      </c>
      <c r="P13" s="26">
        <f t="shared" si="2"/>
        <v>1211101.9528400004</v>
      </c>
      <c r="Q13" s="26">
        <f t="shared" si="2"/>
        <v>1211101.9528400004</v>
      </c>
      <c r="R13" s="86">
        <f>+'PRZ SCH 8 Rates 1.0'!AT64</f>
        <v>605550.97642000206</v>
      </c>
      <c r="S13" s="86">
        <f>+R13</f>
        <v>605550.97642000206</v>
      </c>
    </row>
    <row r="14" spans="1:19" x14ac:dyDescent="0.2">
      <c r="A14" t="s">
        <v>79</v>
      </c>
      <c r="E14" s="3"/>
      <c r="F14" s="3"/>
      <c r="G14" s="3"/>
      <c r="H14" s="3"/>
      <c r="I14" s="3"/>
      <c r="L14" s="26"/>
      <c r="M14" s="26"/>
      <c r="N14" s="26">
        <f>+'PRZ SCH 8 Rates 1.5'!BE64</f>
        <v>911634.49554280099</v>
      </c>
      <c r="O14" s="26">
        <f>+N14</f>
        <v>911634.49554280099</v>
      </c>
      <c r="P14" s="26">
        <f>+O14</f>
        <v>911634.49554280099</v>
      </c>
      <c r="Q14" s="26">
        <f>+P14</f>
        <v>911634.49554280099</v>
      </c>
      <c r="R14" s="26">
        <f>+Q14</f>
        <v>911634.49554280099</v>
      </c>
      <c r="S14" s="86">
        <f>+'PRZ SCH 8 Rates 1.0'!BE64</f>
        <v>455817.24777140096</v>
      </c>
    </row>
    <row r="15" spans="1:19" x14ac:dyDescent="0.2">
      <c r="A15" t="s">
        <v>80</v>
      </c>
      <c r="E15" s="3"/>
      <c r="F15" s="3"/>
      <c r="G15" s="3"/>
      <c r="H15" s="3"/>
      <c r="I15" s="3"/>
      <c r="L15" s="26"/>
      <c r="M15" s="26"/>
      <c r="N15" s="26"/>
      <c r="O15" s="26">
        <f>+'PRZ SCH 8 Rates 1.5'!BP64</f>
        <v>738165.38853467628</v>
      </c>
      <c r="P15" s="26">
        <f>+O15</f>
        <v>738165.38853467628</v>
      </c>
      <c r="Q15" s="26">
        <f>+P15</f>
        <v>738165.38853467628</v>
      </c>
      <c r="R15" s="26">
        <f>+Q15</f>
        <v>738165.38853467628</v>
      </c>
      <c r="S15" s="26">
        <f>+R15</f>
        <v>738165.38853467628</v>
      </c>
    </row>
    <row r="16" spans="1:19" x14ac:dyDescent="0.2">
      <c r="A16" t="s">
        <v>81</v>
      </c>
      <c r="E16" s="3"/>
      <c r="F16" s="3"/>
      <c r="G16" s="3"/>
      <c r="H16" s="3"/>
      <c r="I16" s="3"/>
      <c r="L16" s="26"/>
      <c r="M16" s="26"/>
      <c r="N16" s="26"/>
      <c r="O16" s="26"/>
      <c r="P16" s="26">
        <f>+'PRZ SCH 8 Rates 1.5'!CA64</f>
        <v>627189.35982991569</v>
      </c>
      <c r="Q16" s="26">
        <f>+P16</f>
        <v>627189.35982991569</v>
      </c>
      <c r="R16" s="26">
        <f>+Q16</f>
        <v>627189.35982991569</v>
      </c>
      <c r="S16" s="26">
        <f>+R16</f>
        <v>627189.35982991569</v>
      </c>
    </row>
    <row r="17" spans="1:19 16384:16384" x14ac:dyDescent="0.2">
      <c r="A17" t="s">
        <v>82</v>
      </c>
      <c r="E17" s="3"/>
      <c r="F17" s="3"/>
      <c r="G17" s="3"/>
      <c r="H17" s="3"/>
      <c r="I17" s="3"/>
      <c r="L17" s="26"/>
      <c r="M17" s="26"/>
      <c r="N17" s="26"/>
      <c r="O17" s="26"/>
      <c r="P17" s="26"/>
      <c r="Q17" s="26">
        <f>+'PRZ SCH 8 Rates 1.5'!CL64</f>
        <v>548880.18088807072</v>
      </c>
      <c r="R17" s="26">
        <f>+Q17</f>
        <v>548880.18088807072</v>
      </c>
      <c r="S17" s="26">
        <f>+R17</f>
        <v>548880.18088807072</v>
      </c>
    </row>
    <row r="18" spans="1:19 16384:16384" x14ac:dyDescent="0.2">
      <c r="A18" t="s">
        <v>83</v>
      </c>
      <c r="E18" s="3"/>
      <c r="F18" s="3"/>
      <c r="G18" s="3"/>
      <c r="H18" s="3"/>
      <c r="I18" s="3"/>
      <c r="L18" s="26"/>
      <c r="M18" s="26"/>
      <c r="N18" s="26"/>
      <c r="O18" s="26"/>
      <c r="P18" s="26"/>
      <c r="Q18" s="26"/>
      <c r="R18" s="26">
        <f>+'PRZ SCH 8 Rates 1.5'!CW64</f>
        <v>488897.92721953616</v>
      </c>
      <c r="S18" s="26">
        <f>+R18</f>
        <v>488897.92721953616</v>
      </c>
    </row>
    <row r="19" spans="1:19 16384:16384" x14ac:dyDescent="0.2">
      <c r="A19" t="s">
        <v>84</v>
      </c>
      <c r="E19" s="3"/>
      <c r="F19" s="3"/>
      <c r="G19" s="3"/>
      <c r="H19" s="3"/>
      <c r="I19" s="3"/>
      <c r="L19" s="26"/>
      <c r="M19" s="26"/>
      <c r="N19" s="26"/>
      <c r="O19" s="26"/>
      <c r="S19" s="26">
        <f>+'PRZ SCH 8 Rates 1.5'!DH64</f>
        <v>440107.49580337107</v>
      </c>
    </row>
    <row r="20" spans="1:19 16384:16384" x14ac:dyDescent="0.2">
      <c r="E20" s="4"/>
      <c r="F20" s="3"/>
      <c r="G20" s="4"/>
      <c r="H20" s="3"/>
      <c r="I20" s="4"/>
      <c r="L20" s="4"/>
      <c r="M20" s="4"/>
      <c r="N20" s="4"/>
      <c r="O20" s="4"/>
      <c r="P20" s="4"/>
      <c r="Q20" s="4"/>
      <c r="R20" s="4"/>
      <c r="S20" s="4"/>
    </row>
    <row r="21" spans="1:19 16384:16384" x14ac:dyDescent="0.2">
      <c r="A21" t="s">
        <v>85</v>
      </c>
      <c r="E21" s="3">
        <f>SUM(E8:E20)</f>
        <v>-3934368.5088237468</v>
      </c>
      <c r="F21" s="3"/>
      <c r="G21" s="3">
        <f>SUM(G8:G20)</f>
        <v>12186935.891176254</v>
      </c>
      <c r="H21" s="3"/>
      <c r="I21" s="3">
        <f t="shared" si="0"/>
        <v>-16121304.4</v>
      </c>
      <c r="L21" s="3">
        <f>SUM(L11:L20)</f>
        <v>-9785472.7479999997</v>
      </c>
      <c r="M21" s="3">
        <f>SUM(M11:M20)</f>
        <v>-8574370.7951599993</v>
      </c>
      <c r="N21" s="3">
        <f>SUM(N11:N20)</f>
        <v>-7662736.2996171983</v>
      </c>
      <c r="O21" s="3">
        <f>SUM(O11:O20)</f>
        <v>-6924570.911082522</v>
      </c>
      <c r="P21" s="3">
        <f>SUM(P11:P20)</f>
        <v>-517704.35125260521</v>
      </c>
      <c r="Q21" s="3">
        <f>SUM(Q11:Q20)</f>
        <v>-855764.9963645339</v>
      </c>
      <c r="R21" s="3">
        <f>SUM(R11:R20)</f>
        <v>-972418.04556499608</v>
      </c>
      <c r="S21" s="3">
        <f>SUM(S11:S20)</f>
        <v>-988127.79753302503</v>
      </c>
    </row>
    <row r="22" spans="1:19 16384:16384" x14ac:dyDescent="0.2">
      <c r="A22" t="s">
        <v>45</v>
      </c>
      <c r="I22" s="5">
        <v>0.26500000000000001</v>
      </c>
      <c r="L22" s="9">
        <v>0.26500000000000001</v>
      </c>
      <c r="M22" s="9">
        <v>0.26500000000000001</v>
      </c>
      <c r="N22" s="9">
        <v>0.26500000000000001</v>
      </c>
      <c r="O22" s="9">
        <v>0.26500000000000001</v>
      </c>
      <c r="P22" s="9">
        <v>0.26500000000000001</v>
      </c>
      <c r="Q22" s="9">
        <v>0.26500000000000001</v>
      </c>
      <c r="R22" s="9">
        <v>0.26500000000000001</v>
      </c>
      <c r="S22" s="9">
        <v>0.26500000000000001</v>
      </c>
    </row>
    <row r="23" spans="1:19 16384:16384" x14ac:dyDescent="0.2">
      <c r="A23" t="s">
        <v>46</v>
      </c>
      <c r="I23" s="3">
        <f>+I21*I22</f>
        <v>-4272145.6660000002</v>
      </c>
      <c r="L23" s="3">
        <f>+L21*L22</f>
        <v>-2593150.2782200002</v>
      </c>
      <c r="M23" s="3">
        <f t="shared" ref="M23:O23" si="3">+M21*M22</f>
        <v>-2272208.2607173999</v>
      </c>
      <c r="N23" s="3">
        <f t="shared" si="3"/>
        <v>-2030625.1193985576</v>
      </c>
      <c r="O23" s="3">
        <f t="shared" si="3"/>
        <v>-1835011.2914368685</v>
      </c>
      <c r="P23" s="3">
        <f t="shared" ref="P23:Q23" si="4">+P21*P22</f>
        <v>-137191.6530819404</v>
      </c>
      <c r="Q23" s="3">
        <f t="shared" si="4"/>
        <v>-226777.72403660149</v>
      </c>
      <c r="R23" s="3">
        <f t="shared" ref="R23:S23" si="5">+R21*R22</f>
        <v>-257690.78207472397</v>
      </c>
      <c r="S23" s="3">
        <f t="shared" si="5"/>
        <v>-261853.86634625166</v>
      </c>
    </row>
    <row r="24" spans="1:19 16384:16384" x14ac:dyDescent="0.2">
      <c r="A24" t="s">
        <v>47</v>
      </c>
      <c r="G24" s="6">
        <f>1/(1-I22)</f>
        <v>1.3605442176870748</v>
      </c>
      <c r="I24" s="3">
        <f>+I23*G24-I23</f>
        <v>-1540297.4169931971</v>
      </c>
      <c r="L24" s="3">
        <f>+L23*$G$24-L23</f>
        <v>-934945.33840585034</v>
      </c>
      <c r="M24" s="3">
        <f t="shared" ref="M24:O24" si="6">+M23*$G$24-M23</f>
        <v>-819231.54978246382</v>
      </c>
      <c r="N24" s="3">
        <f t="shared" si="6"/>
        <v>-732130.14508927567</v>
      </c>
      <c r="O24" s="3">
        <f t="shared" si="6"/>
        <v>-661602.71051805443</v>
      </c>
      <c r="P24" s="3">
        <f t="shared" ref="P24:Q24" si="7">+P23*$G$24-P23</f>
        <v>-49463.657233624777</v>
      </c>
      <c r="Q24" s="3">
        <f t="shared" si="7"/>
        <v>-81763.397101631796</v>
      </c>
      <c r="R24" s="3">
        <f t="shared" ref="R24:S24" si="8">+R23*$G$24-R23</f>
        <v>-92908.921428301837</v>
      </c>
      <c r="S24" s="3">
        <f t="shared" si="8"/>
        <v>-94409.897390145139</v>
      </c>
    </row>
    <row r="25" spans="1:19 16384:16384" ht="13.5" thickBot="1" x14ac:dyDescent="0.25">
      <c r="A25" t="s">
        <v>48</v>
      </c>
      <c r="I25" s="7">
        <f>SUM(I23:I24)</f>
        <v>-5812443.0829931973</v>
      </c>
      <c r="L25" s="7">
        <f t="shared" ref="L25:O25" si="9">SUM(L23:L24)</f>
        <v>-3528095.6166258506</v>
      </c>
      <c r="M25" s="7">
        <f t="shared" si="9"/>
        <v>-3091439.8104998637</v>
      </c>
      <c r="N25" s="7">
        <f t="shared" si="9"/>
        <v>-2762755.2644878333</v>
      </c>
      <c r="O25" s="7">
        <f t="shared" si="9"/>
        <v>-2496614.0019549229</v>
      </c>
      <c r="P25" s="7">
        <f t="shared" ref="P25:Q25" si="10">SUM(P23:P24)</f>
        <v>-186655.31031556518</v>
      </c>
      <c r="Q25" s="7">
        <f t="shared" si="10"/>
        <v>-308541.12113823328</v>
      </c>
      <c r="R25" s="7">
        <f t="shared" ref="R25:S25" si="11">SUM(R23:R24)</f>
        <v>-350599.70350302581</v>
      </c>
      <c r="S25" s="7">
        <f t="shared" si="11"/>
        <v>-356263.7637363968</v>
      </c>
    </row>
    <row r="26" spans="1:19 16384:16384" ht="13.5" thickTop="1" x14ac:dyDescent="0.2">
      <c r="I26" s="3"/>
    </row>
    <row r="27" spans="1:19 16384:16384" x14ac:dyDescent="0.2">
      <c r="A27" t="s">
        <v>173</v>
      </c>
      <c r="H27" s="8"/>
      <c r="I27" s="3">
        <f>+I25</f>
        <v>-5812443.0829931973</v>
      </c>
      <c r="L27" s="3">
        <f t="shared" ref="L27:S27" si="12">+L25</f>
        <v>-3528095.6166258506</v>
      </c>
      <c r="M27" s="3">
        <f t="shared" si="12"/>
        <v>-3091439.8104998637</v>
      </c>
      <c r="N27" s="3">
        <f t="shared" si="12"/>
        <v>-2762755.2644878333</v>
      </c>
      <c r="O27" s="3">
        <f t="shared" si="12"/>
        <v>-2496614.0019549229</v>
      </c>
      <c r="P27" s="3">
        <f t="shared" si="12"/>
        <v>-186655.31031556518</v>
      </c>
      <c r="Q27" s="3">
        <f t="shared" si="12"/>
        <v>-308541.12113823328</v>
      </c>
      <c r="R27" s="3">
        <f t="shared" si="12"/>
        <v>-350599.70350302581</v>
      </c>
      <c r="S27" s="3">
        <f t="shared" si="12"/>
        <v>-356263.7637363968</v>
      </c>
    </row>
    <row r="28" spans="1:19 16384:16384" x14ac:dyDescent="0.2">
      <c r="A28" t="s">
        <v>174</v>
      </c>
      <c r="H28" s="8"/>
      <c r="I28" s="3">
        <v>2745639.4709683042</v>
      </c>
      <c r="L28" s="26">
        <f>+I28</f>
        <v>2745639.4709683042</v>
      </c>
      <c r="M28" s="26">
        <f>+L28</f>
        <v>2745639.4709683042</v>
      </c>
      <c r="N28" s="26">
        <f t="shared" ref="N28:P28" si="13">+M28</f>
        <v>2745639.4709683042</v>
      </c>
      <c r="O28" s="26">
        <f t="shared" si="13"/>
        <v>2745639.4709683042</v>
      </c>
      <c r="P28" s="26">
        <f t="shared" si="13"/>
        <v>2745639.4709683042</v>
      </c>
      <c r="Q28" s="26">
        <f t="shared" ref="Q28" si="14">+P28</f>
        <v>2745639.4709683042</v>
      </c>
      <c r="R28" s="26">
        <f t="shared" ref="R28" si="15">+Q28</f>
        <v>2745639.4709683042</v>
      </c>
      <c r="S28" s="26">
        <f t="shared" ref="S28" si="16">+R28</f>
        <v>2745639.4709683042</v>
      </c>
      <c r="XFD28" s="26"/>
    </row>
    <row r="29" spans="1:19 16384:16384" x14ac:dyDescent="0.2">
      <c r="I29" s="3"/>
    </row>
    <row r="30" spans="1:19 16384:16384" x14ac:dyDescent="0.2">
      <c r="A30" t="s">
        <v>175</v>
      </c>
      <c r="E30" t="s">
        <v>50</v>
      </c>
      <c r="I30" s="3">
        <f>-I28</f>
        <v>-2745639.4709683042</v>
      </c>
      <c r="L30" s="26">
        <f>-MIN(L28,ABS(L27))</f>
        <v>-2745639.4709683042</v>
      </c>
      <c r="M30" s="26">
        <f>-MIN(M28,ABS(M27))</f>
        <v>-2745639.4709683042</v>
      </c>
      <c r="N30" s="26">
        <f>-MIN(N28,ABS(N27))</f>
        <v>-2745639.4709683042</v>
      </c>
      <c r="O30" s="26">
        <f>-MIN(O28,ABS(O27))</f>
        <v>-2496614.0019549229</v>
      </c>
      <c r="P30" s="26">
        <f>-MIN(P28,ABS(P27))</f>
        <v>-186655.31031556518</v>
      </c>
      <c r="Q30" s="26">
        <f t="shared" ref="Q30:S30" si="17">-MIN(Q28,ABS(Q27))</f>
        <v>-308541.12113823328</v>
      </c>
      <c r="R30" s="26">
        <f t="shared" si="17"/>
        <v>-350599.70350302581</v>
      </c>
      <c r="S30" s="26">
        <f t="shared" si="17"/>
        <v>-356263.7637363968</v>
      </c>
    </row>
    <row r="31" spans="1:19 16384:16384" x14ac:dyDescent="0.2">
      <c r="I31" s="3"/>
    </row>
    <row r="32" spans="1:19 16384:16384" x14ac:dyDescent="0.2">
      <c r="A32" t="s">
        <v>176</v>
      </c>
      <c r="I32" s="3">
        <f>+I30</f>
        <v>-2745639.4709683042</v>
      </c>
      <c r="L32" s="26">
        <f>+L30</f>
        <v>-2745639.4709683042</v>
      </c>
      <c r="M32" s="26">
        <f>+M30</f>
        <v>-2745639.4709683042</v>
      </c>
      <c r="N32" s="26">
        <f>+N30</f>
        <v>-2745639.4709683042</v>
      </c>
      <c r="O32" s="26">
        <f>+O30</f>
        <v>-2496614.0019549229</v>
      </c>
      <c r="P32" s="26">
        <f>+P30</f>
        <v>-186655.31031556518</v>
      </c>
      <c r="Q32" s="26">
        <f t="shared" ref="Q32:S32" si="18">+Q30</f>
        <v>-308541.12113823328</v>
      </c>
      <c r="R32" s="26">
        <f t="shared" si="18"/>
        <v>-350599.70350302581</v>
      </c>
      <c r="S32" s="26">
        <f t="shared" si="18"/>
        <v>-356263.7637363968</v>
      </c>
    </row>
    <row r="33" spans="1:19" x14ac:dyDescent="0.2">
      <c r="A33" t="s">
        <v>56</v>
      </c>
      <c r="B33" s="5">
        <f>IRM!F10</f>
        <v>9.0000000000000011E-3</v>
      </c>
      <c r="I33" s="3">
        <f>I32*(1+B33)</f>
        <v>-2770350.2262070188</v>
      </c>
      <c r="L33" s="3">
        <f>L32*(1+B33)</f>
        <v>-2770350.2262070188</v>
      </c>
      <c r="M33" s="3">
        <f>M32*(1+B33)</f>
        <v>-2770350.2262070188</v>
      </c>
      <c r="N33" s="3">
        <f>N32*(1+B33)</f>
        <v>-2770350.2262070188</v>
      </c>
      <c r="O33" s="3">
        <f t="shared" ref="O33:O38" si="19">O32*(1+B33)</f>
        <v>-2519083.5279725171</v>
      </c>
      <c r="P33" s="3">
        <f>P32*(1+$B$33)</f>
        <v>-188335.20810840523</v>
      </c>
      <c r="Q33" s="3">
        <f t="shared" ref="Q33:S33" si="20">Q32*(1+$B$33)</f>
        <v>-311317.99122847733</v>
      </c>
      <c r="R33" s="3">
        <f t="shared" si="20"/>
        <v>-353755.10083455301</v>
      </c>
      <c r="S33" s="3">
        <f t="shared" si="20"/>
        <v>-359470.13761002431</v>
      </c>
    </row>
    <row r="34" spans="1:19" x14ac:dyDescent="0.2">
      <c r="A34" t="s">
        <v>57</v>
      </c>
      <c r="B34" s="5">
        <f>IRM!F11</f>
        <v>1.2E-2</v>
      </c>
      <c r="I34" s="3">
        <f t="shared" ref="I34" si="21">I33*(1+B34)</f>
        <v>-2803594.428921503</v>
      </c>
      <c r="L34" s="3">
        <f t="shared" ref="L34:L35" si="22">L33*(1+B34)</f>
        <v>-2803594.428921503</v>
      </c>
      <c r="M34" s="3">
        <f t="shared" ref="M34:M36" si="23">M33*(1+B34)</f>
        <v>-2803594.428921503</v>
      </c>
      <c r="N34" s="3">
        <f t="shared" ref="N34:N37" si="24">N33*(1+B34)</f>
        <v>-2803594.428921503</v>
      </c>
      <c r="O34" s="3">
        <f t="shared" si="19"/>
        <v>-2549312.5303081875</v>
      </c>
      <c r="P34" s="3">
        <f>P33*(1+$B$34)</f>
        <v>-190595.23060570611</v>
      </c>
      <c r="Q34" s="3">
        <f>Q33*(1+$B$34)</f>
        <v>-315053.80712321907</v>
      </c>
      <c r="R34" s="3">
        <f>R33*(1+$B$34)</f>
        <v>-358000.16204456764</v>
      </c>
      <c r="S34" s="3">
        <f>S33*(1+$B$34)</f>
        <v>-363783.77926134458</v>
      </c>
    </row>
    <row r="35" spans="1:19" x14ac:dyDescent="0.2">
      <c r="A35" t="s">
        <v>58</v>
      </c>
      <c r="B35" s="5">
        <f>IRM!F12</f>
        <v>1.7000000000000001E-2</v>
      </c>
      <c r="I35" s="3"/>
      <c r="L35" s="3">
        <f t="shared" si="22"/>
        <v>-2851255.5342131681</v>
      </c>
      <c r="M35" s="3">
        <f t="shared" si="23"/>
        <v>-2851255.5342131681</v>
      </c>
      <c r="N35" s="3">
        <f t="shared" si="24"/>
        <v>-2851255.5342131681</v>
      </c>
      <c r="O35" s="3">
        <f t="shared" si="19"/>
        <v>-2592650.8433234263</v>
      </c>
      <c r="P35" s="3">
        <f>P34*(1+$B$35)</f>
        <v>-193835.34952600309</v>
      </c>
      <c r="Q35" s="3">
        <f>Q34*(1+$B$35)</f>
        <v>-320409.72184431378</v>
      </c>
      <c r="R35" s="3">
        <f>R34*(1+$B$35)</f>
        <v>-364086.16479932523</v>
      </c>
      <c r="S35" s="3">
        <f>S34*(1+$B$35)</f>
        <v>-369968.1035087874</v>
      </c>
    </row>
    <row r="36" spans="1:19" x14ac:dyDescent="0.2">
      <c r="A36" t="s">
        <v>59</v>
      </c>
      <c r="B36" s="5">
        <f>IRM!F13</f>
        <v>1.9E-2</v>
      </c>
      <c r="I36" s="3"/>
      <c r="M36" s="3">
        <f t="shared" si="23"/>
        <v>-2905429.3893632181</v>
      </c>
      <c r="N36" s="3">
        <f t="shared" si="24"/>
        <v>-2905429.3893632181</v>
      </c>
      <c r="O36" s="3">
        <f t="shared" si="19"/>
        <v>-2641911.209346571</v>
      </c>
      <c r="P36" s="3">
        <f>P35*(1+$B$36)</f>
        <v>-197518.22116699713</v>
      </c>
      <c r="Q36" s="3">
        <f>Q35*(1+$B$36)</f>
        <v>-326497.50655935571</v>
      </c>
      <c r="R36" s="3">
        <f>R35*(1+$B$36)</f>
        <v>-371003.80193051236</v>
      </c>
      <c r="S36" s="3">
        <f>S35*(1+$B$36)</f>
        <v>-376997.49747545435</v>
      </c>
    </row>
    <row r="37" spans="1:19" x14ac:dyDescent="0.2">
      <c r="A37" t="s">
        <v>60</v>
      </c>
      <c r="B37" s="5">
        <f>IRM!F14</f>
        <v>0.03</v>
      </c>
      <c r="I37" s="3"/>
      <c r="N37" s="3">
        <f t="shared" si="24"/>
        <v>-2992592.2710441146</v>
      </c>
      <c r="O37" s="3">
        <f t="shared" si="19"/>
        <v>-2721168.5456269681</v>
      </c>
      <c r="P37" s="3">
        <f>P36*(1+$B$37)</f>
        <v>-203443.76780200706</v>
      </c>
      <c r="Q37" s="3">
        <f>Q36*(1+$B$37)</f>
        <v>-336292.43175613642</v>
      </c>
      <c r="R37" s="3">
        <f>R36*(1+$B$37)</f>
        <v>-382133.91598842776</v>
      </c>
      <c r="S37" s="3">
        <f>S36*(1+$B$37)</f>
        <v>-388307.42239971797</v>
      </c>
    </row>
    <row r="38" spans="1:19" x14ac:dyDescent="0.2">
      <c r="A38" t="s">
        <v>61</v>
      </c>
      <c r="B38" s="5">
        <f>IRM!F15</f>
        <v>3.4000000000000002E-2</v>
      </c>
      <c r="I38" s="3"/>
      <c r="O38" s="3">
        <f t="shared" si="19"/>
        <v>-2813688.276178285</v>
      </c>
      <c r="P38" s="3">
        <f>P37*(1+$B$38)</f>
        <v>-210360.85590727531</v>
      </c>
      <c r="Q38" s="3">
        <f>Q37*(1+$B$38)</f>
        <v>-347726.37443584506</v>
      </c>
      <c r="R38" s="3">
        <f>R37*(1+$B$38)</f>
        <v>-395126.46913203434</v>
      </c>
      <c r="S38" s="3">
        <f>S37*(1+$B$38)</f>
        <v>-401509.87476130837</v>
      </c>
    </row>
    <row r="39" spans="1:19" x14ac:dyDescent="0.2">
      <c r="A39" t="s">
        <v>62</v>
      </c>
      <c r="B39" s="5">
        <f>IRM!F16</f>
        <v>4.4999999999999998E-2</v>
      </c>
      <c r="I39" s="3"/>
      <c r="P39" s="3">
        <f>P38*(1+$B$39)</f>
        <v>-219827.09442310268</v>
      </c>
      <c r="Q39" s="3">
        <f>Q38*(1+$B$39)</f>
        <v>-363374.06128545804</v>
      </c>
      <c r="R39" s="3">
        <f>R38*(1+$B$39)</f>
        <v>-412907.16024297586</v>
      </c>
      <c r="S39" s="3">
        <f>S38*(1+$B$39)</f>
        <v>-419577.81912556721</v>
      </c>
    </row>
    <row r="40" spans="1:19" x14ac:dyDescent="0.2">
      <c r="A40" t="s">
        <v>63</v>
      </c>
      <c r="B40" s="5">
        <f>IRM!F17</f>
        <v>3.3000000000000002E-2</v>
      </c>
      <c r="I40" s="3"/>
      <c r="P40" s="3"/>
      <c r="Q40" s="3">
        <f>Q39*(1+$B$40)</f>
        <v>-375365.4053078781</v>
      </c>
      <c r="R40" s="3">
        <f>R39*(1+$B$40)</f>
        <v>-426533.09653099405</v>
      </c>
      <c r="S40" s="3">
        <f>S39*(1+$B$40)</f>
        <v>-433423.8871567109</v>
      </c>
    </row>
    <row r="41" spans="1:19" x14ac:dyDescent="0.2">
      <c r="A41" t="s">
        <v>67</v>
      </c>
      <c r="B41" s="5">
        <f>IRM!F18</f>
        <v>2.3E-2</v>
      </c>
      <c r="I41" s="3"/>
      <c r="P41" s="3"/>
      <c r="Q41" s="3"/>
      <c r="R41" s="3">
        <f>R40*(1+$B$41)</f>
        <v>-436343.3577512069</v>
      </c>
      <c r="S41" s="3">
        <f>S40*(1+$B$41)</f>
        <v>-443392.63656131522</v>
      </c>
    </row>
    <row r="42" spans="1:19" x14ac:dyDescent="0.2">
      <c r="A42" t="s">
        <v>87</v>
      </c>
      <c r="B42" s="5">
        <f>IRM!F19</f>
        <v>0</v>
      </c>
      <c r="I42" s="3"/>
      <c r="P42" s="3"/>
      <c r="Q42" s="3"/>
      <c r="R42" s="3"/>
      <c r="S42" s="3">
        <f>S41*(1+$B$42)</f>
        <v>-443392.63656131522</v>
      </c>
    </row>
    <row r="43" spans="1:19" x14ac:dyDescent="0.2">
      <c r="B43" s="5"/>
      <c r="I43" s="3"/>
      <c r="P43" s="3"/>
      <c r="Q43" s="3"/>
      <c r="R43" s="3"/>
      <c r="S43" s="3"/>
    </row>
    <row r="44" spans="1:19" x14ac:dyDescent="0.2">
      <c r="B44" s="5"/>
      <c r="I44" s="3"/>
    </row>
    <row r="45" spans="1:19" x14ac:dyDescent="0.2">
      <c r="B45" s="5"/>
      <c r="I45" s="3"/>
    </row>
    <row r="46" spans="1:19" x14ac:dyDescent="0.2">
      <c r="I46" s="3"/>
    </row>
    <row r="47" spans="1:19" x14ac:dyDescent="0.2">
      <c r="G47" t="s">
        <v>177</v>
      </c>
      <c r="I47" s="3">
        <f>+I34</f>
        <v>-2803594.428921503</v>
      </c>
      <c r="L47" s="3">
        <f>+L35</f>
        <v>-2851255.5342131681</v>
      </c>
      <c r="M47" s="3">
        <f>+M36</f>
        <v>-2905429.3893632181</v>
      </c>
      <c r="N47" s="3">
        <f>+N37</f>
        <v>-2992592.2710441146</v>
      </c>
      <c r="O47" s="3">
        <f>+O38</f>
        <v>-2813688.276178285</v>
      </c>
      <c r="P47" s="3">
        <f>+P39</f>
        <v>-219827.09442310268</v>
      </c>
      <c r="Q47" s="26">
        <f>+Q40</f>
        <v>-375365.4053078781</v>
      </c>
      <c r="R47" s="26">
        <f>+R41</f>
        <v>-436343.3577512069</v>
      </c>
      <c r="S47" s="26">
        <f>+S42</f>
        <v>-443392.63656131522</v>
      </c>
    </row>
    <row r="48" spans="1:19" x14ac:dyDescent="0.2">
      <c r="I48" s="3"/>
      <c r="L48" s="3"/>
      <c r="M48" s="3"/>
      <c r="N48" s="3"/>
      <c r="O48" s="3"/>
      <c r="P48" s="3"/>
      <c r="Q48" s="3"/>
      <c r="R48" s="3"/>
      <c r="S48" s="3"/>
    </row>
    <row r="49" spans="9:9" x14ac:dyDescent="0.2">
      <c r="I49" s="76"/>
    </row>
    <row r="50" spans="9:9" x14ac:dyDescent="0.2">
      <c r="I50" s="76"/>
    </row>
    <row r="51" spans="9:9" x14ac:dyDescent="0.2">
      <c r="I51" s="76"/>
    </row>
    <row r="52" spans="9:9" x14ac:dyDescent="0.2">
      <c r="I52" s="76"/>
    </row>
  </sheetData>
  <mergeCells count="1">
    <mergeCell ref="L5:O5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16D97-D23B-4496-9303-9D73C0EDE8A2}">
  <sheetPr>
    <tabColor theme="7" tint="0.39997558519241921"/>
  </sheetPr>
  <dimension ref="A1:DI92"/>
  <sheetViews>
    <sheetView zoomScale="85" zoomScaleNormal="85" workbookViewId="0">
      <selection activeCell="H30" sqref="H30"/>
    </sheetView>
  </sheetViews>
  <sheetFormatPr defaultColWidth="9.28515625" defaultRowHeight="15" x14ac:dyDescent="0.25"/>
  <cols>
    <col min="1" max="1" width="14.85546875" style="33" bestFit="1" customWidth="1"/>
    <col min="2" max="2" width="11.5703125" style="33" bestFit="1" customWidth="1"/>
    <col min="3" max="3" width="72.85546875" style="33" bestFit="1" customWidth="1"/>
    <col min="4" max="4" width="15.5703125" style="33" bestFit="1" customWidth="1"/>
    <col min="5" max="5" width="15.28515625" style="33" bestFit="1" customWidth="1"/>
    <col min="6" max="6" width="9.140625" style="33" bestFit="1" customWidth="1"/>
    <col min="7" max="7" width="17.140625" style="33" bestFit="1" customWidth="1"/>
    <col min="8" max="8" width="14.42578125" style="33" bestFit="1" customWidth="1"/>
    <col min="9" max="9" width="16.140625" style="33" bestFit="1" customWidth="1"/>
    <col min="10" max="10" width="7.140625" style="33" bestFit="1" customWidth="1"/>
    <col min="11" max="11" width="14.42578125" style="33" bestFit="1" customWidth="1"/>
    <col min="12" max="12" width="15.5703125" style="33" bestFit="1" customWidth="1"/>
    <col min="13" max="17" width="9.28515625" style="33"/>
    <col min="18" max="18" width="12.5703125" style="33" bestFit="1" customWidth="1"/>
    <col min="19" max="19" width="3.140625" style="33" bestFit="1" customWidth="1"/>
    <col min="20" max="20" width="13.42578125" style="33" bestFit="1" customWidth="1"/>
    <col min="21" max="21" width="12.5703125" style="33" bestFit="1" customWidth="1"/>
    <col min="22" max="22" width="13.28515625" style="33" bestFit="1" customWidth="1"/>
    <col min="23" max="23" width="8.42578125" style="33" bestFit="1" customWidth="1"/>
    <col min="24" max="24" width="12.28515625" style="33" bestFit="1" customWidth="1"/>
    <col min="25" max="25" width="12.5703125" style="33" bestFit="1" customWidth="1"/>
    <col min="26" max="26" width="9.28515625" style="33"/>
    <col min="27" max="27" width="11.5703125" style="33" bestFit="1" customWidth="1"/>
    <col min="28" max="28" width="12.5703125" style="33" bestFit="1" customWidth="1"/>
    <col min="29" max="29" width="9.5703125" style="33" bestFit="1" customWidth="1"/>
    <col min="30" max="30" width="3.140625" style="33" bestFit="1" customWidth="1"/>
    <col min="31" max="31" width="13.42578125" style="33" bestFit="1" customWidth="1"/>
    <col min="32" max="32" width="9.28515625" style="33"/>
    <col min="33" max="33" width="13.28515625" style="33" bestFit="1" customWidth="1"/>
    <col min="34" max="34" width="8.42578125" style="33" bestFit="1" customWidth="1"/>
    <col min="35" max="35" width="12.28515625" style="33" bestFit="1" customWidth="1"/>
    <col min="36" max="36" width="12.5703125" style="33" bestFit="1" customWidth="1"/>
    <col min="37" max="37" width="9.28515625" style="33"/>
    <col min="38" max="38" width="11.5703125" style="33" bestFit="1" customWidth="1"/>
    <col min="39" max="39" width="12.5703125" style="33" bestFit="1" customWidth="1"/>
    <col min="40" max="40" width="9.5703125" style="33" bestFit="1" customWidth="1"/>
    <col min="41" max="41" width="3.140625" style="33" bestFit="1" customWidth="1"/>
    <col min="42" max="42" width="13.42578125" style="33" bestFit="1" customWidth="1"/>
    <col min="43" max="43" width="9.28515625" style="33"/>
    <col min="44" max="44" width="13.28515625" style="33" bestFit="1" customWidth="1"/>
    <col min="45" max="45" width="8.42578125" style="33" bestFit="1" customWidth="1"/>
    <col min="46" max="46" width="11.28515625" style="33" bestFit="1" customWidth="1"/>
    <col min="47" max="47" width="11.5703125" style="33" bestFit="1" customWidth="1"/>
    <col min="48" max="48" width="9.28515625" style="33"/>
    <col min="49" max="50" width="11.5703125" style="33" bestFit="1" customWidth="1"/>
    <col min="51" max="51" width="9.5703125" style="33" bestFit="1" customWidth="1"/>
    <col min="52" max="52" width="3.140625" style="33" bestFit="1" customWidth="1"/>
    <col min="53" max="53" width="13.42578125" style="33" bestFit="1" customWidth="1"/>
    <col min="54" max="54" width="9.28515625" style="33"/>
    <col min="55" max="55" width="13.28515625" style="33" bestFit="1" customWidth="1"/>
    <col min="56" max="56" width="8.42578125" style="33" bestFit="1" customWidth="1"/>
    <col min="57" max="57" width="11.28515625" style="33" bestFit="1" customWidth="1"/>
    <col min="58" max="58" width="11.5703125" style="33" bestFit="1" customWidth="1"/>
    <col min="59" max="59" width="9.28515625" style="33"/>
    <col min="60" max="61" width="11.5703125" style="33" bestFit="1" customWidth="1"/>
    <col min="62" max="62" width="9.5703125" style="33" bestFit="1" customWidth="1"/>
    <col min="63" max="63" width="3.140625" style="33" bestFit="1" customWidth="1"/>
    <col min="64" max="64" width="13.42578125" style="33" bestFit="1" customWidth="1"/>
    <col min="65" max="65" width="9.28515625" style="33"/>
    <col min="66" max="66" width="13.28515625" style="33" bestFit="1" customWidth="1"/>
    <col min="67" max="67" width="8.42578125" style="33" bestFit="1" customWidth="1"/>
    <col min="68" max="68" width="11.28515625" style="33" bestFit="1" customWidth="1"/>
    <col min="69" max="69" width="11.5703125" style="33" bestFit="1" customWidth="1"/>
    <col min="70" max="71" width="9.28515625" style="33"/>
    <col min="72" max="72" width="11.5703125" style="33" bestFit="1" customWidth="1"/>
    <col min="73" max="76" width="9.28515625" style="33"/>
    <col min="77" max="77" width="13.28515625" style="33" bestFit="1" customWidth="1"/>
    <col min="78" max="78" width="9.28515625" style="33"/>
    <col min="79" max="79" width="11.28515625" style="33" bestFit="1" customWidth="1"/>
    <col min="80" max="80" width="11.5703125" style="33" bestFit="1" customWidth="1"/>
    <col min="81" max="82" width="9.28515625" style="33"/>
    <col min="83" max="83" width="11.5703125" style="33" bestFit="1" customWidth="1"/>
    <col min="84" max="87" width="9.28515625" style="33"/>
    <col min="88" max="88" width="13.28515625" style="33" bestFit="1" customWidth="1"/>
    <col min="89" max="89" width="9.28515625" style="33"/>
    <col min="90" max="90" width="11.28515625" style="33" bestFit="1" customWidth="1"/>
    <col min="91" max="91" width="11.5703125" style="33" bestFit="1" customWidth="1"/>
    <col min="92" max="93" width="9.28515625" style="33"/>
    <col min="94" max="94" width="11.5703125" style="33" bestFit="1" customWidth="1"/>
    <col min="95" max="98" width="9.28515625" style="33"/>
    <col min="99" max="99" width="13.28515625" style="33" bestFit="1" customWidth="1"/>
    <col min="100" max="100" width="9.28515625" style="33"/>
    <col min="101" max="101" width="11.28515625" style="33" bestFit="1" customWidth="1"/>
    <col min="102" max="102" width="11.5703125" style="33" bestFit="1" customWidth="1"/>
    <col min="103" max="104" width="9.28515625" style="33"/>
    <col min="105" max="105" width="11.5703125" style="33" bestFit="1" customWidth="1"/>
    <col min="106" max="109" width="9.28515625" style="33"/>
    <col min="110" max="110" width="13.28515625" style="33" bestFit="1" customWidth="1"/>
    <col min="111" max="111" width="9.28515625" style="33"/>
    <col min="112" max="112" width="11.28515625" style="33" bestFit="1" customWidth="1"/>
    <col min="113" max="113" width="11.5703125" style="33" bestFit="1" customWidth="1"/>
    <col min="114" max="16384" width="9.28515625" style="33"/>
  </cols>
  <sheetData>
    <row r="1" spans="1:113" x14ac:dyDescent="0.25">
      <c r="A1" s="33" t="s">
        <v>178</v>
      </c>
    </row>
    <row r="2" spans="1:113" x14ac:dyDescent="0.25">
      <c r="P2" s="99" t="s">
        <v>90</v>
      </c>
      <c r="Q2" s="99"/>
      <c r="R2" s="99"/>
      <c r="S2" s="99"/>
      <c r="T2" s="99"/>
      <c r="U2" s="99"/>
      <c r="V2" s="99"/>
      <c r="W2" s="99"/>
      <c r="X2" s="99"/>
      <c r="Y2" s="99"/>
      <c r="Z2"/>
      <c r="AA2" s="99" t="s">
        <v>91</v>
      </c>
      <c r="AB2" s="99"/>
      <c r="AC2" s="99"/>
      <c r="AD2" s="99"/>
      <c r="AE2" s="99"/>
      <c r="AF2" s="99"/>
      <c r="AG2" s="99"/>
      <c r="AH2" s="99"/>
      <c r="AI2" s="99"/>
      <c r="AJ2" s="99"/>
      <c r="AK2"/>
      <c r="AL2" s="99" t="s">
        <v>92</v>
      </c>
      <c r="AM2" s="99"/>
      <c r="AN2" s="99"/>
      <c r="AO2" s="99"/>
      <c r="AP2" s="99"/>
      <c r="AQ2" s="99"/>
      <c r="AR2" s="99"/>
      <c r="AS2" s="99"/>
      <c r="AT2" s="99"/>
      <c r="AU2" s="99"/>
      <c r="AV2"/>
      <c r="AW2" s="99" t="s">
        <v>93</v>
      </c>
      <c r="AX2" s="99"/>
      <c r="AY2" s="99"/>
      <c r="AZ2" s="99"/>
      <c r="BA2" s="99"/>
      <c r="BB2" s="99"/>
      <c r="BC2" s="99"/>
      <c r="BD2" s="99"/>
      <c r="BE2" s="99"/>
      <c r="BF2" s="99"/>
      <c r="BG2"/>
      <c r="BH2" s="99" t="s">
        <v>94</v>
      </c>
      <c r="BI2" s="99"/>
      <c r="BJ2" s="99"/>
      <c r="BK2" s="99"/>
      <c r="BL2" s="99"/>
      <c r="BM2" s="99"/>
      <c r="BN2" s="99"/>
      <c r="BO2" s="99"/>
      <c r="BP2" s="99"/>
      <c r="BQ2" s="99"/>
      <c r="BS2" s="99" t="s">
        <v>95</v>
      </c>
      <c r="BT2" s="99"/>
      <c r="BU2" s="99"/>
      <c r="BV2" s="99"/>
      <c r="BW2" s="99"/>
      <c r="BX2" s="99"/>
      <c r="BY2" s="99"/>
      <c r="BZ2" s="99"/>
      <c r="CA2" s="99"/>
      <c r="CB2" s="99"/>
      <c r="CD2" s="99" t="s">
        <v>96</v>
      </c>
      <c r="CE2" s="99"/>
      <c r="CF2" s="99"/>
      <c r="CG2" s="99"/>
      <c r="CH2" s="99"/>
      <c r="CI2" s="99"/>
      <c r="CJ2" s="99"/>
      <c r="CK2" s="99"/>
      <c r="CL2" s="99"/>
      <c r="CM2" s="99"/>
      <c r="CO2" s="99" t="s">
        <v>97</v>
      </c>
      <c r="CP2" s="99"/>
      <c r="CQ2" s="99"/>
      <c r="CR2" s="99"/>
      <c r="CS2" s="99"/>
      <c r="CT2" s="99"/>
      <c r="CU2" s="99"/>
      <c r="CV2" s="99"/>
      <c r="CW2" s="99"/>
      <c r="CX2" s="99"/>
      <c r="CZ2" s="99" t="s">
        <v>98</v>
      </c>
      <c r="DA2" s="99"/>
      <c r="DB2" s="99"/>
      <c r="DC2" s="99"/>
      <c r="DD2" s="99"/>
      <c r="DE2" s="99"/>
      <c r="DF2" s="99"/>
      <c r="DG2" s="99"/>
      <c r="DH2" s="99"/>
      <c r="DI2" s="99"/>
    </row>
    <row r="3" spans="1:113" ht="75.75" thickBot="1" x14ac:dyDescent="0.3">
      <c r="B3" s="40" t="s">
        <v>99</v>
      </c>
      <c r="C3" s="41" t="s">
        <v>100</v>
      </c>
      <c r="D3" s="42" t="s">
        <v>179</v>
      </c>
      <c r="E3" s="42" t="s">
        <v>102</v>
      </c>
      <c r="F3" s="42" t="s">
        <v>103</v>
      </c>
      <c r="G3" s="42" t="s">
        <v>104</v>
      </c>
      <c r="H3" s="42" t="s">
        <v>105</v>
      </c>
      <c r="I3" s="43" t="s">
        <v>106</v>
      </c>
      <c r="J3" s="44" t="s">
        <v>107</v>
      </c>
      <c r="K3" s="42" t="s">
        <v>180</v>
      </c>
      <c r="L3" s="42" t="s">
        <v>181</v>
      </c>
      <c r="P3" s="34" t="s">
        <v>99</v>
      </c>
      <c r="Q3" s="34" t="s">
        <v>110</v>
      </c>
      <c r="R3" s="34" t="s">
        <v>102</v>
      </c>
      <c r="S3" s="34"/>
      <c r="T3" s="34" t="s">
        <v>111</v>
      </c>
      <c r="U3" s="77" t="s">
        <v>112</v>
      </c>
      <c r="V3" s="34" t="s">
        <v>113</v>
      </c>
      <c r="W3" s="34" t="s">
        <v>114</v>
      </c>
      <c r="X3" s="34" t="s">
        <v>115</v>
      </c>
      <c r="Y3" s="34" t="s">
        <v>116</v>
      </c>
      <c r="Z3"/>
      <c r="AA3" s="34" t="s">
        <v>99</v>
      </c>
      <c r="AB3" s="34" t="s">
        <v>110</v>
      </c>
      <c r="AC3" s="34" t="s">
        <v>102</v>
      </c>
      <c r="AD3" s="34"/>
      <c r="AE3" s="34" t="s">
        <v>111</v>
      </c>
      <c r="AF3" s="77" t="s">
        <v>112</v>
      </c>
      <c r="AG3" s="34" t="s">
        <v>113</v>
      </c>
      <c r="AH3" s="34" t="s">
        <v>114</v>
      </c>
      <c r="AI3" s="34" t="s">
        <v>115</v>
      </c>
      <c r="AJ3" s="34" t="s">
        <v>116</v>
      </c>
      <c r="AK3"/>
      <c r="AL3" s="34" t="s">
        <v>99</v>
      </c>
      <c r="AM3" s="34" t="s">
        <v>110</v>
      </c>
      <c r="AN3" s="34" t="s">
        <v>102</v>
      </c>
      <c r="AO3" s="34"/>
      <c r="AP3" s="34" t="s">
        <v>111</v>
      </c>
      <c r="AQ3" s="77" t="s">
        <v>112</v>
      </c>
      <c r="AR3" s="34" t="s">
        <v>113</v>
      </c>
      <c r="AS3" s="34" t="s">
        <v>114</v>
      </c>
      <c r="AT3" s="34" t="s">
        <v>115</v>
      </c>
      <c r="AU3" s="34" t="s">
        <v>116</v>
      </c>
      <c r="AV3"/>
      <c r="AW3" s="34" t="s">
        <v>99</v>
      </c>
      <c r="AX3" s="34" t="s">
        <v>110</v>
      </c>
      <c r="AY3" s="34" t="s">
        <v>102</v>
      </c>
      <c r="AZ3" s="34"/>
      <c r="BA3" s="34" t="s">
        <v>111</v>
      </c>
      <c r="BB3" s="77" t="s">
        <v>112</v>
      </c>
      <c r="BC3" s="34" t="s">
        <v>113</v>
      </c>
      <c r="BD3" s="34" t="s">
        <v>114</v>
      </c>
      <c r="BE3" s="34" t="s">
        <v>115</v>
      </c>
      <c r="BF3" s="34" t="s">
        <v>116</v>
      </c>
      <c r="BG3"/>
      <c r="BH3" s="34" t="s">
        <v>99</v>
      </c>
      <c r="BI3" s="34" t="s">
        <v>110</v>
      </c>
      <c r="BJ3" s="34" t="s">
        <v>102</v>
      </c>
      <c r="BK3" s="34"/>
      <c r="BL3" s="34" t="s">
        <v>111</v>
      </c>
      <c r="BM3" s="77" t="s">
        <v>112</v>
      </c>
      <c r="BN3" s="34" t="s">
        <v>113</v>
      </c>
      <c r="BO3" s="34" t="s">
        <v>114</v>
      </c>
      <c r="BP3" s="34" t="s">
        <v>115</v>
      </c>
      <c r="BQ3" s="34" t="s">
        <v>116</v>
      </c>
      <c r="BS3" s="34" t="s">
        <v>99</v>
      </c>
      <c r="BT3" s="34" t="s">
        <v>110</v>
      </c>
      <c r="BU3" s="34" t="s">
        <v>102</v>
      </c>
      <c r="BV3" s="34"/>
      <c r="BW3" s="34" t="s">
        <v>111</v>
      </c>
      <c r="BX3" s="77" t="s">
        <v>112</v>
      </c>
      <c r="BY3" s="34" t="s">
        <v>113</v>
      </c>
      <c r="BZ3" s="34" t="s">
        <v>114</v>
      </c>
      <c r="CA3" s="34" t="s">
        <v>115</v>
      </c>
      <c r="CB3" s="34" t="s">
        <v>116</v>
      </c>
      <c r="CD3" s="34" t="s">
        <v>99</v>
      </c>
      <c r="CE3" s="34" t="s">
        <v>110</v>
      </c>
      <c r="CF3" s="34" t="s">
        <v>102</v>
      </c>
      <c r="CG3" s="34"/>
      <c r="CH3" s="34" t="s">
        <v>111</v>
      </c>
      <c r="CI3" s="77" t="s">
        <v>112</v>
      </c>
      <c r="CJ3" s="34" t="s">
        <v>113</v>
      </c>
      <c r="CK3" s="34" t="s">
        <v>114</v>
      </c>
      <c r="CL3" s="34" t="s">
        <v>115</v>
      </c>
      <c r="CM3" s="34" t="s">
        <v>116</v>
      </c>
      <c r="CO3" s="34" t="s">
        <v>99</v>
      </c>
      <c r="CP3" s="34" t="s">
        <v>110</v>
      </c>
      <c r="CQ3" s="34" t="s">
        <v>102</v>
      </c>
      <c r="CR3" s="34"/>
      <c r="CS3" s="34" t="s">
        <v>111</v>
      </c>
      <c r="CT3" s="77" t="s">
        <v>112</v>
      </c>
      <c r="CU3" s="34" t="s">
        <v>113</v>
      </c>
      <c r="CV3" s="34" t="s">
        <v>114</v>
      </c>
      <c r="CW3" s="34" t="s">
        <v>115</v>
      </c>
      <c r="CX3" s="34" t="s">
        <v>116</v>
      </c>
      <c r="CZ3" s="34" t="s">
        <v>99</v>
      </c>
      <c r="DA3" s="34" t="s">
        <v>110</v>
      </c>
      <c r="DB3" s="34" t="s">
        <v>102</v>
      </c>
      <c r="DC3" s="34"/>
      <c r="DD3" s="34" t="s">
        <v>111</v>
      </c>
      <c r="DE3" s="77" t="s">
        <v>112</v>
      </c>
      <c r="DF3" s="34" t="s">
        <v>113</v>
      </c>
      <c r="DG3" s="34" t="s">
        <v>114</v>
      </c>
      <c r="DH3" s="34" t="s">
        <v>115</v>
      </c>
      <c r="DI3" s="34" t="s">
        <v>116</v>
      </c>
    </row>
    <row r="4" spans="1:113" x14ac:dyDescent="0.25">
      <c r="B4" s="45">
        <v>1</v>
      </c>
      <c r="C4" s="46" t="s">
        <v>117</v>
      </c>
      <c r="D4" s="67">
        <v>355207992.8448</v>
      </c>
      <c r="E4" s="68">
        <v>422000</v>
      </c>
      <c r="F4" s="49"/>
      <c r="G4" s="69">
        <v>355629992.8448</v>
      </c>
      <c r="H4" s="69">
        <v>211000</v>
      </c>
      <c r="I4" s="69">
        <v>355840992.8448</v>
      </c>
      <c r="J4" s="51">
        <v>0.04</v>
      </c>
      <c r="K4" s="69">
        <v>14233639.713792</v>
      </c>
      <c r="L4" s="69">
        <v>341396353.13100797</v>
      </c>
      <c r="N4" s="39">
        <f>+E4+F4</f>
        <v>422000</v>
      </c>
      <c r="P4" s="35">
        <v>1</v>
      </c>
      <c r="Q4" s="3"/>
      <c r="R4" s="3">
        <f>SUMIF($B$4:$B$29,P4,$H$4:$H$29)*2</f>
        <v>422000</v>
      </c>
      <c r="S4" s="3"/>
      <c r="T4" s="76">
        <f>IF(R4+S4&lt;0,0,R4+S4)</f>
        <v>422000</v>
      </c>
      <c r="U4" s="3">
        <f>T4*1.5</f>
        <v>633000</v>
      </c>
      <c r="V4" s="3">
        <f>+Q4+U4</f>
        <v>633000</v>
      </c>
      <c r="W4" s="36">
        <v>0.04</v>
      </c>
      <c r="X4" s="3">
        <f>-V4*W4</f>
        <v>-25320</v>
      </c>
      <c r="Y4" s="3">
        <f>+Q4+T4+X4</f>
        <v>396680</v>
      </c>
      <c r="Z4"/>
      <c r="AA4" s="35">
        <v>1</v>
      </c>
      <c r="AB4" s="3">
        <f>+Y4</f>
        <v>396680</v>
      </c>
      <c r="AC4" s="3"/>
      <c r="AD4" s="3"/>
      <c r="AE4" s="76">
        <f>IF(AC4+AD4&lt;0,0,AC4+AD4)</f>
        <v>0</v>
      </c>
      <c r="AF4" s="3">
        <f>AE4*1.5</f>
        <v>0</v>
      </c>
      <c r="AG4" s="3">
        <f>+AB4+AF4</f>
        <v>396680</v>
      </c>
      <c r="AH4" s="36">
        <v>0.04</v>
      </c>
      <c r="AI4" s="3">
        <f>-+AG4*AH4</f>
        <v>-15867.2</v>
      </c>
      <c r="AJ4" s="3">
        <f>+AB4+AE4+AI4</f>
        <v>380812.79999999999</v>
      </c>
      <c r="AK4"/>
      <c r="AL4" s="35">
        <v>1</v>
      </c>
      <c r="AM4" s="3">
        <f>AJ4</f>
        <v>380812.79999999999</v>
      </c>
      <c r="AN4" s="3"/>
      <c r="AO4" s="3"/>
      <c r="AP4" s="76">
        <f>IF(AN4+AO4&lt;0,0,AN4+AO4)</f>
        <v>0</v>
      </c>
      <c r="AQ4" s="3">
        <f>AP4*1.5</f>
        <v>0</v>
      </c>
      <c r="AR4" s="3">
        <f>+AM4+AQ4</f>
        <v>380812.79999999999</v>
      </c>
      <c r="AS4" s="36">
        <v>0.04</v>
      </c>
      <c r="AT4" s="3">
        <f>-+AR4*AS4</f>
        <v>-15232.512000000001</v>
      </c>
      <c r="AU4" s="3">
        <f>+AM4+AP4+AT4</f>
        <v>365580.288</v>
      </c>
      <c r="AV4"/>
      <c r="AW4" s="35">
        <v>1</v>
      </c>
      <c r="AX4" s="3">
        <f>AU4</f>
        <v>365580.288</v>
      </c>
      <c r="AY4" s="3"/>
      <c r="AZ4" s="3"/>
      <c r="BA4" s="76">
        <f>IF(AY4+AZ4&lt;0,0,AY4+AZ4)</f>
        <v>0</v>
      </c>
      <c r="BB4" s="3">
        <f>BA4*1.5</f>
        <v>0</v>
      </c>
      <c r="BC4" s="3">
        <f>+AX4+BB4</f>
        <v>365580.288</v>
      </c>
      <c r="BD4" s="36">
        <v>0.04</v>
      </c>
      <c r="BE4" s="3">
        <f>-+BC4*BD4</f>
        <v>-14623.211520000001</v>
      </c>
      <c r="BF4" s="3">
        <f>+AX4+BA4+BE4</f>
        <v>350957.07647999999</v>
      </c>
      <c r="BG4"/>
      <c r="BH4" s="35">
        <v>1</v>
      </c>
      <c r="BI4" s="3">
        <f>+BF4</f>
        <v>350957.07647999999</v>
      </c>
      <c r="BJ4" s="3"/>
      <c r="BK4" s="3"/>
      <c r="BL4" s="76">
        <f>IF(BJ4+BK4&lt;0,0,BJ4+BK4)</f>
        <v>0</v>
      </c>
      <c r="BM4" s="3">
        <f>BL4*1.5</f>
        <v>0</v>
      </c>
      <c r="BN4" s="3">
        <f>+BI4+BM4</f>
        <v>350957.07647999999</v>
      </c>
      <c r="BO4" s="36">
        <v>0.04</v>
      </c>
      <c r="BP4" s="3">
        <f>-+BN4*BO4</f>
        <v>-14038.283059199999</v>
      </c>
      <c r="BQ4" s="3">
        <f>+BI4+BL4+BP4</f>
        <v>336918.79342080001</v>
      </c>
      <c r="BS4" s="35">
        <v>1</v>
      </c>
      <c r="BT4" s="3">
        <f>+BQ4</f>
        <v>336918.79342080001</v>
      </c>
      <c r="BU4" s="3"/>
      <c r="BV4" s="3"/>
      <c r="BW4" s="76">
        <f>IF(BU4+BV4&lt;0,0,BU4+BV4)</f>
        <v>0</v>
      </c>
      <c r="BX4" s="3">
        <f>BW4*1.5</f>
        <v>0</v>
      </c>
      <c r="BY4" s="3">
        <f>+BT4+BX4</f>
        <v>336918.79342080001</v>
      </c>
      <c r="BZ4" s="36">
        <v>0.04</v>
      </c>
      <c r="CA4" s="3">
        <f>-+BY4*BZ4</f>
        <v>-13476.751736832</v>
      </c>
      <c r="CB4" s="3">
        <f>+BT4+BW4+CA4</f>
        <v>323442.04168396798</v>
      </c>
      <c r="CD4" s="35">
        <v>1</v>
      </c>
      <c r="CE4" s="3">
        <f>+CB4</f>
        <v>323442.04168396798</v>
      </c>
      <c r="CF4" s="3"/>
      <c r="CG4" s="3"/>
      <c r="CH4" s="76">
        <f>IF(CF4+CG4&lt;0,0,CF4+CG4)</f>
        <v>0</v>
      </c>
      <c r="CI4" s="3">
        <f>CH4*1.5</f>
        <v>0</v>
      </c>
      <c r="CJ4" s="3">
        <f>+CE4+CI4</f>
        <v>323442.04168396798</v>
      </c>
      <c r="CK4" s="36">
        <v>0.04</v>
      </c>
      <c r="CL4" s="3">
        <f>-+CJ4*CK4</f>
        <v>-12937.68166735872</v>
      </c>
      <c r="CM4" s="3">
        <f>+CE4+CH4+CL4</f>
        <v>310504.36001660925</v>
      </c>
      <c r="CO4" s="35">
        <v>1</v>
      </c>
      <c r="CP4" s="3">
        <f>+CM4</f>
        <v>310504.36001660925</v>
      </c>
      <c r="CQ4" s="3"/>
      <c r="CR4" s="3"/>
      <c r="CS4" s="76">
        <f>IF(CQ4+CR4&lt;0,0,CQ4+CR4)</f>
        <v>0</v>
      </c>
      <c r="CT4" s="3">
        <f>CS4*1.5</f>
        <v>0</v>
      </c>
      <c r="CU4" s="3">
        <f>+CP4+CT4</f>
        <v>310504.36001660925</v>
      </c>
      <c r="CV4" s="36">
        <v>0.04</v>
      </c>
      <c r="CW4" s="3">
        <f>-+CU4*CV4</f>
        <v>-12420.174400664371</v>
      </c>
      <c r="CX4" s="3">
        <f>+CP4+CS4+CW4</f>
        <v>298084.18561594491</v>
      </c>
      <c r="CZ4" s="35">
        <v>1</v>
      </c>
      <c r="DA4" s="3">
        <f>+CX4</f>
        <v>298084.18561594491</v>
      </c>
      <c r="DB4" s="3"/>
      <c r="DC4" s="3"/>
      <c r="DD4" s="76">
        <f>IF(DB4+DC4&lt;0,0,DB4+DC4)</f>
        <v>0</v>
      </c>
      <c r="DE4" s="3">
        <f>DD4*1.5</f>
        <v>0</v>
      </c>
      <c r="DF4" s="3">
        <f>+DA4+DE4</f>
        <v>298084.18561594491</v>
      </c>
      <c r="DG4" s="36">
        <v>0.04</v>
      </c>
      <c r="DH4" s="3">
        <f>-+DF4*DG4</f>
        <v>-11923.367424637796</v>
      </c>
      <c r="DI4" s="3">
        <f>+DA4+DD4+DH4</f>
        <v>286160.81819130713</v>
      </c>
    </row>
    <row r="5" spans="1:113" x14ac:dyDescent="0.25">
      <c r="B5" s="45" t="s">
        <v>28</v>
      </c>
      <c r="C5" s="46" t="s">
        <v>118</v>
      </c>
      <c r="D5" s="67">
        <v>0</v>
      </c>
      <c r="E5" s="68"/>
      <c r="F5" s="49"/>
      <c r="G5" s="69">
        <v>0</v>
      </c>
      <c r="H5" s="69">
        <v>0</v>
      </c>
      <c r="I5" s="69">
        <v>0</v>
      </c>
      <c r="J5" s="51">
        <v>0.06</v>
      </c>
      <c r="K5" s="69">
        <v>0</v>
      </c>
      <c r="L5" s="69">
        <v>0</v>
      </c>
      <c r="N5" s="39">
        <f t="shared" ref="N5:N35" si="0">+E5+F5</f>
        <v>0</v>
      </c>
      <c r="P5" s="35" t="s">
        <v>28</v>
      </c>
      <c r="Q5" s="3"/>
      <c r="R5" s="3">
        <f t="shared" ref="R5:R28" si="1">SUMIF($B$4:$B$29,P5,$H$4:$H$29)*2</f>
        <v>0</v>
      </c>
      <c r="S5" s="3"/>
      <c r="T5" s="76">
        <f t="shared" ref="T5:T28" si="2">IF(R5+S5&lt;0,0,R5+S5)</f>
        <v>0</v>
      </c>
      <c r="U5" s="3">
        <f t="shared" ref="U5:U28" si="3">T5*1.5</f>
        <v>0</v>
      </c>
      <c r="V5" s="3">
        <f t="shared" ref="V5:V28" si="4">+Q5+U5</f>
        <v>0</v>
      </c>
      <c r="W5" s="36">
        <v>0.06</v>
      </c>
      <c r="X5" s="3">
        <f t="shared" ref="X5:X28" si="5">-V5*W5</f>
        <v>0</v>
      </c>
      <c r="Y5" s="3">
        <f t="shared" ref="Y5:Y28" si="6">+Q5+T5+X5</f>
        <v>0</v>
      </c>
      <c r="Z5"/>
      <c r="AA5" s="35" t="s">
        <v>28</v>
      </c>
      <c r="AB5" s="3">
        <f t="shared" ref="AB5:AB28" si="7">+Y5</f>
        <v>0</v>
      </c>
      <c r="AC5" s="3"/>
      <c r="AD5" s="3"/>
      <c r="AE5" s="76">
        <f t="shared" ref="AE5:AE28" si="8">IF(AC5+AD5&lt;0,0,AC5+AD5)</f>
        <v>0</v>
      </c>
      <c r="AF5" s="3">
        <f t="shared" ref="AF5:AF28" si="9">AE5*1.5</f>
        <v>0</v>
      </c>
      <c r="AG5" s="3">
        <f t="shared" ref="AG5:AG28" si="10">+AB5+AF5</f>
        <v>0</v>
      </c>
      <c r="AH5" s="36">
        <v>0.06</v>
      </c>
      <c r="AI5" s="3">
        <f t="shared" ref="AI5:AI28" si="11">-+AG5*AH5</f>
        <v>0</v>
      </c>
      <c r="AJ5" s="3">
        <f t="shared" ref="AJ5:AJ28" si="12">+AB5+AE5+AI5</f>
        <v>0</v>
      </c>
      <c r="AK5"/>
      <c r="AL5" s="35" t="s">
        <v>28</v>
      </c>
      <c r="AM5" s="3">
        <f t="shared" ref="AM5:AM28" si="13">AJ5</f>
        <v>0</v>
      </c>
      <c r="AN5" s="3"/>
      <c r="AO5" s="3"/>
      <c r="AP5" s="76">
        <f t="shared" ref="AP5:AP28" si="14">IF(AN5+AO5&lt;0,0,AN5+AO5)</f>
        <v>0</v>
      </c>
      <c r="AQ5" s="3">
        <f t="shared" ref="AQ5:AQ28" si="15">AP5*1.5</f>
        <v>0</v>
      </c>
      <c r="AR5" s="3">
        <f t="shared" ref="AR5:AR28" si="16">+AM5+AQ5</f>
        <v>0</v>
      </c>
      <c r="AS5" s="36">
        <v>0.06</v>
      </c>
      <c r="AT5" s="3">
        <f t="shared" ref="AT5:AT28" si="17">-+AR5*AS5</f>
        <v>0</v>
      </c>
      <c r="AU5" s="3">
        <f t="shared" ref="AU5:AU28" si="18">+AM5+AP5+AT5</f>
        <v>0</v>
      </c>
      <c r="AV5"/>
      <c r="AW5" s="35" t="s">
        <v>28</v>
      </c>
      <c r="AX5" s="3">
        <f t="shared" ref="AX5:AX28" si="19">AU5</f>
        <v>0</v>
      </c>
      <c r="AY5" s="3"/>
      <c r="AZ5" s="3"/>
      <c r="BA5" s="76">
        <f t="shared" ref="BA5:BA28" si="20">IF(AY5+AZ5&lt;0,0,AY5+AZ5)</f>
        <v>0</v>
      </c>
      <c r="BB5" s="3">
        <f t="shared" ref="BB5:BB28" si="21">BA5*1.5</f>
        <v>0</v>
      </c>
      <c r="BC5" s="3">
        <f t="shared" ref="BC5:BC28" si="22">+AX5+BB5</f>
        <v>0</v>
      </c>
      <c r="BD5" s="36">
        <v>0.06</v>
      </c>
      <c r="BE5" s="3">
        <f t="shared" ref="BE5:BE28" si="23">-+BC5*BD5</f>
        <v>0</v>
      </c>
      <c r="BF5" s="3">
        <f t="shared" ref="BF5:BF28" si="24">+AX5+BA5+BE5</f>
        <v>0</v>
      </c>
      <c r="BG5"/>
      <c r="BH5" s="35" t="s">
        <v>28</v>
      </c>
      <c r="BI5" s="3">
        <f t="shared" ref="BI5:BI28" si="25">+BF5</f>
        <v>0</v>
      </c>
      <c r="BJ5" s="3"/>
      <c r="BK5" s="3"/>
      <c r="BL5" s="76">
        <f t="shared" ref="BL5:BL28" si="26">IF(BJ5+BK5&lt;0,0,BJ5+BK5)</f>
        <v>0</v>
      </c>
      <c r="BM5" s="3">
        <f t="shared" ref="BM5:BM28" si="27">BL5*1.5</f>
        <v>0</v>
      </c>
      <c r="BN5" s="3">
        <f t="shared" ref="BN5:BN28" si="28">+BI5+BM5</f>
        <v>0</v>
      </c>
      <c r="BO5" s="36">
        <v>0.06</v>
      </c>
      <c r="BP5" s="3">
        <f t="shared" ref="BP5:BP28" si="29">-+BN5*BO5</f>
        <v>0</v>
      </c>
      <c r="BQ5" s="3">
        <f t="shared" ref="BQ5:BQ28" si="30">+BI5+BL5+BP5</f>
        <v>0</v>
      </c>
      <c r="BS5" s="35" t="s">
        <v>28</v>
      </c>
      <c r="BT5" s="3">
        <f t="shared" ref="BT5:BT28" si="31">+BQ5</f>
        <v>0</v>
      </c>
      <c r="BU5" s="3"/>
      <c r="BV5" s="3"/>
      <c r="BW5" s="76">
        <f t="shared" ref="BW5:BW28" si="32">IF(BU5+BV5&lt;0,0,BU5+BV5)</f>
        <v>0</v>
      </c>
      <c r="BX5" s="3">
        <f t="shared" ref="BX5:BX28" si="33">BW5*1.5</f>
        <v>0</v>
      </c>
      <c r="BY5" s="3">
        <f t="shared" ref="BY5:BY28" si="34">+BT5+BX5</f>
        <v>0</v>
      </c>
      <c r="BZ5" s="36">
        <v>0.06</v>
      </c>
      <c r="CA5" s="3">
        <f t="shared" ref="CA5:CA28" si="35">-+BY5*BZ5</f>
        <v>0</v>
      </c>
      <c r="CB5" s="3">
        <f t="shared" ref="CB5:CB28" si="36">+BT5+BW5+CA5</f>
        <v>0</v>
      </c>
      <c r="CD5" s="35" t="s">
        <v>28</v>
      </c>
      <c r="CE5" s="3">
        <f t="shared" ref="CE5:CE28" si="37">+CB5</f>
        <v>0</v>
      </c>
      <c r="CF5" s="3"/>
      <c r="CG5" s="3"/>
      <c r="CH5" s="76">
        <f t="shared" ref="CH5:CH28" si="38">IF(CF5+CG5&lt;0,0,CF5+CG5)</f>
        <v>0</v>
      </c>
      <c r="CI5" s="3">
        <f t="shared" ref="CI5:CI28" si="39">CH5*1.5</f>
        <v>0</v>
      </c>
      <c r="CJ5" s="3">
        <f t="shared" ref="CJ5:CJ28" si="40">+CE5+CI5</f>
        <v>0</v>
      </c>
      <c r="CK5" s="36">
        <v>0.06</v>
      </c>
      <c r="CL5" s="3">
        <f t="shared" ref="CL5:CL28" si="41">-+CJ5*CK5</f>
        <v>0</v>
      </c>
      <c r="CM5" s="3">
        <f t="shared" ref="CM5:CM28" si="42">+CE5+CH5+CL5</f>
        <v>0</v>
      </c>
      <c r="CO5" s="35" t="s">
        <v>28</v>
      </c>
      <c r="CP5" s="3">
        <f t="shared" ref="CP5:CP28" si="43">+CM5</f>
        <v>0</v>
      </c>
      <c r="CQ5" s="3"/>
      <c r="CR5" s="3"/>
      <c r="CS5" s="76">
        <f t="shared" ref="CS5:CS28" si="44">IF(CQ5+CR5&lt;0,0,CQ5+CR5)</f>
        <v>0</v>
      </c>
      <c r="CT5" s="3">
        <f t="shared" ref="CT5:CT28" si="45">CS5*1.5</f>
        <v>0</v>
      </c>
      <c r="CU5" s="3">
        <f t="shared" ref="CU5:CU28" si="46">+CP5+CT5</f>
        <v>0</v>
      </c>
      <c r="CV5" s="36">
        <v>0.06</v>
      </c>
      <c r="CW5" s="3">
        <f t="shared" ref="CW5:CW28" si="47">-+CU5*CV5</f>
        <v>0</v>
      </c>
      <c r="CX5" s="3">
        <f t="shared" ref="CX5:CX28" si="48">+CP5+CS5+CW5</f>
        <v>0</v>
      </c>
      <c r="CZ5" s="35" t="s">
        <v>28</v>
      </c>
      <c r="DA5" s="3">
        <f t="shared" ref="DA5:DA28" si="49">+CX5</f>
        <v>0</v>
      </c>
      <c r="DB5" s="3"/>
      <c r="DC5" s="3"/>
      <c r="DD5" s="76">
        <f t="shared" ref="DD5:DD28" si="50">IF(DB5+DC5&lt;0,0,DB5+DC5)</f>
        <v>0</v>
      </c>
      <c r="DE5" s="3">
        <f t="shared" ref="DE5:DE28" si="51">DD5*1.5</f>
        <v>0</v>
      </c>
      <c r="DF5" s="3">
        <f t="shared" ref="DF5:DF28" si="52">+DA5+DE5</f>
        <v>0</v>
      </c>
      <c r="DG5" s="36">
        <v>0.06</v>
      </c>
      <c r="DH5" s="3">
        <f t="shared" ref="DH5:DH28" si="53">-+DF5*DG5</f>
        <v>0</v>
      </c>
      <c r="DI5" s="3">
        <f t="shared" ref="DI5:DI28" si="54">+DA5+DD5+DH5</f>
        <v>0</v>
      </c>
    </row>
    <row r="6" spans="1:113" x14ac:dyDescent="0.25">
      <c r="B6" s="45">
        <v>2</v>
      </c>
      <c r="C6" s="46" t="s">
        <v>119</v>
      </c>
      <c r="D6" s="67">
        <v>42310926.221600004</v>
      </c>
      <c r="E6" s="68"/>
      <c r="F6" s="49"/>
      <c r="G6" s="69">
        <v>42310926.221600004</v>
      </c>
      <c r="H6" s="69">
        <v>0</v>
      </c>
      <c r="I6" s="69">
        <v>42310926.221600004</v>
      </c>
      <c r="J6" s="51">
        <v>0.06</v>
      </c>
      <c r="K6" s="69">
        <v>2538655.5732960002</v>
      </c>
      <c r="L6" s="69">
        <v>39772270.648304</v>
      </c>
      <c r="N6" s="39">
        <f t="shared" si="0"/>
        <v>0</v>
      </c>
      <c r="P6" s="35">
        <v>2</v>
      </c>
      <c r="Q6" s="3"/>
      <c r="R6" s="3">
        <f t="shared" si="1"/>
        <v>0</v>
      </c>
      <c r="S6" s="3"/>
      <c r="T6" s="76">
        <f t="shared" si="2"/>
        <v>0</v>
      </c>
      <c r="U6" s="3">
        <f t="shared" si="3"/>
        <v>0</v>
      </c>
      <c r="V6" s="3">
        <f t="shared" si="4"/>
        <v>0</v>
      </c>
      <c r="W6" s="36">
        <v>0.06</v>
      </c>
      <c r="X6" s="3">
        <f t="shared" si="5"/>
        <v>0</v>
      </c>
      <c r="Y6" s="3">
        <f t="shared" si="6"/>
        <v>0</v>
      </c>
      <c r="Z6"/>
      <c r="AA6" s="35">
        <v>2</v>
      </c>
      <c r="AB6" s="3">
        <f t="shared" si="7"/>
        <v>0</v>
      </c>
      <c r="AC6" s="3"/>
      <c r="AD6" s="3"/>
      <c r="AE6" s="76">
        <f t="shared" si="8"/>
        <v>0</v>
      </c>
      <c r="AF6" s="3">
        <f t="shared" si="9"/>
        <v>0</v>
      </c>
      <c r="AG6" s="3">
        <f t="shared" si="10"/>
        <v>0</v>
      </c>
      <c r="AH6" s="36">
        <v>0.06</v>
      </c>
      <c r="AI6" s="3">
        <f t="shared" si="11"/>
        <v>0</v>
      </c>
      <c r="AJ6" s="3">
        <f t="shared" si="12"/>
        <v>0</v>
      </c>
      <c r="AK6"/>
      <c r="AL6" s="35">
        <v>2</v>
      </c>
      <c r="AM6" s="3">
        <f t="shared" si="13"/>
        <v>0</v>
      </c>
      <c r="AN6" s="3"/>
      <c r="AO6" s="3"/>
      <c r="AP6" s="76">
        <f t="shared" si="14"/>
        <v>0</v>
      </c>
      <c r="AQ6" s="3">
        <f t="shared" si="15"/>
        <v>0</v>
      </c>
      <c r="AR6" s="3">
        <f t="shared" si="16"/>
        <v>0</v>
      </c>
      <c r="AS6" s="36">
        <v>0.06</v>
      </c>
      <c r="AT6" s="3">
        <f t="shared" si="17"/>
        <v>0</v>
      </c>
      <c r="AU6" s="3">
        <f t="shared" si="18"/>
        <v>0</v>
      </c>
      <c r="AV6"/>
      <c r="AW6" s="35">
        <v>2</v>
      </c>
      <c r="AX6" s="3">
        <f t="shared" si="19"/>
        <v>0</v>
      </c>
      <c r="AY6" s="3"/>
      <c r="AZ6" s="3"/>
      <c r="BA6" s="76">
        <f t="shared" si="20"/>
        <v>0</v>
      </c>
      <c r="BB6" s="3">
        <f t="shared" si="21"/>
        <v>0</v>
      </c>
      <c r="BC6" s="3">
        <f t="shared" si="22"/>
        <v>0</v>
      </c>
      <c r="BD6" s="36">
        <v>0.06</v>
      </c>
      <c r="BE6" s="3">
        <f t="shared" si="23"/>
        <v>0</v>
      </c>
      <c r="BF6" s="3">
        <f t="shared" si="24"/>
        <v>0</v>
      </c>
      <c r="BG6"/>
      <c r="BH6" s="35">
        <v>2</v>
      </c>
      <c r="BI6" s="3">
        <f t="shared" si="25"/>
        <v>0</v>
      </c>
      <c r="BJ6" s="3"/>
      <c r="BK6" s="3"/>
      <c r="BL6" s="76">
        <f t="shared" si="26"/>
        <v>0</v>
      </c>
      <c r="BM6" s="3">
        <f t="shared" si="27"/>
        <v>0</v>
      </c>
      <c r="BN6" s="3">
        <f t="shared" si="28"/>
        <v>0</v>
      </c>
      <c r="BO6" s="36">
        <v>0.06</v>
      </c>
      <c r="BP6" s="3">
        <f t="shared" si="29"/>
        <v>0</v>
      </c>
      <c r="BQ6" s="3">
        <f t="shared" si="30"/>
        <v>0</v>
      </c>
      <c r="BS6" s="35">
        <v>2</v>
      </c>
      <c r="BT6" s="3">
        <f t="shared" si="31"/>
        <v>0</v>
      </c>
      <c r="BU6" s="3"/>
      <c r="BV6" s="3"/>
      <c r="BW6" s="76">
        <f t="shared" si="32"/>
        <v>0</v>
      </c>
      <c r="BX6" s="3">
        <f t="shared" si="33"/>
        <v>0</v>
      </c>
      <c r="BY6" s="3">
        <f t="shared" si="34"/>
        <v>0</v>
      </c>
      <c r="BZ6" s="36">
        <v>0.06</v>
      </c>
      <c r="CA6" s="3">
        <f t="shared" si="35"/>
        <v>0</v>
      </c>
      <c r="CB6" s="3">
        <f t="shared" si="36"/>
        <v>0</v>
      </c>
      <c r="CD6" s="35">
        <v>2</v>
      </c>
      <c r="CE6" s="3">
        <f t="shared" si="37"/>
        <v>0</v>
      </c>
      <c r="CF6" s="3"/>
      <c r="CG6" s="3"/>
      <c r="CH6" s="76">
        <f t="shared" si="38"/>
        <v>0</v>
      </c>
      <c r="CI6" s="3">
        <f t="shared" si="39"/>
        <v>0</v>
      </c>
      <c r="CJ6" s="3">
        <f t="shared" si="40"/>
        <v>0</v>
      </c>
      <c r="CK6" s="36">
        <v>0.06</v>
      </c>
      <c r="CL6" s="3">
        <f t="shared" si="41"/>
        <v>0</v>
      </c>
      <c r="CM6" s="3">
        <f t="shared" si="42"/>
        <v>0</v>
      </c>
      <c r="CO6" s="35">
        <v>2</v>
      </c>
      <c r="CP6" s="3">
        <f t="shared" si="43"/>
        <v>0</v>
      </c>
      <c r="CQ6" s="3"/>
      <c r="CR6" s="3"/>
      <c r="CS6" s="76">
        <f t="shared" si="44"/>
        <v>0</v>
      </c>
      <c r="CT6" s="3">
        <f t="shared" si="45"/>
        <v>0</v>
      </c>
      <c r="CU6" s="3">
        <f t="shared" si="46"/>
        <v>0</v>
      </c>
      <c r="CV6" s="36">
        <v>0.06</v>
      </c>
      <c r="CW6" s="3">
        <f t="shared" si="47"/>
        <v>0</v>
      </c>
      <c r="CX6" s="3">
        <f t="shared" si="48"/>
        <v>0</v>
      </c>
      <c r="CZ6" s="35">
        <v>2</v>
      </c>
      <c r="DA6" s="3">
        <f t="shared" si="49"/>
        <v>0</v>
      </c>
      <c r="DB6" s="3"/>
      <c r="DC6" s="3"/>
      <c r="DD6" s="76">
        <f t="shared" si="50"/>
        <v>0</v>
      </c>
      <c r="DE6" s="3">
        <f t="shared" si="51"/>
        <v>0</v>
      </c>
      <c r="DF6" s="3">
        <f t="shared" si="52"/>
        <v>0</v>
      </c>
      <c r="DG6" s="36">
        <v>0.06</v>
      </c>
      <c r="DH6" s="3">
        <f t="shared" si="53"/>
        <v>0</v>
      </c>
      <c r="DI6" s="3">
        <f t="shared" si="54"/>
        <v>0</v>
      </c>
    </row>
    <row r="7" spans="1:113" x14ac:dyDescent="0.25">
      <c r="B7" s="45">
        <v>8</v>
      </c>
      <c r="C7" s="46" t="s">
        <v>120</v>
      </c>
      <c r="D7" s="67">
        <v>25716228.960000001</v>
      </c>
      <c r="E7" s="68">
        <v>890000</v>
      </c>
      <c r="F7" s="49"/>
      <c r="G7" s="69">
        <v>26606228.960000001</v>
      </c>
      <c r="H7" s="69">
        <v>445000</v>
      </c>
      <c r="I7" s="69">
        <v>27051228.960000001</v>
      </c>
      <c r="J7" s="51">
        <v>0.2</v>
      </c>
      <c r="K7" s="69">
        <v>5410245.7920000004</v>
      </c>
      <c r="L7" s="69">
        <v>21195983.168000001</v>
      </c>
      <c r="N7" s="39">
        <f t="shared" si="0"/>
        <v>890000</v>
      </c>
      <c r="P7" s="35">
        <v>8</v>
      </c>
      <c r="Q7" s="3"/>
      <c r="R7" s="3">
        <f t="shared" si="1"/>
        <v>890000</v>
      </c>
      <c r="S7" s="3"/>
      <c r="T7" s="76">
        <f t="shared" si="2"/>
        <v>890000</v>
      </c>
      <c r="U7" s="3">
        <f t="shared" si="3"/>
        <v>1335000</v>
      </c>
      <c r="V7" s="3">
        <f t="shared" si="4"/>
        <v>1335000</v>
      </c>
      <c r="W7" s="36">
        <v>0.2</v>
      </c>
      <c r="X7" s="3">
        <f t="shared" si="5"/>
        <v>-267000</v>
      </c>
      <c r="Y7" s="3">
        <f t="shared" si="6"/>
        <v>623000</v>
      </c>
      <c r="Z7"/>
      <c r="AA7" s="35">
        <v>8</v>
      </c>
      <c r="AB7" s="3">
        <f t="shared" si="7"/>
        <v>623000</v>
      </c>
      <c r="AC7" s="3"/>
      <c r="AD7" s="3"/>
      <c r="AE7" s="76">
        <f t="shared" si="8"/>
        <v>0</v>
      </c>
      <c r="AF7" s="3">
        <f t="shared" si="9"/>
        <v>0</v>
      </c>
      <c r="AG7" s="3">
        <f t="shared" si="10"/>
        <v>623000</v>
      </c>
      <c r="AH7" s="36">
        <v>0.2</v>
      </c>
      <c r="AI7" s="3">
        <f t="shared" si="11"/>
        <v>-124600</v>
      </c>
      <c r="AJ7" s="3">
        <f t="shared" si="12"/>
        <v>498400</v>
      </c>
      <c r="AK7"/>
      <c r="AL7" s="35">
        <v>8</v>
      </c>
      <c r="AM7" s="3">
        <f t="shared" si="13"/>
        <v>498400</v>
      </c>
      <c r="AN7" s="3"/>
      <c r="AO7" s="3"/>
      <c r="AP7" s="76">
        <f t="shared" si="14"/>
        <v>0</v>
      </c>
      <c r="AQ7" s="3">
        <f t="shared" si="15"/>
        <v>0</v>
      </c>
      <c r="AR7" s="3">
        <f t="shared" si="16"/>
        <v>498400</v>
      </c>
      <c r="AS7" s="36">
        <v>0.2</v>
      </c>
      <c r="AT7" s="3">
        <f t="shared" si="17"/>
        <v>-99680</v>
      </c>
      <c r="AU7" s="3">
        <f t="shared" si="18"/>
        <v>398720</v>
      </c>
      <c r="AV7"/>
      <c r="AW7" s="35">
        <v>8</v>
      </c>
      <c r="AX7" s="3">
        <f t="shared" si="19"/>
        <v>398720</v>
      </c>
      <c r="AY7" s="3"/>
      <c r="AZ7" s="3"/>
      <c r="BA7" s="76">
        <f t="shared" si="20"/>
        <v>0</v>
      </c>
      <c r="BB7" s="3">
        <f t="shared" si="21"/>
        <v>0</v>
      </c>
      <c r="BC7" s="3">
        <f t="shared" si="22"/>
        <v>398720</v>
      </c>
      <c r="BD7" s="36">
        <v>0.2</v>
      </c>
      <c r="BE7" s="3">
        <f t="shared" si="23"/>
        <v>-79744</v>
      </c>
      <c r="BF7" s="3">
        <f t="shared" si="24"/>
        <v>318976</v>
      </c>
      <c r="BG7"/>
      <c r="BH7" s="35">
        <v>8</v>
      </c>
      <c r="BI7" s="3">
        <f t="shared" si="25"/>
        <v>318976</v>
      </c>
      <c r="BJ7" s="3"/>
      <c r="BK7" s="3"/>
      <c r="BL7" s="76">
        <f t="shared" si="26"/>
        <v>0</v>
      </c>
      <c r="BM7" s="3">
        <f t="shared" si="27"/>
        <v>0</v>
      </c>
      <c r="BN7" s="3">
        <f t="shared" si="28"/>
        <v>318976</v>
      </c>
      <c r="BO7" s="36">
        <v>0.2</v>
      </c>
      <c r="BP7" s="3">
        <f t="shared" si="29"/>
        <v>-63795.200000000004</v>
      </c>
      <c r="BQ7" s="3">
        <f t="shared" si="30"/>
        <v>255180.79999999999</v>
      </c>
      <c r="BS7" s="35">
        <v>8</v>
      </c>
      <c r="BT7" s="3">
        <f t="shared" si="31"/>
        <v>255180.79999999999</v>
      </c>
      <c r="BU7" s="3"/>
      <c r="BV7" s="3"/>
      <c r="BW7" s="76">
        <f t="shared" si="32"/>
        <v>0</v>
      </c>
      <c r="BX7" s="3">
        <f t="shared" si="33"/>
        <v>0</v>
      </c>
      <c r="BY7" s="3">
        <f t="shared" si="34"/>
        <v>255180.79999999999</v>
      </c>
      <c r="BZ7" s="36">
        <v>0.2</v>
      </c>
      <c r="CA7" s="3">
        <f t="shared" si="35"/>
        <v>-51036.160000000003</v>
      </c>
      <c r="CB7" s="3">
        <f t="shared" si="36"/>
        <v>204144.63999999998</v>
      </c>
      <c r="CD7" s="35">
        <v>8</v>
      </c>
      <c r="CE7" s="3">
        <f t="shared" si="37"/>
        <v>204144.63999999998</v>
      </c>
      <c r="CF7" s="3"/>
      <c r="CG7" s="3"/>
      <c r="CH7" s="76">
        <f t="shared" si="38"/>
        <v>0</v>
      </c>
      <c r="CI7" s="3">
        <f t="shared" si="39"/>
        <v>0</v>
      </c>
      <c r="CJ7" s="3">
        <f t="shared" si="40"/>
        <v>204144.63999999998</v>
      </c>
      <c r="CK7" s="36">
        <v>0.2</v>
      </c>
      <c r="CL7" s="3">
        <f t="shared" si="41"/>
        <v>-40828.928</v>
      </c>
      <c r="CM7" s="3">
        <f t="shared" si="42"/>
        <v>163315.712</v>
      </c>
      <c r="CO7" s="35">
        <v>8</v>
      </c>
      <c r="CP7" s="3">
        <f t="shared" si="43"/>
        <v>163315.712</v>
      </c>
      <c r="CQ7" s="3"/>
      <c r="CR7" s="3"/>
      <c r="CS7" s="76">
        <f t="shared" si="44"/>
        <v>0</v>
      </c>
      <c r="CT7" s="3">
        <f t="shared" si="45"/>
        <v>0</v>
      </c>
      <c r="CU7" s="3">
        <f t="shared" si="46"/>
        <v>163315.712</v>
      </c>
      <c r="CV7" s="36">
        <v>0.2</v>
      </c>
      <c r="CW7" s="3">
        <f t="shared" si="47"/>
        <v>-32663.142400000001</v>
      </c>
      <c r="CX7" s="3">
        <f t="shared" si="48"/>
        <v>130652.5696</v>
      </c>
      <c r="CZ7" s="35">
        <v>8</v>
      </c>
      <c r="DA7" s="3">
        <f t="shared" si="49"/>
        <v>130652.5696</v>
      </c>
      <c r="DB7" s="3"/>
      <c r="DC7" s="3"/>
      <c r="DD7" s="76">
        <f t="shared" si="50"/>
        <v>0</v>
      </c>
      <c r="DE7" s="3">
        <f t="shared" si="51"/>
        <v>0</v>
      </c>
      <c r="DF7" s="3">
        <f t="shared" si="52"/>
        <v>130652.5696</v>
      </c>
      <c r="DG7" s="36">
        <v>0.2</v>
      </c>
      <c r="DH7" s="3">
        <f t="shared" si="53"/>
        <v>-26130.513920000001</v>
      </c>
      <c r="DI7" s="3">
        <f t="shared" si="54"/>
        <v>104522.05568</v>
      </c>
    </row>
    <row r="8" spans="1:113" x14ac:dyDescent="0.25">
      <c r="B8" s="45">
        <v>10</v>
      </c>
      <c r="C8" s="46" t="s">
        <v>121</v>
      </c>
      <c r="D8" s="67">
        <v>6451634.1200000001</v>
      </c>
      <c r="E8" s="68">
        <v>2365000</v>
      </c>
      <c r="F8" s="49"/>
      <c r="G8" s="69">
        <v>8816634.120000001</v>
      </c>
      <c r="H8" s="69">
        <v>1182500</v>
      </c>
      <c r="I8" s="69">
        <v>9999134.120000001</v>
      </c>
      <c r="J8" s="51">
        <v>0.3</v>
      </c>
      <c r="K8" s="69">
        <v>2999740.236</v>
      </c>
      <c r="L8" s="69">
        <v>5816893.8840000015</v>
      </c>
      <c r="N8" s="39">
        <f t="shared" si="0"/>
        <v>2365000</v>
      </c>
      <c r="P8" s="35">
        <v>10</v>
      </c>
      <c r="Q8" s="3"/>
      <c r="R8" s="3">
        <f t="shared" si="1"/>
        <v>2365000</v>
      </c>
      <c r="S8" s="3"/>
      <c r="T8" s="76">
        <f t="shared" si="2"/>
        <v>2365000</v>
      </c>
      <c r="U8" s="3">
        <f t="shared" si="3"/>
        <v>3547500</v>
      </c>
      <c r="V8" s="3">
        <f t="shared" si="4"/>
        <v>3547500</v>
      </c>
      <c r="W8" s="36">
        <v>0.3</v>
      </c>
      <c r="X8" s="3">
        <f t="shared" si="5"/>
        <v>-1064250</v>
      </c>
      <c r="Y8" s="3">
        <f t="shared" si="6"/>
        <v>1300750</v>
      </c>
      <c r="Z8"/>
      <c r="AA8" s="35">
        <v>10</v>
      </c>
      <c r="AB8" s="3">
        <f t="shared" si="7"/>
        <v>1300750</v>
      </c>
      <c r="AC8" s="3"/>
      <c r="AD8" s="3"/>
      <c r="AE8" s="76">
        <f t="shared" si="8"/>
        <v>0</v>
      </c>
      <c r="AF8" s="3">
        <f t="shared" si="9"/>
        <v>0</v>
      </c>
      <c r="AG8" s="3">
        <f t="shared" si="10"/>
        <v>1300750</v>
      </c>
      <c r="AH8" s="36">
        <v>0.3</v>
      </c>
      <c r="AI8" s="3">
        <f t="shared" si="11"/>
        <v>-390225</v>
      </c>
      <c r="AJ8" s="3">
        <f t="shared" si="12"/>
        <v>910525</v>
      </c>
      <c r="AK8"/>
      <c r="AL8" s="35">
        <v>10</v>
      </c>
      <c r="AM8" s="3">
        <f t="shared" si="13"/>
        <v>910525</v>
      </c>
      <c r="AN8" s="3"/>
      <c r="AO8" s="3"/>
      <c r="AP8" s="76">
        <f t="shared" si="14"/>
        <v>0</v>
      </c>
      <c r="AQ8" s="3">
        <f t="shared" si="15"/>
        <v>0</v>
      </c>
      <c r="AR8" s="3">
        <f t="shared" si="16"/>
        <v>910525</v>
      </c>
      <c r="AS8" s="36">
        <v>0.3</v>
      </c>
      <c r="AT8" s="3">
        <f t="shared" si="17"/>
        <v>-273157.5</v>
      </c>
      <c r="AU8" s="3">
        <f t="shared" si="18"/>
        <v>637367.5</v>
      </c>
      <c r="AV8"/>
      <c r="AW8" s="35">
        <v>10</v>
      </c>
      <c r="AX8" s="3">
        <f t="shared" si="19"/>
        <v>637367.5</v>
      </c>
      <c r="AY8" s="3"/>
      <c r="AZ8" s="3"/>
      <c r="BA8" s="76">
        <f t="shared" si="20"/>
        <v>0</v>
      </c>
      <c r="BB8" s="3">
        <f t="shared" si="21"/>
        <v>0</v>
      </c>
      <c r="BC8" s="3">
        <f t="shared" si="22"/>
        <v>637367.5</v>
      </c>
      <c r="BD8" s="36">
        <v>0.3</v>
      </c>
      <c r="BE8" s="3">
        <f t="shared" si="23"/>
        <v>-191210.25</v>
      </c>
      <c r="BF8" s="3">
        <f t="shared" si="24"/>
        <v>446157.25</v>
      </c>
      <c r="BG8"/>
      <c r="BH8" s="35">
        <v>10</v>
      </c>
      <c r="BI8" s="3">
        <f t="shared" si="25"/>
        <v>446157.25</v>
      </c>
      <c r="BJ8" s="3"/>
      <c r="BK8" s="3"/>
      <c r="BL8" s="76">
        <f t="shared" si="26"/>
        <v>0</v>
      </c>
      <c r="BM8" s="3">
        <f t="shared" si="27"/>
        <v>0</v>
      </c>
      <c r="BN8" s="3">
        <f t="shared" si="28"/>
        <v>446157.25</v>
      </c>
      <c r="BO8" s="36">
        <v>0.3</v>
      </c>
      <c r="BP8" s="3">
        <f t="shared" si="29"/>
        <v>-133847.17499999999</v>
      </c>
      <c r="BQ8" s="3">
        <f t="shared" si="30"/>
        <v>312310.07500000001</v>
      </c>
      <c r="BS8" s="35">
        <v>10</v>
      </c>
      <c r="BT8" s="3">
        <f t="shared" si="31"/>
        <v>312310.07500000001</v>
      </c>
      <c r="BU8" s="3"/>
      <c r="BV8" s="3"/>
      <c r="BW8" s="76">
        <f t="shared" si="32"/>
        <v>0</v>
      </c>
      <c r="BX8" s="3">
        <f t="shared" si="33"/>
        <v>0</v>
      </c>
      <c r="BY8" s="3">
        <f t="shared" si="34"/>
        <v>312310.07500000001</v>
      </c>
      <c r="BZ8" s="36">
        <v>0.3</v>
      </c>
      <c r="CA8" s="3">
        <f t="shared" si="35"/>
        <v>-93693.022500000006</v>
      </c>
      <c r="CB8" s="3">
        <f t="shared" si="36"/>
        <v>218617.05249999999</v>
      </c>
      <c r="CD8" s="35">
        <v>10</v>
      </c>
      <c r="CE8" s="3">
        <f t="shared" si="37"/>
        <v>218617.05249999999</v>
      </c>
      <c r="CF8" s="3"/>
      <c r="CG8" s="3"/>
      <c r="CH8" s="76">
        <f t="shared" si="38"/>
        <v>0</v>
      </c>
      <c r="CI8" s="3">
        <f t="shared" si="39"/>
        <v>0</v>
      </c>
      <c r="CJ8" s="3">
        <f t="shared" si="40"/>
        <v>218617.05249999999</v>
      </c>
      <c r="CK8" s="36">
        <v>0.3</v>
      </c>
      <c r="CL8" s="3">
        <f t="shared" si="41"/>
        <v>-65585.115749999997</v>
      </c>
      <c r="CM8" s="3">
        <f t="shared" si="42"/>
        <v>153031.93674999999</v>
      </c>
      <c r="CO8" s="35">
        <v>10</v>
      </c>
      <c r="CP8" s="3">
        <f t="shared" si="43"/>
        <v>153031.93674999999</v>
      </c>
      <c r="CQ8" s="3"/>
      <c r="CR8" s="3"/>
      <c r="CS8" s="76">
        <f t="shared" si="44"/>
        <v>0</v>
      </c>
      <c r="CT8" s="3">
        <f t="shared" si="45"/>
        <v>0</v>
      </c>
      <c r="CU8" s="3">
        <f t="shared" si="46"/>
        <v>153031.93674999999</v>
      </c>
      <c r="CV8" s="36">
        <v>0.3</v>
      </c>
      <c r="CW8" s="3">
        <f t="shared" si="47"/>
        <v>-45909.581024999999</v>
      </c>
      <c r="CX8" s="3">
        <f t="shared" si="48"/>
        <v>107122.355725</v>
      </c>
      <c r="CZ8" s="35">
        <v>10</v>
      </c>
      <c r="DA8" s="3">
        <f t="shared" si="49"/>
        <v>107122.355725</v>
      </c>
      <c r="DB8" s="3"/>
      <c r="DC8" s="3"/>
      <c r="DD8" s="76">
        <f t="shared" si="50"/>
        <v>0</v>
      </c>
      <c r="DE8" s="3">
        <f t="shared" si="51"/>
        <v>0</v>
      </c>
      <c r="DF8" s="3">
        <f t="shared" si="52"/>
        <v>107122.355725</v>
      </c>
      <c r="DG8" s="36">
        <v>0.3</v>
      </c>
      <c r="DH8" s="3">
        <f t="shared" si="53"/>
        <v>-32136.706717499997</v>
      </c>
      <c r="DI8" s="3">
        <f t="shared" si="54"/>
        <v>74985.649007500004</v>
      </c>
    </row>
    <row r="9" spans="1:113" x14ac:dyDescent="0.25">
      <c r="B9" s="45">
        <v>10.1</v>
      </c>
      <c r="C9" s="46" t="s">
        <v>122</v>
      </c>
      <c r="D9" s="67">
        <v>0</v>
      </c>
      <c r="E9" s="68"/>
      <c r="F9" s="49"/>
      <c r="G9" s="69">
        <v>0</v>
      </c>
      <c r="H9" s="69">
        <v>0</v>
      </c>
      <c r="I9" s="69">
        <v>0</v>
      </c>
      <c r="J9" s="51">
        <v>0.3</v>
      </c>
      <c r="K9" s="69">
        <v>0</v>
      </c>
      <c r="L9" s="69">
        <v>0</v>
      </c>
      <c r="N9" s="39">
        <f t="shared" si="0"/>
        <v>0</v>
      </c>
      <c r="P9" s="35">
        <v>10.1</v>
      </c>
      <c r="Q9" s="3"/>
      <c r="R9" s="3">
        <f t="shared" si="1"/>
        <v>0</v>
      </c>
      <c r="S9" s="3"/>
      <c r="T9" s="76">
        <f t="shared" si="2"/>
        <v>0</v>
      </c>
      <c r="U9" s="3">
        <f t="shared" si="3"/>
        <v>0</v>
      </c>
      <c r="V9" s="3">
        <f t="shared" si="4"/>
        <v>0</v>
      </c>
      <c r="W9" s="36">
        <v>0.3</v>
      </c>
      <c r="X9" s="3">
        <f t="shared" si="5"/>
        <v>0</v>
      </c>
      <c r="Y9" s="3">
        <f t="shared" si="6"/>
        <v>0</v>
      </c>
      <c r="Z9"/>
      <c r="AA9" s="35">
        <v>10.1</v>
      </c>
      <c r="AB9" s="3">
        <f t="shared" si="7"/>
        <v>0</v>
      </c>
      <c r="AC9" s="3"/>
      <c r="AD9" s="3"/>
      <c r="AE9" s="76">
        <f t="shared" si="8"/>
        <v>0</v>
      </c>
      <c r="AF9" s="3">
        <f t="shared" si="9"/>
        <v>0</v>
      </c>
      <c r="AG9" s="3">
        <f t="shared" si="10"/>
        <v>0</v>
      </c>
      <c r="AH9" s="36">
        <v>0.3</v>
      </c>
      <c r="AI9" s="3">
        <f t="shared" si="11"/>
        <v>0</v>
      </c>
      <c r="AJ9" s="3">
        <f t="shared" si="12"/>
        <v>0</v>
      </c>
      <c r="AK9"/>
      <c r="AL9" s="35">
        <v>10.1</v>
      </c>
      <c r="AM9" s="3">
        <f t="shared" si="13"/>
        <v>0</v>
      </c>
      <c r="AN9" s="3"/>
      <c r="AO9" s="3"/>
      <c r="AP9" s="76">
        <f t="shared" si="14"/>
        <v>0</v>
      </c>
      <c r="AQ9" s="3">
        <f t="shared" si="15"/>
        <v>0</v>
      </c>
      <c r="AR9" s="3">
        <f t="shared" si="16"/>
        <v>0</v>
      </c>
      <c r="AS9" s="36">
        <v>0.3</v>
      </c>
      <c r="AT9" s="3">
        <f t="shared" si="17"/>
        <v>0</v>
      </c>
      <c r="AU9" s="3">
        <f t="shared" si="18"/>
        <v>0</v>
      </c>
      <c r="AV9"/>
      <c r="AW9" s="35">
        <v>10.1</v>
      </c>
      <c r="AX9" s="3">
        <f t="shared" si="19"/>
        <v>0</v>
      </c>
      <c r="AY9" s="3"/>
      <c r="AZ9" s="3"/>
      <c r="BA9" s="76">
        <f t="shared" si="20"/>
        <v>0</v>
      </c>
      <c r="BB9" s="3">
        <f t="shared" si="21"/>
        <v>0</v>
      </c>
      <c r="BC9" s="3">
        <f t="shared" si="22"/>
        <v>0</v>
      </c>
      <c r="BD9" s="36">
        <v>0.3</v>
      </c>
      <c r="BE9" s="3">
        <f t="shared" si="23"/>
        <v>0</v>
      </c>
      <c r="BF9" s="3">
        <f t="shared" si="24"/>
        <v>0</v>
      </c>
      <c r="BG9"/>
      <c r="BH9" s="35">
        <v>10.1</v>
      </c>
      <c r="BI9" s="3">
        <f t="shared" si="25"/>
        <v>0</v>
      </c>
      <c r="BJ9" s="3"/>
      <c r="BK9" s="3"/>
      <c r="BL9" s="76">
        <f t="shared" si="26"/>
        <v>0</v>
      </c>
      <c r="BM9" s="3">
        <f t="shared" si="27"/>
        <v>0</v>
      </c>
      <c r="BN9" s="3">
        <f t="shared" si="28"/>
        <v>0</v>
      </c>
      <c r="BO9" s="36">
        <v>0.3</v>
      </c>
      <c r="BP9" s="3">
        <f t="shared" si="29"/>
        <v>0</v>
      </c>
      <c r="BQ9" s="3">
        <f t="shared" si="30"/>
        <v>0</v>
      </c>
      <c r="BS9" s="35">
        <v>10.1</v>
      </c>
      <c r="BT9" s="3">
        <f t="shared" si="31"/>
        <v>0</v>
      </c>
      <c r="BU9" s="3"/>
      <c r="BV9" s="3"/>
      <c r="BW9" s="76">
        <f t="shared" si="32"/>
        <v>0</v>
      </c>
      <c r="BX9" s="3">
        <f t="shared" si="33"/>
        <v>0</v>
      </c>
      <c r="BY9" s="3">
        <f t="shared" si="34"/>
        <v>0</v>
      </c>
      <c r="BZ9" s="36">
        <v>0.3</v>
      </c>
      <c r="CA9" s="3">
        <f t="shared" si="35"/>
        <v>0</v>
      </c>
      <c r="CB9" s="3">
        <f t="shared" si="36"/>
        <v>0</v>
      </c>
      <c r="CD9" s="35">
        <v>10.1</v>
      </c>
      <c r="CE9" s="3">
        <f t="shared" si="37"/>
        <v>0</v>
      </c>
      <c r="CF9" s="3"/>
      <c r="CG9" s="3"/>
      <c r="CH9" s="76">
        <f t="shared" si="38"/>
        <v>0</v>
      </c>
      <c r="CI9" s="3">
        <f t="shared" si="39"/>
        <v>0</v>
      </c>
      <c r="CJ9" s="3">
        <f t="shared" si="40"/>
        <v>0</v>
      </c>
      <c r="CK9" s="36">
        <v>0.3</v>
      </c>
      <c r="CL9" s="3">
        <f t="shared" si="41"/>
        <v>0</v>
      </c>
      <c r="CM9" s="3">
        <f t="shared" si="42"/>
        <v>0</v>
      </c>
      <c r="CO9" s="35">
        <v>10.1</v>
      </c>
      <c r="CP9" s="3">
        <f t="shared" si="43"/>
        <v>0</v>
      </c>
      <c r="CQ9" s="3"/>
      <c r="CR9" s="3"/>
      <c r="CS9" s="76">
        <f t="shared" si="44"/>
        <v>0</v>
      </c>
      <c r="CT9" s="3">
        <f t="shared" si="45"/>
        <v>0</v>
      </c>
      <c r="CU9" s="3">
        <f t="shared" si="46"/>
        <v>0</v>
      </c>
      <c r="CV9" s="36">
        <v>0.3</v>
      </c>
      <c r="CW9" s="3">
        <f t="shared" si="47"/>
        <v>0</v>
      </c>
      <c r="CX9" s="3">
        <f t="shared" si="48"/>
        <v>0</v>
      </c>
      <c r="CZ9" s="35">
        <v>10.1</v>
      </c>
      <c r="DA9" s="3">
        <f t="shared" si="49"/>
        <v>0</v>
      </c>
      <c r="DB9" s="3"/>
      <c r="DC9" s="3"/>
      <c r="DD9" s="76">
        <f t="shared" si="50"/>
        <v>0</v>
      </c>
      <c r="DE9" s="3">
        <f t="shared" si="51"/>
        <v>0</v>
      </c>
      <c r="DF9" s="3">
        <f t="shared" si="52"/>
        <v>0</v>
      </c>
      <c r="DG9" s="36">
        <v>0.3</v>
      </c>
      <c r="DH9" s="3">
        <f t="shared" si="53"/>
        <v>0</v>
      </c>
      <c r="DI9" s="3">
        <f t="shared" si="54"/>
        <v>0</v>
      </c>
    </row>
    <row r="10" spans="1:113" x14ac:dyDescent="0.25">
      <c r="B10" s="45">
        <v>12</v>
      </c>
      <c r="C10" s="46" t="s">
        <v>123</v>
      </c>
      <c r="D10" s="67">
        <v>6149950</v>
      </c>
      <c r="E10" s="68">
        <v>9123900</v>
      </c>
      <c r="F10" s="49"/>
      <c r="G10" s="69">
        <v>15273850</v>
      </c>
      <c r="H10" s="69">
        <v>4561950</v>
      </c>
      <c r="I10" s="70">
        <v>15273850</v>
      </c>
      <c r="J10" s="51">
        <v>1</v>
      </c>
      <c r="K10" s="69">
        <v>15273850</v>
      </c>
      <c r="L10" s="69">
        <v>0</v>
      </c>
      <c r="N10" s="39">
        <f t="shared" si="0"/>
        <v>9123900</v>
      </c>
      <c r="P10" s="35">
        <v>12</v>
      </c>
      <c r="Q10" s="3"/>
      <c r="R10" s="3">
        <f t="shared" si="1"/>
        <v>9123900</v>
      </c>
      <c r="S10" s="3"/>
      <c r="T10" s="76">
        <f t="shared" si="2"/>
        <v>9123900</v>
      </c>
      <c r="U10" s="3">
        <f t="shared" si="3"/>
        <v>13685850</v>
      </c>
      <c r="V10" s="3">
        <f t="shared" si="4"/>
        <v>13685850</v>
      </c>
      <c r="W10" s="36">
        <v>1</v>
      </c>
      <c r="X10" s="3">
        <f>-T10</f>
        <v>-9123900</v>
      </c>
      <c r="Y10" s="3">
        <f t="shared" si="6"/>
        <v>0</v>
      </c>
      <c r="Z10"/>
      <c r="AA10" s="35">
        <v>12</v>
      </c>
      <c r="AB10" s="3">
        <f t="shared" si="7"/>
        <v>0</v>
      </c>
      <c r="AC10" s="3"/>
      <c r="AD10" s="3"/>
      <c r="AE10" s="76">
        <f t="shared" si="8"/>
        <v>0</v>
      </c>
      <c r="AF10" s="3">
        <f t="shared" si="9"/>
        <v>0</v>
      </c>
      <c r="AG10" s="3">
        <f t="shared" si="10"/>
        <v>0</v>
      </c>
      <c r="AH10" s="36">
        <v>1</v>
      </c>
      <c r="AI10" s="3">
        <f t="shared" si="11"/>
        <v>0</v>
      </c>
      <c r="AJ10" s="3">
        <f t="shared" si="12"/>
        <v>0</v>
      </c>
      <c r="AK10"/>
      <c r="AL10" s="35">
        <v>12</v>
      </c>
      <c r="AM10" s="3">
        <f t="shared" si="13"/>
        <v>0</v>
      </c>
      <c r="AN10" s="3"/>
      <c r="AO10" s="3"/>
      <c r="AP10" s="76">
        <f t="shared" si="14"/>
        <v>0</v>
      </c>
      <c r="AQ10" s="3">
        <f t="shared" si="15"/>
        <v>0</v>
      </c>
      <c r="AR10" s="3">
        <f t="shared" si="16"/>
        <v>0</v>
      </c>
      <c r="AS10" s="36">
        <v>1</v>
      </c>
      <c r="AT10" s="3">
        <f t="shared" si="17"/>
        <v>0</v>
      </c>
      <c r="AU10" s="3">
        <f t="shared" si="18"/>
        <v>0</v>
      </c>
      <c r="AV10"/>
      <c r="AW10" s="35">
        <v>12</v>
      </c>
      <c r="AX10" s="3">
        <f t="shared" si="19"/>
        <v>0</v>
      </c>
      <c r="AY10" s="3"/>
      <c r="AZ10" s="3"/>
      <c r="BA10" s="76">
        <f t="shared" si="20"/>
        <v>0</v>
      </c>
      <c r="BB10" s="3">
        <f t="shared" si="21"/>
        <v>0</v>
      </c>
      <c r="BC10" s="3">
        <f t="shared" si="22"/>
        <v>0</v>
      </c>
      <c r="BD10" s="36">
        <v>1</v>
      </c>
      <c r="BE10" s="3">
        <f t="shared" si="23"/>
        <v>0</v>
      </c>
      <c r="BF10" s="3">
        <f t="shared" si="24"/>
        <v>0</v>
      </c>
      <c r="BG10"/>
      <c r="BH10" s="35">
        <v>12</v>
      </c>
      <c r="BI10" s="3">
        <f t="shared" si="25"/>
        <v>0</v>
      </c>
      <c r="BJ10" s="3"/>
      <c r="BK10" s="3"/>
      <c r="BL10" s="76">
        <f t="shared" si="26"/>
        <v>0</v>
      </c>
      <c r="BM10" s="3">
        <f t="shared" si="27"/>
        <v>0</v>
      </c>
      <c r="BN10" s="3">
        <f t="shared" si="28"/>
        <v>0</v>
      </c>
      <c r="BO10" s="36">
        <v>1</v>
      </c>
      <c r="BP10" s="3">
        <f t="shared" si="29"/>
        <v>0</v>
      </c>
      <c r="BQ10" s="3">
        <f t="shared" si="30"/>
        <v>0</v>
      </c>
      <c r="BS10" s="35">
        <v>12</v>
      </c>
      <c r="BT10" s="3">
        <f t="shared" si="31"/>
        <v>0</v>
      </c>
      <c r="BU10" s="3"/>
      <c r="BV10" s="3"/>
      <c r="BW10" s="76">
        <f t="shared" si="32"/>
        <v>0</v>
      </c>
      <c r="BX10" s="3">
        <f t="shared" si="33"/>
        <v>0</v>
      </c>
      <c r="BY10" s="3">
        <f t="shared" si="34"/>
        <v>0</v>
      </c>
      <c r="BZ10" s="36">
        <v>1</v>
      </c>
      <c r="CA10" s="3">
        <f t="shared" si="35"/>
        <v>0</v>
      </c>
      <c r="CB10" s="3">
        <f t="shared" si="36"/>
        <v>0</v>
      </c>
      <c r="CD10" s="35">
        <v>12</v>
      </c>
      <c r="CE10" s="3">
        <f t="shared" si="37"/>
        <v>0</v>
      </c>
      <c r="CF10" s="3"/>
      <c r="CG10" s="3"/>
      <c r="CH10" s="76">
        <f t="shared" si="38"/>
        <v>0</v>
      </c>
      <c r="CI10" s="3">
        <f t="shared" si="39"/>
        <v>0</v>
      </c>
      <c r="CJ10" s="3">
        <f t="shared" si="40"/>
        <v>0</v>
      </c>
      <c r="CK10" s="36">
        <v>1</v>
      </c>
      <c r="CL10" s="3">
        <f t="shared" si="41"/>
        <v>0</v>
      </c>
      <c r="CM10" s="3">
        <f t="shared" si="42"/>
        <v>0</v>
      </c>
      <c r="CO10" s="35">
        <v>12</v>
      </c>
      <c r="CP10" s="3">
        <f t="shared" si="43"/>
        <v>0</v>
      </c>
      <c r="CQ10" s="3"/>
      <c r="CR10" s="3"/>
      <c r="CS10" s="76">
        <f t="shared" si="44"/>
        <v>0</v>
      </c>
      <c r="CT10" s="3">
        <f t="shared" si="45"/>
        <v>0</v>
      </c>
      <c r="CU10" s="3">
        <f t="shared" si="46"/>
        <v>0</v>
      </c>
      <c r="CV10" s="36">
        <v>1</v>
      </c>
      <c r="CW10" s="3">
        <f t="shared" si="47"/>
        <v>0</v>
      </c>
      <c r="CX10" s="3">
        <f t="shared" si="48"/>
        <v>0</v>
      </c>
      <c r="CZ10" s="35">
        <v>12</v>
      </c>
      <c r="DA10" s="3">
        <f t="shared" si="49"/>
        <v>0</v>
      </c>
      <c r="DB10" s="3"/>
      <c r="DC10" s="3"/>
      <c r="DD10" s="76">
        <f t="shared" si="50"/>
        <v>0</v>
      </c>
      <c r="DE10" s="3">
        <f t="shared" si="51"/>
        <v>0</v>
      </c>
      <c r="DF10" s="3">
        <f t="shared" si="52"/>
        <v>0</v>
      </c>
      <c r="DG10" s="36">
        <v>1</v>
      </c>
      <c r="DH10" s="3">
        <f t="shared" si="53"/>
        <v>0</v>
      </c>
      <c r="DI10" s="3">
        <f t="shared" si="54"/>
        <v>0</v>
      </c>
    </row>
    <row r="11" spans="1:113" x14ac:dyDescent="0.25">
      <c r="B11" s="45" t="s">
        <v>29</v>
      </c>
      <c r="C11" s="46" t="s">
        <v>124</v>
      </c>
      <c r="D11" s="67">
        <v>147008</v>
      </c>
      <c r="E11" s="68"/>
      <c r="F11" s="49"/>
      <c r="G11" s="69">
        <v>147008</v>
      </c>
      <c r="H11" s="69">
        <v>0</v>
      </c>
      <c r="I11" s="69">
        <v>147008</v>
      </c>
      <c r="J11" s="53"/>
      <c r="K11" s="74">
        <v>9727</v>
      </c>
      <c r="L11" s="69">
        <v>137281</v>
      </c>
      <c r="N11" s="39">
        <f t="shared" si="0"/>
        <v>0</v>
      </c>
      <c r="P11" s="35" t="s">
        <v>29</v>
      </c>
      <c r="Q11" s="3"/>
      <c r="R11" s="3">
        <f t="shared" si="1"/>
        <v>0</v>
      </c>
      <c r="S11" s="3"/>
      <c r="T11" s="76">
        <f t="shared" si="2"/>
        <v>0</v>
      </c>
      <c r="U11" s="3">
        <f t="shared" si="3"/>
        <v>0</v>
      </c>
      <c r="V11" s="3">
        <f t="shared" si="4"/>
        <v>0</v>
      </c>
      <c r="W11" s="36"/>
      <c r="X11" s="3">
        <f t="shared" si="5"/>
        <v>0</v>
      </c>
      <c r="Y11" s="3">
        <f t="shared" si="6"/>
        <v>0</v>
      </c>
      <c r="Z11"/>
      <c r="AA11" s="35" t="s">
        <v>29</v>
      </c>
      <c r="AB11" s="3">
        <f t="shared" si="7"/>
        <v>0</v>
      </c>
      <c r="AC11" s="3"/>
      <c r="AD11" s="3"/>
      <c r="AE11" s="76">
        <f t="shared" si="8"/>
        <v>0</v>
      </c>
      <c r="AF11" s="3">
        <f t="shared" si="9"/>
        <v>0</v>
      </c>
      <c r="AG11" s="3">
        <f t="shared" si="10"/>
        <v>0</v>
      </c>
      <c r="AH11" s="36"/>
      <c r="AI11" s="3">
        <f t="shared" si="11"/>
        <v>0</v>
      </c>
      <c r="AJ11" s="3">
        <f t="shared" si="12"/>
        <v>0</v>
      </c>
      <c r="AK11"/>
      <c r="AL11" s="35" t="s">
        <v>29</v>
      </c>
      <c r="AM11" s="3">
        <f t="shared" si="13"/>
        <v>0</v>
      </c>
      <c r="AN11" s="3"/>
      <c r="AO11" s="3"/>
      <c r="AP11" s="76">
        <f t="shared" si="14"/>
        <v>0</v>
      </c>
      <c r="AQ11" s="3">
        <f t="shared" si="15"/>
        <v>0</v>
      </c>
      <c r="AR11" s="3">
        <f t="shared" si="16"/>
        <v>0</v>
      </c>
      <c r="AS11" s="36"/>
      <c r="AT11" s="3">
        <f t="shared" si="17"/>
        <v>0</v>
      </c>
      <c r="AU11" s="3">
        <f t="shared" si="18"/>
        <v>0</v>
      </c>
      <c r="AV11"/>
      <c r="AW11" s="35" t="s">
        <v>29</v>
      </c>
      <c r="AX11" s="3">
        <f t="shared" si="19"/>
        <v>0</v>
      </c>
      <c r="AY11" s="3"/>
      <c r="AZ11" s="3"/>
      <c r="BA11" s="76">
        <f t="shared" si="20"/>
        <v>0</v>
      </c>
      <c r="BB11" s="3">
        <f t="shared" si="21"/>
        <v>0</v>
      </c>
      <c r="BC11" s="3">
        <f t="shared" si="22"/>
        <v>0</v>
      </c>
      <c r="BD11" s="36"/>
      <c r="BE11" s="3">
        <f t="shared" si="23"/>
        <v>0</v>
      </c>
      <c r="BF11" s="3">
        <f t="shared" si="24"/>
        <v>0</v>
      </c>
      <c r="BG11"/>
      <c r="BH11" s="35" t="s">
        <v>29</v>
      </c>
      <c r="BI11" s="3">
        <f t="shared" si="25"/>
        <v>0</v>
      </c>
      <c r="BJ11" s="3"/>
      <c r="BK11" s="3"/>
      <c r="BL11" s="76">
        <f t="shared" si="26"/>
        <v>0</v>
      </c>
      <c r="BM11" s="3">
        <f t="shared" si="27"/>
        <v>0</v>
      </c>
      <c r="BN11" s="3">
        <f t="shared" si="28"/>
        <v>0</v>
      </c>
      <c r="BO11" s="36"/>
      <c r="BP11" s="3">
        <f t="shared" si="29"/>
        <v>0</v>
      </c>
      <c r="BQ11" s="3">
        <f t="shared" si="30"/>
        <v>0</v>
      </c>
      <c r="BS11" s="35" t="s">
        <v>29</v>
      </c>
      <c r="BT11" s="3">
        <f t="shared" si="31"/>
        <v>0</v>
      </c>
      <c r="BU11" s="3"/>
      <c r="BV11" s="3"/>
      <c r="BW11" s="76">
        <f t="shared" si="32"/>
        <v>0</v>
      </c>
      <c r="BX11" s="3">
        <f t="shared" si="33"/>
        <v>0</v>
      </c>
      <c r="BY11" s="3">
        <f t="shared" si="34"/>
        <v>0</v>
      </c>
      <c r="BZ11" s="36"/>
      <c r="CA11" s="3">
        <f t="shared" si="35"/>
        <v>0</v>
      </c>
      <c r="CB11" s="3">
        <f t="shared" si="36"/>
        <v>0</v>
      </c>
      <c r="CD11" s="35" t="s">
        <v>29</v>
      </c>
      <c r="CE11" s="3">
        <f t="shared" si="37"/>
        <v>0</v>
      </c>
      <c r="CF11" s="3"/>
      <c r="CG11" s="3"/>
      <c r="CH11" s="76">
        <f t="shared" si="38"/>
        <v>0</v>
      </c>
      <c r="CI11" s="3">
        <f t="shared" si="39"/>
        <v>0</v>
      </c>
      <c r="CJ11" s="3">
        <f t="shared" si="40"/>
        <v>0</v>
      </c>
      <c r="CK11" s="36"/>
      <c r="CL11" s="3">
        <f t="shared" si="41"/>
        <v>0</v>
      </c>
      <c r="CM11" s="3">
        <f t="shared" si="42"/>
        <v>0</v>
      </c>
      <c r="CO11" s="35" t="s">
        <v>29</v>
      </c>
      <c r="CP11" s="3">
        <f t="shared" si="43"/>
        <v>0</v>
      </c>
      <c r="CQ11" s="3"/>
      <c r="CR11" s="3"/>
      <c r="CS11" s="76">
        <f t="shared" si="44"/>
        <v>0</v>
      </c>
      <c r="CT11" s="3">
        <f t="shared" si="45"/>
        <v>0</v>
      </c>
      <c r="CU11" s="3">
        <f t="shared" si="46"/>
        <v>0</v>
      </c>
      <c r="CV11" s="36"/>
      <c r="CW11" s="3">
        <f t="shared" si="47"/>
        <v>0</v>
      </c>
      <c r="CX11" s="3">
        <f t="shared" si="48"/>
        <v>0</v>
      </c>
      <c r="CZ11" s="35" t="s">
        <v>29</v>
      </c>
      <c r="DA11" s="3">
        <f t="shared" si="49"/>
        <v>0</v>
      </c>
      <c r="DB11" s="3"/>
      <c r="DC11" s="3"/>
      <c r="DD11" s="76">
        <f t="shared" si="50"/>
        <v>0</v>
      </c>
      <c r="DE11" s="3">
        <f t="shared" si="51"/>
        <v>0</v>
      </c>
      <c r="DF11" s="3">
        <f t="shared" si="52"/>
        <v>0</v>
      </c>
      <c r="DG11" s="36"/>
      <c r="DH11" s="3">
        <f t="shared" si="53"/>
        <v>0</v>
      </c>
      <c r="DI11" s="3">
        <f t="shared" si="54"/>
        <v>0</v>
      </c>
    </row>
    <row r="12" spans="1:113" x14ac:dyDescent="0.25">
      <c r="B12" s="45" t="s">
        <v>30</v>
      </c>
      <c r="C12" s="46" t="s">
        <v>125</v>
      </c>
      <c r="D12" s="67">
        <v>3079465</v>
      </c>
      <c r="E12" s="68"/>
      <c r="F12" s="49"/>
      <c r="G12" s="69">
        <v>3079465</v>
      </c>
      <c r="H12" s="69">
        <v>0</v>
      </c>
      <c r="I12" s="69">
        <v>3079465</v>
      </c>
      <c r="J12" s="53"/>
      <c r="K12" s="74">
        <v>256622</v>
      </c>
      <c r="L12" s="69">
        <v>2822843</v>
      </c>
      <c r="N12" s="39">
        <f t="shared" si="0"/>
        <v>0</v>
      </c>
      <c r="P12" s="35" t="s">
        <v>30</v>
      </c>
      <c r="Q12" s="3"/>
      <c r="R12" s="3">
        <f t="shared" si="1"/>
        <v>0</v>
      </c>
      <c r="S12" s="3"/>
      <c r="T12" s="76">
        <f t="shared" si="2"/>
        <v>0</v>
      </c>
      <c r="U12" s="3">
        <f t="shared" si="3"/>
        <v>0</v>
      </c>
      <c r="V12" s="3">
        <f t="shared" si="4"/>
        <v>0</v>
      </c>
      <c r="W12" s="36"/>
      <c r="X12" s="3">
        <f t="shared" si="5"/>
        <v>0</v>
      </c>
      <c r="Y12" s="3">
        <f t="shared" si="6"/>
        <v>0</v>
      </c>
      <c r="Z12"/>
      <c r="AA12" s="35" t="s">
        <v>30</v>
      </c>
      <c r="AB12" s="3">
        <f t="shared" si="7"/>
        <v>0</v>
      </c>
      <c r="AC12" s="3"/>
      <c r="AD12" s="3"/>
      <c r="AE12" s="76">
        <f t="shared" si="8"/>
        <v>0</v>
      </c>
      <c r="AF12" s="3">
        <f t="shared" si="9"/>
        <v>0</v>
      </c>
      <c r="AG12" s="3">
        <f t="shared" si="10"/>
        <v>0</v>
      </c>
      <c r="AH12" s="36"/>
      <c r="AI12" s="3">
        <f t="shared" si="11"/>
        <v>0</v>
      </c>
      <c r="AJ12" s="3">
        <f t="shared" si="12"/>
        <v>0</v>
      </c>
      <c r="AK12"/>
      <c r="AL12" s="35" t="s">
        <v>30</v>
      </c>
      <c r="AM12" s="3">
        <f t="shared" si="13"/>
        <v>0</v>
      </c>
      <c r="AN12" s="3"/>
      <c r="AO12" s="3"/>
      <c r="AP12" s="76">
        <f t="shared" si="14"/>
        <v>0</v>
      </c>
      <c r="AQ12" s="3">
        <f t="shared" si="15"/>
        <v>0</v>
      </c>
      <c r="AR12" s="3">
        <f t="shared" si="16"/>
        <v>0</v>
      </c>
      <c r="AS12" s="36"/>
      <c r="AT12" s="3">
        <f t="shared" si="17"/>
        <v>0</v>
      </c>
      <c r="AU12" s="3">
        <f t="shared" si="18"/>
        <v>0</v>
      </c>
      <c r="AV12"/>
      <c r="AW12" s="35" t="s">
        <v>30</v>
      </c>
      <c r="AX12" s="3">
        <f t="shared" si="19"/>
        <v>0</v>
      </c>
      <c r="AY12" s="3"/>
      <c r="AZ12" s="3"/>
      <c r="BA12" s="76">
        <f t="shared" si="20"/>
        <v>0</v>
      </c>
      <c r="BB12" s="3">
        <f t="shared" si="21"/>
        <v>0</v>
      </c>
      <c r="BC12" s="3">
        <f t="shared" si="22"/>
        <v>0</v>
      </c>
      <c r="BD12" s="36"/>
      <c r="BE12" s="3">
        <f t="shared" si="23"/>
        <v>0</v>
      </c>
      <c r="BF12" s="3">
        <f t="shared" si="24"/>
        <v>0</v>
      </c>
      <c r="BG12"/>
      <c r="BH12" s="35" t="s">
        <v>30</v>
      </c>
      <c r="BI12" s="3">
        <f t="shared" si="25"/>
        <v>0</v>
      </c>
      <c r="BJ12" s="3"/>
      <c r="BK12" s="3"/>
      <c r="BL12" s="76">
        <f t="shared" si="26"/>
        <v>0</v>
      </c>
      <c r="BM12" s="3">
        <f t="shared" si="27"/>
        <v>0</v>
      </c>
      <c r="BN12" s="3">
        <f t="shared" si="28"/>
        <v>0</v>
      </c>
      <c r="BO12" s="36"/>
      <c r="BP12" s="3">
        <f t="shared" si="29"/>
        <v>0</v>
      </c>
      <c r="BQ12" s="3">
        <f t="shared" si="30"/>
        <v>0</v>
      </c>
      <c r="BS12" s="35" t="s">
        <v>30</v>
      </c>
      <c r="BT12" s="3">
        <f t="shared" si="31"/>
        <v>0</v>
      </c>
      <c r="BU12" s="3"/>
      <c r="BV12" s="3"/>
      <c r="BW12" s="76">
        <f t="shared" si="32"/>
        <v>0</v>
      </c>
      <c r="BX12" s="3">
        <f t="shared" si="33"/>
        <v>0</v>
      </c>
      <c r="BY12" s="3">
        <f t="shared" si="34"/>
        <v>0</v>
      </c>
      <c r="BZ12" s="36"/>
      <c r="CA12" s="3">
        <f t="shared" si="35"/>
        <v>0</v>
      </c>
      <c r="CB12" s="3">
        <f t="shared" si="36"/>
        <v>0</v>
      </c>
      <c r="CD12" s="35" t="s">
        <v>30</v>
      </c>
      <c r="CE12" s="3">
        <f t="shared" si="37"/>
        <v>0</v>
      </c>
      <c r="CF12" s="3"/>
      <c r="CG12" s="3"/>
      <c r="CH12" s="76">
        <f t="shared" si="38"/>
        <v>0</v>
      </c>
      <c r="CI12" s="3">
        <f t="shared" si="39"/>
        <v>0</v>
      </c>
      <c r="CJ12" s="3">
        <f t="shared" si="40"/>
        <v>0</v>
      </c>
      <c r="CK12" s="36"/>
      <c r="CL12" s="3">
        <f t="shared" si="41"/>
        <v>0</v>
      </c>
      <c r="CM12" s="3">
        <f t="shared" si="42"/>
        <v>0</v>
      </c>
      <c r="CO12" s="35" t="s">
        <v>30</v>
      </c>
      <c r="CP12" s="3">
        <f t="shared" si="43"/>
        <v>0</v>
      </c>
      <c r="CQ12" s="3"/>
      <c r="CR12" s="3"/>
      <c r="CS12" s="76">
        <f t="shared" si="44"/>
        <v>0</v>
      </c>
      <c r="CT12" s="3">
        <f t="shared" si="45"/>
        <v>0</v>
      </c>
      <c r="CU12" s="3">
        <f t="shared" si="46"/>
        <v>0</v>
      </c>
      <c r="CV12" s="36"/>
      <c r="CW12" s="3">
        <f t="shared" si="47"/>
        <v>0</v>
      </c>
      <c r="CX12" s="3">
        <f t="shared" si="48"/>
        <v>0</v>
      </c>
      <c r="CZ12" s="35" t="s">
        <v>30</v>
      </c>
      <c r="DA12" s="3">
        <f t="shared" si="49"/>
        <v>0</v>
      </c>
      <c r="DB12" s="3"/>
      <c r="DC12" s="3"/>
      <c r="DD12" s="76">
        <f t="shared" si="50"/>
        <v>0</v>
      </c>
      <c r="DE12" s="3">
        <f t="shared" si="51"/>
        <v>0</v>
      </c>
      <c r="DF12" s="3">
        <f t="shared" si="52"/>
        <v>0</v>
      </c>
      <c r="DG12" s="36"/>
      <c r="DH12" s="3">
        <f t="shared" si="53"/>
        <v>0</v>
      </c>
      <c r="DI12" s="3">
        <f t="shared" si="54"/>
        <v>0</v>
      </c>
    </row>
    <row r="13" spans="1:113" x14ac:dyDescent="0.25">
      <c r="B13" s="45" t="s">
        <v>31</v>
      </c>
      <c r="C13" s="46" t="s">
        <v>126</v>
      </c>
      <c r="D13" s="67">
        <v>423847</v>
      </c>
      <c r="E13" s="68"/>
      <c r="F13" s="49"/>
      <c r="G13" s="69">
        <v>423847</v>
      </c>
      <c r="H13" s="69">
        <v>0</v>
      </c>
      <c r="I13" s="69">
        <v>423847</v>
      </c>
      <c r="J13" s="53"/>
      <c r="K13" s="74">
        <v>31395</v>
      </c>
      <c r="L13" s="69">
        <v>392452</v>
      </c>
      <c r="N13" s="39">
        <f t="shared" si="0"/>
        <v>0</v>
      </c>
      <c r="P13" s="35" t="s">
        <v>31</v>
      </c>
      <c r="Q13" s="3"/>
      <c r="R13" s="3">
        <f t="shared" si="1"/>
        <v>0</v>
      </c>
      <c r="S13" s="3"/>
      <c r="T13" s="76">
        <f t="shared" si="2"/>
        <v>0</v>
      </c>
      <c r="U13" s="3">
        <f t="shared" si="3"/>
        <v>0</v>
      </c>
      <c r="V13" s="3">
        <f t="shared" si="4"/>
        <v>0</v>
      </c>
      <c r="W13" s="36"/>
      <c r="X13" s="3">
        <f t="shared" si="5"/>
        <v>0</v>
      </c>
      <c r="Y13" s="3">
        <f t="shared" si="6"/>
        <v>0</v>
      </c>
      <c r="Z13"/>
      <c r="AA13" s="35" t="s">
        <v>31</v>
      </c>
      <c r="AB13" s="3">
        <f t="shared" si="7"/>
        <v>0</v>
      </c>
      <c r="AC13" s="3"/>
      <c r="AD13" s="3"/>
      <c r="AE13" s="76">
        <f t="shared" si="8"/>
        <v>0</v>
      </c>
      <c r="AF13" s="3">
        <f t="shared" si="9"/>
        <v>0</v>
      </c>
      <c r="AG13" s="3">
        <f t="shared" si="10"/>
        <v>0</v>
      </c>
      <c r="AH13" s="36"/>
      <c r="AI13" s="3">
        <f t="shared" si="11"/>
        <v>0</v>
      </c>
      <c r="AJ13" s="3">
        <f t="shared" si="12"/>
        <v>0</v>
      </c>
      <c r="AK13"/>
      <c r="AL13" s="35" t="s">
        <v>31</v>
      </c>
      <c r="AM13" s="3">
        <f t="shared" si="13"/>
        <v>0</v>
      </c>
      <c r="AN13" s="3"/>
      <c r="AO13" s="3"/>
      <c r="AP13" s="76">
        <f t="shared" si="14"/>
        <v>0</v>
      </c>
      <c r="AQ13" s="3">
        <f t="shared" si="15"/>
        <v>0</v>
      </c>
      <c r="AR13" s="3">
        <f t="shared" si="16"/>
        <v>0</v>
      </c>
      <c r="AS13" s="36"/>
      <c r="AT13" s="3">
        <f t="shared" si="17"/>
        <v>0</v>
      </c>
      <c r="AU13" s="3">
        <f t="shared" si="18"/>
        <v>0</v>
      </c>
      <c r="AV13"/>
      <c r="AW13" s="35" t="s">
        <v>31</v>
      </c>
      <c r="AX13" s="3">
        <f t="shared" si="19"/>
        <v>0</v>
      </c>
      <c r="AY13" s="3"/>
      <c r="AZ13" s="3"/>
      <c r="BA13" s="76">
        <f t="shared" si="20"/>
        <v>0</v>
      </c>
      <c r="BB13" s="3">
        <f t="shared" si="21"/>
        <v>0</v>
      </c>
      <c r="BC13" s="3">
        <f t="shared" si="22"/>
        <v>0</v>
      </c>
      <c r="BD13" s="36"/>
      <c r="BE13" s="3">
        <f t="shared" si="23"/>
        <v>0</v>
      </c>
      <c r="BF13" s="3">
        <f t="shared" si="24"/>
        <v>0</v>
      </c>
      <c r="BG13"/>
      <c r="BH13" s="35" t="s">
        <v>31</v>
      </c>
      <c r="BI13" s="3">
        <f t="shared" si="25"/>
        <v>0</v>
      </c>
      <c r="BJ13" s="3"/>
      <c r="BK13" s="3"/>
      <c r="BL13" s="76">
        <f t="shared" si="26"/>
        <v>0</v>
      </c>
      <c r="BM13" s="3">
        <f t="shared" si="27"/>
        <v>0</v>
      </c>
      <c r="BN13" s="3">
        <f t="shared" si="28"/>
        <v>0</v>
      </c>
      <c r="BO13" s="36"/>
      <c r="BP13" s="3">
        <f t="shared" si="29"/>
        <v>0</v>
      </c>
      <c r="BQ13" s="3">
        <f t="shared" si="30"/>
        <v>0</v>
      </c>
      <c r="BS13" s="35" t="s">
        <v>31</v>
      </c>
      <c r="BT13" s="3">
        <f t="shared" si="31"/>
        <v>0</v>
      </c>
      <c r="BU13" s="3"/>
      <c r="BV13" s="3"/>
      <c r="BW13" s="76">
        <f t="shared" si="32"/>
        <v>0</v>
      </c>
      <c r="BX13" s="3">
        <f t="shared" si="33"/>
        <v>0</v>
      </c>
      <c r="BY13" s="3">
        <f t="shared" si="34"/>
        <v>0</v>
      </c>
      <c r="BZ13" s="36"/>
      <c r="CA13" s="3">
        <f t="shared" si="35"/>
        <v>0</v>
      </c>
      <c r="CB13" s="3">
        <f t="shared" si="36"/>
        <v>0</v>
      </c>
      <c r="CD13" s="35" t="s">
        <v>31</v>
      </c>
      <c r="CE13" s="3">
        <f t="shared" si="37"/>
        <v>0</v>
      </c>
      <c r="CF13" s="3"/>
      <c r="CG13" s="3"/>
      <c r="CH13" s="76">
        <f t="shared" si="38"/>
        <v>0</v>
      </c>
      <c r="CI13" s="3">
        <f t="shared" si="39"/>
        <v>0</v>
      </c>
      <c r="CJ13" s="3">
        <f t="shared" si="40"/>
        <v>0</v>
      </c>
      <c r="CK13" s="36"/>
      <c r="CL13" s="3">
        <f t="shared" si="41"/>
        <v>0</v>
      </c>
      <c r="CM13" s="3">
        <f t="shared" si="42"/>
        <v>0</v>
      </c>
      <c r="CO13" s="35" t="s">
        <v>31</v>
      </c>
      <c r="CP13" s="3">
        <f t="shared" si="43"/>
        <v>0</v>
      </c>
      <c r="CQ13" s="3"/>
      <c r="CR13" s="3"/>
      <c r="CS13" s="76">
        <f t="shared" si="44"/>
        <v>0</v>
      </c>
      <c r="CT13" s="3">
        <f t="shared" si="45"/>
        <v>0</v>
      </c>
      <c r="CU13" s="3">
        <f t="shared" si="46"/>
        <v>0</v>
      </c>
      <c r="CV13" s="36"/>
      <c r="CW13" s="3">
        <f t="shared" si="47"/>
        <v>0</v>
      </c>
      <c r="CX13" s="3">
        <f t="shared" si="48"/>
        <v>0</v>
      </c>
      <c r="CZ13" s="35" t="s">
        <v>31</v>
      </c>
      <c r="DA13" s="3">
        <f t="shared" si="49"/>
        <v>0</v>
      </c>
      <c r="DB13" s="3"/>
      <c r="DC13" s="3"/>
      <c r="DD13" s="76">
        <f t="shared" si="50"/>
        <v>0</v>
      </c>
      <c r="DE13" s="3">
        <f t="shared" si="51"/>
        <v>0</v>
      </c>
      <c r="DF13" s="3">
        <f t="shared" si="52"/>
        <v>0</v>
      </c>
      <c r="DG13" s="36"/>
      <c r="DH13" s="3">
        <f t="shared" si="53"/>
        <v>0</v>
      </c>
      <c r="DI13" s="3">
        <f t="shared" si="54"/>
        <v>0</v>
      </c>
    </row>
    <row r="14" spans="1:113" x14ac:dyDescent="0.25">
      <c r="B14" s="45" t="s">
        <v>32</v>
      </c>
      <c r="C14" s="46" t="s">
        <v>127</v>
      </c>
      <c r="D14" s="67">
        <v>866734</v>
      </c>
      <c r="E14" s="68"/>
      <c r="F14" s="49"/>
      <c r="G14" s="69">
        <v>866734</v>
      </c>
      <c r="H14" s="69">
        <v>0</v>
      </c>
      <c r="I14" s="69">
        <v>866734</v>
      </c>
      <c r="J14" s="53"/>
      <c r="K14" s="74">
        <v>36882</v>
      </c>
      <c r="L14" s="69">
        <v>829852</v>
      </c>
      <c r="N14" s="39">
        <f t="shared" si="0"/>
        <v>0</v>
      </c>
      <c r="P14" s="35" t="s">
        <v>32</v>
      </c>
      <c r="Q14" s="3"/>
      <c r="R14" s="3">
        <f t="shared" si="1"/>
        <v>0</v>
      </c>
      <c r="S14" s="3"/>
      <c r="T14" s="76">
        <f t="shared" si="2"/>
        <v>0</v>
      </c>
      <c r="U14" s="3">
        <f t="shared" si="3"/>
        <v>0</v>
      </c>
      <c r="V14" s="3">
        <f t="shared" si="4"/>
        <v>0</v>
      </c>
      <c r="W14" s="36"/>
      <c r="X14" s="3">
        <f t="shared" si="5"/>
        <v>0</v>
      </c>
      <c r="Y14" s="3">
        <f t="shared" si="6"/>
        <v>0</v>
      </c>
      <c r="Z14"/>
      <c r="AA14" s="35" t="s">
        <v>32</v>
      </c>
      <c r="AB14" s="3">
        <f t="shared" si="7"/>
        <v>0</v>
      </c>
      <c r="AC14" s="3"/>
      <c r="AD14" s="3"/>
      <c r="AE14" s="76">
        <f t="shared" si="8"/>
        <v>0</v>
      </c>
      <c r="AF14" s="3">
        <f t="shared" si="9"/>
        <v>0</v>
      </c>
      <c r="AG14" s="3">
        <f t="shared" si="10"/>
        <v>0</v>
      </c>
      <c r="AH14" s="36"/>
      <c r="AI14" s="3">
        <f t="shared" si="11"/>
        <v>0</v>
      </c>
      <c r="AJ14" s="3">
        <f t="shared" si="12"/>
        <v>0</v>
      </c>
      <c r="AK14"/>
      <c r="AL14" s="35" t="s">
        <v>32</v>
      </c>
      <c r="AM14" s="3">
        <f t="shared" si="13"/>
        <v>0</v>
      </c>
      <c r="AN14" s="3"/>
      <c r="AO14" s="3"/>
      <c r="AP14" s="76">
        <f t="shared" si="14"/>
        <v>0</v>
      </c>
      <c r="AQ14" s="3">
        <f t="shared" si="15"/>
        <v>0</v>
      </c>
      <c r="AR14" s="3">
        <f t="shared" si="16"/>
        <v>0</v>
      </c>
      <c r="AS14" s="36"/>
      <c r="AT14" s="3">
        <f t="shared" si="17"/>
        <v>0</v>
      </c>
      <c r="AU14" s="3">
        <f t="shared" si="18"/>
        <v>0</v>
      </c>
      <c r="AV14"/>
      <c r="AW14" s="35" t="s">
        <v>32</v>
      </c>
      <c r="AX14" s="3">
        <f t="shared" si="19"/>
        <v>0</v>
      </c>
      <c r="AY14" s="3"/>
      <c r="AZ14" s="3"/>
      <c r="BA14" s="76">
        <f t="shared" si="20"/>
        <v>0</v>
      </c>
      <c r="BB14" s="3">
        <f t="shared" si="21"/>
        <v>0</v>
      </c>
      <c r="BC14" s="3">
        <f t="shared" si="22"/>
        <v>0</v>
      </c>
      <c r="BD14" s="36"/>
      <c r="BE14" s="3">
        <f t="shared" si="23"/>
        <v>0</v>
      </c>
      <c r="BF14" s="3">
        <f t="shared" si="24"/>
        <v>0</v>
      </c>
      <c r="BG14"/>
      <c r="BH14" s="35" t="s">
        <v>32</v>
      </c>
      <c r="BI14" s="3">
        <f t="shared" si="25"/>
        <v>0</v>
      </c>
      <c r="BJ14" s="3"/>
      <c r="BK14" s="3"/>
      <c r="BL14" s="76">
        <f t="shared" si="26"/>
        <v>0</v>
      </c>
      <c r="BM14" s="3">
        <f t="shared" si="27"/>
        <v>0</v>
      </c>
      <c r="BN14" s="3">
        <f t="shared" si="28"/>
        <v>0</v>
      </c>
      <c r="BO14" s="36"/>
      <c r="BP14" s="3">
        <f t="shared" si="29"/>
        <v>0</v>
      </c>
      <c r="BQ14" s="3">
        <f t="shared" si="30"/>
        <v>0</v>
      </c>
      <c r="BS14" s="35" t="s">
        <v>32</v>
      </c>
      <c r="BT14" s="3">
        <f t="shared" si="31"/>
        <v>0</v>
      </c>
      <c r="BU14" s="3"/>
      <c r="BV14" s="3"/>
      <c r="BW14" s="76">
        <f t="shared" si="32"/>
        <v>0</v>
      </c>
      <c r="BX14" s="3">
        <f t="shared" si="33"/>
        <v>0</v>
      </c>
      <c r="BY14" s="3">
        <f t="shared" si="34"/>
        <v>0</v>
      </c>
      <c r="BZ14" s="36"/>
      <c r="CA14" s="3">
        <f t="shared" si="35"/>
        <v>0</v>
      </c>
      <c r="CB14" s="3">
        <f t="shared" si="36"/>
        <v>0</v>
      </c>
      <c r="CD14" s="35" t="s">
        <v>32</v>
      </c>
      <c r="CE14" s="3">
        <f t="shared" si="37"/>
        <v>0</v>
      </c>
      <c r="CF14" s="3"/>
      <c r="CG14" s="3"/>
      <c r="CH14" s="76">
        <f t="shared" si="38"/>
        <v>0</v>
      </c>
      <c r="CI14" s="3">
        <f t="shared" si="39"/>
        <v>0</v>
      </c>
      <c r="CJ14" s="3">
        <f t="shared" si="40"/>
        <v>0</v>
      </c>
      <c r="CK14" s="36"/>
      <c r="CL14" s="3">
        <f t="shared" si="41"/>
        <v>0</v>
      </c>
      <c r="CM14" s="3">
        <f t="shared" si="42"/>
        <v>0</v>
      </c>
      <c r="CO14" s="35" t="s">
        <v>32</v>
      </c>
      <c r="CP14" s="3">
        <f t="shared" si="43"/>
        <v>0</v>
      </c>
      <c r="CQ14" s="3"/>
      <c r="CR14" s="3"/>
      <c r="CS14" s="76">
        <f t="shared" si="44"/>
        <v>0</v>
      </c>
      <c r="CT14" s="3">
        <f t="shared" si="45"/>
        <v>0</v>
      </c>
      <c r="CU14" s="3">
        <f t="shared" si="46"/>
        <v>0</v>
      </c>
      <c r="CV14" s="36"/>
      <c r="CW14" s="3">
        <f t="shared" si="47"/>
        <v>0</v>
      </c>
      <c r="CX14" s="3">
        <f t="shared" si="48"/>
        <v>0</v>
      </c>
      <c r="CZ14" s="35" t="s">
        <v>32</v>
      </c>
      <c r="DA14" s="3">
        <f t="shared" si="49"/>
        <v>0</v>
      </c>
      <c r="DB14" s="3"/>
      <c r="DC14" s="3"/>
      <c r="DD14" s="76">
        <f t="shared" si="50"/>
        <v>0</v>
      </c>
      <c r="DE14" s="3">
        <f t="shared" si="51"/>
        <v>0</v>
      </c>
      <c r="DF14" s="3">
        <f t="shared" si="52"/>
        <v>0</v>
      </c>
      <c r="DG14" s="36"/>
      <c r="DH14" s="3">
        <f t="shared" si="53"/>
        <v>0</v>
      </c>
      <c r="DI14" s="3">
        <f t="shared" si="54"/>
        <v>0</v>
      </c>
    </row>
    <row r="15" spans="1:113" x14ac:dyDescent="0.25">
      <c r="B15" s="45">
        <v>14</v>
      </c>
      <c r="C15" s="46" t="s">
        <v>128</v>
      </c>
      <c r="D15" s="67">
        <v>0</v>
      </c>
      <c r="E15" s="68"/>
      <c r="F15" s="49"/>
      <c r="G15" s="69">
        <v>0</v>
      </c>
      <c r="H15" s="69">
        <v>0</v>
      </c>
      <c r="I15" s="69">
        <v>0</v>
      </c>
      <c r="J15" s="53"/>
      <c r="K15" s="69">
        <v>0</v>
      </c>
      <c r="L15" s="69">
        <v>0</v>
      </c>
      <c r="N15" s="39">
        <f t="shared" si="0"/>
        <v>0</v>
      </c>
      <c r="P15" s="35">
        <v>14</v>
      </c>
      <c r="Q15" s="3"/>
      <c r="R15" s="3">
        <f t="shared" si="1"/>
        <v>0</v>
      </c>
      <c r="S15" s="3"/>
      <c r="T15" s="76">
        <f t="shared" si="2"/>
        <v>0</v>
      </c>
      <c r="U15" s="3">
        <f t="shared" si="3"/>
        <v>0</v>
      </c>
      <c r="V15" s="3">
        <f t="shared" si="4"/>
        <v>0</v>
      </c>
      <c r="W15" s="36"/>
      <c r="X15" s="3">
        <f t="shared" si="5"/>
        <v>0</v>
      </c>
      <c r="Y15" s="3">
        <f t="shared" si="6"/>
        <v>0</v>
      </c>
      <c r="Z15"/>
      <c r="AA15" s="35">
        <v>14</v>
      </c>
      <c r="AB15" s="3">
        <f t="shared" si="7"/>
        <v>0</v>
      </c>
      <c r="AC15" s="3"/>
      <c r="AD15" s="3"/>
      <c r="AE15" s="76">
        <f t="shared" si="8"/>
        <v>0</v>
      </c>
      <c r="AF15" s="3">
        <f t="shared" si="9"/>
        <v>0</v>
      </c>
      <c r="AG15" s="3">
        <f t="shared" si="10"/>
        <v>0</v>
      </c>
      <c r="AH15" s="36"/>
      <c r="AI15" s="3">
        <f t="shared" si="11"/>
        <v>0</v>
      </c>
      <c r="AJ15" s="3">
        <f t="shared" si="12"/>
        <v>0</v>
      </c>
      <c r="AK15"/>
      <c r="AL15" s="35">
        <v>14</v>
      </c>
      <c r="AM15" s="3">
        <f t="shared" si="13"/>
        <v>0</v>
      </c>
      <c r="AN15" s="3"/>
      <c r="AO15" s="3"/>
      <c r="AP15" s="76">
        <f t="shared" si="14"/>
        <v>0</v>
      </c>
      <c r="AQ15" s="3">
        <f t="shared" si="15"/>
        <v>0</v>
      </c>
      <c r="AR15" s="3">
        <f t="shared" si="16"/>
        <v>0</v>
      </c>
      <c r="AS15" s="36"/>
      <c r="AT15" s="3">
        <f t="shared" si="17"/>
        <v>0</v>
      </c>
      <c r="AU15" s="3">
        <f t="shared" si="18"/>
        <v>0</v>
      </c>
      <c r="AV15"/>
      <c r="AW15" s="35">
        <v>14</v>
      </c>
      <c r="AX15" s="3">
        <f t="shared" si="19"/>
        <v>0</v>
      </c>
      <c r="AY15" s="3"/>
      <c r="AZ15" s="3"/>
      <c r="BA15" s="76">
        <f t="shared" si="20"/>
        <v>0</v>
      </c>
      <c r="BB15" s="3">
        <f t="shared" si="21"/>
        <v>0</v>
      </c>
      <c r="BC15" s="3">
        <f t="shared" si="22"/>
        <v>0</v>
      </c>
      <c r="BD15" s="36"/>
      <c r="BE15" s="3">
        <f t="shared" si="23"/>
        <v>0</v>
      </c>
      <c r="BF15" s="3">
        <f t="shared" si="24"/>
        <v>0</v>
      </c>
      <c r="BG15"/>
      <c r="BH15" s="35">
        <v>14</v>
      </c>
      <c r="BI15" s="3">
        <f t="shared" si="25"/>
        <v>0</v>
      </c>
      <c r="BJ15" s="3"/>
      <c r="BK15" s="3"/>
      <c r="BL15" s="76">
        <f t="shared" si="26"/>
        <v>0</v>
      </c>
      <c r="BM15" s="3">
        <f t="shared" si="27"/>
        <v>0</v>
      </c>
      <c r="BN15" s="3">
        <f t="shared" si="28"/>
        <v>0</v>
      </c>
      <c r="BO15" s="36"/>
      <c r="BP15" s="3">
        <f t="shared" si="29"/>
        <v>0</v>
      </c>
      <c r="BQ15" s="3">
        <f t="shared" si="30"/>
        <v>0</v>
      </c>
      <c r="BS15" s="35">
        <v>14</v>
      </c>
      <c r="BT15" s="3">
        <f t="shared" si="31"/>
        <v>0</v>
      </c>
      <c r="BU15" s="3"/>
      <c r="BV15" s="3"/>
      <c r="BW15" s="76">
        <f t="shared" si="32"/>
        <v>0</v>
      </c>
      <c r="BX15" s="3">
        <f t="shared" si="33"/>
        <v>0</v>
      </c>
      <c r="BY15" s="3">
        <f t="shared" si="34"/>
        <v>0</v>
      </c>
      <c r="BZ15" s="36"/>
      <c r="CA15" s="3">
        <f t="shared" si="35"/>
        <v>0</v>
      </c>
      <c r="CB15" s="3">
        <f t="shared" si="36"/>
        <v>0</v>
      </c>
      <c r="CD15" s="35">
        <v>14</v>
      </c>
      <c r="CE15" s="3">
        <f t="shared" si="37"/>
        <v>0</v>
      </c>
      <c r="CF15" s="3"/>
      <c r="CG15" s="3"/>
      <c r="CH15" s="76">
        <f t="shared" si="38"/>
        <v>0</v>
      </c>
      <c r="CI15" s="3">
        <f t="shared" si="39"/>
        <v>0</v>
      </c>
      <c r="CJ15" s="3">
        <f t="shared" si="40"/>
        <v>0</v>
      </c>
      <c r="CK15" s="36"/>
      <c r="CL15" s="3">
        <f t="shared" si="41"/>
        <v>0</v>
      </c>
      <c r="CM15" s="3">
        <f t="shared" si="42"/>
        <v>0</v>
      </c>
      <c r="CO15" s="35">
        <v>14</v>
      </c>
      <c r="CP15" s="3">
        <f t="shared" si="43"/>
        <v>0</v>
      </c>
      <c r="CQ15" s="3"/>
      <c r="CR15" s="3"/>
      <c r="CS15" s="76">
        <f t="shared" si="44"/>
        <v>0</v>
      </c>
      <c r="CT15" s="3">
        <f t="shared" si="45"/>
        <v>0</v>
      </c>
      <c r="CU15" s="3">
        <f t="shared" si="46"/>
        <v>0</v>
      </c>
      <c r="CV15" s="36"/>
      <c r="CW15" s="3">
        <f t="shared" si="47"/>
        <v>0</v>
      </c>
      <c r="CX15" s="3">
        <f t="shared" si="48"/>
        <v>0</v>
      </c>
      <c r="CZ15" s="35">
        <v>14</v>
      </c>
      <c r="DA15" s="3">
        <f t="shared" si="49"/>
        <v>0</v>
      </c>
      <c r="DB15" s="3"/>
      <c r="DC15" s="3"/>
      <c r="DD15" s="76">
        <f t="shared" si="50"/>
        <v>0</v>
      </c>
      <c r="DE15" s="3">
        <f t="shared" si="51"/>
        <v>0</v>
      </c>
      <c r="DF15" s="3">
        <f t="shared" si="52"/>
        <v>0</v>
      </c>
      <c r="DG15" s="36"/>
      <c r="DH15" s="3">
        <f t="shared" si="53"/>
        <v>0</v>
      </c>
      <c r="DI15" s="3">
        <f t="shared" si="54"/>
        <v>0</v>
      </c>
    </row>
    <row r="16" spans="1:113" x14ac:dyDescent="0.25">
      <c r="B16" s="45">
        <v>17</v>
      </c>
      <c r="C16" s="46" t="s">
        <v>129</v>
      </c>
      <c r="D16" s="67">
        <v>309364.27840000001</v>
      </c>
      <c r="E16" s="68"/>
      <c r="F16" s="49"/>
      <c r="G16" s="69">
        <v>309364.27840000001</v>
      </c>
      <c r="H16" s="69">
        <v>0</v>
      </c>
      <c r="I16" s="69">
        <v>309364.27840000001</v>
      </c>
      <c r="J16" s="51">
        <v>0.08</v>
      </c>
      <c r="K16" s="69">
        <v>24749.142272000001</v>
      </c>
      <c r="L16" s="69">
        <v>284615.13612799998</v>
      </c>
      <c r="N16" s="39">
        <f t="shared" si="0"/>
        <v>0</v>
      </c>
      <c r="P16" s="35">
        <v>17</v>
      </c>
      <c r="Q16" s="3"/>
      <c r="R16" s="3">
        <f t="shared" si="1"/>
        <v>0</v>
      </c>
      <c r="S16" s="3"/>
      <c r="T16" s="76">
        <f t="shared" si="2"/>
        <v>0</v>
      </c>
      <c r="U16" s="3">
        <f t="shared" si="3"/>
        <v>0</v>
      </c>
      <c r="V16" s="3">
        <f t="shared" si="4"/>
        <v>0</v>
      </c>
      <c r="W16" s="36">
        <v>0.08</v>
      </c>
      <c r="X16" s="3">
        <f t="shared" si="5"/>
        <v>0</v>
      </c>
      <c r="Y16" s="3">
        <f t="shared" si="6"/>
        <v>0</v>
      </c>
      <c r="Z16"/>
      <c r="AA16" s="35">
        <v>17</v>
      </c>
      <c r="AB16" s="3">
        <f t="shared" si="7"/>
        <v>0</v>
      </c>
      <c r="AC16" s="3"/>
      <c r="AD16" s="3"/>
      <c r="AE16" s="76">
        <f t="shared" si="8"/>
        <v>0</v>
      </c>
      <c r="AF16" s="3">
        <f t="shared" si="9"/>
        <v>0</v>
      </c>
      <c r="AG16" s="3">
        <f t="shared" si="10"/>
        <v>0</v>
      </c>
      <c r="AH16" s="36">
        <v>0.08</v>
      </c>
      <c r="AI16" s="3">
        <f t="shared" si="11"/>
        <v>0</v>
      </c>
      <c r="AJ16" s="3">
        <f t="shared" si="12"/>
        <v>0</v>
      </c>
      <c r="AK16"/>
      <c r="AL16" s="35">
        <v>17</v>
      </c>
      <c r="AM16" s="3">
        <f t="shared" si="13"/>
        <v>0</v>
      </c>
      <c r="AN16" s="3"/>
      <c r="AO16" s="3"/>
      <c r="AP16" s="76">
        <f t="shared" si="14"/>
        <v>0</v>
      </c>
      <c r="AQ16" s="3">
        <f t="shared" si="15"/>
        <v>0</v>
      </c>
      <c r="AR16" s="3">
        <f t="shared" si="16"/>
        <v>0</v>
      </c>
      <c r="AS16" s="36">
        <v>0.08</v>
      </c>
      <c r="AT16" s="3">
        <f t="shared" si="17"/>
        <v>0</v>
      </c>
      <c r="AU16" s="3">
        <f t="shared" si="18"/>
        <v>0</v>
      </c>
      <c r="AV16"/>
      <c r="AW16" s="35">
        <v>17</v>
      </c>
      <c r="AX16" s="3">
        <f t="shared" si="19"/>
        <v>0</v>
      </c>
      <c r="AY16" s="3"/>
      <c r="AZ16" s="3"/>
      <c r="BA16" s="76">
        <f t="shared" si="20"/>
        <v>0</v>
      </c>
      <c r="BB16" s="3">
        <f t="shared" si="21"/>
        <v>0</v>
      </c>
      <c r="BC16" s="3">
        <f t="shared" si="22"/>
        <v>0</v>
      </c>
      <c r="BD16" s="36">
        <v>0.08</v>
      </c>
      <c r="BE16" s="3">
        <f t="shared" si="23"/>
        <v>0</v>
      </c>
      <c r="BF16" s="3">
        <f t="shared" si="24"/>
        <v>0</v>
      </c>
      <c r="BG16"/>
      <c r="BH16" s="35">
        <v>17</v>
      </c>
      <c r="BI16" s="3">
        <f t="shared" si="25"/>
        <v>0</v>
      </c>
      <c r="BJ16" s="3"/>
      <c r="BK16" s="3"/>
      <c r="BL16" s="76">
        <f t="shared" si="26"/>
        <v>0</v>
      </c>
      <c r="BM16" s="3">
        <f t="shared" si="27"/>
        <v>0</v>
      </c>
      <c r="BN16" s="3">
        <f t="shared" si="28"/>
        <v>0</v>
      </c>
      <c r="BO16" s="36">
        <v>0.08</v>
      </c>
      <c r="BP16" s="3">
        <f t="shared" si="29"/>
        <v>0</v>
      </c>
      <c r="BQ16" s="3">
        <f t="shared" si="30"/>
        <v>0</v>
      </c>
      <c r="BS16" s="35">
        <v>17</v>
      </c>
      <c r="BT16" s="3">
        <f t="shared" si="31"/>
        <v>0</v>
      </c>
      <c r="BU16" s="3"/>
      <c r="BV16" s="3"/>
      <c r="BW16" s="76">
        <f t="shared" si="32"/>
        <v>0</v>
      </c>
      <c r="BX16" s="3">
        <f t="shared" si="33"/>
        <v>0</v>
      </c>
      <c r="BY16" s="3">
        <f t="shared" si="34"/>
        <v>0</v>
      </c>
      <c r="BZ16" s="36">
        <v>0.08</v>
      </c>
      <c r="CA16" s="3">
        <f t="shared" si="35"/>
        <v>0</v>
      </c>
      <c r="CB16" s="3">
        <f t="shared" si="36"/>
        <v>0</v>
      </c>
      <c r="CD16" s="35">
        <v>17</v>
      </c>
      <c r="CE16" s="3">
        <f t="shared" si="37"/>
        <v>0</v>
      </c>
      <c r="CF16" s="3"/>
      <c r="CG16" s="3"/>
      <c r="CH16" s="76">
        <f t="shared" si="38"/>
        <v>0</v>
      </c>
      <c r="CI16" s="3">
        <f t="shared" si="39"/>
        <v>0</v>
      </c>
      <c r="CJ16" s="3">
        <f t="shared" si="40"/>
        <v>0</v>
      </c>
      <c r="CK16" s="36">
        <v>0.08</v>
      </c>
      <c r="CL16" s="3">
        <f t="shared" si="41"/>
        <v>0</v>
      </c>
      <c r="CM16" s="3">
        <f t="shared" si="42"/>
        <v>0</v>
      </c>
      <c r="CO16" s="35">
        <v>17</v>
      </c>
      <c r="CP16" s="3">
        <f t="shared" si="43"/>
        <v>0</v>
      </c>
      <c r="CQ16" s="3"/>
      <c r="CR16" s="3"/>
      <c r="CS16" s="76">
        <f t="shared" si="44"/>
        <v>0</v>
      </c>
      <c r="CT16" s="3">
        <f t="shared" si="45"/>
        <v>0</v>
      </c>
      <c r="CU16" s="3">
        <f t="shared" si="46"/>
        <v>0</v>
      </c>
      <c r="CV16" s="36">
        <v>0.08</v>
      </c>
      <c r="CW16" s="3">
        <f t="shared" si="47"/>
        <v>0</v>
      </c>
      <c r="CX16" s="3">
        <f t="shared" si="48"/>
        <v>0</v>
      </c>
      <c r="CZ16" s="35">
        <v>17</v>
      </c>
      <c r="DA16" s="3">
        <f t="shared" si="49"/>
        <v>0</v>
      </c>
      <c r="DB16" s="3"/>
      <c r="DC16" s="3"/>
      <c r="DD16" s="76">
        <f t="shared" si="50"/>
        <v>0</v>
      </c>
      <c r="DE16" s="3">
        <f t="shared" si="51"/>
        <v>0</v>
      </c>
      <c r="DF16" s="3">
        <f t="shared" si="52"/>
        <v>0</v>
      </c>
      <c r="DG16" s="36">
        <v>0.08</v>
      </c>
      <c r="DH16" s="3">
        <f t="shared" si="53"/>
        <v>0</v>
      </c>
      <c r="DI16" s="3">
        <f t="shared" si="54"/>
        <v>0</v>
      </c>
    </row>
    <row r="17" spans="2:113" x14ac:dyDescent="0.25">
      <c r="B17" s="45">
        <v>42</v>
      </c>
      <c r="C17" s="46" t="s">
        <v>130</v>
      </c>
      <c r="D17" s="67">
        <v>0</v>
      </c>
      <c r="E17" s="68"/>
      <c r="F17" s="49"/>
      <c r="G17" s="69">
        <v>0</v>
      </c>
      <c r="H17" s="69">
        <v>0</v>
      </c>
      <c r="I17" s="69">
        <v>0</v>
      </c>
      <c r="J17" s="51">
        <v>0.12</v>
      </c>
      <c r="K17" s="69">
        <v>0</v>
      </c>
      <c r="L17" s="69">
        <v>0</v>
      </c>
      <c r="N17" s="39">
        <f t="shared" si="0"/>
        <v>0</v>
      </c>
      <c r="P17" s="35">
        <v>42</v>
      </c>
      <c r="Q17" s="3"/>
      <c r="R17" s="3">
        <f t="shared" si="1"/>
        <v>0</v>
      </c>
      <c r="S17" s="3"/>
      <c r="T17" s="76">
        <f t="shared" si="2"/>
        <v>0</v>
      </c>
      <c r="U17" s="3">
        <f t="shared" si="3"/>
        <v>0</v>
      </c>
      <c r="V17" s="3">
        <f t="shared" si="4"/>
        <v>0</v>
      </c>
      <c r="W17" s="36">
        <v>0.12</v>
      </c>
      <c r="X17" s="3">
        <f t="shared" si="5"/>
        <v>0</v>
      </c>
      <c r="Y17" s="3">
        <f t="shared" si="6"/>
        <v>0</v>
      </c>
      <c r="Z17"/>
      <c r="AA17" s="35">
        <v>42</v>
      </c>
      <c r="AB17" s="3">
        <f t="shared" si="7"/>
        <v>0</v>
      </c>
      <c r="AC17" s="3"/>
      <c r="AD17" s="3"/>
      <c r="AE17" s="76">
        <f t="shared" si="8"/>
        <v>0</v>
      </c>
      <c r="AF17" s="3">
        <f t="shared" si="9"/>
        <v>0</v>
      </c>
      <c r="AG17" s="3">
        <f t="shared" si="10"/>
        <v>0</v>
      </c>
      <c r="AH17" s="36">
        <v>0.12</v>
      </c>
      <c r="AI17" s="3">
        <f t="shared" si="11"/>
        <v>0</v>
      </c>
      <c r="AJ17" s="3">
        <f t="shared" si="12"/>
        <v>0</v>
      </c>
      <c r="AK17"/>
      <c r="AL17" s="35">
        <v>42</v>
      </c>
      <c r="AM17" s="3">
        <f t="shared" si="13"/>
        <v>0</v>
      </c>
      <c r="AN17" s="3"/>
      <c r="AO17" s="3"/>
      <c r="AP17" s="76">
        <f t="shared" si="14"/>
        <v>0</v>
      </c>
      <c r="AQ17" s="3">
        <f t="shared" si="15"/>
        <v>0</v>
      </c>
      <c r="AR17" s="3">
        <f t="shared" si="16"/>
        <v>0</v>
      </c>
      <c r="AS17" s="36">
        <v>0.12</v>
      </c>
      <c r="AT17" s="3">
        <f t="shared" si="17"/>
        <v>0</v>
      </c>
      <c r="AU17" s="3">
        <f t="shared" si="18"/>
        <v>0</v>
      </c>
      <c r="AV17"/>
      <c r="AW17" s="35">
        <v>42</v>
      </c>
      <c r="AX17" s="3">
        <f t="shared" si="19"/>
        <v>0</v>
      </c>
      <c r="AY17" s="3"/>
      <c r="AZ17" s="3"/>
      <c r="BA17" s="76">
        <f t="shared" si="20"/>
        <v>0</v>
      </c>
      <c r="BB17" s="3">
        <f t="shared" si="21"/>
        <v>0</v>
      </c>
      <c r="BC17" s="3">
        <f t="shared" si="22"/>
        <v>0</v>
      </c>
      <c r="BD17" s="36">
        <v>0.12</v>
      </c>
      <c r="BE17" s="3">
        <f t="shared" si="23"/>
        <v>0</v>
      </c>
      <c r="BF17" s="3">
        <f t="shared" si="24"/>
        <v>0</v>
      </c>
      <c r="BG17"/>
      <c r="BH17" s="35">
        <v>42</v>
      </c>
      <c r="BI17" s="3">
        <f t="shared" si="25"/>
        <v>0</v>
      </c>
      <c r="BJ17" s="3"/>
      <c r="BK17" s="3"/>
      <c r="BL17" s="76">
        <f t="shared" si="26"/>
        <v>0</v>
      </c>
      <c r="BM17" s="3">
        <f t="shared" si="27"/>
        <v>0</v>
      </c>
      <c r="BN17" s="3">
        <f t="shared" si="28"/>
        <v>0</v>
      </c>
      <c r="BO17" s="36">
        <v>0.12</v>
      </c>
      <c r="BP17" s="3">
        <f t="shared" si="29"/>
        <v>0</v>
      </c>
      <c r="BQ17" s="3">
        <f t="shared" si="30"/>
        <v>0</v>
      </c>
      <c r="BS17" s="35">
        <v>42</v>
      </c>
      <c r="BT17" s="3">
        <f t="shared" si="31"/>
        <v>0</v>
      </c>
      <c r="BU17" s="3"/>
      <c r="BV17" s="3"/>
      <c r="BW17" s="76">
        <f t="shared" si="32"/>
        <v>0</v>
      </c>
      <c r="BX17" s="3">
        <f t="shared" si="33"/>
        <v>0</v>
      </c>
      <c r="BY17" s="3">
        <f t="shared" si="34"/>
        <v>0</v>
      </c>
      <c r="BZ17" s="36">
        <v>0.12</v>
      </c>
      <c r="CA17" s="3">
        <f t="shared" si="35"/>
        <v>0</v>
      </c>
      <c r="CB17" s="3">
        <f t="shared" si="36"/>
        <v>0</v>
      </c>
      <c r="CD17" s="35">
        <v>42</v>
      </c>
      <c r="CE17" s="3">
        <f t="shared" si="37"/>
        <v>0</v>
      </c>
      <c r="CF17" s="3"/>
      <c r="CG17" s="3"/>
      <c r="CH17" s="76">
        <f t="shared" si="38"/>
        <v>0</v>
      </c>
      <c r="CI17" s="3">
        <f t="shared" si="39"/>
        <v>0</v>
      </c>
      <c r="CJ17" s="3">
        <f t="shared" si="40"/>
        <v>0</v>
      </c>
      <c r="CK17" s="36">
        <v>0.12</v>
      </c>
      <c r="CL17" s="3">
        <f t="shared" si="41"/>
        <v>0</v>
      </c>
      <c r="CM17" s="3">
        <f t="shared" si="42"/>
        <v>0</v>
      </c>
      <c r="CO17" s="35">
        <v>42</v>
      </c>
      <c r="CP17" s="3">
        <f t="shared" si="43"/>
        <v>0</v>
      </c>
      <c r="CQ17" s="3"/>
      <c r="CR17" s="3"/>
      <c r="CS17" s="76">
        <f t="shared" si="44"/>
        <v>0</v>
      </c>
      <c r="CT17" s="3">
        <f t="shared" si="45"/>
        <v>0</v>
      </c>
      <c r="CU17" s="3">
        <f t="shared" si="46"/>
        <v>0</v>
      </c>
      <c r="CV17" s="36">
        <v>0.12</v>
      </c>
      <c r="CW17" s="3">
        <f t="shared" si="47"/>
        <v>0</v>
      </c>
      <c r="CX17" s="3">
        <f t="shared" si="48"/>
        <v>0</v>
      </c>
      <c r="CZ17" s="35">
        <v>42</v>
      </c>
      <c r="DA17" s="3">
        <f t="shared" si="49"/>
        <v>0</v>
      </c>
      <c r="DB17" s="3"/>
      <c r="DC17" s="3"/>
      <c r="DD17" s="76">
        <f t="shared" si="50"/>
        <v>0</v>
      </c>
      <c r="DE17" s="3">
        <f t="shared" si="51"/>
        <v>0</v>
      </c>
      <c r="DF17" s="3">
        <f t="shared" si="52"/>
        <v>0</v>
      </c>
      <c r="DG17" s="36">
        <v>0.12</v>
      </c>
      <c r="DH17" s="3">
        <f t="shared" si="53"/>
        <v>0</v>
      </c>
      <c r="DI17" s="3">
        <f t="shared" si="54"/>
        <v>0</v>
      </c>
    </row>
    <row r="18" spans="2:113" x14ac:dyDescent="0.25">
      <c r="B18" s="45">
        <v>43.1</v>
      </c>
      <c r="C18" s="46" t="s">
        <v>131</v>
      </c>
      <c r="D18" s="67">
        <v>0</v>
      </c>
      <c r="E18" s="68"/>
      <c r="F18" s="49"/>
      <c r="G18" s="69">
        <v>0</v>
      </c>
      <c r="H18" s="69">
        <v>0</v>
      </c>
      <c r="I18" s="69">
        <v>0</v>
      </c>
      <c r="J18" s="51">
        <v>0.3</v>
      </c>
      <c r="K18" s="69">
        <v>0</v>
      </c>
      <c r="L18" s="69">
        <v>0</v>
      </c>
      <c r="N18" s="39">
        <f t="shared" si="0"/>
        <v>0</v>
      </c>
      <c r="P18" s="35">
        <v>43.1</v>
      </c>
      <c r="Q18" s="3"/>
      <c r="R18" s="3">
        <f t="shared" si="1"/>
        <v>0</v>
      </c>
      <c r="S18" s="3"/>
      <c r="T18" s="76">
        <f t="shared" si="2"/>
        <v>0</v>
      </c>
      <c r="U18" s="3">
        <f t="shared" si="3"/>
        <v>0</v>
      </c>
      <c r="V18" s="3">
        <f t="shared" si="4"/>
        <v>0</v>
      </c>
      <c r="W18" s="36">
        <v>0.3</v>
      </c>
      <c r="X18" s="3">
        <f t="shared" si="5"/>
        <v>0</v>
      </c>
      <c r="Y18" s="3">
        <f t="shared" si="6"/>
        <v>0</v>
      </c>
      <c r="Z18"/>
      <c r="AA18" s="35">
        <v>43.1</v>
      </c>
      <c r="AB18" s="3">
        <f t="shared" si="7"/>
        <v>0</v>
      </c>
      <c r="AC18" s="3"/>
      <c r="AD18" s="3"/>
      <c r="AE18" s="76">
        <f t="shared" si="8"/>
        <v>0</v>
      </c>
      <c r="AF18" s="3">
        <f t="shared" si="9"/>
        <v>0</v>
      </c>
      <c r="AG18" s="3">
        <f t="shared" si="10"/>
        <v>0</v>
      </c>
      <c r="AH18" s="36">
        <v>0.3</v>
      </c>
      <c r="AI18" s="3">
        <f t="shared" si="11"/>
        <v>0</v>
      </c>
      <c r="AJ18" s="3">
        <f t="shared" si="12"/>
        <v>0</v>
      </c>
      <c r="AK18"/>
      <c r="AL18" s="35">
        <v>43.1</v>
      </c>
      <c r="AM18" s="3">
        <f t="shared" si="13"/>
        <v>0</v>
      </c>
      <c r="AN18" s="3"/>
      <c r="AO18" s="3"/>
      <c r="AP18" s="76">
        <f t="shared" si="14"/>
        <v>0</v>
      </c>
      <c r="AQ18" s="3">
        <f t="shared" si="15"/>
        <v>0</v>
      </c>
      <c r="AR18" s="3">
        <f t="shared" si="16"/>
        <v>0</v>
      </c>
      <c r="AS18" s="36">
        <v>0.3</v>
      </c>
      <c r="AT18" s="3">
        <f t="shared" si="17"/>
        <v>0</v>
      </c>
      <c r="AU18" s="3">
        <f t="shared" si="18"/>
        <v>0</v>
      </c>
      <c r="AV18"/>
      <c r="AW18" s="35">
        <v>43.1</v>
      </c>
      <c r="AX18" s="3">
        <f t="shared" si="19"/>
        <v>0</v>
      </c>
      <c r="AY18" s="3"/>
      <c r="AZ18" s="3"/>
      <c r="BA18" s="76">
        <f t="shared" si="20"/>
        <v>0</v>
      </c>
      <c r="BB18" s="3">
        <f t="shared" si="21"/>
        <v>0</v>
      </c>
      <c r="BC18" s="3">
        <f t="shared" si="22"/>
        <v>0</v>
      </c>
      <c r="BD18" s="36">
        <v>0.3</v>
      </c>
      <c r="BE18" s="3">
        <f t="shared" si="23"/>
        <v>0</v>
      </c>
      <c r="BF18" s="3">
        <f t="shared" si="24"/>
        <v>0</v>
      </c>
      <c r="BG18"/>
      <c r="BH18" s="35">
        <v>43.1</v>
      </c>
      <c r="BI18" s="3">
        <f t="shared" si="25"/>
        <v>0</v>
      </c>
      <c r="BJ18" s="3"/>
      <c r="BK18" s="3"/>
      <c r="BL18" s="76">
        <f t="shared" si="26"/>
        <v>0</v>
      </c>
      <c r="BM18" s="3">
        <f t="shared" si="27"/>
        <v>0</v>
      </c>
      <c r="BN18" s="3">
        <f t="shared" si="28"/>
        <v>0</v>
      </c>
      <c r="BO18" s="36">
        <v>0.3</v>
      </c>
      <c r="BP18" s="3">
        <f t="shared" si="29"/>
        <v>0</v>
      </c>
      <c r="BQ18" s="3">
        <f t="shared" si="30"/>
        <v>0</v>
      </c>
      <c r="BS18" s="35">
        <v>43.1</v>
      </c>
      <c r="BT18" s="3">
        <f t="shared" si="31"/>
        <v>0</v>
      </c>
      <c r="BU18" s="3"/>
      <c r="BV18" s="3"/>
      <c r="BW18" s="76">
        <f t="shared" si="32"/>
        <v>0</v>
      </c>
      <c r="BX18" s="3">
        <f t="shared" si="33"/>
        <v>0</v>
      </c>
      <c r="BY18" s="3">
        <f t="shared" si="34"/>
        <v>0</v>
      </c>
      <c r="BZ18" s="36">
        <v>0.3</v>
      </c>
      <c r="CA18" s="3">
        <f t="shared" si="35"/>
        <v>0</v>
      </c>
      <c r="CB18" s="3">
        <f t="shared" si="36"/>
        <v>0</v>
      </c>
      <c r="CD18" s="35">
        <v>43.1</v>
      </c>
      <c r="CE18" s="3">
        <f t="shared" si="37"/>
        <v>0</v>
      </c>
      <c r="CF18" s="3"/>
      <c r="CG18" s="3"/>
      <c r="CH18" s="76">
        <f t="shared" si="38"/>
        <v>0</v>
      </c>
      <c r="CI18" s="3">
        <f t="shared" si="39"/>
        <v>0</v>
      </c>
      <c r="CJ18" s="3">
        <f t="shared" si="40"/>
        <v>0</v>
      </c>
      <c r="CK18" s="36">
        <v>0.3</v>
      </c>
      <c r="CL18" s="3">
        <f t="shared" si="41"/>
        <v>0</v>
      </c>
      <c r="CM18" s="3">
        <f t="shared" si="42"/>
        <v>0</v>
      </c>
      <c r="CO18" s="35">
        <v>43.1</v>
      </c>
      <c r="CP18" s="3">
        <f t="shared" si="43"/>
        <v>0</v>
      </c>
      <c r="CQ18" s="3"/>
      <c r="CR18" s="3"/>
      <c r="CS18" s="76">
        <f t="shared" si="44"/>
        <v>0</v>
      </c>
      <c r="CT18" s="3">
        <f t="shared" si="45"/>
        <v>0</v>
      </c>
      <c r="CU18" s="3">
        <f t="shared" si="46"/>
        <v>0</v>
      </c>
      <c r="CV18" s="36">
        <v>0.3</v>
      </c>
      <c r="CW18" s="3">
        <f t="shared" si="47"/>
        <v>0</v>
      </c>
      <c r="CX18" s="3">
        <f t="shared" si="48"/>
        <v>0</v>
      </c>
      <c r="CZ18" s="35">
        <v>43.1</v>
      </c>
      <c r="DA18" s="3">
        <f t="shared" si="49"/>
        <v>0</v>
      </c>
      <c r="DB18" s="3"/>
      <c r="DC18" s="3"/>
      <c r="DD18" s="76">
        <f t="shared" si="50"/>
        <v>0</v>
      </c>
      <c r="DE18" s="3">
        <f t="shared" si="51"/>
        <v>0</v>
      </c>
      <c r="DF18" s="3">
        <f t="shared" si="52"/>
        <v>0</v>
      </c>
      <c r="DG18" s="36">
        <v>0.3</v>
      </c>
      <c r="DH18" s="3">
        <f t="shared" si="53"/>
        <v>0</v>
      </c>
      <c r="DI18" s="3">
        <f t="shared" si="54"/>
        <v>0</v>
      </c>
    </row>
    <row r="19" spans="2:113" x14ac:dyDescent="0.25">
      <c r="B19" s="45">
        <v>43.2</v>
      </c>
      <c r="C19" s="46" t="s">
        <v>132</v>
      </c>
      <c r="D19" s="67">
        <v>0</v>
      </c>
      <c r="E19" s="68"/>
      <c r="F19" s="49"/>
      <c r="G19" s="69">
        <v>0</v>
      </c>
      <c r="H19" s="69">
        <v>0</v>
      </c>
      <c r="I19" s="69">
        <v>0</v>
      </c>
      <c r="J19" s="51">
        <v>0.5</v>
      </c>
      <c r="K19" s="69">
        <v>0</v>
      </c>
      <c r="L19" s="69">
        <v>0</v>
      </c>
      <c r="N19" s="39">
        <f t="shared" si="0"/>
        <v>0</v>
      </c>
      <c r="P19" s="35">
        <v>43.2</v>
      </c>
      <c r="Q19" s="3"/>
      <c r="R19" s="3">
        <f t="shared" si="1"/>
        <v>0</v>
      </c>
      <c r="S19" s="3"/>
      <c r="T19" s="76">
        <f t="shared" si="2"/>
        <v>0</v>
      </c>
      <c r="U19" s="3">
        <f t="shared" si="3"/>
        <v>0</v>
      </c>
      <c r="V19" s="3">
        <f t="shared" si="4"/>
        <v>0</v>
      </c>
      <c r="W19" s="36">
        <v>0.5</v>
      </c>
      <c r="X19" s="3">
        <f t="shared" si="5"/>
        <v>0</v>
      </c>
      <c r="Y19" s="3">
        <f t="shared" si="6"/>
        <v>0</v>
      </c>
      <c r="Z19"/>
      <c r="AA19" s="35">
        <v>43.2</v>
      </c>
      <c r="AB19" s="3">
        <f t="shared" si="7"/>
        <v>0</v>
      </c>
      <c r="AC19" s="3"/>
      <c r="AD19" s="3"/>
      <c r="AE19" s="76">
        <f t="shared" si="8"/>
        <v>0</v>
      </c>
      <c r="AF19" s="3">
        <f t="shared" si="9"/>
        <v>0</v>
      </c>
      <c r="AG19" s="3">
        <f t="shared" si="10"/>
        <v>0</v>
      </c>
      <c r="AH19" s="36">
        <v>0.5</v>
      </c>
      <c r="AI19" s="3">
        <f t="shared" si="11"/>
        <v>0</v>
      </c>
      <c r="AJ19" s="3">
        <f t="shared" si="12"/>
        <v>0</v>
      </c>
      <c r="AK19"/>
      <c r="AL19" s="35">
        <v>43.2</v>
      </c>
      <c r="AM19" s="3">
        <f t="shared" si="13"/>
        <v>0</v>
      </c>
      <c r="AN19" s="3"/>
      <c r="AO19" s="3"/>
      <c r="AP19" s="76">
        <f t="shared" si="14"/>
        <v>0</v>
      </c>
      <c r="AQ19" s="3">
        <f t="shared" si="15"/>
        <v>0</v>
      </c>
      <c r="AR19" s="3">
        <f t="shared" si="16"/>
        <v>0</v>
      </c>
      <c r="AS19" s="36">
        <v>0.5</v>
      </c>
      <c r="AT19" s="3">
        <f t="shared" si="17"/>
        <v>0</v>
      </c>
      <c r="AU19" s="3">
        <f t="shared" si="18"/>
        <v>0</v>
      </c>
      <c r="AV19"/>
      <c r="AW19" s="35">
        <v>43.2</v>
      </c>
      <c r="AX19" s="3">
        <f t="shared" si="19"/>
        <v>0</v>
      </c>
      <c r="AY19" s="3"/>
      <c r="AZ19" s="3"/>
      <c r="BA19" s="76">
        <f t="shared" si="20"/>
        <v>0</v>
      </c>
      <c r="BB19" s="3">
        <f t="shared" si="21"/>
        <v>0</v>
      </c>
      <c r="BC19" s="3">
        <f t="shared" si="22"/>
        <v>0</v>
      </c>
      <c r="BD19" s="36">
        <v>0.5</v>
      </c>
      <c r="BE19" s="3">
        <f t="shared" si="23"/>
        <v>0</v>
      </c>
      <c r="BF19" s="3">
        <f t="shared" si="24"/>
        <v>0</v>
      </c>
      <c r="BG19"/>
      <c r="BH19" s="35">
        <v>43.2</v>
      </c>
      <c r="BI19" s="3">
        <f t="shared" si="25"/>
        <v>0</v>
      </c>
      <c r="BJ19" s="3"/>
      <c r="BK19" s="3"/>
      <c r="BL19" s="76">
        <f t="shared" si="26"/>
        <v>0</v>
      </c>
      <c r="BM19" s="3">
        <f t="shared" si="27"/>
        <v>0</v>
      </c>
      <c r="BN19" s="3">
        <f t="shared" si="28"/>
        <v>0</v>
      </c>
      <c r="BO19" s="36">
        <v>0.5</v>
      </c>
      <c r="BP19" s="3">
        <f t="shared" si="29"/>
        <v>0</v>
      </c>
      <c r="BQ19" s="3">
        <f t="shared" si="30"/>
        <v>0</v>
      </c>
      <c r="BS19" s="35">
        <v>43.2</v>
      </c>
      <c r="BT19" s="3">
        <f t="shared" si="31"/>
        <v>0</v>
      </c>
      <c r="BU19" s="3"/>
      <c r="BV19" s="3"/>
      <c r="BW19" s="76">
        <f t="shared" si="32"/>
        <v>0</v>
      </c>
      <c r="BX19" s="3">
        <f t="shared" si="33"/>
        <v>0</v>
      </c>
      <c r="BY19" s="3">
        <f t="shared" si="34"/>
        <v>0</v>
      </c>
      <c r="BZ19" s="36">
        <v>0.5</v>
      </c>
      <c r="CA19" s="3">
        <f t="shared" si="35"/>
        <v>0</v>
      </c>
      <c r="CB19" s="3">
        <f t="shared" si="36"/>
        <v>0</v>
      </c>
      <c r="CD19" s="35">
        <v>43.2</v>
      </c>
      <c r="CE19" s="3">
        <f t="shared" si="37"/>
        <v>0</v>
      </c>
      <c r="CF19" s="3"/>
      <c r="CG19" s="3"/>
      <c r="CH19" s="76">
        <f t="shared" si="38"/>
        <v>0</v>
      </c>
      <c r="CI19" s="3">
        <f t="shared" si="39"/>
        <v>0</v>
      </c>
      <c r="CJ19" s="3">
        <f t="shared" si="40"/>
        <v>0</v>
      </c>
      <c r="CK19" s="36">
        <v>0.5</v>
      </c>
      <c r="CL19" s="3">
        <f t="shared" si="41"/>
        <v>0</v>
      </c>
      <c r="CM19" s="3">
        <f t="shared" si="42"/>
        <v>0</v>
      </c>
      <c r="CO19" s="35">
        <v>43.2</v>
      </c>
      <c r="CP19" s="3">
        <f t="shared" si="43"/>
        <v>0</v>
      </c>
      <c r="CQ19" s="3"/>
      <c r="CR19" s="3"/>
      <c r="CS19" s="76">
        <f t="shared" si="44"/>
        <v>0</v>
      </c>
      <c r="CT19" s="3">
        <f t="shared" si="45"/>
        <v>0</v>
      </c>
      <c r="CU19" s="3">
        <f t="shared" si="46"/>
        <v>0</v>
      </c>
      <c r="CV19" s="36">
        <v>0.5</v>
      </c>
      <c r="CW19" s="3">
        <f t="shared" si="47"/>
        <v>0</v>
      </c>
      <c r="CX19" s="3">
        <f t="shared" si="48"/>
        <v>0</v>
      </c>
      <c r="CZ19" s="35">
        <v>43.2</v>
      </c>
      <c r="DA19" s="3">
        <f t="shared" si="49"/>
        <v>0</v>
      </c>
      <c r="DB19" s="3"/>
      <c r="DC19" s="3"/>
      <c r="DD19" s="76">
        <f t="shared" si="50"/>
        <v>0</v>
      </c>
      <c r="DE19" s="3">
        <f t="shared" si="51"/>
        <v>0</v>
      </c>
      <c r="DF19" s="3">
        <f t="shared" si="52"/>
        <v>0</v>
      </c>
      <c r="DG19" s="36">
        <v>0.5</v>
      </c>
      <c r="DH19" s="3">
        <f t="shared" si="53"/>
        <v>0</v>
      </c>
      <c r="DI19" s="3">
        <f t="shared" si="54"/>
        <v>0</v>
      </c>
    </row>
    <row r="20" spans="2:113" x14ac:dyDescent="0.25">
      <c r="B20" s="45">
        <v>45</v>
      </c>
      <c r="C20" s="46" t="s">
        <v>133</v>
      </c>
      <c r="D20" s="67">
        <v>10982.564999999999</v>
      </c>
      <c r="E20" s="68"/>
      <c r="F20" s="49"/>
      <c r="G20" s="69">
        <v>10982.564999999999</v>
      </c>
      <c r="H20" s="69">
        <v>0</v>
      </c>
      <c r="I20" s="69">
        <v>10982.564999999999</v>
      </c>
      <c r="J20" s="51">
        <v>0.45</v>
      </c>
      <c r="K20" s="69">
        <v>4942.1542499999996</v>
      </c>
      <c r="L20" s="69">
        <v>6040.4107499999991</v>
      </c>
      <c r="N20" s="39">
        <f t="shared" si="0"/>
        <v>0</v>
      </c>
      <c r="P20" s="35">
        <v>45</v>
      </c>
      <c r="Q20" s="3"/>
      <c r="R20" s="3">
        <f t="shared" si="1"/>
        <v>0</v>
      </c>
      <c r="S20" s="3"/>
      <c r="T20" s="76">
        <f t="shared" si="2"/>
        <v>0</v>
      </c>
      <c r="U20" s="3">
        <f t="shared" si="3"/>
        <v>0</v>
      </c>
      <c r="V20" s="3">
        <f t="shared" si="4"/>
        <v>0</v>
      </c>
      <c r="W20" s="36">
        <v>0.45</v>
      </c>
      <c r="X20" s="3">
        <f t="shared" si="5"/>
        <v>0</v>
      </c>
      <c r="Y20" s="3">
        <f t="shared" si="6"/>
        <v>0</v>
      </c>
      <c r="Z20"/>
      <c r="AA20" s="35">
        <v>45</v>
      </c>
      <c r="AB20" s="3">
        <f t="shared" si="7"/>
        <v>0</v>
      </c>
      <c r="AC20" s="3"/>
      <c r="AD20" s="3"/>
      <c r="AE20" s="76">
        <f t="shared" si="8"/>
        <v>0</v>
      </c>
      <c r="AF20" s="3">
        <f t="shared" si="9"/>
        <v>0</v>
      </c>
      <c r="AG20" s="3">
        <f t="shared" si="10"/>
        <v>0</v>
      </c>
      <c r="AH20" s="36">
        <v>0.45</v>
      </c>
      <c r="AI20" s="3">
        <f t="shared" si="11"/>
        <v>0</v>
      </c>
      <c r="AJ20" s="3">
        <f t="shared" si="12"/>
        <v>0</v>
      </c>
      <c r="AK20"/>
      <c r="AL20" s="35">
        <v>45</v>
      </c>
      <c r="AM20" s="3">
        <f t="shared" si="13"/>
        <v>0</v>
      </c>
      <c r="AN20" s="3"/>
      <c r="AO20" s="3"/>
      <c r="AP20" s="76">
        <f t="shared" si="14"/>
        <v>0</v>
      </c>
      <c r="AQ20" s="3">
        <f t="shared" si="15"/>
        <v>0</v>
      </c>
      <c r="AR20" s="3">
        <f t="shared" si="16"/>
        <v>0</v>
      </c>
      <c r="AS20" s="36">
        <v>0.45</v>
      </c>
      <c r="AT20" s="3">
        <f t="shared" si="17"/>
        <v>0</v>
      </c>
      <c r="AU20" s="3">
        <f t="shared" si="18"/>
        <v>0</v>
      </c>
      <c r="AV20"/>
      <c r="AW20" s="35">
        <v>45</v>
      </c>
      <c r="AX20" s="3">
        <f t="shared" si="19"/>
        <v>0</v>
      </c>
      <c r="AY20" s="3"/>
      <c r="AZ20" s="3"/>
      <c r="BA20" s="76">
        <f t="shared" si="20"/>
        <v>0</v>
      </c>
      <c r="BB20" s="3">
        <f t="shared" si="21"/>
        <v>0</v>
      </c>
      <c r="BC20" s="3">
        <f t="shared" si="22"/>
        <v>0</v>
      </c>
      <c r="BD20" s="36">
        <v>0.45</v>
      </c>
      <c r="BE20" s="3">
        <f t="shared" si="23"/>
        <v>0</v>
      </c>
      <c r="BF20" s="3">
        <f t="shared" si="24"/>
        <v>0</v>
      </c>
      <c r="BG20"/>
      <c r="BH20" s="35">
        <v>45</v>
      </c>
      <c r="BI20" s="3">
        <f t="shared" si="25"/>
        <v>0</v>
      </c>
      <c r="BJ20" s="3"/>
      <c r="BK20" s="3"/>
      <c r="BL20" s="76">
        <f t="shared" si="26"/>
        <v>0</v>
      </c>
      <c r="BM20" s="3">
        <f t="shared" si="27"/>
        <v>0</v>
      </c>
      <c r="BN20" s="3">
        <f t="shared" si="28"/>
        <v>0</v>
      </c>
      <c r="BO20" s="36">
        <v>0.45</v>
      </c>
      <c r="BP20" s="3">
        <f t="shared" si="29"/>
        <v>0</v>
      </c>
      <c r="BQ20" s="3">
        <f t="shared" si="30"/>
        <v>0</v>
      </c>
      <c r="BS20" s="35">
        <v>45</v>
      </c>
      <c r="BT20" s="3">
        <f t="shared" si="31"/>
        <v>0</v>
      </c>
      <c r="BU20" s="3"/>
      <c r="BV20" s="3"/>
      <c r="BW20" s="76">
        <f t="shared" si="32"/>
        <v>0</v>
      </c>
      <c r="BX20" s="3">
        <f t="shared" si="33"/>
        <v>0</v>
      </c>
      <c r="BY20" s="3">
        <f t="shared" si="34"/>
        <v>0</v>
      </c>
      <c r="BZ20" s="36">
        <v>0.45</v>
      </c>
      <c r="CA20" s="3">
        <f t="shared" si="35"/>
        <v>0</v>
      </c>
      <c r="CB20" s="3">
        <f t="shared" si="36"/>
        <v>0</v>
      </c>
      <c r="CD20" s="35">
        <v>45</v>
      </c>
      <c r="CE20" s="3">
        <f t="shared" si="37"/>
        <v>0</v>
      </c>
      <c r="CF20" s="3"/>
      <c r="CG20" s="3"/>
      <c r="CH20" s="76">
        <f t="shared" si="38"/>
        <v>0</v>
      </c>
      <c r="CI20" s="3">
        <f t="shared" si="39"/>
        <v>0</v>
      </c>
      <c r="CJ20" s="3">
        <f t="shared" si="40"/>
        <v>0</v>
      </c>
      <c r="CK20" s="36">
        <v>0.45</v>
      </c>
      <c r="CL20" s="3">
        <f t="shared" si="41"/>
        <v>0</v>
      </c>
      <c r="CM20" s="3">
        <f t="shared" si="42"/>
        <v>0</v>
      </c>
      <c r="CO20" s="35">
        <v>45</v>
      </c>
      <c r="CP20" s="3">
        <f t="shared" si="43"/>
        <v>0</v>
      </c>
      <c r="CQ20" s="3"/>
      <c r="CR20" s="3"/>
      <c r="CS20" s="76">
        <f t="shared" si="44"/>
        <v>0</v>
      </c>
      <c r="CT20" s="3">
        <f t="shared" si="45"/>
        <v>0</v>
      </c>
      <c r="CU20" s="3">
        <f t="shared" si="46"/>
        <v>0</v>
      </c>
      <c r="CV20" s="36">
        <v>0.45</v>
      </c>
      <c r="CW20" s="3">
        <f t="shared" si="47"/>
        <v>0</v>
      </c>
      <c r="CX20" s="3">
        <f t="shared" si="48"/>
        <v>0</v>
      </c>
      <c r="CZ20" s="35">
        <v>45</v>
      </c>
      <c r="DA20" s="3">
        <f t="shared" si="49"/>
        <v>0</v>
      </c>
      <c r="DB20" s="3"/>
      <c r="DC20" s="3"/>
      <c r="DD20" s="76">
        <f t="shared" si="50"/>
        <v>0</v>
      </c>
      <c r="DE20" s="3">
        <f t="shared" si="51"/>
        <v>0</v>
      </c>
      <c r="DF20" s="3">
        <f t="shared" si="52"/>
        <v>0</v>
      </c>
      <c r="DG20" s="36">
        <v>0.45</v>
      </c>
      <c r="DH20" s="3">
        <f t="shared" si="53"/>
        <v>0</v>
      </c>
      <c r="DI20" s="3">
        <f t="shared" si="54"/>
        <v>0</v>
      </c>
    </row>
    <row r="21" spans="2:113" x14ac:dyDescent="0.25">
      <c r="B21" s="45">
        <v>46</v>
      </c>
      <c r="C21" s="46" t="s">
        <v>134</v>
      </c>
      <c r="D21" s="67">
        <v>0</v>
      </c>
      <c r="E21" s="68"/>
      <c r="F21" s="49"/>
      <c r="G21" s="69">
        <v>0</v>
      </c>
      <c r="H21" s="69">
        <v>0</v>
      </c>
      <c r="I21" s="69">
        <v>0</v>
      </c>
      <c r="J21" s="51">
        <v>0.3</v>
      </c>
      <c r="K21" s="69">
        <v>0</v>
      </c>
      <c r="L21" s="69">
        <v>0</v>
      </c>
      <c r="N21" s="39">
        <f t="shared" si="0"/>
        <v>0</v>
      </c>
      <c r="P21" s="35">
        <v>46</v>
      </c>
      <c r="Q21" s="3"/>
      <c r="R21" s="3">
        <f t="shared" si="1"/>
        <v>0</v>
      </c>
      <c r="S21" s="3"/>
      <c r="T21" s="76">
        <f t="shared" si="2"/>
        <v>0</v>
      </c>
      <c r="U21" s="3">
        <f t="shared" si="3"/>
        <v>0</v>
      </c>
      <c r="V21" s="3">
        <f t="shared" si="4"/>
        <v>0</v>
      </c>
      <c r="W21" s="36">
        <v>0.3</v>
      </c>
      <c r="X21" s="3">
        <f t="shared" si="5"/>
        <v>0</v>
      </c>
      <c r="Y21" s="3">
        <f t="shared" si="6"/>
        <v>0</v>
      </c>
      <c r="Z21"/>
      <c r="AA21" s="35">
        <v>46</v>
      </c>
      <c r="AB21" s="3">
        <f t="shared" si="7"/>
        <v>0</v>
      </c>
      <c r="AC21" s="3"/>
      <c r="AD21" s="3"/>
      <c r="AE21" s="76">
        <f t="shared" si="8"/>
        <v>0</v>
      </c>
      <c r="AF21" s="3">
        <f t="shared" si="9"/>
        <v>0</v>
      </c>
      <c r="AG21" s="3">
        <f t="shared" si="10"/>
        <v>0</v>
      </c>
      <c r="AH21" s="36">
        <v>0.3</v>
      </c>
      <c r="AI21" s="3">
        <f t="shared" si="11"/>
        <v>0</v>
      </c>
      <c r="AJ21" s="3">
        <f t="shared" si="12"/>
        <v>0</v>
      </c>
      <c r="AK21"/>
      <c r="AL21" s="35">
        <v>46</v>
      </c>
      <c r="AM21" s="3">
        <f t="shared" si="13"/>
        <v>0</v>
      </c>
      <c r="AN21" s="3"/>
      <c r="AO21" s="3"/>
      <c r="AP21" s="76">
        <f t="shared" si="14"/>
        <v>0</v>
      </c>
      <c r="AQ21" s="3">
        <f t="shared" si="15"/>
        <v>0</v>
      </c>
      <c r="AR21" s="3">
        <f t="shared" si="16"/>
        <v>0</v>
      </c>
      <c r="AS21" s="36">
        <v>0.3</v>
      </c>
      <c r="AT21" s="3">
        <f t="shared" si="17"/>
        <v>0</v>
      </c>
      <c r="AU21" s="3">
        <f t="shared" si="18"/>
        <v>0</v>
      </c>
      <c r="AV21"/>
      <c r="AW21" s="35">
        <v>46</v>
      </c>
      <c r="AX21" s="3">
        <f t="shared" si="19"/>
        <v>0</v>
      </c>
      <c r="AY21" s="3"/>
      <c r="AZ21" s="3"/>
      <c r="BA21" s="76">
        <f t="shared" si="20"/>
        <v>0</v>
      </c>
      <c r="BB21" s="3">
        <f t="shared" si="21"/>
        <v>0</v>
      </c>
      <c r="BC21" s="3">
        <f t="shared" si="22"/>
        <v>0</v>
      </c>
      <c r="BD21" s="36">
        <v>0.3</v>
      </c>
      <c r="BE21" s="3">
        <f t="shared" si="23"/>
        <v>0</v>
      </c>
      <c r="BF21" s="3">
        <f t="shared" si="24"/>
        <v>0</v>
      </c>
      <c r="BG21"/>
      <c r="BH21" s="35">
        <v>46</v>
      </c>
      <c r="BI21" s="3">
        <f t="shared" si="25"/>
        <v>0</v>
      </c>
      <c r="BJ21" s="3"/>
      <c r="BK21" s="3"/>
      <c r="BL21" s="76">
        <f t="shared" si="26"/>
        <v>0</v>
      </c>
      <c r="BM21" s="3">
        <f t="shared" si="27"/>
        <v>0</v>
      </c>
      <c r="BN21" s="3">
        <f t="shared" si="28"/>
        <v>0</v>
      </c>
      <c r="BO21" s="36">
        <v>0.3</v>
      </c>
      <c r="BP21" s="3">
        <f t="shared" si="29"/>
        <v>0</v>
      </c>
      <c r="BQ21" s="3">
        <f t="shared" si="30"/>
        <v>0</v>
      </c>
      <c r="BS21" s="35">
        <v>46</v>
      </c>
      <c r="BT21" s="3">
        <f t="shared" si="31"/>
        <v>0</v>
      </c>
      <c r="BU21" s="3"/>
      <c r="BV21" s="3"/>
      <c r="BW21" s="76">
        <f t="shared" si="32"/>
        <v>0</v>
      </c>
      <c r="BX21" s="3">
        <f t="shared" si="33"/>
        <v>0</v>
      </c>
      <c r="BY21" s="3">
        <f t="shared" si="34"/>
        <v>0</v>
      </c>
      <c r="BZ21" s="36">
        <v>0.3</v>
      </c>
      <c r="CA21" s="3">
        <f t="shared" si="35"/>
        <v>0</v>
      </c>
      <c r="CB21" s="3">
        <f t="shared" si="36"/>
        <v>0</v>
      </c>
      <c r="CD21" s="35">
        <v>46</v>
      </c>
      <c r="CE21" s="3">
        <f t="shared" si="37"/>
        <v>0</v>
      </c>
      <c r="CF21" s="3"/>
      <c r="CG21" s="3"/>
      <c r="CH21" s="76">
        <f t="shared" si="38"/>
        <v>0</v>
      </c>
      <c r="CI21" s="3">
        <f t="shared" si="39"/>
        <v>0</v>
      </c>
      <c r="CJ21" s="3">
        <f t="shared" si="40"/>
        <v>0</v>
      </c>
      <c r="CK21" s="36">
        <v>0.3</v>
      </c>
      <c r="CL21" s="3">
        <f t="shared" si="41"/>
        <v>0</v>
      </c>
      <c r="CM21" s="3">
        <f t="shared" si="42"/>
        <v>0</v>
      </c>
      <c r="CO21" s="35">
        <v>46</v>
      </c>
      <c r="CP21" s="3">
        <f t="shared" si="43"/>
        <v>0</v>
      </c>
      <c r="CQ21" s="3"/>
      <c r="CR21" s="3"/>
      <c r="CS21" s="76">
        <f t="shared" si="44"/>
        <v>0</v>
      </c>
      <c r="CT21" s="3">
        <f t="shared" si="45"/>
        <v>0</v>
      </c>
      <c r="CU21" s="3">
        <f t="shared" si="46"/>
        <v>0</v>
      </c>
      <c r="CV21" s="36">
        <v>0.3</v>
      </c>
      <c r="CW21" s="3">
        <f t="shared" si="47"/>
        <v>0</v>
      </c>
      <c r="CX21" s="3">
        <f t="shared" si="48"/>
        <v>0</v>
      </c>
      <c r="CZ21" s="35">
        <v>46</v>
      </c>
      <c r="DA21" s="3">
        <f t="shared" si="49"/>
        <v>0</v>
      </c>
      <c r="DB21" s="3"/>
      <c r="DC21" s="3"/>
      <c r="DD21" s="76">
        <f t="shared" si="50"/>
        <v>0</v>
      </c>
      <c r="DE21" s="3">
        <f t="shared" si="51"/>
        <v>0</v>
      </c>
      <c r="DF21" s="3">
        <f t="shared" si="52"/>
        <v>0</v>
      </c>
      <c r="DG21" s="36">
        <v>0.3</v>
      </c>
      <c r="DH21" s="3">
        <f t="shared" si="53"/>
        <v>0</v>
      </c>
      <c r="DI21" s="3">
        <f t="shared" si="54"/>
        <v>0</v>
      </c>
    </row>
    <row r="22" spans="2:113" x14ac:dyDescent="0.25">
      <c r="B22" s="45">
        <v>47</v>
      </c>
      <c r="C22" s="46" t="s">
        <v>135</v>
      </c>
      <c r="D22" s="67">
        <v>439716456.90399998</v>
      </c>
      <c r="E22" s="68">
        <v>116609100</v>
      </c>
      <c r="F22" s="49"/>
      <c r="G22" s="69">
        <v>556325556.90400004</v>
      </c>
      <c r="H22" s="69">
        <v>58304550</v>
      </c>
      <c r="I22" s="69">
        <v>614630106.90400004</v>
      </c>
      <c r="J22" s="51">
        <v>0.08</v>
      </c>
      <c r="K22" s="69">
        <v>49170408.552320004</v>
      </c>
      <c r="L22" s="69">
        <v>507155148.35168004</v>
      </c>
      <c r="N22" s="39">
        <f t="shared" si="0"/>
        <v>116609100</v>
      </c>
      <c r="P22" s="35">
        <v>47</v>
      </c>
      <c r="Q22" s="3"/>
      <c r="R22" s="3">
        <f t="shared" si="1"/>
        <v>115305305</v>
      </c>
      <c r="S22" s="3"/>
      <c r="T22" s="76">
        <f t="shared" si="2"/>
        <v>115305305</v>
      </c>
      <c r="U22" s="3">
        <f t="shared" si="3"/>
        <v>172957957.5</v>
      </c>
      <c r="V22" s="3">
        <f t="shared" si="4"/>
        <v>172957957.5</v>
      </c>
      <c r="W22" s="36">
        <v>0.08</v>
      </c>
      <c r="X22" s="3">
        <f t="shared" si="5"/>
        <v>-13836636.6</v>
      </c>
      <c r="Y22" s="3">
        <f t="shared" si="6"/>
        <v>101468668.40000001</v>
      </c>
      <c r="Z22"/>
      <c r="AA22" s="35">
        <v>47</v>
      </c>
      <c r="AB22" s="3">
        <f t="shared" si="7"/>
        <v>101468668.40000001</v>
      </c>
      <c r="AC22" s="3"/>
      <c r="AD22" s="3"/>
      <c r="AE22" s="76">
        <f t="shared" si="8"/>
        <v>0</v>
      </c>
      <c r="AF22" s="3">
        <f t="shared" si="9"/>
        <v>0</v>
      </c>
      <c r="AG22" s="3">
        <f t="shared" si="10"/>
        <v>101468668.40000001</v>
      </c>
      <c r="AH22" s="36">
        <v>0.08</v>
      </c>
      <c r="AI22" s="3">
        <f t="shared" si="11"/>
        <v>-8117493.472000001</v>
      </c>
      <c r="AJ22" s="3">
        <f t="shared" si="12"/>
        <v>93351174.928000003</v>
      </c>
      <c r="AK22"/>
      <c r="AL22" s="35">
        <v>47</v>
      </c>
      <c r="AM22" s="3">
        <f t="shared" si="13"/>
        <v>93351174.928000003</v>
      </c>
      <c r="AN22" s="3"/>
      <c r="AO22" s="3"/>
      <c r="AP22" s="76">
        <f t="shared" si="14"/>
        <v>0</v>
      </c>
      <c r="AQ22" s="3">
        <f t="shared" si="15"/>
        <v>0</v>
      </c>
      <c r="AR22" s="3">
        <f t="shared" si="16"/>
        <v>93351174.928000003</v>
      </c>
      <c r="AS22" s="36">
        <v>0.08</v>
      </c>
      <c r="AT22" s="3">
        <f t="shared" si="17"/>
        <v>-7468093.9942400008</v>
      </c>
      <c r="AU22" s="3">
        <f t="shared" si="18"/>
        <v>85883080.933760002</v>
      </c>
      <c r="AV22"/>
      <c r="AW22" s="35">
        <v>47</v>
      </c>
      <c r="AX22" s="3">
        <f t="shared" si="19"/>
        <v>85883080.933760002</v>
      </c>
      <c r="AY22" s="3"/>
      <c r="AZ22" s="3"/>
      <c r="BA22" s="76">
        <f t="shared" si="20"/>
        <v>0</v>
      </c>
      <c r="BB22" s="3">
        <f t="shared" si="21"/>
        <v>0</v>
      </c>
      <c r="BC22" s="3">
        <f t="shared" si="22"/>
        <v>85883080.933760002</v>
      </c>
      <c r="BD22" s="36">
        <v>0.08</v>
      </c>
      <c r="BE22" s="3">
        <f t="shared" si="23"/>
        <v>-6870646.4747008001</v>
      </c>
      <c r="BF22" s="3">
        <f t="shared" si="24"/>
        <v>79012434.459059209</v>
      </c>
      <c r="BG22"/>
      <c r="BH22" s="35">
        <v>47</v>
      </c>
      <c r="BI22" s="3">
        <f t="shared" si="25"/>
        <v>79012434.459059209</v>
      </c>
      <c r="BJ22" s="3"/>
      <c r="BK22" s="3"/>
      <c r="BL22" s="76">
        <f t="shared" si="26"/>
        <v>0</v>
      </c>
      <c r="BM22" s="3">
        <f t="shared" si="27"/>
        <v>0</v>
      </c>
      <c r="BN22" s="3">
        <f t="shared" si="28"/>
        <v>79012434.459059209</v>
      </c>
      <c r="BO22" s="36">
        <v>0.08</v>
      </c>
      <c r="BP22" s="3">
        <f t="shared" si="29"/>
        <v>-6320994.7567247367</v>
      </c>
      <c r="BQ22" s="3">
        <f t="shared" si="30"/>
        <v>72691439.702334478</v>
      </c>
      <c r="BS22" s="35">
        <v>47</v>
      </c>
      <c r="BT22" s="3">
        <f t="shared" si="31"/>
        <v>72691439.702334478</v>
      </c>
      <c r="BU22" s="3"/>
      <c r="BV22" s="3"/>
      <c r="BW22" s="76">
        <f t="shared" si="32"/>
        <v>0</v>
      </c>
      <c r="BX22" s="3">
        <f t="shared" si="33"/>
        <v>0</v>
      </c>
      <c r="BY22" s="3">
        <f t="shared" si="34"/>
        <v>72691439.702334478</v>
      </c>
      <c r="BZ22" s="36">
        <v>0.08</v>
      </c>
      <c r="CA22" s="3">
        <f t="shared" si="35"/>
        <v>-5815315.1761867581</v>
      </c>
      <c r="CB22" s="3">
        <f t="shared" si="36"/>
        <v>66876124.526147723</v>
      </c>
      <c r="CD22" s="35">
        <v>47</v>
      </c>
      <c r="CE22" s="3">
        <f t="shared" si="37"/>
        <v>66876124.526147723</v>
      </c>
      <c r="CF22" s="3"/>
      <c r="CG22" s="3"/>
      <c r="CH22" s="76">
        <f t="shared" si="38"/>
        <v>0</v>
      </c>
      <c r="CI22" s="3">
        <f t="shared" si="39"/>
        <v>0</v>
      </c>
      <c r="CJ22" s="3">
        <f t="shared" si="40"/>
        <v>66876124.526147723</v>
      </c>
      <c r="CK22" s="36">
        <v>0.08</v>
      </c>
      <c r="CL22" s="3">
        <f t="shared" si="41"/>
        <v>-5350089.9620918175</v>
      </c>
      <c r="CM22" s="3">
        <f t="shared" si="42"/>
        <v>61526034.564055905</v>
      </c>
      <c r="CO22" s="35">
        <v>47</v>
      </c>
      <c r="CP22" s="3">
        <f t="shared" si="43"/>
        <v>61526034.564055905</v>
      </c>
      <c r="CQ22" s="3"/>
      <c r="CR22" s="3"/>
      <c r="CS22" s="76">
        <f t="shared" si="44"/>
        <v>0</v>
      </c>
      <c r="CT22" s="3">
        <f t="shared" si="45"/>
        <v>0</v>
      </c>
      <c r="CU22" s="3">
        <f t="shared" si="46"/>
        <v>61526034.564055905</v>
      </c>
      <c r="CV22" s="36">
        <v>0.08</v>
      </c>
      <c r="CW22" s="3">
        <f t="shared" si="47"/>
        <v>-4922082.7651244728</v>
      </c>
      <c r="CX22" s="3">
        <f t="shared" si="48"/>
        <v>56603951.798931435</v>
      </c>
      <c r="CZ22" s="35">
        <v>47</v>
      </c>
      <c r="DA22" s="3">
        <f t="shared" si="49"/>
        <v>56603951.798931435</v>
      </c>
      <c r="DB22" s="3"/>
      <c r="DC22" s="3"/>
      <c r="DD22" s="76">
        <f t="shared" si="50"/>
        <v>0</v>
      </c>
      <c r="DE22" s="3">
        <f t="shared" si="51"/>
        <v>0</v>
      </c>
      <c r="DF22" s="3">
        <f t="shared" si="52"/>
        <v>56603951.798931435</v>
      </c>
      <c r="DG22" s="36">
        <v>0.08</v>
      </c>
      <c r="DH22" s="3">
        <f t="shared" si="53"/>
        <v>-4528316.1439145152</v>
      </c>
      <c r="DI22" s="3">
        <f t="shared" si="54"/>
        <v>52075635.655016921</v>
      </c>
    </row>
    <row r="23" spans="2:113" x14ac:dyDescent="0.25">
      <c r="B23" s="45">
        <v>50</v>
      </c>
      <c r="C23" s="46" t="s">
        <v>136</v>
      </c>
      <c r="D23" s="67">
        <v>2776428.08</v>
      </c>
      <c r="E23" s="68">
        <v>2601000</v>
      </c>
      <c r="F23" s="49"/>
      <c r="G23" s="69">
        <v>5377428.0800000001</v>
      </c>
      <c r="H23" s="69">
        <v>1300500</v>
      </c>
      <c r="I23" s="69">
        <v>6677928.0800000001</v>
      </c>
      <c r="J23" s="51">
        <v>0.55000000000000004</v>
      </c>
      <c r="K23" s="69">
        <v>3672860.4440000001</v>
      </c>
      <c r="L23" s="69">
        <v>1704567.6359999999</v>
      </c>
      <c r="N23" s="39">
        <f t="shared" si="0"/>
        <v>2601000</v>
      </c>
      <c r="P23" s="35">
        <v>50</v>
      </c>
      <c r="Q23" s="3"/>
      <c r="R23" s="3">
        <f t="shared" si="1"/>
        <v>2601000</v>
      </c>
      <c r="S23" s="3"/>
      <c r="T23" s="76">
        <f t="shared" si="2"/>
        <v>2601000</v>
      </c>
      <c r="U23" s="3">
        <f t="shared" si="3"/>
        <v>3901500</v>
      </c>
      <c r="V23" s="3">
        <f t="shared" si="4"/>
        <v>3901500</v>
      </c>
      <c r="W23" s="36">
        <v>0.55000000000000004</v>
      </c>
      <c r="X23" s="3">
        <f t="shared" si="5"/>
        <v>-2145825</v>
      </c>
      <c r="Y23" s="3">
        <f t="shared" si="6"/>
        <v>455175</v>
      </c>
      <c r="Z23"/>
      <c r="AA23" s="35">
        <v>50</v>
      </c>
      <c r="AB23" s="3">
        <f t="shared" si="7"/>
        <v>455175</v>
      </c>
      <c r="AC23" s="3"/>
      <c r="AD23" s="3"/>
      <c r="AE23" s="76">
        <f t="shared" si="8"/>
        <v>0</v>
      </c>
      <c r="AF23" s="3">
        <f t="shared" si="9"/>
        <v>0</v>
      </c>
      <c r="AG23" s="3">
        <f t="shared" si="10"/>
        <v>455175</v>
      </c>
      <c r="AH23" s="36">
        <v>0.55000000000000004</v>
      </c>
      <c r="AI23" s="3">
        <f t="shared" si="11"/>
        <v>-250346.25000000003</v>
      </c>
      <c r="AJ23" s="3">
        <f t="shared" si="12"/>
        <v>204828.74999999997</v>
      </c>
      <c r="AK23"/>
      <c r="AL23" s="35">
        <v>50</v>
      </c>
      <c r="AM23" s="3">
        <f t="shared" si="13"/>
        <v>204828.74999999997</v>
      </c>
      <c r="AN23" s="3"/>
      <c r="AO23" s="3"/>
      <c r="AP23" s="76">
        <f t="shared" si="14"/>
        <v>0</v>
      </c>
      <c r="AQ23" s="3">
        <f t="shared" si="15"/>
        <v>0</v>
      </c>
      <c r="AR23" s="3">
        <f t="shared" si="16"/>
        <v>204828.74999999997</v>
      </c>
      <c r="AS23" s="36">
        <v>0.55000000000000004</v>
      </c>
      <c r="AT23" s="3">
        <f t="shared" si="17"/>
        <v>-112655.8125</v>
      </c>
      <c r="AU23" s="3">
        <f t="shared" si="18"/>
        <v>92172.937499999971</v>
      </c>
      <c r="AV23"/>
      <c r="AW23" s="35">
        <v>50</v>
      </c>
      <c r="AX23" s="3">
        <f t="shared" si="19"/>
        <v>92172.937499999971</v>
      </c>
      <c r="AY23" s="3"/>
      <c r="AZ23" s="3"/>
      <c r="BA23" s="76">
        <f t="shared" si="20"/>
        <v>0</v>
      </c>
      <c r="BB23" s="3">
        <f t="shared" si="21"/>
        <v>0</v>
      </c>
      <c r="BC23" s="3">
        <f t="shared" si="22"/>
        <v>92172.937499999971</v>
      </c>
      <c r="BD23" s="36">
        <v>0.55000000000000004</v>
      </c>
      <c r="BE23" s="3">
        <f t="shared" si="23"/>
        <v>-50695.115624999991</v>
      </c>
      <c r="BF23" s="3">
        <f t="shared" si="24"/>
        <v>41477.82187499998</v>
      </c>
      <c r="BG23"/>
      <c r="BH23" s="35">
        <v>50</v>
      </c>
      <c r="BI23" s="3">
        <f t="shared" si="25"/>
        <v>41477.82187499998</v>
      </c>
      <c r="BJ23" s="3"/>
      <c r="BK23" s="3"/>
      <c r="BL23" s="76">
        <f t="shared" si="26"/>
        <v>0</v>
      </c>
      <c r="BM23" s="3">
        <f t="shared" si="27"/>
        <v>0</v>
      </c>
      <c r="BN23" s="3">
        <f t="shared" si="28"/>
        <v>41477.82187499998</v>
      </c>
      <c r="BO23" s="36">
        <v>0.55000000000000004</v>
      </c>
      <c r="BP23" s="3">
        <f t="shared" si="29"/>
        <v>-22812.80203124999</v>
      </c>
      <c r="BQ23" s="3">
        <f t="shared" si="30"/>
        <v>18665.019843749989</v>
      </c>
      <c r="BS23" s="35">
        <v>50</v>
      </c>
      <c r="BT23" s="3">
        <f t="shared" si="31"/>
        <v>18665.019843749989</v>
      </c>
      <c r="BU23" s="3"/>
      <c r="BV23" s="3"/>
      <c r="BW23" s="76">
        <f t="shared" si="32"/>
        <v>0</v>
      </c>
      <c r="BX23" s="3">
        <f t="shared" si="33"/>
        <v>0</v>
      </c>
      <c r="BY23" s="3">
        <f t="shared" si="34"/>
        <v>18665.019843749989</v>
      </c>
      <c r="BZ23" s="36">
        <v>0.55000000000000004</v>
      </c>
      <c r="CA23" s="3">
        <f t="shared" si="35"/>
        <v>-10265.760914062495</v>
      </c>
      <c r="CB23" s="3">
        <f t="shared" si="36"/>
        <v>8399.2589296874939</v>
      </c>
      <c r="CD23" s="35">
        <v>50</v>
      </c>
      <c r="CE23" s="3">
        <f t="shared" si="37"/>
        <v>8399.2589296874939</v>
      </c>
      <c r="CF23" s="3"/>
      <c r="CG23" s="3"/>
      <c r="CH23" s="76">
        <f t="shared" si="38"/>
        <v>0</v>
      </c>
      <c r="CI23" s="3">
        <f t="shared" si="39"/>
        <v>0</v>
      </c>
      <c r="CJ23" s="3">
        <f t="shared" si="40"/>
        <v>8399.2589296874939</v>
      </c>
      <c r="CK23" s="36">
        <v>0.55000000000000004</v>
      </c>
      <c r="CL23" s="3">
        <f t="shared" si="41"/>
        <v>-4619.5924113281217</v>
      </c>
      <c r="CM23" s="3">
        <f t="shared" si="42"/>
        <v>3779.6665183593723</v>
      </c>
      <c r="CO23" s="35">
        <v>50</v>
      </c>
      <c r="CP23" s="3">
        <f t="shared" si="43"/>
        <v>3779.6665183593723</v>
      </c>
      <c r="CQ23" s="3"/>
      <c r="CR23" s="3"/>
      <c r="CS23" s="76">
        <f t="shared" si="44"/>
        <v>0</v>
      </c>
      <c r="CT23" s="3">
        <f t="shared" si="45"/>
        <v>0</v>
      </c>
      <c r="CU23" s="3">
        <f t="shared" si="46"/>
        <v>3779.6665183593723</v>
      </c>
      <c r="CV23" s="36">
        <v>0.55000000000000004</v>
      </c>
      <c r="CW23" s="3">
        <f t="shared" si="47"/>
        <v>-2078.8165850976548</v>
      </c>
      <c r="CX23" s="3">
        <f t="shared" si="48"/>
        <v>1700.8499332617175</v>
      </c>
      <c r="CZ23" s="35">
        <v>50</v>
      </c>
      <c r="DA23" s="3">
        <f t="shared" si="49"/>
        <v>1700.8499332617175</v>
      </c>
      <c r="DB23" s="3"/>
      <c r="DC23" s="3"/>
      <c r="DD23" s="76">
        <f t="shared" si="50"/>
        <v>0</v>
      </c>
      <c r="DE23" s="3">
        <f t="shared" si="51"/>
        <v>0</v>
      </c>
      <c r="DF23" s="3">
        <f t="shared" si="52"/>
        <v>1700.8499332617175</v>
      </c>
      <c r="DG23" s="36">
        <v>0.55000000000000004</v>
      </c>
      <c r="DH23" s="3">
        <f t="shared" si="53"/>
        <v>-935.46746329394466</v>
      </c>
      <c r="DI23" s="3">
        <f t="shared" si="54"/>
        <v>765.38246996777286</v>
      </c>
    </row>
    <row r="24" spans="2:113" x14ac:dyDescent="0.25">
      <c r="B24" s="45">
        <v>52</v>
      </c>
      <c r="C24" s="46" t="s">
        <v>137</v>
      </c>
      <c r="D24" s="67">
        <v>0</v>
      </c>
      <c r="E24" s="68"/>
      <c r="F24" s="49"/>
      <c r="G24" s="69">
        <v>0</v>
      </c>
      <c r="H24" s="69">
        <v>0</v>
      </c>
      <c r="I24" s="69">
        <v>0</v>
      </c>
      <c r="J24" s="51">
        <v>1</v>
      </c>
      <c r="K24" s="69">
        <v>0</v>
      </c>
      <c r="L24" s="69">
        <v>0</v>
      </c>
      <c r="N24" s="39">
        <f t="shared" si="0"/>
        <v>0</v>
      </c>
      <c r="P24" s="35">
        <v>52</v>
      </c>
      <c r="Q24" s="3"/>
      <c r="R24" s="3">
        <f t="shared" si="1"/>
        <v>0</v>
      </c>
      <c r="S24" s="3"/>
      <c r="T24" s="76">
        <f t="shared" si="2"/>
        <v>0</v>
      </c>
      <c r="U24" s="3">
        <f t="shared" si="3"/>
        <v>0</v>
      </c>
      <c r="V24" s="3">
        <f t="shared" si="4"/>
        <v>0</v>
      </c>
      <c r="W24" s="36">
        <v>0.55000000000000004</v>
      </c>
      <c r="X24" s="3">
        <f t="shared" si="5"/>
        <v>0</v>
      </c>
      <c r="Y24" s="3">
        <f t="shared" si="6"/>
        <v>0</v>
      </c>
      <c r="Z24"/>
      <c r="AA24" s="35">
        <v>52</v>
      </c>
      <c r="AB24" s="3">
        <f t="shared" si="7"/>
        <v>0</v>
      </c>
      <c r="AC24" s="3"/>
      <c r="AD24" s="3"/>
      <c r="AE24" s="76">
        <f t="shared" si="8"/>
        <v>0</v>
      </c>
      <c r="AF24" s="3">
        <f t="shared" si="9"/>
        <v>0</v>
      </c>
      <c r="AG24" s="3">
        <f t="shared" si="10"/>
        <v>0</v>
      </c>
      <c r="AH24" s="36">
        <v>0.55000000000000004</v>
      </c>
      <c r="AI24" s="3">
        <f t="shared" si="11"/>
        <v>0</v>
      </c>
      <c r="AJ24" s="3">
        <f t="shared" si="12"/>
        <v>0</v>
      </c>
      <c r="AK24"/>
      <c r="AL24" s="35">
        <v>52</v>
      </c>
      <c r="AM24" s="3">
        <f t="shared" si="13"/>
        <v>0</v>
      </c>
      <c r="AN24" s="3"/>
      <c r="AO24" s="3"/>
      <c r="AP24" s="76">
        <f t="shared" si="14"/>
        <v>0</v>
      </c>
      <c r="AQ24" s="3">
        <f t="shared" si="15"/>
        <v>0</v>
      </c>
      <c r="AR24" s="3">
        <f t="shared" si="16"/>
        <v>0</v>
      </c>
      <c r="AS24" s="36">
        <v>0.55000000000000004</v>
      </c>
      <c r="AT24" s="3">
        <f t="shared" si="17"/>
        <v>0</v>
      </c>
      <c r="AU24" s="3">
        <f t="shared" si="18"/>
        <v>0</v>
      </c>
      <c r="AV24"/>
      <c r="AW24" s="35">
        <v>52</v>
      </c>
      <c r="AX24" s="3">
        <f t="shared" si="19"/>
        <v>0</v>
      </c>
      <c r="AY24" s="3"/>
      <c r="AZ24" s="3"/>
      <c r="BA24" s="76">
        <f t="shared" si="20"/>
        <v>0</v>
      </c>
      <c r="BB24" s="3">
        <f t="shared" si="21"/>
        <v>0</v>
      </c>
      <c r="BC24" s="3">
        <f t="shared" si="22"/>
        <v>0</v>
      </c>
      <c r="BD24" s="36">
        <v>0.55000000000000004</v>
      </c>
      <c r="BE24" s="3">
        <f t="shared" si="23"/>
        <v>0</v>
      </c>
      <c r="BF24" s="3">
        <f t="shared" si="24"/>
        <v>0</v>
      </c>
      <c r="BG24"/>
      <c r="BH24" s="35">
        <v>52</v>
      </c>
      <c r="BI24" s="3">
        <f t="shared" si="25"/>
        <v>0</v>
      </c>
      <c r="BJ24" s="3"/>
      <c r="BK24" s="3"/>
      <c r="BL24" s="76">
        <f t="shared" si="26"/>
        <v>0</v>
      </c>
      <c r="BM24" s="3">
        <f t="shared" si="27"/>
        <v>0</v>
      </c>
      <c r="BN24" s="3">
        <f t="shared" si="28"/>
        <v>0</v>
      </c>
      <c r="BO24" s="36">
        <v>0.55000000000000004</v>
      </c>
      <c r="BP24" s="3">
        <f t="shared" si="29"/>
        <v>0</v>
      </c>
      <c r="BQ24" s="3">
        <f t="shared" si="30"/>
        <v>0</v>
      </c>
      <c r="BS24" s="35">
        <v>52</v>
      </c>
      <c r="BT24" s="3">
        <f t="shared" si="31"/>
        <v>0</v>
      </c>
      <c r="BU24" s="3"/>
      <c r="BV24" s="3"/>
      <c r="BW24" s="76">
        <f t="shared" si="32"/>
        <v>0</v>
      </c>
      <c r="BX24" s="3">
        <f t="shared" si="33"/>
        <v>0</v>
      </c>
      <c r="BY24" s="3">
        <f t="shared" si="34"/>
        <v>0</v>
      </c>
      <c r="BZ24" s="36">
        <v>0.55000000000000004</v>
      </c>
      <c r="CA24" s="3">
        <f t="shared" si="35"/>
        <v>0</v>
      </c>
      <c r="CB24" s="3">
        <f t="shared" si="36"/>
        <v>0</v>
      </c>
      <c r="CD24" s="35">
        <v>52</v>
      </c>
      <c r="CE24" s="3">
        <f t="shared" si="37"/>
        <v>0</v>
      </c>
      <c r="CF24" s="3"/>
      <c r="CG24" s="3"/>
      <c r="CH24" s="76">
        <f t="shared" si="38"/>
        <v>0</v>
      </c>
      <c r="CI24" s="3">
        <f t="shared" si="39"/>
        <v>0</v>
      </c>
      <c r="CJ24" s="3">
        <f t="shared" si="40"/>
        <v>0</v>
      </c>
      <c r="CK24" s="36">
        <v>0.55000000000000004</v>
      </c>
      <c r="CL24" s="3">
        <f t="shared" si="41"/>
        <v>0</v>
      </c>
      <c r="CM24" s="3">
        <f t="shared" si="42"/>
        <v>0</v>
      </c>
      <c r="CO24" s="35">
        <v>52</v>
      </c>
      <c r="CP24" s="3">
        <f t="shared" si="43"/>
        <v>0</v>
      </c>
      <c r="CQ24" s="3"/>
      <c r="CR24" s="3"/>
      <c r="CS24" s="76">
        <f t="shared" si="44"/>
        <v>0</v>
      </c>
      <c r="CT24" s="3">
        <f t="shared" si="45"/>
        <v>0</v>
      </c>
      <c r="CU24" s="3">
        <f t="shared" si="46"/>
        <v>0</v>
      </c>
      <c r="CV24" s="36">
        <v>0.55000000000000004</v>
      </c>
      <c r="CW24" s="3">
        <f t="shared" si="47"/>
        <v>0</v>
      </c>
      <c r="CX24" s="3">
        <f t="shared" si="48"/>
        <v>0</v>
      </c>
      <c r="CZ24" s="35">
        <v>52</v>
      </c>
      <c r="DA24" s="3">
        <f t="shared" si="49"/>
        <v>0</v>
      </c>
      <c r="DB24" s="3"/>
      <c r="DC24" s="3"/>
      <c r="DD24" s="76">
        <f t="shared" si="50"/>
        <v>0</v>
      </c>
      <c r="DE24" s="3">
        <f t="shared" si="51"/>
        <v>0</v>
      </c>
      <c r="DF24" s="3">
        <f t="shared" si="52"/>
        <v>0</v>
      </c>
      <c r="DG24" s="36">
        <v>0.55000000000000004</v>
      </c>
      <c r="DH24" s="3">
        <f t="shared" si="53"/>
        <v>0</v>
      </c>
      <c r="DI24" s="3">
        <f t="shared" si="54"/>
        <v>0</v>
      </c>
    </row>
    <row r="25" spans="2:113" x14ac:dyDescent="0.25">
      <c r="B25" s="45">
        <v>95</v>
      </c>
      <c r="C25" s="46" t="s">
        <v>138</v>
      </c>
      <c r="D25" s="67">
        <v>68314217</v>
      </c>
      <c r="E25" s="68"/>
      <c r="F25" s="49"/>
      <c r="G25" s="69">
        <v>68314217</v>
      </c>
      <c r="H25" s="69">
        <v>0</v>
      </c>
      <c r="I25" s="69">
        <v>68314217</v>
      </c>
      <c r="J25" s="51">
        <v>0</v>
      </c>
      <c r="K25" s="69">
        <v>0</v>
      </c>
      <c r="L25" s="69">
        <v>68314217</v>
      </c>
      <c r="N25" s="39">
        <f t="shared" si="0"/>
        <v>0</v>
      </c>
      <c r="P25" s="35">
        <v>95</v>
      </c>
      <c r="Q25" s="3"/>
      <c r="R25" s="3">
        <f t="shared" si="1"/>
        <v>0</v>
      </c>
      <c r="S25" s="3"/>
      <c r="T25" s="76">
        <f t="shared" si="2"/>
        <v>0</v>
      </c>
      <c r="U25" s="3">
        <f t="shared" si="3"/>
        <v>0</v>
      </c>
      <c r="V25" s="3">
        <f t="shared" si="4"/>
        <v>0</v>
      </c>
      <c r="W25" s="36">
        <v>0</v>
      </c>
      <c r="X25" s="3">
        <f t="shared" si="5"/>
        <v>0</v>
      </c>
      <c r="Y25" s="3">
        <f t="shared" si="6"/>
        <v>0</v>
      </c>
      <c r="Z25"/>
      <c r="AA25" s="35">
        <v>95</v>
      </c>
      <c r="AB25" s="3">
        <f t="shared" si="7"/>
        <v>0</v>
      </c>
      <c r="AC25" s="3"/>
      <c r="AD25" s="3"/>
      <c r="AE25" s="76">
        <f t="shared" si="8"/>
        <v>0</v>
      </c>
      <c r="AF25" s="3">
        <f t="shared" si="9"/>
        <v>0</v>
      </c>
      <c r="AG25" s="3">
        <f t="shared" si="10"/>
        <v>0</v>
      </c>
      <c r="AH25" s="36">
        <v>0</v>
      </c>
      <c r="AI25" s="3">
        <f t="shared" si="11"/>
        <v>0</v>
      </c>
      <c r="AJ25" s="3">
        <f t="shared" si="12"/>
        <v>0</v>
      </c>
      <c r="AK25"/>
      <c r="AL25" s="35">
        <v>95</v>
      </c>
      <c r="AM25" s="3">
        <f t="shared" si="13"/>
        <v>0</v>
      </c>
      <c r="AN25" s="3"/>
      <c r="AO25" s="3"/>
      <c r="AP25" s="76">
        <f t="shared" si="14"/>
        <v>0</v>
      </c>
      <c r="AQ25" s="3">
        <f t="shared" si="15"/>
        <v>0</v>
      </c>
      <c r="AR25" s="3">
        <f t="shared" si="16"/>
        <v>0</v>
      </c>
      <c r="AS25" s="36">
        <v>0</v>
      </c>
      <c r="AT25" s="3">
        <f t="shared" si="17"/>
        <v>0</v>
      </c>
      <c r="AU25" s="3">
        <f t="shared" si="18"/>
        <v>0</v>
      </c>
      <c r="AV25"/>
      <c r="AW25" s="35">
        <v>95</v>
      </c>
      <c r="AX25" s="3">
        <f t="shared" si="19"/>
        <v>0</v>
      </c>
      <c r="AY25" s="3"/>
      <c r="AZ25" s="3"/>
      <c r="BA25" s="76">
        <f t="shared" si="20"/>
        <v>0</v>
      </c>
      <c r="BB25" s="3">
        <f t="shared" si="21"/>
        <v>0</v>
      </c>
      <c r="BC25" s="3">
        <f t="shared" si="22"/>
        <v>0</v>
      </c>
      <c r="BD25" s="36">
        <v>0</v>
      </c>
      <c r="BE25" s="3">
        <f t="shared" si="23"/>
        <v>0</v>
      </c>
      <c r="BF25" s="3">
        <f t="shared" si="24"/>
        <v>0</v>
      </c>
      <c r="BG25"/>
      <c r="BH25" s="35">
        <v>95</v>
      </c>
      <c r="BI25" s="3">
        <f t="shared" si="25"/>
        <v>0</v>
      </c>
      <c r="BJ25" s="3"/>
      <c r="BK25" s="3"/>
      <c r="BL25" s="76">
        <f t="shared" si="26"/>
        <v>0</v>
      </c>
      <c r="BM25" s="3">
        <f t="shared" si="27"/>
        <v>0</v>
      </c>
      <c r="BN25" s="3">
        <f t="shared" si="28"/>
        <v>0</v>
      </c>
      <c r="BO25" s="36">
        <v>0</v>
      </c>
      <c r="BP25" s="3">
        <f t="shared" si="29"/>
        <v>0</v>
      </c>
      <c r="BQ25" s="3">
        <f t="shared" si="30"/>
        <v>0</v>
      </c>
      <c r="BS25" s="35">
        <v>95</v>
      </c>
      <c r="BT25" s="3">
        <f t="shared" si="31"/>
        <v>0</v>
      </c>
      <c r="BU25" s="3"/>
      <c r="BV25" s="3"/>
      <c r="BW25" s="76">
        <f t="shared" si="32"/>
        <v>0</v>
      </c>
      <c r="BX25" s="3">
        <f t="shared" si="33"/>
        <v>0</v>
      </c>
      <c r="BY25" s="3">
        <f t="shared" si="34"/>
        <v>0</v>
      </c>
      <c r="BZ25" s="36">
        <v>0</v>
      </c>
      <c r="CA25" s="3">
        <f t="shared" si="35"/>
        <v>0</v>
      </c>
      <c r="CB25" s="3">
        <f t="shared" si="36"/>
        <v>0</v>
      </c>
      <c r="CD25" s="35">
        <v>95</v>
      </c>
      <c r="CE25" s="3">
        <f t="shared" si="37"/>
        <v>0</v>
      </c>
      <c r="CF25" s="3"/>
      <c r="CG25" s="3"/>
      <c r="CH25" s="76">
        <f t="shared" si="38"/>
        <v>0</v>
      </c>
      <c r="CI25" s="3">
        <f t="shared" si="39"/>
        <v>0</v>
      </c>
      <c r="CJ25" s="3">
        <f t="shared" si="40"/>
        <v>0</v>
      </c>
      <c r="CK25" s="36">
        <v>0</v>
      </c>
      <c r="CL25" s="3">
        <f t="shared" si="41"/>
        <v>0</v>
      </c>
      <c r="CM25" s="3">
        <f t="shared" si="42"/>
        <v>0</v>
      </c>
      <c r="CO25" s="35">
        <v>95</v>
      </c>
      <c r="CP25" s="3">
        <f t="shared" si="43"/>
        <v>0</v>
      </c>
      <c r="CQ25" s="3"/>
      <c r="CR25" s="3"/>
      <c r="CS25" s="76">
        <f t="shared" si="44"/>
        <v>0</v>
      </c>
      <c r="CT25" s="3">
        <f t="shared" si="45"/>
        <v>0</v>
      </c>
      <c r="CU25" s="3">
        <f t="shared" si="46"/>
        <v>0</v>
      </c>
      <c r="CV25" s="36">
        <v>0</v>
      </c>
      <c r="CW25" s="3">
        <f t="shared" si="47"/>
        <v>0</v>
      </c>
      <c r="CX25" s="3">
        <f t="shared" si="48"/>
        <v>0</v>
      </c>
      <c r="CZ25" s="35">
        <v>95</v>
      </c>
      <c r="DA25" s="3">
        <f t="shared" si="49"/>
        <v>0</v>
      </c>
      <c r="DB25" s="3"/>
      <c r="DC25" s="3"/>
      <c r="DD25" s="76">
        <f t="shared" si="50"/>
        <v>0</v>
      </c>
      <c r="DE25" s="3">
        <f t="shared" si="51"/>
        <v>0</v>
      </c>
      <c r="DF25" s="3">
        <f t="shared" si="52"/>
        <v>0</v>
      </c>
      <c r="DG25" s="36">
        <v>0</v>
      </c>
      <c r="DH25" s="3">
        <f t="shared" si="53"/>
        <v>0</v>
      </c>
      <c r="DI25" s="3">
        <f t="shared" si="54"/>
        <v>0</v>
      </c>
    </row>
    <row r="26" spans="2:113" x14ac:dyDescent="0.25">
      <c r="B26" s="55" t="s">
        <v>140</v>
      </c>
      <c r="C26" s="56" t="s">
        <v>140</v>
      </c>
      <c r="D26" s="75">
        <v>1125000</v>
      </c>
      <c r="E26" s="68"/>
      <c r="F26" s="49"/>
      <c r="G26" s="69">
        <v>1125000</v>
      </c>
      <c r="H26" s="69">
        <v>0</v>
      </c>
      <c r="I26" s="69">
        <v>1125000</v>
      </c>
      <c r="J26" s="51">
        <v>0</v>
      </c>
      <c r="K26" s="69">
        <v>0</v>
      </c>
      <c r="L26" s="69">
        <v>1125000</v>
      </c>
      <c r="N26" s="39">
        <f t="shared" si="0"/>
        <v>0</v>
      </c>
      <c r="P26"/>
      <c r="Q26" s="3"/>
      <c r="R26" s="3">
        <f t="shared" si="1"/>
        <v>0</v>
      </c>
      <c r="S26" s="3"/>
      <c r="T26" s="76">
        <f t="shared" si="2"/>
        <v>0</v>
      </c>
      <c r="U26" s="3">
        <f t="shared" si="3"/>
        <v>0</v>
      </c>
      <c r="V26" s="3">
        <f t="shared" si="4"/>
        <v>0</v>
      </c>
      <c r="W26" s="3"/>
      <c r="X26" s="3">
        <f t="shared" si="5"/>
        <v>0</v>
      </c>
      <c r="Y26" s="3">
        <f t="shared" si="6"/>
        <v>0</v>
      </c>
      <c r="Z26"/>
      <c r="AA26"/>
      <c r="AB26" s="3">
        <f t="shared" si="7"/>
        <v>0</v>
      </c>
      <c r="AC26" s="3"/>
      <c r="AD26" s="3"/>
      <c r="AE26" s="76">
        <f t="shared" si="8"/>
        <v>0</v>
      </c>
      <c r="AF26" s="3">
        <f t="shared" si="9"/>
        <v>0</v>
      </c>
      <c r="AG26" s="3">
        <f t="shared" si="10"/>
        <v>0</v>
      </c>
      <c r="AH26" s="3"/>
      <c r="AI26" s="3">
        <f t="shared" si="11"/>
        <v>0</v>
      </c>
      <c r="AJ26" s="3">
        <f t="shared" si="12"/>
        <v>0</v>
      </c>
      <c r="AK26"/>
      <c r="AL26"/>
      <c r="AM26" s="3">
        <f t="shared" si="13"/>
        <v>0</v>
      </c>
      <c r="AN26" s="3"/>
      <c r="AO26" s="3"/>
      <c r="AP26" s="76">
        <f t="shared" si="14"/>
        <v>0</v>
      </c>
      <c r="AQ26" s="3">
        <f t="shared" si="15"/>
        <v>0</v>
      </c>
      <c r="AR26" s="3">
        <f t="shared" si="16"/>
        <v>0</v>
      </c>
      <c r="AS26" s="3"/>
      <c r="AT26" s="3">
        <f t="shared" si="17"/>
        <v>0</v>
      </c>
      <c r="AU26" s="3">
        <f t="shared" si="18"/>
        <v>0</v>
      </c>
      <c r="AV26"/>
      <c r="AW26"/>
      <c r="AX26" s="3">
        <f t="shared" si="19"/>
        <v>0</v>
      </c>
      <c r="AY26" s="3"/>
      <c r="AZ26" s="3"/>
      <c r="BA26" s="76">
        <f t="shared" si="20"/>
        <v>0</v>
      </c>
      <c r="BB26" s="3">
        <f t="shared" si="21"/>
        <v>0</v>
      </c>
      <c r="BC26" s="3">
        <f t="shared" si="22"/>
        <v>0</v>
      </c>
      <c r="BD26" s="3"/>
      <c r="BE26" s="3">
        <f t="shared" si="23"/>
        <v>0</v>
      </c>
      <c r="BF26" s="3">
        <f t="shared" si="24"/>
        <v>0</v>
      </c>
      <c r="BG26"/>
      <c r="BH26"/>
      <c r="BI26" s="3">
        <f t="shared" si="25"/>
        <v>0</v>
      </c>
      <c r="BJ26" s="3"/>
      <c r="BK26" s="3"/>
      <c r="BL26" s="76">
        <f t="shared" si="26"/>
        <v>0</v>
      </c>
      <c r="BM26" s="3">
        <f t="shared" si="27"/>
        <v>0</v>
      </c>
      <c r="BN26" s="3">
        <f t="shared" si="28"/>
        <v>0</v>
      </c>
      <c r="BO26" s="3"/>
      <c r="BP26" s="3">
        <f t="shared" si="29"/>
        <v>0</v>
      </c>
      <c r="BQ26" s="3">
        <f t="shared" si="30"/>
        <v>0</v>
      </c>
      <c r="BS26"/>
      <c r="BT26" s="3">
        <f t="shared" si="31"/>
        <v>0</v>
      </c>
      <c r="BU26" s="3"/>
      <c r="BV26" s="3"/>
      <c r="BW26" s="76">
        <f t="shared" si="32"/>
        <v>0</v>
      </c>
      <c r="BX26" s="3">
        <f t="shared" si="33"/>
        <v>0</v>
      </c>
      <c r="BY26" s="3">
        <f t="shared" si="34"/>
        <v>0</v>
      </c>
      <c r="BZ26" s="3"/>
      <c r="CA26" s="3">
        <f t="shared" si="35"/>
        <v>0</v>
      </c>
      <c r="CB26" s="3">
        <f t="shared" si="36"/>
        <v>0</v>
      </c>
      <c r="CD26"/>
      <c r="CE26" s="3">
        <f t="shared" si="37"/>
        <v>0</v>
      </c>
      <c r="CF26" s="3"/>
      <c r="CG26" s="3"/>
      <c r="CH26" s="76">
        <f t="shared" si="38"/>
        <v>0</v>
      </c>
      <c r="CI26" s="3">
        <f t="shared" si="39"/>
        <v>0</v>
      </c>
      <c r="CJ26" s="3">
        <f t="shared" si="40"/>
        <v>0</v>
      </c>
      <c r="CK26" s="3"/>
      <c r="CL26" s="3">
        <f t="shared" si="41"/>
        <v>0</v>
      </c>
      <c r="CM26" s="3">
        <f t="shared" si="42"/>
        <v>0</v>
      </c>
      <c r="CO26"/>
      <c r="CP26" s="3">
        <f t="shared" si="43"/>
        <v>0</v>
      </c>
      <c r="CQ26" s="3"/>
      <c r="CR26" s="3"/>
      <c r="CS26" s="76">
        <f t="shared" si="44"/>
        <v>0</v>
      </c>
      <c r="CT26" s="3">
        <f t="shared" si="45"/>
        <v>0</v>
      </c>
      <c r="CU26" s="3">
        <f t="shared" si="46"/>
        <v>0</v>
      </c>
      <c r="CV26" s="3"/>
      <c r="CW26" s="3">
        <f t="shared" si="47"/>
        <v>0</v>
      </c>
      <c r="CX26" s="3">
        <f t="shared" si="48"/>
        <v>0</v>
      </c>
      <c r="CZ26"/>
      <c r="DA26" s="3">
        <f t="shared" si="49"/>
        <v>0</v>
      </c>
      <c r="DB26" s="3"/>
      <c r="DC26" s="3"/>
      <c r="DD26" s="76">
        <f t="shared" si="50"/>
        <v>0</v>
      </c>
      <c r="DE26" s="3">
        <f t="shared" si="51"/>
        <v>0</v>
      </c>
      <c r="DF26" s="3">
        <f t="shared" si="52"/>
        <v>0</v>
      </c>
      <c r="DG26" s="3"/>
      <c r="DH26" s="3">
        <f t="shared" si="53"/>
        <v>0</v>
      </c>
      <c r="DI26" s="3">
        <f t="shared" si="54"/>
        <v>0</v>
      </c>
    </row>
    <row r="27" spans="2:113" x14ac:dyDescent="0.25">
      <c r="B27" s="55">
        <v>47</v>
      </c>
      <c r="C27" s="56" t="s">
        <v>182</v>
      </c>
      <c r="D27" s="75">
        <v>-2555879.8464000002</v>
      </c>
      <c r="E27" s="68">
        <v>-1303795</v>
      </c>
      <c r="F27" s="49"/>
      <c r="G27" s="69">
        <v>-3859674.8464000002</v>
      </c>
      <c r="H27" s="69">
        <v>-651897.5</v>
      </c>
      <c r="I27" s="69">
        <v>-4511572.3464000002</v>
      </c>
      <c r="J27" s="51">
        <v>0.08</v>
      </c>
      <c r="K27" s="69">
        <v>-360925.78771200002</v>
      </c>
      <c r="L27" s="69">
        <v>-3498749.0586880003</v>
      </c>
      <c r="N27" s="39">
        <f t="shared" si="0"/>
        <v>-1303795</v>
      </c>
      <c r="P27"/>
      <c r="Q27" s="3"/>
      <c r="R27" s="3">
        <f t="shared" si="1"/>
        <v>0</v>
      </c>
      <c r="S27" s="3"/>
      <c r="T27" s="76">
        <f t="shared" si="2"/>
        <v>0</v>
      </c>
      <c r="U27" s="3">
        <f t="shared" si="3"/>
        <v>0</v>
      </c>
      <c r="V27" s="3">
        <f t="shared" si="4"/>
        <v>0</v>
      </c>
      <c r="W27" s="3"/>
      <c r="X27" s="3">
        <f t="shared" si="5"/>
        <v>0</v>
      </c>
      <c r="Y27" s="3">
        <f t="shared" si="6"/>
        <v>0</v>
      </c>
      <c r="Z27"/>
      <c r="AA27"/>
      <c r="AB27" s="3">
        <f t="shared" si="7"/>
        <v>0</v>
      </c>
      <c r="AC27" s="3"/>
      <c r="AD27" s="3"/>
      <c r="AE27" s="76">
        <f t="shared" si="8"/>
        <v>0</v>
      </c>
      <c r="AF27" s="3">
        <f t="shared" si="9"/>
        <v>0</v>
      </c>
      <c r="AG27" s="3">
        <f t="shared" si="10"/>
        <v>0</v>
      </c>
      <c r="AH27" s="3"/>
      <c r="AI27" s="3">
        <f t="shared" si="11"/>
        <v>0</v>
      </c>
      <c r="AJ27" s="3">
        <f t="shared" si="12"/>
        <v>0</v>
      </c>
      <c r="AK27"/>
      <c r="AL27"/>
      <c r="AM27" s="3">
        <f t="shared" si="13"/>
        <v>0</v>
      </c>
      <c r="AN27" s="3"/>
      <c r="AO27" s="3"/>
      <c r="AP27" s="76">
        <f t="shared" si="14"/>
        <v>0</v>
      </c>
      <c r="AQ27" s="3">
        <f t="shared" si="15"/>
        <v>0</v>
      </c>
      <c r="AR27" s="3">
        <f t="shared" si="16"/>
        <v>0</v>
      </c>
      <c r="AS27" s="3"/>
      <c r="AT27" s="3">
        <f t="shared" si="17"/>
        <v>0</v>
      </c>
      <c r="AU27" s="3">
        <f t="shared" si="18"/>
        <v>0</v>
      </c>
      <c r="AV27"/>
      <c r="AW27"/>
      <c r="AX27" s="3">
        <f t="shared" si="19"/>
        <v>0</v>
      </c>
      <c r="AY27" s="3"/>
      <c r="AZ27" s="3"/>
      <c r="BA27" s="76">
        <f t="shared" si="20"/>
        <v>0</v>
      </c>
      <c r="BB27" s="3">
        <f t="shared" si="21"/>
        <v>0</v>
      </c>
      <c r="BC27" s="3">
        <f t="shared" si="22"/>
        <v>0</v>
      </c>
      <c r="BD27" s="3"/>
      <c r="BE27" s="3">
        <f t="shared" si="23"/>
        <v>0</v>
      </c>
      <c r="BF27" s="3">
        <f t="shared" si="24"/>
        <v>0</v>
      </c>
      <c r="BG27"/>
      <c r="BH27"/>
      <c r="BI27" s="3">
        <f t="shared" si="25"/>
        <v>0</v>
      </c>
      <c r="BJ27" s="3"/>
      <c r="BK27" s="3"/>
      <c r="BL27" s="76">
        <f t="shared" si="26"/>
        <v>0</v>
      </c>
      <c r="BM27" s="3">
        <f t="shared" si="27"/>
        <v>0</v>
      </c>
      <c r="BN27" s="3">
        <f t="shared" si="28"/>
        <v>0</v>
      </c>
      <c r="BO27" s="3"/>
      <c r="BP27" s="3">
        <f t="shared" si="29"/>
        <v>0</v>
      </c>
      <c r="BQ27" s="3">
        <f t="shared" si="30"/>
        <v>0</v>
      </c>
      <c r="BS27"/>
      <c r="BT27" s="3">
        <f t="shared" si="31"/>
        <v>0</v>
      </c>
      <c r="BU27" s="3"/>
      <c r="BV27" s="3"/>
      <c r="BW27" s="76">
        <f t="shared" si="32"/>
        <v>0</v>
      </c>
      <c r="BX27" s="3">
        <f t="shared" si="33"/>
        <v>0</v>
      </c>
      <c r="BY27" s="3">
        <f t="shared" si="34"/>
        <v>0</v>
      </c>
      <c r="BZ27" s="3"/>
      <c r="CA27" s="3">
        <f t="shared" si="35"/>
        <v>0</v>
      </c>
      <c r="CB27" s="3">
        <f t="shared" si="36"/>
        <v>0</v>
      </c>
      <c r="CD27"/>
      <c r="CE27" s="3">
        <f t="shared" si="37"/>
        <v>0</v>
      </c>
      <c r="CF27" s="3"/>
      <c r="CG27" s="3"/>
      <c r="CH27" s="76">
        <f t="shared" si="38"/>
        <v>0</v>
      </c>
      <c r="CI27" s="3">
        <f t="shared" si="39"/>
        <v>0</v>
      </c>
      <c r="CJ27" s="3">
        <f t="shared" si="40"/>
        <v>0</v>
      </c>
      <c r="CK27" s="3"/>
      <c r="CL27" s="3">
        <f t="shared" si="41"/>
        <v>0</v>
      </c>
      <c r="CM27" s="3">
        <f t="shared" si="42"/>
        <v>0</v>
      </c>
      <c r="CO27"/>
      <c r="CP27" s="3">
        <f t="shared" si="43"/>
        <v>0</v>
      </c>
      <c r="CQ27" s="3"/>
      <c r="CR27" s="3"/>
      <c r="CS27" s="76">
        <f t="shared" si="44"/>
        <v>0</v>
      </c>
      <c r="CT27" s="3">
        <f t="shared" si="45"/>
        <v>0</v>
      </c>
      <c r="CU27" s="3">
        <f t="shared" si="46"/>
        <v>0</v>
      </c>
      <c r="CV27" s="3"/>
      <c r="CW27" s="3">
        <f t="shared" si="47"/>
        <v>0</v>
      </c>
      <c r="CX27" s="3">
        <f t="shared" si="48"/>
        <v>0</v>
      </c>
      <c r="CZ27"/>
      <c r="DA27" s="3">
        <f t="shared" si="49"/>
        <v>0</v>
      </c>
      <c r="DB27" s="3"/>
      <c r="DC27" s="3"/>
      <c r="DD27" s="76">
        <f t="shared" si="50"/>
        <v>0</v>
      </c>
      <c r="DE27" s="3">
        <f t="shared" si="51"/>
        <v>0</v>
      </c>
      <c r="DF27" s="3">
        <f t="shared" si="52"/>
        <v>0</v>
      </c>
      <c r="DG27" s="3"/>
      <c r="DH27" s="3">
        <f t="shared" si="53"/>
        <v>0</v>
      </c>
      <c r="DI27" s="3">
        <f t="shared" si="54"/>
        <v>0</v>
      </c>
    </row>
    <row r="28" spans="2:113" x14ac:dyDescent="0.25">
      <c r="B28" s="55" t="s">
        <v>140</v>
      </c>
      <c r="C28" s="56" t="s">
        <v>140</v>
      </c>
      <c r="D28" s="75">
        <v>0</v>
      </c>
      <c r="E28" s="68"/>
      <c r="F28" s="49"/>
      <c r="G28" s="69">
        <v>0</v>
      </c>
      <c r="H28" s="69">
        <v>0</v>
      </c>
      <c r="I28" s="69">
        <v>0</v>
      </c>
      <c r="J28" s="51">
        <v>0</v>
      </c>
      <c r="K28" s="69">
        <v>0</v>
      </c>
      <c r="L28" s="69">
        <v>0</v>
      </c>
      <c r="N28" s="39">
        <f t="shared" si="0"/>
        <v>0</v>
      </c>
      <c r="P28"/>
      <c r="Q28" s="3"/>
      <c r="R28" s="3">
        <f t="shared" si="1"/>
        <v>0</v>
      </c>
      <c r="S28" s="3"/>
      <c r="T28" s="76">
        <f t="shared" si="2"/>
        <v>0</v>
      </c>
      <c r="U28" s="3">
        <f t="shared" si="3"/>
        <v>0</v>
      </c>
      <c r="V28" s="3">
        <f t="shared" si="4"/>
        <v>0</v>
      </c>
      <c r="W28" s="3"/>
      <c r="X28" s="3">
        <f t="shared" si="5"/>
        <v>0</v>
      </c>
      <c r="Y28" s="3">
        <f t="shared" si="6"/>
        <v>0</v>
      </c>
      <c r="Z28"/>
      <c r="AA28"/>
      <c r="AB28" s="3">
        <f t="shared" si="7"/>
        <v>0</v>
      </c>
      <c r="AC28" s="3"/>
      <c r="AD28" s="3"/>
      <c r="AE28" s="76">
        <f t="shared" si="8"/>
        <v>0</v>
      </c>
      <c r="AF28" s="3">
        <f t="shared" si="9"/>
        <v>0</v>
      </c>
      <c r="AG28" s="3">
        <f t="shared" si="10"/>
        <v>0</v>
      </c>
      <c r="AH28" s="3"/>
      <c r="AI28" s="3">
        <f t="shared" si="11"/>
        <v>0</v>
      </c>
      <c r="AJ28" s="3">
        <f t="shared" si="12"/>
        <v>0</v>
      </c>
      <c r="AK28"/>
      <c r="AL28"/>
      <c r="AM28" s="3">
        <f t="shared" si="13"/>
        <v>0</v>
      </c>
      <c r="AN28" s="3"/>
      <c r="AO28" s="3"/>
      <c r="AP28" s="76">
        <f t="shared" si="14"/>
        <v>0</v>
      </c>
      <c r="AQ28" s="3">
        <f t="shared" si="15"/>
        <v>0</v>
      </c>
      <c r="AR28" s="3">
        <f t="shared" si="16"/>
        <v>0</v>
      </c>
      <c r="AS28" s="3"/>
      <c r="AT28" s="3">
        <f t="shared" si="17"/>
        <v>0</v>
      </c>
      <c r="AU28" s="3">
        <f t="shared" si="18"/>
        <v>0</v>
      </c>
      <c r="AV28"/>
      <c r="AW28"/>
      <c r="AX28" s="3">
        <f t="shared" si="19"/>
        <v>0</v>
      </c>
      <c r="AY28" s="3"/>
      <c r="AZ28" s="3"/>
      <c r="BA28" s="76">
        <f t="shared" si="20"/>
        <v>0</v>
      </c>
      <c r="BB28" s="3">
        <f t="shared" si="21"/>
        <v>0</v>
      </c>
      <c r="BC28" s="3">
        <f t="shared" si="22"/>
        <v>0</v>
      </c>
      <c r="BD28" s="3"/>
      <c r="BE28" s="3">
        <f t="shared" si="23"/>
        <v>0</v>
      </c>
      <c r="BF28" s="3">
        <f t="shared" si="24"/>
        <v>0</v>
      </c>
      <c r="BG28"/>
      <c r="BH28"/>
      <c r="BI28" s="3">
        <f t="shared" si="25"/>
        <v>0</v>
      </c>
      <c r="BJ28" s="3"/>
      <c r="BK28" s="3"/>
      <c r="BL28" s="76">
        <f t="shared" si="26"/>
        <v>0</v>
      </c>
      <c r="BM28" s="3">
        <f t="shared" si="27"/>
        <v>0</v>
      </c>
      <c r="BN28" s="3">
        <f t="shared" si="28"/>
        <v>0</v>
      </c>
      <c r="BO28" s="3"/>
      <c r="BP28" s="3">
        <f t="shared" si="29"/>
        <v>0</v>
      </c>
      <c r="BQ28" s="3">
        <f t="shared" si="30"/>
        <v>0</v>
      </c>
      <c r="BS28"/>
      <c r="BT28" s="3">
        <f t="shared" si="31"/>
        <v>0</v>
      </c>
      <c r="BU28" s="3"/>
      <c r="BV28" s="3"/>
      <c r="BW28" s="76">
        <f t="shared" si="32"/>
        <v>0</v>
      </c>
      <c r="BX28" s="3">
        <f t="shared" si="33"/>
        <v>0</v>
      </c>
      <c r="BY28" s="3">
        <f t="shared" si="34"/>
        <v>0</v>
      </c>
      <c r="BZ28" s="3"/>
      <c r="CA28" s="3">
        <f t="shared" si="35"/>
        <v>0</v>
      </c>
      <c r="CB28" s="3">
        <f t="shared" si="36"/>
        <v>0</v>
      </c>
      <c r="CD28"/>
      <c r="CE28" s="3">
        <f t="shared" si="37"/>
        <v>0</v>
      </c>
      <c r="CF28" s="3"/>
      <c r="CG28" s="3"/>
      <c r="CH28" s="76">
        <f t="shared" si="38"/>
        <v>0</v>
      </c>
      <c r="CI28" s="3">
        <f t="shared" si="39"/>
        <v>0</v>
      </c>
      <c r="CJ28" s="3">
        <f t="shared" si="40"/>
        <v>0</v>
      </c>
      <c r="CK28" s="3"/>
      <c r="CL28" s="3">
        <f t="shared" si="41"/>
        <v>0</v>
      </c>
      <c r="CM28" s="3">
        <f t="shared" si="42"/>
        <v>0</v>
      </c>
      <c r="CO28"/>
      <c r="CP28" s="3">
        <f t="shared" si="43"/>
        <v>0</v>
      </c>
      <c r="CQ28" s="3"/>
      <c r="CR28" s="3"/>
      <c r="CS28" s="76">
        <f t="shared" si="44"/>
        <v>0</v>
      </c>
      <c r="CT28" s="3">
        <f t="shared" si="45"/>
        <v>0</v>
      </c>
      <c r="CU28" s="3">
        <f t="shared" si="46"/>
        <v>0</v>
      </c>
      <c r="CV28" s="3"/>
      <c r="CW28" s="3">
        <f t="shared" si="47"/>
        <v>0</v>
      </c>
      <c r="CX28" s="3">
        <f t="shared" si="48"/>
        <v>0</v>
      </c>
      <c r="CZ28"/>
      <c r="DA28" s="3">
        <f t="shared" si="49"/>
        <v>0</v>
      </c>
      <c r="DB28" s="3"/>
      <c r="DC28" s="3"/>
      <c r="DD28" s="76">
        <f t="shared" si="50"/>
        <v>0</v>
      </c>
      <c r="DE28" s="3">
        <f t="shared" si="51"/>
        <v>0</v>
      </c>
      <c r="DF28" s="3">
        <f t="shared" si="52"/>
        <v>0</v>
      </c>
      <c r="DG28" s="3"/>
      <c r="DH28" s="3">
        <f t="shared" si="53"/>
        <v>0</v>
      </c>
      <c r="DI28" s="3">
        <f t="shared" si="54"/>
        <v>0</v>
      </c>
    </row>
    <row r="29" spans="2:113" ht="15.75" thickBot="1" x14ac:dyDescent="0.3">
      <c r="B29" s="55" t="s">
        <v>140</v>
      </c>
      <c r="C29" s="56" t="s">
        <v>140</v>
      </c>
      <c r="D29" s="75">
        <v>0</v>
      </c>
      <c r="E29" s="68"/>
      <c r="F29" s="49"/>
      <c r="G29" s="69">
        <v>0</v>
      </c>
      <c r="H29" s="69">
        <v>0</v>
      </c>
      <c r="I29" s="69">
        <v>0</v>
      </c>
      <c r="J29" s="51">
        <v>0</v>
      </c>
      <c r="K29" s="69">
        <v>0</v>
      </c>
      <c r="L29" s="69">
        <v>0</v>
      </c>
      <c r="N29" s="39">
        <f t="shared" si="0"/>
        <v>0</v>
      </c>
      <c r="P29"/>
      <c r="Q29" s="7">
        <f>SUM(Q4:Q28)</f>
        <v>0</v>
      </c>
      <c r="R29" s="7">
        <f>SUM(R4:R28)</f>
        <v>130707205</v>
      </c>
      <c r="S29" s="7">
        <f t="shared" ref="S29:V29" si="55">SUM(S4:S28)</f>
        <v>0</v>
      </c>
      <c r="T29" s="7">
        <f t="shared" si="55"/>
        <v>130707205</v>
      </c>
      <c r="U29" s="7">
        <f t="shared" si="55"/>
        <v>196060807.5</v>
      </c>
      <c r="V29" s="7">
        <f t="shared" si="55"/>
        <v>196060807.5</v>
      </c>
      <c r="W29" s="3"/>
      <c r="X29" s="7">
        <f t="shared" ref="X29:Y29" si="56">SUM(X4:X28)</f>
        <v>-26462931.600000001</v>
      </c>
      <c r="Y29" s="7">
        <f t="shared" si="56"/>
        <v>104244273.40000001</v>
      </c>
      <c r="Z29"/>
      <c r="AA29"/>
      <c r="AB29" s="7">
        <f>SUM(AB4:AB28)</f>
        <v>104244273.40000001</v>
      </c>
      <c r="AC29" s="7">
        <f>SUM(AC4:AC28)</f>
        <v>0</v>
      </c>
      <c r="AD29" s="7">
        <f t="shared" ref="AD29:AG29" si="57">SUM(AD4:AD28)</f>
        <v>0</v>
      </c>
      <c r="AE29" s="7">
        <f t="shared" si="57"/>
        <v>0</v>
      </c>
      <c r="AF29" s="7">
        <f t="shared" si="57"/>
        <v>0</v>
      </c>
      <c r="AG29" s="7">
        <f t="shared" si="57"/>
        <v>104244273.40000001</v>
      </c>
      <c r="AH29" s="3"/>
      <c r="AI29" s="7">
        <f t="shared" ref="AI29:AJ29" si="58">SUM(AI4:AI28)</f>
        <v>-8898531.9220000003</v>
      </c>
      <c r="AJ29" s="7">
        <f t="shared" si="58"/>
        <v>95345741.478</v>
      </c>
      <c r="AK29"/>
      <c r="AL29"/>
      <c r="AM29" s="7">
        <f>SUM(AM4:AM28)</f>
        <v>95345741.478</v>
      </c>
      <c r="AN29" s="7">
        <f>SUM(AN4:AN28)</f>
        <v>0</v>
      </c>
      <c r="AO29" s="7">
        <f t="shared" ref="AO29:AR29" si="59">SUM(AO4:AO28)</f>
        <v>0</v>
      </c>
      <c r="AP29" s="7">
        <f t="shared" si="59"/>
        <v>0</v>
      </c>
      <c r="AQ29" s="7">
        <f t="shared" si="59"/>
        <v>0</v>
      </c>
      <c r="AR29" s="7">
        <f t="shared" si="59"/>
        <v>95345741.478</v>
      </c>
      <c r="AS29" s="3"/>
      <c r="AT29" s="7">
        <f t="shared" ref="AT29:AU29" si="60">SUM(AT4:AT28)</f>
        <v>-7968819.8187400009</v>
      </c>
      <c r="AU29" s="7">
        <f t="shared" si="60"/>
        <v>87376921.659260005</v>
      </c>
      <c r="AV29"/>
      <c r="AW29"/>
      <c r="AX29" s="7">
        <f>SUM(AX4:AX28)</f>
        <v>87376921.659260005</v>
      </c>
      <c r="AY29" s="7">
        <f>SUM(AY4:AY28)</f>
        <v>0</v>
      </c>
      <c r="AZ29" s="7">
        <f t="shared" ref="AZ29:BC29" si="61">SUM(AZ4:AZ28)</f>
        <v>0</v>
      </c>
      <c r="BA29" s="7">
        <f t="shared" si="61"/>
        <v>0</v>
      </c>
      <c r="BB29" s="7">
        <f t="shared" si="61"/>
        <v>0</v>
      </c>
      <c r="BC29" s="7">
        <f t="shared" si="61"/>
        <v>87376921.659260005</v>
      </c>
      <c r="BD29" s="3"/>
      <c r="BE29" s="7">
        <f t="shared" ref="BE29:BF29" si="62">SUM(BE4:BE28)</f>
        <v>-7206919.0518458001</v>
      </c>
      <c r="BF29" s="7">
        <f t="shared" si="62"/>
        <v>80170002.607414216</v>
      </c>
      <c r="BG29"/>
      <c r="BH29"/>
      <c r="BI29" s="7">
        <f>SUM(BI4:BI28)</f>
        <v>80170002.607414216</v>
      </c>
      <c r="BJ29" s="7">
        <f>SUM(BJ4:BJ28)</f>
        <v>0</v>
      </c>
      <c r="BK29" s="7">
        <f t="shared" ref="BK29:BN29" si="63">SUM(BK4:BK28)</f>
        <v>0</v>
      </c>
      <c r="BL29" s="7">
        <f t="shared" si="63"/>
        <v>0</v>
      </c>
      <c r="BM29" s="7">
        <f t="shared" si="63"/>
        <v>0</v>
      </c>
      <c r="BN29" s="7">
        <f t="shared" si="63"/>
        <v>80170002.607414216</v>
      </c>
      <c r="BO29" s="3"/>
      <c r="BP29" s="7">
        <f t="shared" ref="BP29:BQ29" si="64">SUM(BP4:BP28)</f>
        <v>-6555488.2168151867</v>
      </c>
      <c r="BQ29" s="7">
        <f t="shared" si="64"/>
        <v>73614514.390599042</v>
      </c>
      <c r="BS29"/>
      <c r="BT29" s="7">
        <f>SUM(BT4:BT28)</f>
        <v>73614514.390599042</v>
      </c>
      <c r="BU29" s="7">
        <f>SUM(BU4:BU28)</f>
        <v>0</v>
      </c>
      <c r="BV29" s="7">
        <f t="shared" ref="BV29:BY29" si="65">SUM(BV4:BV28)</f>
        <v>0</v>
      </c>
      <c r="BW29" s="7">
        <f t="shared" si="65"/>
        <v>0</v>
      </c>
      <c r="BX29" s="7">
        <f t="shared" si="65"/>
        <v>0</v>
      </c>
      <c r="BY29" s="7">
        <f t="shared" si="65"/>
        <v>73614514.390599042</v>
      </c>
      <c r="BZ29" s="3"/>
      <c r="CA29" s="7">
        <f t="shared" ref="CA29:CB29" si="66">SUM(CA4:CA28)</f>
        <v>-5983786.8713376522</v>
      </c>
      <c r="CB29" s="7">
        <f t="shared" si="66"/>
        <v>67630727.519261375</v>
      </c>
      <c r="CD29"/>
      <c r="CE29" s="7">
        <f>SUM(CE4:CE28)</f>
        <v>67630727.519261375</v>
      </c>
      <c r="CF29" s="7">
        <f>SUM(CF4:CF28)</f>
        <v>0</v>
      </c>
      <c r="CG29" s="7">
        <f t="shared" ref="CG29:CJ29" si="67">SUM(CG4:CG28)</f>
        <v>0</v>
      </c>
      <c r="CH29" s="7">
        <f t="shared" si="67"/>
        <v>0</v>
      </c>
      <c r="CI29" s="7">
        <f t="shared" si="67"/>
        <v>0</v>
      </c>
      <c r="CJ29" s="7">
        <f t="shared" si="67"/>
        <v>67630727.519261375</v>
      </c>
      <c r="CK29" s="3"/>
      <c r="CL29" s="7">
        <f t="shared" ref="CL29:CM29" si="68">SUM(CL4:CL28)</f>
        <v>-5474061.2799205044</v>
      </c>
      <c r="CM29" s="7">
        <f t="shared" si="68"/>
        <v>62156666.239340872</v>
      </c>
      <c r="CO29"/>
      <c r="CP29" s="7">
        <f>SUM(CP4:CP28)</f>
        <v>62156666.239340872</v>
      </c>
      <c r="CQ29" s="7">
        <f>SUM(CQ4:CQ28)</f>
        <v>0</v>
      </c>
      <c r="CR29" s="7">
        <f t="shared" ref="CR29:CU29" si="69">SUM(CR4:CR28)</f>
        <v>0</v>
      </c>
      <c r="CS29" s="7">
        <f t="shared" si="69"/>
        <v>0</v>
      </c>
      <c r="CT29" s="7">
        <f t="shared" si="69"/>
        <v>0</v>
      </c>
      <c r="CU29" s="7">
        <f t="shared" si="69"/>
        <v>62156666.239340872</v>
      </c>
      <c r="CV29" s="3"/>
      <c r="CW29" s="7">
        <f t="shared" ref="CW29:CX29" si="70">SUM(CW4:CW28)</f>
        <v>-5015154.4795352351</v>
      </c>
      <c r="CX29" s="7">
        <f t="shared" si="70"/>
        <v>57141511.759805642</v>
      </c>
      <c r="CZ29"/>
      <c r="DA29" s="7">
        <f>SUM(DA4:DA28)</f>
        <v>57141511.759805642</v>
      </c>
      <c r="DB29" s="7">
        <f>SUM(DB4:DB28)</f>
        <v>0</v>
      </c>
      <c r="DC29" s="7">
        <f t="shared" ref="DC29:DF29" si="71">SUM(DC4:DC28)</f>
        <v>0</v>
      </c>
      <c r="DD29" s="7">
        <f t="shared" si="71"/>
        <v>0</v>
      </c>
      <c r="DE29" s="7">
        <f t="shared" si="71"/>
        <v>0</v>
      </c>
      <c r="DF29" s="7">
        <f t="shared" si="71"/>
        <v>57141511.759805642</v>
      </c>
      <c r="DG29" s="3"/>
      <c r="DH29" s="7">
        <f t="shared" ref="DH29:DI29" si="72">SUM(DH4:DH28)</f>
        <v>-4599442.1994399466</v>
      </c>
      <c r="DI29" s="7">
        <f t="shared" si="72"/>
        <v>52542069.560365699</v>
      </c>
    </row>
    <row r="30" spans="2:113" ht="15.75" thickTop="1" x14ac:dyDescent="0.25">
      <c r="B30" s="55" t="s">
        <v>140</v>
      </c>
      <c r="C30" s="56" t="s">
        <v>140</v>
      </c>
      <c r="D30" s="75">
        <v>0</v>
      </c>
      <c r="E30" s="68"/>
      <c r="F30" s="49"/>
      <c r="G30" s="69">
        <v>0</v>
      </c>
      <c r="H30" s="69">
        <v>0</v>
      </c>
      <c r="I30" s="69">
        <v>0</v>
      </c>
      <c r="J30" s="51">
        <v>0</v>
      </c>
      <c r="K30" s="69">
        <v>0</v>
      </c>
      <c r="L30" s="69">
        <v>0</v>
      </c>
      <c r="N30" s="39">
        <f t="shared" si="0"/>
        <v>0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S30"/>
      <c r="BT30"/>
      <c r="BU30"/>
      <c r="BV30"/>
      <c r="BW30"/>
      <c r="BX30"/>
      <c r="BY30"/>
      <c r="BZ30"/>
      <c r="CA30"/>
      <c r="CB30"/>
      <c r="CD30"/>
      <c r="CE30"/>
      <c r="CF30"/>
      <c r="CG30"/>
      <c r="CH30"/>
      <c r="CI30"/>
      <c r="CJ30"/>
      <c r="CK30"/>
      <c r="CL30"/>
      <c r="CM30"/>
      <c r="CO30"/>
      <c r="CP30"/>
      <c r="CQ30"/>
      <c r="CR30"/>
      <c r="CS30"/>
      <c r="CT30"/>
      <c r="CU30"/>
      <c r="CV30"/>
      <c r="CW30"/>
      <c r="CX30"/>
      <c r="CZ30"/>
      <c r="DA30"/>
      <c r="DB30"/>
      <c r="DC30"/>
      <c r="DD30"/>
      <c r="DE30"/>
      <c r="DF30"/>
      <c r="DG30"/>
      <c r="DH30"/>
      <c r="DI30"/>
    </row>
    <row r="31" spans="2:113" x14ac:dyDescent="0.25">
      <c r="B31" s="55" t="s">
        <v>140</v>
      </c>
      <c r="C31" s="56" t="s">
        <v>140</v>
      </c>
      <c r="D31" s="75">
        <v>0</v>
      </c>
      <c r="E31" s="68"/>
      <c r="F31" s="49"/>
      <c r="G31" s="69">
        <v>0</v>
      </c>
      <c r="H31" s="69">
        <v>0</v>
      </c>
      <c r="I31" s="69">
        <v>0</v>
      </c>
      <c r="J31" s="51">
        <v>0</v>
      </c>
      <c r="K31" s="69">
        <v>0</v>
      </c>
      <c r="L31" s="69">
        <v>0</v>
      </c>
      <c r="N31" s="39">
        <f t="shared" si="0"/>
        <v>0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S31"/>
      <c r="BT31"/>
      <c r="BU31"/>
      <c r="BV31"/>
      <c r="BW31"/>
      <c r="BX31"/>
      <c r="BY31"/>
      <c r="BZ31"/>
      <c r="CA31"/>
      <c r="CB31"/>
      <c r="CD31"/>
      <c r="CE31"/>
      <c r="CF31"/>
      <c r="CG31"/>
      <c r="CH31"/>
      <c r="CI31"/>
      <c r="CJ31"/>
      <c r="CK31"/>
      <c r="CL31"/>
      <c r="CM31"/>
      <c r="CO31"/>
      <c r="CP31"/>
      <c r="CQ31"/>
      <c r="CR31"/>
      <c r="CS31"/>
      <c r="CT31"/>
      <c r="CU31"/>
      <c r="CV31"/>
      <c r="CW31"/>
      <c r="CX31"/>
      <c r="CZ31"/>
      <c r="DA31"/>
      <c r="DB31"/>
      <c r="DC31"/>
      <c r="DD31"/>
      <c r="DE31"/>
      <c r="DF31"/>
      <c r="DG31"/>
      <c r="DH31"/>
      <c r="DI31"/>
    </row>
    <row r="32" spans="2:113" x14ac:dyDescent="0.25">
      <c r="B32" s="55" t="s">
        <v>140</v>
      </c>
      <c r="C32" s="56" t="s">
        <v>140</v>
      </c>
      <c r="D32" s="75">
        <v>0</v>
      </c>
      <c r="E32" s="68"/>
      <c r="F32" s="49"/>
      <c r="G32" s="69">
        <v>0</v>
      </c>
      <c r="H32" s="69">
        <v>0</v>
      </c>
      <c r="I32" s="69">
        <v>0</v>
      </c>
      <c r="J32" s="51">
        <v>0</v>
      </c>
      <c r="K32" s="69">
        <v>0</v>
      </c>
      <c r="L32" s="69">
        <v>0</v>
      </c>
      <c r="N32" s="39">
        <f t="shared" si="0"/>
        <v>0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S32"/>
      <c r="BT32"/>
      <c r="BU32"/>
      <c r="BV32"/>
      <c r="BW32"/>
      <c r="BX32"/>
      <c r="BY32"/>
      <c r="BZ32"/>
      <c r="CA32"/>
      <c r="CB32"/>
      <c r="CD32"/>
      <c r="CE32"/>
      <c r="CF32"/>
      <c r="CG32"/>
      <c r="CH32"/>
      <c r="CI32"/>
      <c r="CJ32"/>
      <c r="CK32"/>
      <c r="CL32"/>
      <c r="CM32"/>
      <c r="CO32"/>
      <c r="CP32"/>
      <c r="CQ32"/>
      <c r="CR32"/>
      <c r="CS32"/>
      <c r="CT32"/>
      <c r="CU32"/>
      <c r="CV32"/>
      <c r="CW32"/>
      <c r="CX32"/>
      <c r="CZ32"/>
      <c r="DA32"/>
      <c r="DB32"/>
      <c r="DC32"/>
      <c r="DD32"/>
      <c r="DE32"/>
      <c r="DF32"/>
      <c r="DG32"/>
      <c r="DH32"/>
      <c r="DI32"/>
    </row>
    <row r="33" spans="2:113" x14ac:dyDescent="0.25">
      <c r="B33" s="55" t="s">
        <v>140</v>
      </c>
      <c r="C33" s="56" t="s">
        <v>140</v>
      </c>
      <c r="D33" s="75">
        <v>0</v>
      </c>
      <c r="E33" s="68"/>
      <c r="F33" s="49"/>
      <c r="G33" s="69">
        <v>0</v>
      </c>
      <c r="H33" s="69">
        <v>0</v>
      </c>
      <c r="I33" s="69">
        <v>0</v>
      </c>
      <c r="J33" s="51">
        <v>0</v>
      </c>
      <c r="K33" s="69">
        <v>0</v>
      </c>
      <c r="L33" s="69">
        <v>0</v>
      </c>
      <c r="N33" s="39">
        <f t="shared" si="0"/>
        <v>0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S33"/>
      <c r="BT33"/>
      <c r="BU33"/>
      <c r="BV33"/>
      <c r="BW33"/>
      <c r="BX33"/>
      <c r="BY33"/>
      <c r="BZ33"/>
      <c r="CA33"/>
      <c r="CB33"/>
      <c r="CD33"/>
      <c r="CE33"/>
      <c r="CF33"/>
      <c r="CG33"/>
      <c r="CH33"/>
      <c r="CI33"/>
      <c r="CJ33"/>
      <c r="CK33"/>
      <c r="CL33"/>
      <c r="CM33"/>
      <c r="CO33"/>
      <c r="CP33"/>
      <c r="CQ33"/>
      <c r="CR33"/>
      <c r="CS33"/>
      <c r="CT33"/>
      <c r="CU33"/>
      <c r="CV33"/>
      <c r="CW33"/>
      <c r="CX33"/>
      <c r="CZ33"/>
      <c r="DA33"/>
      <c r="DB33"/>
      <c r="DC33"/>
      <c r="DD33"/>
      <c r="DE33"/>
      <c r="DF33"/>
      <c r="DG33"/>
      <c r="DH33"/>
      <c r="DI33"/>
    </row>
    <row r="34" spans="2:113" x14ac:dyDescent="0.25">
      <c r="B34" s="55" t="s">
        <v>140</v>
      </c>
      <c r="C34" s="56" t="s">
        <v>140</v>
      </c>
      <c r="D34" s="75">
        <v>0</v>
      </c>
      <c r="E34" s="68"/>
      <c r="F34" s="49"/>
      <c r="G34" s="69">
        <v>0</v>
      </c>
      <c r="H34" s="69">
        <v>0</v>
      </c>
      <c r="I34" s="69">
        <v>0</v>
      </c>
      <c r="J34" s="51">
        <v>0</v>
      </c>
      <c r="K34" s="69">
        <v>0</v>
      </c>
      <c r="L34" s="69">
        <v>0</v>
      </c>
      <c r="N34" s="39">
        <f t="shared" si="0"/>
        <v>0</v>
      </c>
      <c r="P34" s="100" t="s">
        <v>141</v>
      </c>
      <c r="Q34" s="100"/>
      <c r="R34" s="100"/>
      <c r="S34" s="100"/>
      <c r="T34" s="100"/>
      <c r="U34" s="100"/>
      <c r="V34" s="100"/>
      <c r="W34" s="100"/>
      <c r="X34" s="100"/>
      <c r="Y34" s="100"/>
      <c r="Z34"/>
      <c r="AA34" s="100" t="s">
        <v>142</v>
      </c>
      <c r="AB34" s="100"/>
      <c r="AC34" s="100"/>
      <c r="AD34" s="100"/>
      <c r="AE34" s="100"/>
      <c r="AF34" s="100"/>
      <c r="AG34" s="100"/>
      <c r="AH34" s="100"/>
      <c r="AI34" s="100"/>
      <c r="AJ34" s="100"/>
      <c r="AK34"/>
      <c r="AL34" s="100" t="s">
        <v>143</v>
      </c>
      <c r="AM34" s="100"/>
      <c r="AN34" s="100"/>
      <c r="AO34" s="100"/>
      <c r="AP34" s="100"/>
      <c r="AQ34" s="100"/>
      <c r="AR34" s="100"/>
      <c r="AS34" s="100"/>
      <c r="AT34" s="100"/>
      <c r="AU34" s="100"/>
      <c r="AV34"/>
      <c r="AW34" s="100" t="s">
        <v>144</v>
      </c>
      <c r="AX34" s="100"/>
      <c r="AY34" s="100"/>
      <c r="AZ34" s="100"/>
      <c r="BA34" s="100"/>
      <c r="BB34" s="100"/>
      <c r="BC34" s="100"/>
      <c r="BD34" s="100"/>
      <c r="BE34" s="100"/>
      <c r="BF34" s="100"/>
      <c r="BG34"/>
      <c r="BH34" s="100" t="s">
        <v>145</v>
      </c>
      <c r="BI34" s="100"/>
      <c r="BJ34" s="100"/>
      <c r="BK34" s="100"/>
      <c r="BL34" s="100"/>
      <c r="BM34" s="100"/>
      <c r="BN34" s="100"/>
      <c r="BO34" s="100"/>
      <c r="BP34" s="100"/>
      <c r="BQ34" s="100"/>
      <c r="BS34" s="100" t="s">
        <v>146</v>
      </c>
      <c r="BT34" s="100"/>
      <c r="BU34" s="100"/>
      <c r="BV34" s="100"/>
      <c r="BW34" s="100"/>
      <c r="BX34" s="100"/>
      <c r="BY34" s="100"/>
      <c r="BZ34" s="100"/>
      <c r="CA34" s="100"/>
      <c r="CB34" s="100"/>
      <c r="CD34" s="100" t="s">
        <v>147</v>
      </c>
      <c r="CE34" s="100"/>
      <c r="CF34" s="100"/>
      <c r="CG34" s="100"/>
      <c r="CH34" s="100"/>
      <c r="CI34" s="100"/>
      <c r="CJ34" s="100"/>
      <c r="CK34" s="100"/>
      <c r="CL34" s="100"/>
      <c r="CM34" s="100"/>
      <c r="CO34" s="100" t="s">
        <v>148</v>
      </c>
      <c r="CP34" s="100"/>
      <c r="CQ34" s="100"/>
      <c r="CR34" s="100"/>
      <c r="CS34" s="100"/>
      <c r="CT34" s="100"/>
      <c r="CU34" s="100"/>
      <c r="CV34" s="100"/>
      <c r="CW34" s="100"/>
      <c r="CX34" s="100"/>
      <c r="CZ34" s="100" t="s">
        <v>149</v>
      </c>
      <c r="DA34" s="100"/>
      <c r="DB34" s="100"/>
      <c r="DC34" s="100"/>
      <c r="DD34" s="100"/>
      <c r="DE34" s="100"/>
      <c r="DF34" s="100"/>
      <c r="DG34" s="100"/>
      <c r="DH34" s="100"/>
      <c r="DI34" s="100"/>
    </row>
    <row r="35" spans="2:113" ht="60.75" thickBot="1" x14ac:dyDescent="0.3">
      <c r="B35" s="55" t="s">
        <v>140</v>
      </c>
      <c r="C35" s="56" t="s">
        <v>140</v>
      </c>
      <c r="D35" s="75">
        <v>0</v>
      </c>
      <c r="E35" s="68"/>
      <c r="F35" s="49"/>
      <c r="G35" s="69">
        <v>0</v>
      </c>
      <c r="H35" s="69">
        <v>0</v>
      </c>
      <c r="I35" s="69">
        <v>0</v>
      </c>
      <c r="J35" s="51">
        <v>0</v>
      </c>
      <c r="K35" s="69">
        <v>0</v>
      </c>
      <c r="L35" s="69">
        <v>0</v>
      </c>
      <c r="N35" s="39">
        <f t="shared" si="0"/>
        <v>0</v>
      </c>
      <c r="P35" s="34" t="s">
        <v>99</v>
      </c>
      <c r="Q35" s="34" t="s">
        <v>110</v>
      </c>
      <c r="R35" s="34" t="s">
        <v>102</v>
      </c>
      <c r="S35" s="34"/>
      <c r="T35" s="34" t="s">
        <v>111</v>
      </c>
      <c r="U35" s="77" t="s">
        <v>150</v>
      </c>
      <c r="V35" s="34" t="s">
        <v>151</v>
      </c>
      <c r="W35" s="34" t="s">
        <v>114</v>
      </c>
      <c r="X35" s="34" t="s">
        <v>115</v>
      </c>
      <c r="Y35" s="34" t="s">
        <v>116</v>
      </c>
      <c r="Z35"/>
      <c r="AA35" s="34" t="s">
        <v>99</v>
      </c>
      <c r="AB35" s="34" t="s">
        <v>110</v>
      </c>
      <c r="AC35" s="34" t="s">
        <v>102</v>
      </c>
      <c r="AD35" s="34"/>
      <c r="AE35" s="34" t="s">
        <v>111</v>
      </c>
      <c r="AF35" s="77" t="s">
        <v>150</v>
      </c>
      <c r="AG35" s="34" t="s">
        <v>151</v>
      </c>
      <c r="AH35" s="34" t="s">
        <v>114</v>
      </c>
      <c r="AI35" s="34" t="s">
        <v>115</v>
      </c>
      <c r="AJ35" s="34" t="s">
        <v>116</v>
      </c>
      <c r="AK35"/>
      <c r="AL35" s="34" t="s">
        <v>99</v>
      </c>
      <c r="AM35" s="34" t="s">
        <v>110</v>
      </c>
      <c r="AN35" s="34" t="s">
        <v>102</v>
      </c>
      <c r="AO35" s="34"/>
      <c r="AP35" s="34" t="s">
        <v>111</v>
      </c>
      <c r="AQ35" s="77" t="s">
        <v>150</v>
      </c>
      <c r="AR35" s="34" t="s">
        <v>151</v>
      </c>
      <c r="AS35" s="34" t="s">
        <v>114</v>
      </c>
      <c r="AT35" s="34" t="s">
        <v>115</v>
      </c>
      <c r="AU35" s="34" t="s">
        <v>116</v>
      </c>
      <c r="AV35"/>
      <c r="AW35" s="34" t="s">
        <v>99</v>
      </c>
      <c r="AX35" s="34" t="s">
        <v>110</v>
      </c>
      <c r="AY35" s="34" t="s">
        <v>102</v>
      </c>
      <c r="AZ35" s="34"/>
      <c r="BA35" s="34" t="s">
        <v>111</v>
      </c>
      <c r="BB35" s="77" t="s">
        <v>150</v>
      </c>
      <c r="BC35" s="34" t="s">
        <v>151</v>
      </c>
      <c r="BD35" s="34" t="s">
        <v>114</v>
      </c>
      <c r="BE35" s="34" t="s">
        <v>115</v>
      </c>
      <c r="BF35" s="34" t="s">
        <v>116</v>
      </c>
      <c r="BG35"/>
      <c r="BH35" s="34" t="s">
        <v>99</v>
      </c>
      <c r="BI35" s="34" t="s">
        <v>110</v>
      </c>
      <c r="BJ35" s="34" t="s">
        <v>102</v>
      </c>
      <c r="BK35" s="34"/>
      <c r="BL35" s="34" t="s">
        <v>111</v>
      </c>
      <c r="BM35" s="77" t="s">
        <v>150</v>
      </c>
      <c r="BN35" s="34" t="s">
        <v>151</v>
      </c>
      <c r="BO35" s="34" t="s">
        <v>114</v>
      </c>
      <c r="BP35" s="34" t="s">
        <v>115</v>
      </c>
      <c r="BQ35" s="34" t="s">
        <v>116</v>
      </c>
      <c r="BS35" s="34" t="s">
        <v>99</v>
      </c>
      <c r="BT35" s="34" t="s">
        <v>110</v>
      </c>
      <c r="BU35" s="34" t="s">
        <v>102</v>
      </c>
      <c r="BV35" s="34"/>
      <c r="BW35" s="34" t="s">
        <v>111</v>
      </c>
      <c r="BX35" s="77" t="s">
        <v>150</v>
      </c>
      <c r="BY35" s="34" t="s">
        <v>151</v>
      </c>
      <c r="BZ35" s="34" t="s">
        <v>114</v>
      </c>
      <c r="CA35" s="34" t="s">
        <v>115</v>
      </c>
      <c r="CB35" s="34" t="s">
        <v>116</v>
      </c>
      <c r="CD35" s="34" t="s">
        <v>99</v>
      </c>
      <c r="CE35" s="34" t="s">
        <v>110</v>
      </c>
      <c r="CF35" s="34" t="s">
        <v>102</v>
      </c>
      <c r="CG35" s="34"/>
      <c r="CH35" s="34" t="s">
        <v>111</v>
      </c>
      <c r="CI35" s="77" t="s">
        <v>150</v>
      </c>
      <c r="CJ35" s="34" t="s">
        <v>151</v>
      </c>
      <c r="CK35" s="34" t="s">
        <v>114</v>
      </c>
      <c r="CL35" s="34" t="s">
        <v>115</v>
      </c>
      <c r="CM35" s="34" t="s">
        <v>116</v>
      </c>
      <c r="CO35" s="34" t="s">
        <v>99</v>
      </c>
      <c r="CP35" s="34" t="s">
        <v>110</v>
      </c>
      <c r="CQ35" s="34" t="s">
        <v>102</v>
      </c>
      <c r="CR35" s="34"/>
      <c r="CS35" s="34" t="s">
        <v>111</v>
      </c>
      <c r="CT35" s="77" t="s">
        <v>150</v>
      </c>
      <c r="CU35" s="34" t="s">
        <v>151</v>
      </c>
      <c r="CV35" s="34" t="s">
        <v>114</v>
      </c>
      <c r="CW35" s="34" t="s">
        <v>115</v>
      </c>
      <c r="CX35" s="34" t="s">
        <v>116</v>
      </c>
      <c r="CZ35" s="34" t="s">
        <v>99</v>
      </c>
      <c r="DA35" s="34" t="s">
        <v>110</v>
      </c>
      <c r="DB35" s="34" t="s">
        <v>102</v>
      </c>
      <c r="DC35" s="34"/>
      <c r="DD35" s="34" t="s">
        <v>111</v>
      </c>
      <c r="DE35" s="77" t="s">
        <v>150</v>
      </c>
      <c r="DF35" s="34" t="s">
        <v>151</v>
      </c>
      <c r="DG35" s="34" t="s">
        <v>114</v>
      </c>
      <c r="DH35" s="34" t="s">
        <v>115</v>
      </c>
      <c r="DI35" s="34" t="s">
        <v>116</v>
      </c>
    </row>
    <row r="36" spans="2:113" ht="15.75" thickBot="1" x14ac:dyDescent="0.3">
      <c r="B36" s="58"/>
      <c r="C36" s="59" t="s">
        <v>26</v>
      </c>
      <c r="D36" s="72">
        <v>950050355.12740004</v>
      </c>
      <c r="E36" s="72">
        <v>130707205</v>
      </c>
      <c r="F36" s="60">
        <v>0</v>
      </c>
      <c r="G36" s="72">
        <v>1080757560.1274002</v>
      </c>
      <c r="H36" s="72">
        <v>65353602.5</v>
      </c>
      <c r="I36" s="72">
        <v>1141549212.6273999</v>
      </c>
      <c r="J36" s="61"/>
      <c r="K36" s="72">
        <v>93302791.820218027</v>
      </c>
      <c r="L36" s="72">
        <v>987454768.30718195</v>
      </c>
      <c r="P36" s="35">
        <v>1</v>
      </c>
      <c r="Q36" s="3"/>
      <c r="R36" s="3">
        <f>+R4</f>
        <v>422000</v>
      </c>
      <c r="S36" s="3"/>
      <c r="T36" s="76">
        <f>IF(R36+S36&lt;0,0,R36+S36)</f>
        <v>422000</v>
      </c>
      <c r="U36" s="3">
        <f>T36*0.5</f>
        <v>211000</v>
      </c>
      <c r="V36" s="3">
        <f>+Q36+U36</f>
        <v>211000</v>
      </c>
      <c r="W36" s="36">
        <v>0.04</v>
      </c>
      <c r="X36" s="3">
        <f>-V36*W36</f>
        <v>-8440</v>
      </c>
      <c r="Y36" s="3">
        <f>+Q36+T36+X36</f>
        <v>413560</v>
      </c>
      <c r="Z36"/>
      <c r="AA36" s="35">
        <v>1</v>
      </c>
      <c r="AB36" s="3">
        <f>+Y36</f>
        <v>413560</v>
      </c>
      <c r="AC36" s="3"/>
      <c r="AD36" s="3"/>
      <c r="AE36" s="76">
        <f>IF(AC36+AD36&lt;0,0,AC36+AD36)</f>
        <v>0</v>
      </c>
      <c r="AF36" s="3">
        <f>AE36*0.5</f>
        <v>0</v>
      </c>
      <c r="AG36" s="3">
        <f>+AB36+AF36</f>
        <v>413560</v>
      </c>
      <c r="AH36" s="36">
        <v>0.04</v>
      </c>
      <c r="AI36" s="3">
        <f>-AG36*AH36</f>
        <v>-16542.400000000001</v>
      </c>
      <c r="AJ36" s="3">
        <f>+AB36+AE36+AI36</f>
        <v>397017.59999999998</v>
      </c>
      <c r="AK36"/>
      <c r="AL36" s="35">
        <v>1</v>
      </c>
      <c r="AM36" s="3">
        <f>AJ36</f>
        <v>397017.59999999998</v>
      </c>
      <c r="AN36" s="3"/>
      <c r="AO36" s="3"/>
      <c r="AP36" s="76">
        <f>IF(AN36+AO36&lt;0,0,AN36+AO36)</f>
        <v>0</v>
      </c>
      <c r="AQ36" s="3">
        <f>AP36*0.5</f>
        <v>0</v>
      </c>
      <c r="AR36" s="3">
        <f>+AM36+AQ36</f>
        <v>397017.59999999998</v>
      </c>
      <c r="AS36" s="36">
        <v>0.04</v>
      </c>
      <c r="AT36" s="3">
        <f>-AR36*AS36</f>
        <v>-15880.704</v>
      </c>
      <c r="AU36" s="3">
        <f>+AM36+AP36+AT36</f>
        <v>381136.89599999995</v>
      </c>
      <c r="AV36"/>
      <c r="AW36" s="35">
        <v>1</v>
      </c>
      <c r="AX36" s="3">
        <f>+AU36</f>
        <v>381136.89599999995</v>
      </c>
      <c r="AY36" s="3"/>
      <c r="AZ36" s="3"/>
      <c r="BA36" s="76">
        <f>IF(AY36+AZ36&lt;0,0,AY36+AZ36)</f>
        <v>0</v>
      </c>
      <c r="BB36" s="3">
        <f>BA36*0.5</f>
        <v>0</v>
      </c>
      <c r="BC36" s="3">
        <f>+AX36+BB36</f>
        <v>381136.89599999995</v>
      </c>
      <c r="BD36" s="36">
        <v>0.04</v>
      </c>
      <c r="BE36" s="3">
        <f>-BC36*BD36</f>
        <v>-15245.475839999999</v>
      </c>
      <c r="BF36" s="3">
        <f>+AX36+BA36+BE36</f>
        <v>365891.42015999998</v>
      </c>
      <c r="BG36"/>
      <c r="BH36" s="35">
        <v>1</v>
      </c>
      <c r="BI36" s="3">
        <f>+BF36</f>
        <v>365891.42015999998</v>
      </c>
      <c r="BJ36" s="3"/>
      <c r="BK36" s="3"/>
      <c r="BL36" s="76">
        <f>IF(BJ36+BK36&lt;0,0,BJ36+BK36)</f>
        <v>0</v>
      </c>
      <c r="BM36" s="3">
        <f>BL36*0.5</f>
        <v>0</v>
      </c>
      <c r="BN36" s="3">
        <f>+BI36+BM36</f>
        <v>365891.42015999998</v>
      </c>
      <c r="BO36" s="36">
        <v>0.04</v>
      </c>
      <c r="BP36" s="3">
        <f>-BN36*BO36</f>
        <v>-14635.6568064</v>
      </c>
      <c r="BQ36" s="3">
        <f>+BI36+BL36+BP36</f>
        <v>351255.76335359999</v>
      </c>
      <c r="BS36" s="35">
        <v>1</v>
      </c>
      <c r="BT36" s="3">
        <f>+BQ36</f>
        <v>351255.76335359999</v>
      </c>
      <c r="BU36" s="3"/>
      <c r="BV36" s="3"/>
      <c r="BW36" s="76">
        <f>IF(BU36+BV36&lt;0,0,BU36+BV36)</f>
        <v>0</v>
      </c>
      <c r="BX36" s="3">
        <f>BW36*0.5</f>
        <v>0</v>
      </c>
      <c r="BY36" s="3">
        <f>+BT36+BX36</f>
        <v>351255.76335359999</v>
      </c>
      <c r="BZ36" s="36">
        <v>0.04</v>
      </c>
      <c r="CA36" s="3">
        <f>-BY36*BZ36</f>
        <v>-14050.230534144001</v>
      </c>
      <c r="CB36" s="3">
        <f>+BT36+BW36+CA36</f>
        <v>337205.53281945601</v>
      </c>
      <c r="CD36" s="35">
        <v>1</v>
      </c>
      <c r="CE36" s="3">
        <f>+CB36</f>
        <v>337205.53281945601</v>
      </c>
      <c r="CF36" s="3"/>
      <c r="CG36" s="3"/>
      <c r="CH36" s="76">
        <f>IF(CF36+CG36&lt;0,0,CF36+CG36)</f>
        <v>0</v>
      </c>
      <c r="CI36" s="3">
        <f>CH36*0.5</f>
        <v>0</v>
      </c>
      <c r="CJ36" s="3">
        <f>+CE36+CI36</f>
        <v>337205.53281945601</v>
      </c>
      <c r="CK36" s="36">
        <v>0.04</v>
      </c>
      <c r="CL36" s="3">
        <f>-CJ36*CK36</f>
        <v>-13488.221312778242</v>
      </c>
      <c r="CM36" s="3">
        <f>+CE36+CH36+CL36</f>
        <v>323717.31150667777</v>
      </c>
      <c r="CO36" s="35">
        <v>1</v>
      </c>
      <c r="CP36" s="3">
        <f>+CM36</f>
        <v>323717.31150667777</v>
      </c>
      <c r="CQ36" s="3"/>
      <c r="CR36" s="3"/>
      <c r="CS36" s="76">
        <f>IF(CQ36+CR36&lt;0,0,CQ36+CR36)</f>
        <v>0</v>
      </c>
      <c r="CT36" s="3">
        <f>CS36*0.5</f>
        <v>0</v>
      </c>
      <c r="CU36" s="3">
        <f>+CP36+CT36</f>
        <v>323717.31150667777</v>
      </c>
      <c r="CV36" s="36">
        <v>0.04</v>
      </c>
      <c r="CW36" s="3">
        <f>-CU36*CV36</f>
        <v>-12948.692460267112</v>
      </c>
      <c r="CX36" s="3">
        <f>+CP36+CS36+CW36</f>
        <v>310768.61904641066</v>
      </c>
      <c r="CZ36" s="35">
        <v>1</v>
      </c>
      <c r="DA36" s="3">
        <f>+CX36</f>
        <v>310768.61904641066</v>
      </c>
      <c r="DB36" s="3"/>
      <c r="DC36" s="3"/>
      <c r="DD36" s="76">
        <f>IF(DB36+DC36&lt;0,0,DB36+DC36)</f>
        <v>0</v>
      </c>
      <c r="DE36" s="3">
        <f>DD36*0.5</f>
        <v>0</v>
      </c>
      <c r="DF36" s="3">
        <f>+DA36+DE36</f>
        <v>310768.61904641066</v>
      </c>
      <c r="DG36" s="36">
        <v>0.04</v>
      </c>
      <c r="DH36" s="3">
        <f>-DF36*DG36</f>
        <v>-12430.744761856427</v>
      </c>
      <c r="DI36" s="3">
        <f>+DA36+DD36+DH36</f>
        <v>298337.87428455421</v>
      </c>
    </row>
    <row r="37" spans="2:113" x14ac:dyDescent="0.25">
      <c r="P37" s="35" t="s">
        <v>28</v>
      </c>
      <c r="Q37" s="3"/>
      <c r="R37" s="3">
        <f t="shared" ref="R37:R60" si="73">+R5</f>
        <v>0</v>
      </c>
      <c r="S37" s="3"/>
      <c r="T37" s="76">
        <f t="shared" ref="T37:T60" si="74">IF(R37+S37&lt;0,0,R37+S37)</f>
        <v>0</v>
      </c>
      <c r="U37" s="3">
        <f t="shared" ref="U37:U60" si="75">T37*0.5</f>
        <v>0</v>
      </c>
      <c r="V37" s="3">
        <f t="shared" ref="V37:V60" si="76">+Q37+U37</f>
        <v>0</v>
      </c>
      <c r="W37" s="36">
        <v>0.06</v>
      </c>
      <c r="X37" s="3">
        <f t="shared" ref="X37:X60" si="77">-V37*W37</f>
        <v>0</v>
      </c>
      <c r="Y37" s="3">
        <f t="shared" ref="Y37:Y60" si="78">+Q37+T37+X37</f>
        <v>0</v>
      </c>
      <c r="Z37"/>
      <c r="AA37" s="35" t="s">
        <v>28</v>
      </c>
      <c r="AB37" s="3">
        <f t="shared" ref="AB37:AB60" si="79">+Y37</f>
        <v>0</v>
      </c>
      <c r="AC37" s="3"/>
      <c r="AD37" s="3"/>
      <c r="AE37" s="76">
        <f t="shared" ref="AE37:AE60" si="80">IF(AC37+AD37&lt;0,0,AC37+AD37)</f>
        <v>0</v>
      </c>
      <c r="AF37" s="3">
        <f t="shared" ref="AF37:AF60" si="81">AE37*0.5</f>
        <v>0</v>
      </c>
      <c r="AG37" s="3">
        <f t="shared" ref="AG37:AG60" si="82">+AB37+AF37</f>
        <v>0</v>
      </c>
      <c r="AH37" s="36">
        <v>0.06</v>
      </c>
      <c r="AI37" s="3">
        <f t="shared" ref="AI37:AI60" si="83">-AG37*AH37</f>
        <v>0</v>
      </c>
      <c r="AJ37" s="3">
        <f t="shared" ref="AJ37:AJ60" si="84">+AB37+AE37+AI37</f>
        <v>0</v>
      </c>
      <c r="AK37"/>
      <c r="AL37" s="35" t="s">
        <v>28</v>
      </c>
      <c r="AM37" s="3">
        <f t="shared" ref="AM37:AM60" si="85">AJ37</f>
        <v>0</v>
      </c>
      <c r="AN37" s="3"/>
      <c r="AO37" s="3"/>
      <c r="AP37" s="76">
        <f t="shared" ref="AP37:AP60" si="86">IF(AN37+AO37&lt;0,0,AN37+AO37)</f>
        <v>0</v>
      </c>
      <c r="AQ37" s="3">
        <f t="shared" ref="AQ37:AQ60" si="87">AP37*0.5</f>
        <v>0</v>
      </c>
      <c r="AR37" s="3">
        <f t="shared" ref="AR37:AR60" si="88">+AM37+AQ37</f>
        <v>0</v>
      </c>
      <c r="AS37" s="36">
        <v>0.06</v>
      </c>
      <c r="AT37" s="3">
        <f t="shared" ref="AT37:AT60" si="89">-AR37*AS37</f>
        <v>0</v>
      </c>
      <c r="AU37" s="3">
        <f t="shared" ref="AU37:AU60" si="90">+AM37+AP37+AT37</f>
        <v>0</v>
      </c>
      <c r="AV37"/>
      <c r="AW37" s="35" t="s">
        <v>28</v>
      </c>
      <c r="AX37" s="3">
        <f t="shared" ref="AX37:AX60" si="91">+AU37</f>
        <v>0</v>
      </c>
      <c r="AY37" s="3"/>
      <c r="AZ37" s="3"/>
      <c r="BA37" s="76">
        <f t="shared" ref="BA37:BA60" si="92">IF(AY37+AZ37&lt;0,0,AY37+AZ37)</f>
        <v>0</v>
      </c>
      <c r="BB37" s="3">
        <f t="shared" ref="BB37:BB60" si="93">BA37*0.5</f>
        <v>0</v>
      </c>
      <c r="BC37" s="3">
        <f t="shared" ref="BC37:BC60" si="94">+AX37+BB37</f>
        <v>0</v>
      </c>
      <c r="BD37" s="36">
        <v>0.06</v>
      </c>
      <c r="BE37" s="3">
        <f t="shared" ref="BE37:BE60" si="95">-BC37*BD37</f>
        <v>0</v>
      </c>
      <c r="BF37" s="3">
        <f t="shared" ref="BF37:BF60" si="96">+AX37+BA37+BE37</f>
        <v>0</v>
      </c>
      <c r="BG37"/>
      <c r="BH37" s="35" t="s">
        <v>28</v>
      </c>
      <c r="BI37" s="3">
        <f t="shared" ref="BI37:BI60" si="97">+BF37</f>
        <v>0</v>
      </c>
      <c r="BJ37" s="3"/>
      <c r="BK37" s="3"/>
      <c r="BL37" s="76">
        <f t="shared" ref="BL37:BL60" si="98">IF(BJ37+BK37&lt;0,0,BJ37+BK37)</f>
        <v>0</v>
      </c>
      <c r="BM37" s="3">
        <f t="shared" ref="BM37:BM60" si="99">BL37*0.5</f>
        <v>0</v>
      </c>
      <c r="BN37" s="3">
        <f t="shared" ref="BN37:BN60" si="100">+BI37+BM37</f>
        <v>0</v>
      </c>
      <c r="BO37" s="36">
        <v>0.06</v>
      </c>
      <c r="BP37" s="3">
        <f t="shared" ref="BP37:BP60" si="101">-BN37*BO37</f>
        <v>0</v>
      </c>
      <c r="BQ37" s="3">
        <f t="shared" ref="BQ37:BQ60" si="102">+BI37+BL37+BP37</f>
        <v>0</v>
      </c>
      <c r="BS37" s="35" t="s">
        <v>28</v>
      </c>
      <c r="BT37" s="3">
        <f t="shared" ref="BT37:BT60" si="103">+BQ37</f>
        <v>0</v>
      </c>
      <c r="BU37" s="3"/>
      <c r="BV37" s="3"/>
      <c r="BW37" s="76">
        <f t="shared" ref="BW37:BW60" si="104">IF(BU37+BV37&lt;0,0,BU37+BV37)</f>
        <v>0</v>
      </c>
      <c r="BX37" s="3">
        <f t="shared" ref="BX37:BX60" si="105">BW37*0.5</f>
        <v>0</v>
      </c>
      <c r="BY37" s="3">
        <f t="shared" ref="BY37:BY60" si="106">+BT37+BX37</f>
        <v>0</v>
      </c>
      <c r="BZ37" s="36">
        <v>0.06</v>
      </c>
      <c r="CA37" s="3">
        <f t="shared" ref="CA37:CA60" si="107">-BY37*BZ37</f>
        <v>0</v>
      </c>
      <c r="CB37" s="3">
        <f t="shared" ref="CB37:CB60" si="108">+BT37+BW37+CA37</f>
        <v>0</v>
      </c>
      <c r="CD37" s="35" t="s">
        <v>28</v>
      </c>
      <c r="CE37" s="3">
        <f t="shared" ref="CE37:CE60" si="109">+CB37</f>
        <v>0</v>
      </c>
      <c r="CF37" s="3"/>
      <c r="CG37" s="3"/>
      <c r="CH37" s="76">
        <f t="shared" ref="CH37:CH60" si="110">IF(CF37+CG37&lt;0,0,CF37+CG37)</f>
        <v>0</v>
      </c>
      <c r="CI37" s="3">
        <f t="shared" ref="CI37:CI60" si="111">CH37*0.5</f>
        <v>0</v>
      </c>
      <c r="CJ37" s="3">
        <f t="shared" ref="CJ37:CJ60" si="112">+CE37+CI37</f>
        <v>0</v>
      </c>
      <c r="CK37" s="36">
        <v>0.06</v>
      </c>
      <c r="CL37" s="3">
        <f t="shared" ref="CL37:CL60" si="113">-CJ37*CK37</f>
        <v>0</v>
      </c>
      <c r="CM37" s="3">
        <f t="shared" ref="CM37:CM60" si="114">+CE37+CH37+CL37</f>
        <v>0</v>
      </c>
      <c r="CO37" s="35" t="s">
        <v>28</v>
      </c>
      <c r="CP37" s="3">
        <f t="shared" ref="CP37:CP60" si="115">+CM37</f>
        <v>0</v>
      </c>
      <c r="CQ37" s="3"/>
      <c r="CR37" s="3"/>
      <c r="CS37" s="76">
        <f t="shared" ref="CS37:CS60" si="116">IF(CQ37+CR37&lt;0,0,CQ37+CR37)</f>
        <v>0</v>
      </c>
      <c r="CT37" s="3">
        <f t="shared" ref="CT37:CT60" si="117">CS37*0.5</f>
        <v>0</v>
      </c>
      <c r="CU37" s="3">
        <f t="shared" ref="CU37:CU60" si="118">+CP37+CT37</f>
        <v>0</v>
      </c>
      <c r="CV37" s="36">
        <v>0.06</v>
      </c>
      <c r="CW37" s="3">
        <f t="shared" ref="CW37:CW60" si="119">-CU37*CV37</f>
        <v>0</v>
      </c>
      <c r="CX37" s="3">
        <f t="shared" ref="CX37:CX60" si="120">+CP37+CS37+CW37</f>
        <v>0</v>
      </c>
      <c r="CZ37" s="35" t="s">
        <v>28</v>
      </c>
      <c r="DA37" s="3">
        <f t="shared" ref="DA37:DA60" si="121">+CX37</f>
        <v>0</v>
      </c>
      <c r="DB37" s="3"/>
      <c r="DC37" s="3"/>
      <c r="DD37" s="76">
        <f t="shared" ref="DD37:DD60" si="122">IF(DB37+DC37&lt;0,0,DB37+DC37)</f>
        <v>0</v>
      </c>
      <c r="DE37" s="3">
        <f t="shared" ref="DE37:DE60" si="123">DD37*0.5</f>
        <v>0</v>
      </c>
      <c r="DF37" s="3">
        <f t="shared" ref="DF37:DF60" si="124">+DA37+DE37</f>
        <v>0</v>
      </c>
      <c r="DG37" s="36">
        <v>0.06</v>
      </c>
      <c r="DH37" s="3">
        <f t="shared" ref="DH37:DH60" si="125">-DF37*DG37</f>
        <v>0</v>
      </c>
      <c r="DI37" s="3">
        <f t="shared" ref="DI37:DI60" si="126">+DA37+DD37+DH37</f>
        <v>0</v>
      </c>
    </row>
    <row r="38" spans="2:113" x14ac:dyDescent="0.25">
      <c r="P38" s="35">
        <v>2</v>
      </c>
      <c r="Q38" s="3"/>
      <c r="R38" s="3">
        <f t="shared" si="73"/>
        <v>0</v>
      </c>
      <c r="S38" s="3"/>
      <c r="T38" s="76">
        <f t="shared" si="74"/>
        <v>0</v>
      </c>
      <c r="U38" s="3">
        <f t="shared" si="75"/>
        <v>0</v>
      </c>
      <c r="V38" s="3">
        <f t="shared" si="76"/>
        <v>0</v>
      </c>
      <c r="W38" s="36">
        <v>0.06</v>
      </c>
      <c r="X38" s="3">
        <f t="shared" si="77"/>
        <v>0</v>
      </c>
      <c r="Y38" s="3">
        <f t="shared" si="78"/>
        <v>0</v>
      </c>
      <c r="Z38"/>
      <c r="AA38" s="35">
        <v>2</v>
      </c>
      <c r="AB38" s="3">
        <f t="shared" si="79"/>
        <v>0</v>
      </c>
      <c r="AC38" s="3"/>
      <c r="AD38" s="3"/>
      <c r="AE38" s="76">
        <f t="shared" si="80"/>
        <v>0</v>
      </c>
      <c r="AF38" s="3">
        <f t="shared" si="81"/>
        <v>0</v>
      </c>
      <c r="AG38" s="3">
        <f t="shared" si="82"/>
        <v>0</v>
      </c>
      <c r="AH38" s="36">
        <v>0.06</v>
      </c>
      <c r="AI38" s="3">
        <f t="shared" si="83"/>
        <v>0</v>
      </c>
      <c r="AJ38" s="3">
        <f t="shared" si="84"/>
        <v>0</v>
      </c>
      <c r="AK38"/>
      <c r="AL38" s="35">
        <v>2</v>
      </c>
      <c r="AM38" s="3">
        <f t="shared" si="85"/>
        <v>0</v>
      </c>
      <c r="AN38" s="3"/>
      <c r="AO38" s="3"/>
      <c r="AP38" s="76">
        <f t="shared" si="86"/>
        <v>0</v>
      </c>
      <c r="AQ38" s="3">
        <f t="shared" si="87"/>
        <v>0</v>
      </c>
      <c r="AR38" s="3">
        <f t="shared" si="88"/>
        <v>0</v>
      </c>
      <c r="AS38" s="36">
        <v>0.06</v>
      </c>
      <c r="AT38" s="3">
        <f t="shared" si="89"/>
        <v>0</v>
      </c>
      <c r="AU38" s="3">
        <f t="shared" si="90"/>
        <v>0</v>
      </c>
      <c r="AV38"/>
      <c r="AW38" s="35">
        <v>2</v>
      </c>
      <c r="AX38" s="3">
        <f t="shared" si="91"/>
        <v>0</v>
      </c>
      <c r="AY38" s="3"/>
      <c r="AZ38" s="3"/>
      <c r="BA38" s="76">
        <f t="shared" si="92"/>
        <v>0</v>
      </c>
      <c r="BB38" s="3">
        <f t="shared" si="93"/>
        <v>0</v>
      </c>
      <c r="BC38" s="3">
        <f t="shared" si="94"/>
        <v>0</v>
      </c>
      <c r="BD38" s="36">
        <v>0.06</v>
      </c>
      <c r="BE38" s="3">
        <f t="shared" si="95"/>
        <v>0</v>
      </c>
      <c r="BF38" s="3">
        <f t="shared" si="96"/>
        <v>0</v>
      </c>
      <c r="BG38"/>
      <c r="BH38" s="35">
        <v>2</v>
      </c>
      <c r="BI38" s="3">
        <f t="shared" si="97"/>
        <v>0</v>
      </c>
      <c r="BJ38" s="3"/>
      <c r="BK38" s="3"/>
      <c r="BL38" s="76">
        <f t="shared" si="98"/>
        <v>0</v>
      </c>
      <c r="BM38" s="3">
        <f t="shared" si="99"/>
        <v>0</v>
      </c>
      <c r="BN38" s="3">
        <f t="shared" si="100"/>
        <v>0</v>
      </c>
      <c r="BO38" s="36">
        <v>0.06</v>
      </c>
      <c r="BP38" s="3">
        <f t="shared" si="101"/>
        <v>0</v>
      </c>
      <c r="BQ38" s="3">
        <f t="shared" si="102"/>
        <v>0</v>
      </c>
      <c r="BS38" s="35">
        <v>2</v>
      </c>
      <c r="BT38" s="3">
        <f t="shared" si="103"/>
        <v>0</v>
      </c>
      <c r="BU38" s="3"/>
      <c r="BV38" s="3"/>
      <c r="BW38" s="76">
        <f t="shared" si="104"/>
        <v>0</v>
      </c>
      <c r="BX38" s="3">
        <f t="shared" si="105"/>
        <v>0</v>
      </c>
      <c r="BY38" s="3">
        <f t="shared" si="106"/>
        <v>0</v>
      </c>
      <c r="BZ38" s="36">
        <v>0.06</v>
      </c>
      <c r="CA38" s="3">
        <f t="shared" si="107"/>
        <v>0</v>
      </c>
      <c r="CB38" s="3">
        <f t="shared" si="108"/>
        <v>0</v>
      </c>
      <c r="CD38" s="35">
        <v>2</v>
      </c>
      <c r="CE38" s="3">
        <f t="shared" si="109"/>
        <v>0</v>
      </c>
      <c r="CF38" s="3"/>
      <c r="CG38" s="3"/>
      <c r="CH38" s="76">
        <f t="shared" si="110"/>
        <v>0</v>
      </c>
      <c r="CI38" s="3">
        <f t="shared" si="111"/>
        <v>0</v>
      </c>
      <c r="CJ38" s="3">
        <f t="shared" si="112"/>
        <v>0</v>
      </c>
      <c r="CK38" s="36">
        <v>0.06</v>
      </c>
      <c r="CL38" s="3">
        <f t="shared" si="113"/>
        <v>0</v>
      </c>
      <c r="CM38" s="3">
        <f t="shared" si="114"/>
        <v>0</v>
      </c>
      <c r="CO38" s="35">
        <v>2</v>
      </c>
      <c r="CP38" s="3">
        <f t="shared" si="115"/>
        <v>0</v>
      </c>
      <c r="CQ38" s="3"/>
      <c r="CR38" s="3"/>
      <c r="CS38" s="76">
        <f t="shared" si="116"/>
        <v>0</v>
      </c>
      <c r="CT38" s="3">
        <f t="shared" si="117"/>
        <v>0</v>
      </c>
      <c r="CU38" s="3">
        <f t="shared" si="118"/>
        <v>0</v>
      </c>
      <c r="CV38" s="36">
        <v>0.06</v>
      </c>
      <c r="CW38" s="3">
        <f t="shared" si="119"/>
        <v>0</v>
      </c>
      <c r="CX38" s="3">
        <f t="shared" si="120"/>
        <v>0</v>
      </c>
      <c r="CZ38" s="35">
        <v>2</v>
      </c>
      <c r="DA38" s="3">
        <f t="shared" si="121"/>
        <v>0</v>
      </c>
      <c r="DB38" s="3"/>
      <c r="DC38" s="3"/>
      <c r="DD38" s="76">
        <f t="shared" si="122"/>
        <v>0</v>
      </c>
      <c r="DE38" s="3">
        <f t="shared" si="123"/>
        <v>0</v>
      </c>
      <c r="DF38" s="3">
        <f t="shared" si="124"/>
        <v>0</v>
      </c>
      <c r="DG38" s="36">
        <v>0.06</v>
      </c>
      <c r="DH38" s="3">
        <f t="shared" si="125"/>
        <v>0</v>
      </c>
      <c r="DI38" s="3">
        <f t="shared" si="126"/>
        <v>0</v>
      </c>
    </row>
    <row r="39" spans="2:113" x14ac:dyDescent="0.25">
      <c r="P39" s="35">
        <v>8</v>
      </c>
      <c r="Q39" s="3"/>
      <c r="R39" s="3">
        <f t="shared" si="73"/>
        <v>890000</v>
      </c>
      <c r="S39" s="3"/>
      <c r="T39" s="76">
        <f t="shared" si="74"/>
        <v>890000</v>
      </c>
      <c r="U39" s="3">
        <f t="shared" si="75"/>
        <v>445000</v>
      </c>
      <c r="V39" s="3">
        <f t="shared" si="76"/>
        <v>445000</v>
      </c>
      <c r="W39" s="36">
        <v>0.2</v>
      </c>
      <c r="X39" s="3">
        <f t="shared" si="77"/>
        <v>-89000</v>
      </c>
      <c r="Y39" s="3">
        <f t="shared" si="78"/>
        <v>801000</v>
      </c>
      <c r="Z39"/>
      <c r="AA39" s="35">
        <v>8</v>
      </c>
      <c r="AB39" s="3">
        <f t="shared" si="79"/>
        <v>801000</v>
      </c>
      <c r="AC39" s="3"/>
      <c r="AD39" s="3"/>
      <c r="AE39" s="76">
        <f t="shared" si="80"/>
        <v>0</v>
      </c>
      <c r="AF39" s="3">
        <f t="shared" si="81"/>
        <v>0</v>
      </c>
      <c r="AG39" s="3">
        <f t="shared" si="82"/>
        <v>801000</v>
      </c>
      <c r="AH39" s="36">
        <v>0.2</v>
      </c>
      <c r="AI39" s="3">
        <f t="shared" si="83"/>
        <v>-160200</v>
      </c>
      <c r="AJ39" s="3">
        <f t="shared" si="84"/>
        <v>640800</v>
      </c>
      <c r="AK39"/>
      <c r="AL39" s="35">
        <v>8</v>
      </c>
      <c r="AM39" s="3">
        <f t="shared" si="85"/>
        <v>640800</v>
      </c>
      <c r="AN39" s="3"/>
      <c r="AO39" s="3"/>
      <c r="AP39" s="76">
        <f t="shared" si="86"/>
        <v>0</v>
      </c>
      <c r="AQ39" s="3">
        <f t="shared" si="87"/>
        <v>0</v>
      </c>
      <c r="AR39" s="3">
        <f t="shared" si="88"/>
        <v>640800</v>
      </c>
      <c r="AS39" s="36">
        <v>0.2</v>
      </c>
      <c r="AT39" s="3">
        <f t="shared" si="89"/>
        <v>-128160</v>
      </c>
      <c r="AU39" s="3">
        <f t="shared" si="90"/>
        <v>512640</v>
      </c>
      <c r="AV39"/>
      <c r="AW39" s="35">
        <v>8</v>
      </c>
      <c r="AX39" s="3">
        <f t="shared" si="91"/>
        <v>512640</v>
      </c>
      <c r="AY39" s="3"/>
      <c r="AZ39" s="3"/>
      <c r="BA39" s="76">
        <f t="shared" si="92"/>
        <v>0</v>
      </c>
      <c r="BB39" s="3">
        <f t="shared" si="93"/>
        <v>0</v>
      </c>
      <c r="BC39" s="3">
        <f t="shared" si="94"/>
        <v>512640</v>
      </c>
      <c r="BD39" s="36">
        <v>0.2</v>
      </c>
      <c r="BE39" s="3">
        <f t="shared" si="95"/>
        <v>-102528</v>
      </c>
      <c r="BF39" s="3">
        <f t="shared" si="96"/>
        <v>410112</v>
      </c>
      <c r="BG39"/>
      <c r="BH39" s="35">
        <v>8</v>
      </c>
      <c r="BI39" s="3">
        <f t="shared" si="97"/>
        <v>410112</v>
      </c>
      <c r="BJ39" s="3"/>
      <c r="BK39" s="3"/>
      <c r="BL39" s="76">
        <f t="shared" si="98"/>
        <v>0</v>
      </c>
      <c r="BM39" s="3">
        <f t="shared" si="99"/>
        <v>0</v>
      </c>
      <c r="BN39" s="3">
        <f t="shared" si="100"/>
        <v>410112</v>
      </c>
      <c r="BO39" s="36">
        <v>0.2</v>
      </c>
      <c r="BP39" s="3">
        <f t="shared" si="101"/>
        <v>-82022.400000000009</v>
      </c>
      <c r="BQ39" s="3">
        <f t="shared" si="102"/>
        <v>328089.59999999998</v>
      </c>
      <c r="BS39" s="35">
        <v>8</v>
      </c>
      <c r="BT39" s="3">
        <f t="shared" si="103"/>
        <v>328089.59999999998</v>
      </c>
      <c r="BU39" s="3"/>
      <c r="BV39" s="3"/>
      <c r="BW39" s="76">
        <f t="shared" si="104"/>
        <v>0</v>
      </c>
      <c r="BX39" s="3">
        <f t="shared" si="105"/>
        <v>0</v>
      </c>
      <c r="BY39" s="3">
        <f t="shared" si="106"/>
        <v>328089.59999999998</v>
      </c>
      <c r="BZ39" s="36">
        <v>0.2</v>
      </c>
      <c r="CA39" s="3">
        <f t="shared" si="107"/>
        <v>-65617.919999999998</v>
      </c>
      <c r="CB39" s="3">
        <f t="shared" si="108"/>
        <v>262471.67999999999</v>
      </c>
      <c r="CD39" s="35">
        <v>8</v>
      </c>
      <c r="CE39" s="3">
        <f t="shared" si="109"/>
        <v>262471.67999999999</v>
      </c>
      <c r="CF39" s="3"/>
      <c r="CG39" s="3"/>
      <c r="CH39" s="76">
        <f t="shared" si="110"/>
        <v>0</v>
      </c>
      <c r="CI39" s="3">
        <f t="shared" si="111"/>
        <v>0</v>
      </c>
      <c r="CJ39" s="3">
        <f t="shared" si="112"/>
        <v>262471.67999999999</v>
      </c>
      <c r="CK39" s="36">
        <v>0.2</v>
      </c>
      <c r="CL39" s="3">
        <f t="shared" si="113"/>
        <v>-52494.336000000003</v>
      </c>
      <c r="CM39" s="3">
        <f t="shared" si="114"/>
        <v>209977.34399999998</v>
      </c>
      <c r="CO39" s="35">
        <v>8</v>
      </c>
      <c r="CP39" s="3">
        <f t="shared" si="115"/>
        <v>209977.34399999998</v>
      </c>
      <c r="CQ39" s="3"/>
      <c r="CR39" s="3"/>
      <c r="CS39" s="76">
        <f t="shared" si="116"/>
        <v>0</v>
      </c>
      <c r="CT39" s="3">
        <f t="shared" si="117"/>
        <v>0</v>
      </c>
      <c r="CU39" s="3">
        <f t="shared" si="118"/>
        <v>209977.34399999998</v>
      </c>
      <c r="CV39" s="36">
        <v>0.2</v>
      </c>
      <c r="CW39" s="3">
        <f t="shared" si="119"/>
        <v>-41995.468800000002</v>
      </c>
      <c r="CX39" s="3">
        <f t="shared" si="120"/>
        <v>167981.87519999998</v>
      </c>
      <c r="CZ39" s="35">
        <v>8</v>
      </c>
      <c r="DA39" s="3">
        <f t="shared" si="121"/>
        <v>167981.87519999998</v>
      </c>
      <c r="DB39" s="3"/>
      <c r="DC39" s="3"/>
      <c r="DD39" s="76">
        <f t="shared" si="122"/>
        <v>0</v>
      </c>
      <c r="DE39" s="3">
        <f t="shared" si="123"/>
        <v>0</v>
      </c>
      <c r="DF39" s="3">
        <f t="shared" si="124"/>
        <v>167981.87519999998</v>
      </c>
      <c r="DG39" s="36">
        <v>0.2</v>
      </c>
      <c r="DH39" s="3">
        <f t="shared" si="125"/>
        <v>-33596.375039999999</v>
      </c>
      <c r="DI39" s="3">
        <f t="shared" si="126"/>
        <v>134385.50016</v>
      </c>
    </row>
    <row r="40" spans="2:113" x14ac:dyDescent="0.25">
      <c r="P40" s="35">
        <v>10</v>
      </c>
      <c r="Q40" s="3"/>
      <c r="R40" s="3">
        <f t="shared" si="73"/>
        <v>2365000</v>
      </c>
      <c r="S40" s="3"/>
      <c r="T40" s="76">
        <f t="shared" si="74"/>
        <v>2365000</v>
      </c>
      <c r="U40" s="3">
        <f t="shared" si="75"/>
        <v>1182500</v>
      </c>
      <c r="V40" s="3">
        <f t="shared" si="76"/>
        <v>1182500</v>
      </c>
      <c r="W40" s="36">
        <v>0.3</v>
      </c>
      <c r="X40" s="3">
        <f t="shared" si="77"/>
        <v>-354750</v>
      </c>
      <c r="Y40" s="3">
        <f t="shared" si="78"/>
        <v>2010250</v>
      </c>
      <c r="Z40"/>
      <c r="AA40" s="35">
        <v>10</v>
      </c>
      <c r="AB40" s="3">
        <f t="shared" si="79"/>
        <v>2010250</v>
      </c>
      <c r="AC40" s="3"/>
      <c r="AD40" s="3"/>
      <c r="AE40" s="76">
        <f t="shared" si="80"/>
        <v>0</v>
      </c>
      <c r="AF40" s="3">
        <f t="shared" si="81"/>
        <v>0</v>
      </c>
      <c r="AG40" s="3">
        <f t="shared" si="82"/>
        <v>2010250</v>
      </c>
      <c r="AH40" s="36">
        <v>0.3</v>
      </c>
      <c r="AI40" s="3">
        <f t="shared" si="83"/>
        <v>-603075</v>
      </c>
      <c r="AJ40" s="3">
        <f t="shared" si="84"/>
        <v>1407175</v>
      </c>
      <c r="AK40"/>
      <c r="AL40" s="35">
        <v>10</v>
      </c>
      <c r="AM40" s="3">
        <f t="shared" si="85"/>
        <v>1407175</v>
      </c>
      <c r="AN40" s="3"/>
      <c r="AO40" s="3"/>
      <c r="AP40" s="76">
        <f t="shared" si="86"/>
        <v>0</v>
      </c>
      <c r="AQ40" s="3">
        <f t="shared" si="87"/>
        <v>0</v>
      </c>
      <c r="AR40" s="3">
        <f t="shared" si="88"/>
        <v>1407175</v>
      </c>
      <c r="AS40" s="36">
        <v>0.3</v>
      </c>
      <c r="AT40" s="3">
        <f t="shared" si="89"/>
        <v>-422152.5</v>
      </c>
      <c r="AU40" s="3">
        <f t="shared" si="90"/>
        <v>985022.5</v>
      </c>
      <c r="AV40"/>
      <c r="AW40" s="35">
        <v>10</v>
      </c>
      <c r="AX40" s="3">
        <f t="shared" si="91"/>
        <v>985022.5</v>
      </c>
      <c r="AY40" s="3"/>
      <c r="AZ40" s="3"/>
      <c r="BA40" s="76">
        <f t="shared" si="92"/>
        <v>0</v>
      </c>
      <c r="BB40" s="3">
        <f t="shared" si="93"/>
        <v>0</v>
      </c>
      <c r="BC40" s="3">
        <f t="shared" si="94"/>
        <v>985022.5</v>
      </c>
      <c r="BD40" s="36">
        <v>0.3</v>
      </c>
      <c r="BE40" s="3">
        <f t="shared" si="95"/>
        <v>-295506.75</v>
      </c>
      <c r="BF40" s="3">
        <f t="shared" si="96"/>
        <v>689515.75</v>
      </c>
      <c r="BG40"/>
      <c r="BH40" s="35">
        <v>10</v>
      </c>
      <c r="BI40" s="3">
        <f t="shared" si="97"/>
        <v>689515.75</v>
      </c>
      <c r="BJ40" s="3"/>
      <c r="BK40" s="3"/>
      <c r="BL40" s="76">
        <f t="shared" si="98"/>
        <v>0</v>
      </c>
      <c r="BM40" s="3">
        <f t="shared" si="99"/>
        <v>0</v>
      </c>
      <c r="BN40" s="3">
        <f t="shared" si="100"/>
        <v>689515.75</v>
      </c>
      <c r="BO40" s="36">
        <v>0.3</v>
      </c>
      <c r="BP40" s="3">
        <f t="shared" si="101"/>
        <v>-206854.72500000001</v>
      </c>
      <c r="BQ40" s="3">
        <f t="shared" si="102"/>
        <v>482661.02500000002</v>
      </c>
      <c r="BS40" s="35">
        <v>10</v>
      </c>
      <c r="BT40" s="3">
        <f t="shared" si="103"/>
        <v>482661.02500000002</v>
      </c>
      <c r="BU40" s="3"/>
      <c r="BV40" s="3"/>
      <c r="BW40" s="76">
        <f t="shared" si="104"/>
        <v>0</v>
      </c>
      <c r="BX40" s="3">
        <f t="shared" si="105"/>
        <v>0</v>
      </c>
      <c r="BY40" s="3">
        <f t="shared" si="106"/>
        <v>482661.02500000002</v>
      </c>
      <c r="BZ40" s="36">
        <v>0.3</v>
      </c>
      <c r="CA40" s="3">
        <f t="shared" si="107"/>
        <v>-144798.3075</v>
      </c>
      <c r="CB40" s="3">
        <f t="shared" si="108"/>
        <v>337862.71750000003</v>
      </c>
      <c r="CD40" s="35">
        <v>10</v>
      </c>
      <c r="CE40" s="3">
        <f t="shared" si="109"/>
        <v>337862.71750000003</v>
      </c>
      <c r="CF40" s="3"/>
      <c r="CG40" s="3"/>
      <c r="CH40" s="76">
        <f t="shared" si="110"/>
        <v>0</v>
      </c>
      <c r="CI40" s="3">
        <f t="shared" si="111"/>
        <v>0</v>
      </c>
      <c r="CJ40" s="3">
        <f t="shared" si="112"/>
        <v>337862.71750000003</v>
      </c>
      <c r="CK40" s="36">
        <v>0.3</v>
      </c>
      <c r="CL40" s="3">
        <f t="shared" si="113"/>
        <v>-101358.81525</v>
      </c>
      <c r="CM40" s="3">
        <f t="shared" si="114"/>
        <v>236503.90225000004</v>
      </c>
      <c r="CO40" s="35">
        <v>10</v>
      </c>
      <c r="CP40" s="3">
        <f t="shared" si="115"/>
        <v>236503.90225000004</v>
      </c>
      <c r="CQ40" s="3"/>
      <c r="CR40" s="3"/>
      <c r="CS40" s="76">
        <f t="shared" si="116"/>
        <v>0</v>
      </c>
      <c r="CT40" s="3">
        <f t="shared" si="117"/>
        <v>0</v>
      </c>
      <c r="CU40" s="3">
        <f t="shared" si="118"/>
        <v>236503.90225000004</v>
      </c>
      <c r="CV40" s="36">
        <v>0.3</v>
      </c>
      <c r="CW40" s="3">
        <f t="shared" si="119"/>
        <v>-70951.170675000016</v>
      </c>
      <c r="CX40" s="3">
        <f t="shared" si="120"/>
        <v>165552.73157500004</v>
      </c>
      <c r="CZ40" s="35">
        <v>10</v>
      </c>
      <c r="DA40" s="3">
        <f t="shared" si="121"/>
        <v>165552.73157500004</v>
      </c>
      <c r="DB40" s="3"/>
      <c r="DC40" s="3"/>
      <c r="DD40" s="76">
        <f t="shared" si="122"/>
        <v>0</v>
      </c>
      <c r="DE40" s="3">
        <f t="shared" si="123"/>
        <v>0</v>
      </c>
      <c r="DF40" s="3">
        <f t="shared" si="124"/>
        <v>165552.73157500004</v>
      </c>
      <c r="DG40" s="36">
        <v>0.3</v>
      </c>
      <c r="DH40" s="3">
        <f t="shared" si="125"/>
        <v>-49665.819472500014</v>
      </c>
      <c r="DI40" s="3">
        <f t="shared" si="126"/>
        <v>115886.91210250003</v>
      </c>
    </row>
    <row r="41" spans="2:113" x14ac:dyDescent="0.25">
      <c r="P41" s="35">
        <v>10.1</v>
      </c>
      <c r="Q41" s="3"/>
      <c r="R41" s="3">
        <f t="shared" si="73"/>
        <v>0</v>
      </c>
      <c r="S41" s="3"/>
      <c r="T41" s="76">
        <f t="shared" si="74"/>
        <v>0</v>
      </c>
      <c r="U41" s="3">
        <f t="shared" si="75"/>
        <v>0</v>
      </c>
      <c r="V41" s="3">
        <f t="shared" si="76"/>
        <v>0</v>
      </c>
      <c r="W41" s="36">
        <v>0.3</v>
      </c>
      <c r="X41" s="3">
        <f t="shared" si="77"/>
        <v>0</v>
      </c>
      <c r="Y41" s="3">
        <f t="shared" si="78"/>
        <v>0</v>
      </c>
      <c r="Z41"/>
      <c r="AA41" s="35">
        <v>10.1</v>
      </c>
      <c r="AB41" s="3">
        <f t="shared" si="79"/>
        <v>0</v>
      </c>
      <c r="AC41" s="3"/>
      <c r="AD41" s="3"/>
      <c r="AE41" s="76">
        <f t="shared" si="80"/>
        <v>0</v>
      </c>
      <c r="AF41" s="3">
        <f t="shared" si="81"/>
        <v>0</v>
      </c>
      <c r="AG41" s="3">
        <f t="shared" si="82"/>
        <v>0</v>
      </c>
      <c r="AH41" s="36">
        <v>0.3</v>
      </c>
      <c r="AI41" s="3">
        <f t="shared" si="83"/>
        <v>0</v>
      </c>
      <c r="AJ41" s="3">
        <f t="shared" si="84"/>
        <v>0</v>
      </c>
      <c r="AK41"/>
      <c r="AL41" s="35">
        <v>10.1</v>
      </c>
      <c r="AM41" s="3">
        <f t="shared" si="85"/>
        <v>0</v>
      </c>
      <c r="AN41" s="3"/>
      <c r="AO41" s="3"/>
      <c r="AP41" s="76">
        <f t="shared" si="86"/>
        <v>0</v>
      </c>
      <c r="AQ41" s="3">
        <f t="shared" si="87"/>
        <v>0</v>
      </c>
      <c r="AR41" s="3">
        <f t="shared" si="88"/>
        <v>0</v>
      </c>
      <c r="AS41" s="36">
        <v>0.3</v>
      </c>
      <c r="AT41" s="3">
        <f t="shared" si="89"/>
        <v>0</v>
      </c>
      <c r="AU41" s="3">
        <f t="shared" si="90"/>
        <v>0</v>
      </c>
      <c r="AV41"/>
      <c r="AW41" s="35">
        <v>10.1</v>
      </c>
      <c r="AX41" s="3">
        <f t="shared" si="91"/>
        <v>0</v>
      </c>
      <c r="AY41" s="3"/>
      <c r="AZ41" s="3"/>
      <c r="BA41" s="76">
        <f t="shared" si="92"/>
        <v>0</v>
      </c>
      <c r="BB41" s="3">
        <f t="shared" si="93"/>
        <v>0</v>
      </c>
      <c r="BC41" s="3">
        <f t="shared" si="94"/>
        <v>0</v>
      </c>
      <c r="BD41" s="36">
        <v>0.3</v>
      </c>
      <c r="BE41" s="3">
        <f t="shared" si="95"/>
        <v>0</v>
      </c>
      <c r="BF41" s="3">
        <f t="shared" si="96"/>
        <v>0</v>
      </c>
      <c r="BG41"/>
      <c r="BH41" s="35">
        <v>10.1</v>
      </c>
      <c r="BI41" s="3">
        <f t="shared" si="97"/>
        <v>0</v>
      </c>
      <c r="BJ41" s="3"/>
      <c r="BK41" s="3"/>
      <c r="BL41" s="76">
        <f t="shared" si="98"/>
        <v>0</v>
      </c>
      <c r="BM41" s="3">
        <f t="shared" si="99"/>
        <v>0</v>
      </c>
      <c r="BN41" s="3">
        <f t="shared" si="100"/>
        <v>0</v>
      </c>
      <c r="BO41" s="36">
        <v>0.3</v>
      </c>
      <c r="BP41" s="3">
        <f t="shared" si="101"/>
        <v>0</v>
      </c>
      <c r="BQ41" s="3">
        <f t="shared" si="102"/>
        <v>0</v>
      </c>
      <c r="BS41" s="35">
        <v>10.1</v>
      </c>
      <c r="BT41" s="3">
        <f t="shared" si="103"/>
        <v>0</v>
      </c>
      <c r="BU41" s="3"/>
      <c r="BV41" s="3"/>
      <c r="BW41" s="76">
        <f t="shared" si="104"/>
        <v>0</v>
      </c>
      <c r="BX41" s="3">
        <f t="shared" si="105"/>
        <v>0</v>
      </c>
      <c r="BY41" s="3">
        <f t="shared" si="106"/>
        <v>0</v>
      </c>
      <c r="BZ41" s="36">
        <v>0.3</v>
      </c>
      <c r="CA41" s="3">
        <f t="shared" si="107"/>
        <v>0</v>
      </c>
      <c r="CB41" s="3">
        <f t="shared" si="108"/>
        <v>0</v>
      </c>
      <c r="CD41" s="35">
        <v>10.1</v>
      </c>
      <c r="CE41" s="3">
        <f t="shared" si="109"/>
        <v>0</v>
      </c>
      <c r="CF41" s="3"/>
      <c r="CG41" s="3"/>
      <c r="CH41" s="76">
        <f t="shared" si="110"/>
        <v>0</v>
      </c>
      <c r="CI41" s="3">
        <f t="shared" si="111"/>
        <v>0</v>
      </c>
      <c r="CJ41" s="3">
        <f t="shared" si="112"/>
        <v>0</v>
      </c>
      <c r="CK41" s="36">
        <v>0.3</v>
      </c>
      <c r="CL41" s="3">
        <f t="shared" si="113"/>
        <v>0</v>
      </c>
      <c r="CM41" s="3">
        <f t="shared" si="114"/>
        <v>0</v>
      </c>
      <c r="CO41" s="35">
        <v>10.1</v>
      </c>
      <c r="CP41" s="3">
        <f t="shared" si="115"/>
        <v>0</v>
      </c>
      <c r="CQ41" s="3"/>
      <c r="CR41" s="3"/>
      <c r="CS41" s="76">
        <f t="shared" si="116"/>
        <v>0</v>
      </c>
      <c r="CT41" s="3">
        <f t="shared" si="117"/>
        <v>0</v>
      </c>
      <c r="CU41" s="3">
        <f t="shared" si="118"/>
        <v>0</v>
      </c>
      <c r="CV41" s="36">
        <v>0.3</v>
      </c>
      <c r="CW41" s="3">
        <f t="shared" si="119"/>
        <v>0</v>
      </c>
      <c r="CX41" s="3">
        <f t="shared" si="120"/>
        <v>0</v>
      </c>
      <c r="CZ41" s="35">
        <v>10.1</v>
      </c>
      <c r="DA41" s="3">
        <f t="shared" si="121"/>
        <v>0</v>
      </c>
      <c r="DB41" s="3"/>
      <c r="DC41" s="3"/>
      <c r="DD41" s="76">
        <f t="shared" si="122"/>
        <v>0</v>
      </c>
      <c r="DE41" s="3">
        <f t="shared" si="123"/>
        <v>0</v>
      </c>
      <c r="DF41" s="3">
        <f t="shared" si="124"/>
        <v>0</v>
      </c>
      <c r="DG41" s="36">
        <v>0.3</v>
      </c>
      <c r="DH41" s="3">
        <f t="shared" si="125"/>
        <v>0</v>
      </c>
      <c r="DI41" s="3">
        <f t="shared" si="126"/>
        <v>0</v>
      </c>
    </row>
    <row r="42" spans="2:113" x14ac:dyDescent="0.25">
      <c r="P42" s="35">
        <v>12</v>
      </c>
      <c r="Q42" s="3"/>
      <c r="R42" s="3">
        <f t="shared" si="73"/>
        <v>9123900</v>
      </c>
      <c r="S42" s="3"/>
      <c r="T42" s="76">
        <f t="shared" si="74"/>
        <v>9123900</v>
      </c>
      <c r="U42" s="3">
        <f t="shared" si="75"/>
        <v>4561950</v>
      </c>
      <c r="V42" s="3">
        <f t="shared" si="76"/>
        <v>4561950</v>
      </c>
      <c r="W42" s="36">
        <v>1</v>
      </c>
      <c r="X42" s="3">
        <f t="shared" si="77"/>
        <v>-4561950</v>
      </c>
      <c r="Y42" s="3">
        <f t="shared" si="78"/>
        <v>4561950</v>
      </c>
      <c r="Z42"/>
      <c r="AA42" s="35">
        <v>12</v>
      </c>
      <c r="AB42" s="3">
        <f t="shared" si="79"/>
        <v>4561950</v>
      </c>
      <c r="AC42" s="3"/>
      <c r="AD42" s="3"/>
      <c r="AE42" s="76">
        <f t="shared" si="80"/>
        <v>0</v>
      </c>
      <c r="AF42" s="3">
        <f t="shared" si="81"/>
        <v>0</v>
      </c>
      <c r="AG42" s="3">
        <f t="shared" si="82"/>
        <v>4561950</v>
      </c>
      <c r="AH42" s="36">
        <v>1</v>
      </c>
      <c r="AI42" s="3">
        <f t="shared" si="83"/>
        <v>-4561950</v>
      </c>
      <c r="AJ42" s="3">
        <f t="shared" si="84"/>
        <v>0</v>
      </c>
      <c r="AK42"/>
      <c r="AL42" s="35">
        <v>12</v>
      </c>
      <c r="AM42" s="3">
        <f t="shared" si="85"/>
        <v>0</v>
      </c>
      <c r="AN42" s="3"/>
      <c r="AO42" s="3"/>
      <c r="AP42" s="76">
        <f t="shared" si="86"/>
        <v>0</v>
      </c>
      <c r="AQ42" s="3">
        <f t="shared" si="87"/>
        <v>0</v>
      </c>
      <c r="AR42" s="3">
        <f t="shared" si="88"/>
        <v>0</v>
      </c>
      <c r="AS42" s="36">
        <v>1</v>
      </c>
      <c r="AT42" s="3">
        <f t="shared" si="89"/>
        <v>0</v>
      </c>
      <c r="AU42" s="3">
        <f t="shared" si="90"/>
        <v>0</v>
      </c>
      <c r="AV42"/>
      <c r="AW42" s="35">
        <v>12</v>
      </c>
      <c r="AX42" s="3">
        <f t="shared" si="91"/>
        <v>0</v>
      </c>
      <c r="AY42" s="3"/>
      <c r="AZ42" s="3"/>
      <c r="BA42" s="76">
        <f t="shared" si="92"/>
        <v>0</v>
      </c>
      <c r="BB42" s="3">
        <f t="shared" si="93"/>
        <v>0</v>
      </c>
      <c r="BC42" s="3">
        <f t="shared" si="94"/>
        <v>0</v>
      </c>
      <c r="BD42" s="36">
        <v>1</v>
      </c>
      <c r="BE42" s="3">
        <f t="shared" si="95"/>
        <v>0</v>
      </c>
      <c r="BF42" s="3">
        <f t="shared" si="96"/>
        <v>0</v>
      </c>
      <c r="BG42"/>
      <c r="BH42" s="35">
        <v>12</v>
      </c>
      <c r="BI42" s="3">
        <f t="shared" si="97"/>
        <v>0</v>
      </c>
      <c r="BJ42" s="3"/>
      <c r="BK42" s="3"/>
      <c r="BL42" s="76">
        <f t="shared" si="98"/>
        <v>0</v>
      </c>
      <c r="BM42" s="3">
        <f t="shared" si="99"/>
        <v>0</v>
      </c>
      <c r="BN42" s="3">
        <f t="shared" si="100"/>
        <v>0</v>
      </c>
      <c r="BO42" s="36">
        <v>1</v>
      </c>
      <c r="BP42" s="3">
        <f t="shared" si="101"/>
        <v>0</v>
      </c>
      <c r="BQ42" s="3">
        <f t="shared" si="102"/>
        <v>0</v>
      </c>
      <c r="BS42" s="35">
        <v>12</v>
      </c>
      <c r="BT42" s="3">
        <f t="shared" si="103"/>
        <v>0</v>
      </c>
      <c r="BU42" s="3"/>
      <c r="BV42" s="3"/>
      <c r="BW42" s="76">
        <f t="shared" si="104"/>
        <v>0</v>
      </c>
      <c r="BX42" s="3">
        <f t="shared" si="105"/>
        <v>0</v>
      </c>
      <c r="BY42" s="3">
        <f t="shared" si="106"/>
        <v>0</v>
      </c>
      <c r="BZ42" s="36">
        <v>1</v>
      </c>
      <c r="CA42" s="3">
        <f t="shared" si="107"/>
        <v>0</v>
      </c>
      <c r="CB42" s="3">
        <f t="shared" si="108"/>
        <v>0</v>
      </c>
      <c r="CD42" s="35">
        <v>12</v>
      </c>
      <c r="CE42" s="3">
        <f t="shared" si="109"/>
        <v>0</v>
      </c>
      <c r="CF42" s="3"/>
      <c r="CG42" s="3"/>
      <c r="CH42" s="76">
        <f t="shared" si="110"/>
        <v>0</v>
      </c>
      <c r="CI42" s="3">
        <f t="shared" si="111"/>
        <v>0</v>
      </c>
      <c r="CJ42" s="3">
        <f t="shared" si="112"/>
        <v>0</v>
      </c>
      <c r="CK42" s="36">
        <v>1</v>
      </c>
      <c r="CL42" s="3">
        <f t="shared" si="113"/>
        <v>0</v>
      </c>
      <c r="CM42" s="3">
        <f t="shared" si="114"/>
        <v>0</v>
      </c>
      <c r="CO42" s="35">
        <v>12</v>
      </c>
      <c r="CP42" s="3">
        <f t="shared" si="115"/>
        <v>0</v>
      </c>
      <c r="CQ42" s="3"/>
      <c r="CR42" s="3"/>
      <c r="CS42" s="76">
        <f t="shared" si="116"/>
        <v>0</v>
      </c>
      <c r="CT42" s="3">
        <f t="shared" si="117"/>
        <v>0</v>
      </c>
      <c r="CU42" s="3">
        <f t="shared" si="118"/>
        <v>0</v>
      </c>
      <c r="CV42" s="36">
        <v>1</v>
      </c>
      <c r="CW42" s="3">
        <f t="shared" si="119"/>
        <v>0</v>
      </c>
      <c r="CX42" s="3">
        <f t="shared" si="120"/>
        <v>0</v>
      </c>
      <c r="CZ42" s="35">
        <v>12</v>
      </c>
      <c r="DA42" s="3">
        <f t="shared" si="121"/>
        <v>0</v>
      </c>
      <c r="DB42" s="3"/>
      <c r="DC42" s="3"/>
      <c r="DD42" s="76">
        <f t="shared" si="122"/>
        <v>0</v>
      </c>
      <c r="DE42" s="3">
        <f t="shared" si="123"/>
        <v>0</v>
      </c>
      <c r="DF42" s="3">
        <f t="shared" si="124"/>
        <v>0</v>
      </c>
      <c r="DG42" s="36">
        <v>1</v>
      </c>
      <c r="DH42" s="3">
        <f t="shared" si="125"/>
        <v>0</v>
      </c>
      <c r="DI42" s="3">
        <f t="shared" si="126"/>
        <v>0</v>
      </c>
    </row>
    <row r="43" spans="2:113" x14ac:dyDescent="0.25">
      <c r="P43" s="35" t="s">
        <v>29</v>
      </c>
      <c r="Q43" s="3"/>
      <c r="R43" s="3">
        <f t="shared" si="73"/>
        <v>0</v>
      </c>
      <c r="S43" s="3"/>
      <c r="T43" s="76">
        <f t="shared" si="74"/>
        <v>0</v>
      </c>
      <c r="U43" s="3">
        <f t="shared" si="75"/>
        <v>0</v>
      </c>
      <c r="V43" s="3">
        <f t="shared" si="76"/>
        <v>0</v>
      </c>
      <c r="W43" s="36"/>
      <c r="X43" s="3">
        <f t="shared" si="77"/>
        <v>0</v>
      </c>
      <c r="Y43" s="3">
        <f t="shared" si="78"/>
        <v>0</v>
      </c>
      <c r="Z43"/>
      <c r="AA43" s="35" t="s">
        <v>29</v>
      </c>
      <c r="AB43" s="3">
        <f t="shared" si="79"/>
        <v>0</v>
      </c>
      <c r="AC43" s="3"/>
      <c r="AD43" s="3"/>
      <c r="AE43" s="76">
        <f t="shared" si="80"/>
        <v>0</v>
      </c>
      <c r="AF43" s="3">
        <f t="shared" si="81"/>
        <v>0</v>
      </c>
      <c r="AG43" s="3">
        <f t="shared" si="82"/>
        <v>0</v>
      </c>
      <c r="AH43" s="36"/>
      <c r="AI43" s="3">
        <f t="shared" si="83"/>
        <v>0</v>
      </c>
      <c r="AJ43" s="3">
        <f t="shared" si="84"/>
        <v>0</v>
      </c>
      <c r="AK43"/>
      <c r="AL43" s="35" t="s">
        <v>29</v>
      </c>
      <c r="AM43" s="3">
        <f t="shared" si="85"/>
        <v>0</v>
      </c>
      <c r="AN43" s="3"/>
      <c r="AO43" s="3"/>
      <c r="AP43" s="76">
        <f t="shared" si="86"/>
        <v>0</v>
      </c>
      <c r="AQ43" s="3">
        <f t="shared" si="87"/>
        <v>0</v>
      </c>
      <c r="AR43" s="3">
        <f t="shared" si="88"/>
        <v>0</v>
      </c>
      <c r="AS43" s="36"/>
      <c r="AT43" s="3">
        <f t="shared" si="89"/>
        <v>0</v>
      </c>
      <c r="AU43" s="3">
        <f t="shared" si="90"/>
        <v>0</v>
      </c>
      <c r="AV43"/>
      <c r="AW43" s="35" t="s">
        <v>29</v>
      </c>
      <c r="AX43" s="3">
        <f t="shared" si="91"/>
        <v>0</v>
      </c>
      <c r="AY43" s="3"/>
      <c r="AZ43" s="3"/>
      <c r="BA43" s="76">
        <f t="shared" si="92"/>
        <v>0</v>
      </c>
      <c r="BB43" s="3">
        <f t="shared" si="93"/>
        <v>0</v>
      </c>
      <c r="BC43" s="3">
        <f t="shared" si="94"/>
        <v>0</v>
      </c>
      <c r="BD43" s="36"/>
      <c r="BE43" s="3">
        <f t="shared" si="95"/>
        <v>0</v>
      </c>
      <c r="BF43" s="3">
        <f t="shared" si="96"/>
        <v>0</v>
      </c>
      <c r="BG43"/>
      <c r="BH43" s="35" t="s">
        <v>29</v>
      </c>
      <c r="BI43" s="3">
        <f t="shared" si="97"/>
        <v>0</v>
      </c>
      <c r="BJ43" s="3"/>
      <c r="BK43" s="3"/>
      <c r="BL43" s="76">
        <f t="shared" si="98"/>
        <v>0</v>
      </c>
      <c r="BM43" s="3">
        <f t="shared" si="99"/>
        <v>0</v>
      </c>
      <c r="BN43" s="3">
        <f t="shared" si="100"/>
        <v>0</v>
      </c>
      <c r="BO43" s="36"/>
      <c r="BP43" s="3">
        <f t="shared" si="101"/>
        <v>0</v>
      </c>
      <c r="BQ43" s="3">
        <f t="shared" si="102"/>
        <v>0</v>
      </c>
      <c r="BS43" s="35" t="s">
        <v>29</v>
      </c>
      <c r="BT43" s="3">
        <f t="shared" si="103"/>
        <v>0</v>
      </c>
      <c r="BU43" s="3"/>
      <c r="BV43" s="3"/>
      <c r="BW43" s="76">
        <f t="shared" si="104"/>
        <v>0</v>
      </c>
      <c r="BX43" s="3">
        <f t="shared" si="105"/>
        <v>0</v>
      </c>
      <c r="BY43" s="3">
        <f t="shared" si="106"/>
        <v>0</v>
      </c>
      <c r="BZ43" s="36"/>
      <c r="CA43" s="3">
        <f t="shared" si="107"/>
        <v>0</v>
      </c>
      <c r="CB43" s="3">
        <f t="shared" si="108"/>
        <v>0</v>
      </c>
      <c r="CD43" s="35" t="s">
        <v>29</v>
      </c>
      <c r="CE43" s="3">
        <f t="shared" si="109"/>
        <v>0</v>
      </c>
      <c r="CF43" s="3"/>
      <c r="CG43" s="3"/>
      <c r="CH43" s="76">
        <f t="shared" si="110"/>
        <v>0</v>
      </c>
      <c r="CI43" s="3">
        <f t="shared" si="111"/>
        <v>0</v>
      </c>
      <c r="CJ43" s="3">
        <f t="shared" si="112"/>
        <v>0</v>
      </c>
      <c r="CK43" s="36"/>
      <c r="CL43" s="3">
        <f t="shared" si="113"/>
        <v>0</v>
      </c>
      <c r="CM43" s="3">
        <f t="shared" si="114"/>
        <v>0</v>
      </c>
      <c r="CO43" s="35" t="s">
        <v>29</v>
      </c>
      <c r="CP43" s="3">
        <f t="shared" si="115"/>
        <v>0</v>
      </c>
      <c r="CQ43" s="3"/>
      <c r="CR43" s="3"/>
      <c r="CS43" s="76">
        <f t="shared" si="116"/>
        <v>0</v>
      </c>
      <c r="CT43" s="3">
        <f t="shared" si="117"/>
        <v>0</v>
      </c>
      <c r="CU43" s="3">
        <f t="shared" si="118"/>
        <v>0</v>
      </c>
      <c r="CV43" s="36"/>
      <c r="CW43" s="3">
        <f t="shared" si="119"/>
        <v>0</v>
      </c>
      <c r="CX43" s="3">
        <f t="shared" si="120"/>
        <v>0</v>
      </c>
      <c r="CZ43" s="35" t="s">
        <v>29</v>
      </c>
      <c r="DA43" s="3">
        <f t="shared" si="121"/>
        <v>0</v>
      </c>
      <c r="DB43" s="3"/>
      <c r="DC43" s="3"/>
      <c r="DD43" s="76">
        <f t="shared" si="122"/>
        <v>0</v>
      </c>
      <c r="DE43" s="3">
        <f t="shared" si="123"/>
        <v>0</v>
      </c>
      <c r="DF43" s="3">
        <f t="shared" si="124"/>
        <v>0</v>
      </c>
      <c r="DG43" s="36"/>
      <c r="DH43" s="3">
        <f t="shared" si="125"/>
        <v>0</v>
      </c>
      <c r="DI43" s="3">
        <f t="shared" si="126"/>
        <v>0</v>
      </c>
    </row>
    <row r="44" spans="2:113" x14ac:dyDescent="0.25">
      <c r="P44" s="35" t="s">
        <v>30</v>
      </c>
      <c r="Q44" s="3"/>
      <c r="R44" s="3">
        <f t="shared" si="73"/>
        <v>0</v>
      </c>
      <c r="S44" s="3"/>
      <c r="T44" s="76">
        <f t="shared" si="74"/>
        <v>0</v>
      </c>
      <c r="U44" s="3">
        <f t="shared" si="75"/>
        <v>0</v>
      </c>
      <c r="V44" s="3">
        <f t="shared" si="76"/>
        <v>0</v>
      </c>
      <c r="W44" s="36"/>
      <c r="X44" s="3">
        <f t="shared" si="77"/>
        <v>0</v>
      </c>
      <c r="Y44" s="3">
        <f t="shared" si="78"/>
        <v>0</v>
      </c>
      <c r="Z44"/>
      <c r="AA44" s="35" t="s">
        <v>30</v>
      </c>
      <c r="AB44" s="3">
        <f t="shared" si="79"/>
        <v>0</v>
      </c>
      <c r="AC44" s="3"/>
      <c r="AD44" s="3"/>
      <c r="AE44" s="76">
        <f t="shared" si="80"/>
        <v>0</v>
      </c>
      <c r="AF44" s="3">
        <f t="shared" si="81"/>
        <v>0</v>
      </c>
      <c r="AG44" s="3">
        <f t="shared" si="82"/>
        <v>0</v>
      </c>
      <c r="AH44" s="36"/>
      <c r="AI44" s="3">
        <f t="shared" si="83"/>
        <v>0</v>
      </c>
      <c r="AJ44" s="3">
        <f t="shared" si="84"/>
        <v>0</v>
      </c>
      <c r="AK44"/>
      <c r="AL44" s="35" t="s">
        <v>30</v>
      </c>
      <c r="AM44" s="3">
        <f t="shared" si="85"/>
        <v>0</v>
      </c>
      <c r="AN44" s="3"/>
      <c r="AO44" s="3"/>
      <c r="AP44" s="76">
        <f t="shared" si="86"/>
        <v>0</v>
      </c>
      <c r="AQ44" s="3">
        <f t="shared" si="87"/>
        <v>0</v>
      </c>
      <c r="AR44" s="3">
        <f t="shared" si="88"/>
        <v>0</v>
      </c>
      <c r="AS44" s="36"/>
      <c r="AT44" s="3">
        <f t="shared" si="89"/>
        <v>0</v>
      </c>
      <c r="AU44" s="3">
        <f t="shared" si="90"/>
        <v>0</v>
      </c>
      <c r="AV44"/>
      <c r="AW44" s="35" t="s">
        <v>30</v>
      </c>
      <c r="AX44" s="3">
        <f t="shared" si="91"/>
        <v>0</v>
      </c>
      <c r="AY44" s="3"/>
      <c r="AZ44" s="3"/>
      <c r="BA44" s="76">
        <f t="shared" si="92"/>
        <v>0</v>
      </c>
      <c r="BB44" s="3">
        <f t="shared" si="93"/>
        <v>0</v>
      </c>
      <c r="BC44" s="3">
        <f t="shared" si="94"/>
        <v>0</v>
      </c>
      <c r="BD44" s="36"/>
      <c r="BE44" s="3">
        <f t="shared" si="95"/>
        <v>0</v>
      </c>
      <c r="BF44" s="3">
        <f t="shared" si="96"/>
        <v>0</v>
      </c>
      <c r="BG44"/>
      <c r="BH44" s="35" t="s">
        <v>30</v>
      </c>
      <c r="BI44" s="3">
        <f t="shared" si="97"/>
        <v>0</v>
      </c>
      <c r="BJ44" s="3"/>
      <c r="BK44" s="3"/>
      <c r="BL44" s="76">
        <f t="shared" si="98"/>
        <v>0</v>
      </c>
      <c r="BM44" s="3">
        <f t="shared" si="99"/>
        <v>0</v>
      </c>
      <c r="BN44" s="3">
        <f t="shared" si="100"/>
        <v>0</v>
      </c>
      <c r="BO44" s="36"/>
      <c r="BP44" s="3">
        <f t="shared" si="101"/>
        <v>0</v>
      </c>
      <c r="BQ44" s="3">
        <f t="shared" si="102"/>
        <v>0</v>
      </c>
      <c r="BS44" s="35" t="s">
        <v>30</v>
      </c>
      <c r="BT44" s="3">
        <f t="shared" si="103"/>
        <v>0</v>
      </c>
      <c r="BU44" s="3"/>
      <c r="BV44" s="3"/>
      <c r="BW44" s="76">
        <f t="shared" si="104"/>
        <v>0</v>
      </c>
      <c r="BX44" s="3">
        <f t="shared" si="105"/>
        <v>0</v>
      </c>
      <c r="BY44" s="3">
        <f t="shared" si="106"/>
        <v>0</v>
      </c>
      <c r="BZ44" s="36"/>
      <c r="CA44" s="3">
        <f t="shared" si="107"/>
        <v>0</v>
      </c>
      <c r="CB44" s="3">
        <f t="shared" si="108"/>
        <v>0</v>
      </c>
      <c r="CD44" s="35" t="s">
        <v>30</v>
      </c>
      <c r="CE44" s="3">
        <f t="shared" si="109"/>
        <v>0</v>
      </c>
      <c r="CF44" s="3"/>
      <c r="CG44" s="3"/>
      <c r="CH44" s="76">
        <f t="shared" si="110"/>
        <v>0</v>
      </c>
      <c r="CI44" s="3">
        <f t="shared" si="111"/>
        <v>0</v>
      </c>
      <c r="CJ44" s="3">
        <f t="shared" si="112"/>
        <v>0</v>
      </c>
      <c r="CK44" s="36"/>
      <c r="CL44" s="3">
        <f t="shared" si="113"/>
        <v>0</v>
      </c>
      <c r="CM44" s="3">
        <f t="shared" si="114"/>
        <v>0</v>
      </c>
      <c r="CO44" s="35" t="s">
        <v>30</v>
      </c>
      <c r="CP44" s="3">
        <f t="shared" si="115"/>
        <v>0</v>
      </c>
      <c r="CQ44" s="3"/>
      <c r="CR44" s="3"/>
      <c r="CS44" s="76">
        <f t="shared" si="116"/>
        <v>0</v>
      </c>
      <c r="CT44" s="3">
        <f t="shared" si="117"/>
        <v>0</v>
      </c>
      <c r="CU44" s="3">
        <f t="shared" si="118"/>
        <v>0</v>
      </c>
      <c r="CV44" s="36"/>
      <c r="CW44" s="3">
        <f t="shared" si="119"/>
        <v>0</v>
      </c>
      <c r="CX44" s="3">
        <f t="shared" si="120"/>
        <v>0</v>
      </c>
      <c r="CZ44" s="35" t="s">
        <v>30</v>
      </c>
      <c r="DA44" s="3">
        <f t="shared" si="121"/>
        <v>0</v>
      </c>
      <c r="DB44" s="3"/>
      <c r="DC44" s="3"/>
      <c r="DD44" s="76">
        <f t="shared" si="122"/>
        <v>0</v>
      </c>
      <c r="DE44" s="3">
        <f t="shared" si="123"/>
        <v>0</v>
      </c>
      <c r="DF44" s="3">
        <f t="shared" si="124"/>
        <v>0</v>
      </c>
      <c r="DG44" s="36"/>
      <c r="DH44" s="3">
        <f t="shared" si="125"/>
        <v>0</v>
      </c>
      <c r="DI44" s="3">
        <f t="shared" si="126"/>
        <v>0</v>
      </c>
    </row>
    <row r="45" spans="2:113" x14ac:dyDescent="0.25">
      <c r="P45" s="35" t="s">
        <v>31</v>
      </c>
      <c r="Q45" s="3"/>
      <c r="R45" s="3">
        <f t="shared" si="73"/>
        <v>0</v>
      </c>
      <c r="S45" s="3"/>
      <c r="T45" s="76">
        <f t="shared" si="74"/>
        <v>0</v>
      </c>
      <c r="U45" s="3">
        <f t="shared" si="75"/>
        <v>0</v>
      </c>
      <c r="V45" s="3">
        <f t="shared" si="76"/>
        <v>0</v>
      </c>
      <c r="W45" s="36"/>
      <c r="X45" s="3">
        <f t="shared" si="77"/>
        <v>0</v>
      </c>
      <c r="Y45" s="3">
        <f t="shared" si="78"/>
        <v>0</v>
      </c>
      <c r="Z45"/>
      <c r="AA45" s="35" t="s">
        <v>31</v>
      </c>
      <c r="AB45" s="3">
        <f t="shared" si="79"/>
        <v>0</v>
      </c>
      <c r="AC45" s="3"/>
      <c r="AD45" s="3"/>
      <c r="AE45" s="76">
        <f t="shared" si="80"/>
        <v>0</v>
      </c>
      <c r="AF45" s="3">
        <f t="shared" si="81"/>
        <v>0</v>
      </c>
      <c r="AG45" s="3">
        <f t="shared" si="82"/>
        <v>0</v>
      </c>
      <c r="AH45" s="36"/>
      <c r="AI45" s="3">
        <f t="shared" si="83"/>
        <v>0</v>
      </c>
      <c r="AJ45" s="3">
        <f t="shared" si="84"/>
        <v>0</v>
      </c>
      <c r="AK45"/>
      <c r="AL45" s="35" t="s">
        <v>31</v>
      </c>
      <c r="AM45" s="3">
        <f t="shared" si="85"/>
        <v>0</v>
      </c>
      <c r="AN45" s="3"/>
      <c r="AO45" s="3"/>
      <c r="AP45" s="76">
        <f t="shared" si="86"/>
        <v>0</v>
      </c>
      <c r="AQ45" s="3">
        <f t="shared" si="87"/>
        <v>0</v>
      </c>
      <c r="AR45" s="3">
        <f t="shared" si="88"/>
        <v>0</v>
      </c>
      <c r="AS45" s="36"/>
      <c r="AT45" s="3">
        <f t="shared" si="89"/>
        <v>0</v>
      </c>
      <c r="AU45" s="3">
        <f t="shared" si="90"/>
        <v>0</v>
      </c>
      <c r="AV45"/>
      <c r="AW45" s="35" t="s">
        <v>31</v>
      </c>
      <c r="AX45" s="3">
        <f t="shared" si="91"/>
        <v>0</v>
      </c>
      <c r="AY45" s="3"/>
      <c r="AZ45" s="3"/>
      <c r="BA45" s="76">
        <f t="shared" si="92"/>
        <v>0</v>
      </c>
      <c r="BB45" s="3">
        <f t="shared" si="93"/>
        <v>0</v>
      </c>
      <c r="BC45" s="3">
        <f t="shared" si="94"/>
        <v>0</v>
      </c>
      <c r="BD45" s="36"/>
      <c r="BE45" s="3">
        <f t="shared" si="95"/>
        <v>0</v>
      </c>
      <c r="BF45" s="3">
        <f t="shared" si="96"/>
        <v>0</v>
      </c>
      <c r="BG45"/>
      <c r="BH45" s="35" t="s">
        <v>31</v>
      </c>
      <c r="BI45" s="3">
        <f t="shared" si="97"/>
        <v>0</v>
      </c>
      <c r="BJ45" s="3"/>
      <c r="BK45" s="3"/>
      <c r="BL45" s="76">
        <f t="shared" si="98"/>
        <v>0</v>
      </c>
      <c r="BM45" s="3">
        <f t="shared" si="99"/>
        <v>0</v>
      </c>
      <c r="BN45" s="3">
        <f t="shared" si="100"/>
        <v>0</v>
      </c>
      <c r="BO45" s="36"/>
      <c r="BP45" s="3">
        <f t="shared" si="101"/>
        <v>0</v>
      </c>
      <c r="BQ45" s="3">
        <f t="shared" si="102"/>
        <v>0</v>
      </c>
      <c r="BS45" s="35" t="s">
        <v>31</v>
      </c>
      <c r="BT45" s="3">
        <f t="shared" si="103"/>
        <v>0</v>
      </c>
      <c r="BU45" s="3"/>
      <c r="BV45" s="3"/>
      <c r="BW45" s="76">
        <f t="shared" si="104"/>
        <v>0</v>
      </c>
      <c r="BX45" s="3">
        <f t="shared" si="105"/>
        <v>0</v>
      </c>
      <c r="BY45" s="3">
        <f t="shared" si="106"/>
        <v>0</v>
      </c>
      <c r="BZ45" s="36"/>
      <c r="CA45" s="3">
        <f t="shared" si="107"/>
        <v>0</v>
      </c>
      <c r="CB45" s="3">
        <f t="shared" si="108"/>
        <v>0</v>
      </c>
      <c r="CD45" s="35" t="s">
        <v>31</v>
      </c>
      <c r="CE45" s="3">
        <f t="shared" si="109"/>
        <v>0</v>
      </c>
      <c r="CF45" s="3"/>
      <c r="CG45" s="3"/>
      <c r="CH45" s="76">
        <f t="shared" si="110"/>
        <v>0</v>
      </c>
      <c r="CI45" s="3">
        <f t="shared" si="111"/>
        <v>0</v>
      </c>
      <c r="CJ45" s="3">
        <f t="shared" si="112"/>
        <v>0</v>
      </c>
      <c r="CK45" s="36"/>
      <c r="CL45" s="3">
        <f t="shared" si="113"/>
        <v>0</v>
      </c>
      <c r="CM45" s="3">
        <f t="shared" si="114"/>
        <v>0</v>
      </c>
      <c r="CO45" s="35" t="s">
        <v>31</v>
      </c>
      <c r="CP45" s="3">
        <f t="shared" si="115"/>
        <v>0</v>
      </c>
      <c r="CQ45" s="3"/>
      <c r="CR45" s="3"/>
      <c r="CS45" s="76">
        <f t="shared" si="116"/>
        <v>0</v>
      </c>
      <c r="CT45" s="3">
        <f t="shared" si="117"/>
        <v>0</v>
      </c>
      <c r="CU45" s="3">
        <f t="shared" si="118"/>
        <v>0</v>
      </c>
      <c r="CV45" s="36"/>
      <c r="CW45" s="3">
        <f t="shared" si="119"/>
        <v>0</v>
      </c>
      <c r="CX45" s="3">
        <f t="shared" si="120"/>
        <v>0</v>
      </c>
      <c r="CZ45" s="35" t="s">
        <v>31</v>
      </c>
      <c r="DA45" s="3">
        <f t="shared" si="121"/>
        <v>0</v>
      </c>
      <c r="DB45" s="3"/>
      <c r="DC45" s="3"/>
      <c r="DD45" s="76">
        <f t="shared" si="122"/>
        <v>0</v>
      </c>
      <c r="DE45" s="3">
        <f t="shared" si="123"/>
        <v>0</v>
      </c>
      <c r="DF45" s="3">
        <f t="shared" si="124"/>
        <v>0</v>
      </c>
      <c r="DG45" s="36"/>
      <c r="DH45" s="3">
        <f t="shared" si="125"/>
        <v>0</v>
      </c>
      <c r="DI45" s="3">
        <f t="shared" si="126"/>
        <v>0</v>
      </c>
    </row>
    <row r="46" spans="2:113" x14ac:dyDescent="0.25">
      <c r="P46" s="35" t="s">
        <v>32</v>
      </c>
      <c r="Q46" s="3"/>
      <c r="R46" s="3">
        <f t="shared" si="73"/>
        <v>0</v>
      </c>
      <c r="S46" s="3"/>
      <c r="T46" s="76">
        <f t="shared" si="74"/>
        <v>0</v>
      </c>
      <c r="U46" s="3">
        <f t="shared" si="75"/>
        <v>0</v>
      </c>
      <c r="V46" s="3">
        <f t="shared" si="76"/>
        <v>0</v>
      </c>
      <c r="W46" s="36"/>
      <c r="X46" s="3">
        <f t="shared" si="77"/>
        <v>0</v>
      </c>
      <c r="Y46" s="3">
        <f t="shared" si="78"/>
        <v>0</v>
      </c>
      <c r="Z46"/>
      <c r="AA46" s="35" t="s">
        <v>32</v>
      </c>
      <c r="AB46" s="3">
        <f t="shared" si="79"/>
        <v>0</v>
      </c>
      <c r="AC46" s="3"/>
      <c r="AD46" s="3"/>
      <c r="AE46" s="76">
        <f t="shared" si="80"/>
        <v>0</v>
      </c>
      <c r="AF46" s="3">
        <f t="shared" si="81"/>
        <v>0</v>
      </c>
      <c r="AG46" s="3">
        <f t="shared" si="82"/>
        <v>0</v>
      </c>
      <c r="AH46" s="36"/>
      <c r="AI46" s="3">
        <f t="shared" si="83"/>
        <v>0</v>
      </c>
      <c r="AJ46" s="3">
        <f t="shared" si="84"/>
        <v>0</v>
      </c>
      <c r="AK46"/>
      <c r="AL46" s="35" t="s">
        <v>32</v>
      </c>
      <c r="AM46" s="3">
        <f t="shared" si="85"/>
        <v>0</v>
      </c>
      <c r="AN46" s="3"/>
      <c r="AO46" s="3"/>
      <c r="AP46" s="76">
        <f t="shared" si="86"/>
        <v>0</v>
      </c>
      <c r="AQ46" s="3">
        <f t="shared" si="87"/>
        <v>0</v>
      </c>
      <c r="AR46" s="3">
        <f t="shared" si="88"/>
        <v>0</v>
      </c>
      <c r="AS46" s="36"/>
      <c r="AT46" s="3">
        <f t="shared" si="89"/>
        <v>0</v>
      </c>
      <c r="AU46" s="3">
        <f t="shared" si="90"/>
        <v>0</v>
      </c>
      <c r="AV46"/>
      <c r="AW46" s="35" t="s">
        <v>32</v>
      </c>
      <c r="AX46" s="3">
        <f t="shared" si="91"/>
        <v>0</v>
      </c>
      <c r="AY46" s="3"/>
      <c r="AZ46" s="3"/>
      <c r="BA46" s="76">
        <f t="shared" si="92"/>
        <v>0</v>
      </c>
      <c r="BB46" s="3">
        <f t="shared" si="93"/>
        <v>0</v>
      </c>
      <c r="BC46" s="3">
        <f t="shared" si="94"/>
        <v>0</v>
      </c>
      <c r="BD46" s="36"/>
      <c r="BE46" s="3">
        <f t="shared" si="95"/>
        <v>0</v>
      </c>
      <c r="BF46" s="3">
        <f t="shared" si="96"/>
        <v>0</v>
      </c>
      <c r="BG46"/>
      <c r="BH46" s="35" t="s">
        <v>32</v>
      </c>
      <c r="BI46" s="3">
        <f t="shared" si="97"/>
        <v>0</v>
      </c>
      <c r="BJ46" s="3"/>
      <c r="BK46" s="3"/>
      <c r="BL46" s="76">
        <f t="shared" si="98"/>
        <v>0</v>
      </c>
      <c r="BM46" s="3">
        <f t="shared" si="99"/>
        <v>0</v>
      </c>
      <c r="BN46" s="3">
        <f t="shared" si="100"/>
        <v>0</v>
      </c>
      <c r="BO46" s="36"/>
      <c r="BP46" s="3">
        <f t="shared" si="101"/>
        <v>0</v>
      </c>
      <c r="BQ46" s="3">
        <f t="shared" si="102"/>
        <v>0</v>
      </c>
      <c r="BS46" s="35" t="s">
        <v>32</v>
      </c>
      <c r="BT46" s="3">
        <f t="shared" si="103"/>
        <v>0</v>
      </c>
      <c r="BU46" s="3"/>
      <c r="BV46" s="3"/>
      <c r="BW46" s="76">
        <f t="shared" si="104"/>
        <v>0</v>
      </c>
      <c r="BX46" s="3">
        <f t="shared" si="105"/>
        <v>0</v>
      </c>
      <c r="BY46" s="3">
        <f t="shared" si="106"/>
        <v>0</v>
      </c>
      <c r="BZ46" s="36"/>
      <c r="CA46" s="3">
        <f t="shared" si="107"/>
        <v>0</v>
      </c>
      <c r="CB46" s="3">
        <f t="shared" si="108"/>
        <v>0</v>
      </c>
      <c r="CD46" s="35" t="s">
        <v>32</v>
      </c>
      <c r="CE46" s="3">
        <f t="shared" si="109"/>
        <v>0</v>
      </c>
      <c r="CF46" s="3"/>
      <c r="CG46" s="3"/>
      <c r="CH46" s="76">
        <f t="shared" si="110"/>
        <v>0</v>
      </c>
      <c r="CI46" s="3">
        <f t="shared" si="111"/>
        <v>0</v>
      </c>
      <c r="CJ46" s="3">
        <f t="shared" si="112"/>
        <v>0</v>
      </c>
      <c r="CK46" s="36"/>
      <c r="CL46" s="3">
        <f t="shared" si="113"/>
        <v>0</v>
      </c>
      <c r="CM46" s="3">
        <f t="shared" si="114"/>
        <v>0</v>
      </c>
      <c r="CO46" s="35" t="s">
        <v>32</v>
      </c>
      <c r="CP46" s="3">
        <f t="shared" si="115"/>
        <v>0</v>
      </c>
      <c r="CQ46" s="3"/>
      <c r="CR46" s="3"/>
      <c r="CS46" s="76">
        <f t="shared" si="116"/>
        <v>0</v>
      </c>
      <c r="CT46" s="3">
        <f t="shared" si="117"/>
        <v>0</v>
      </c>
      <c r="CU46" s="3">
        <f t="shared" si="118"/>
        <v>0</v>
      </c>
      <c r="CV46" s="36"/>
      <c r="CW46" s="3">
        <f t="shared" si="119"/>
        <v>0</v>
      </c>
      <c r="CX46" s="3">
        <f t="shared" si="120"/>
        <v>0</v>
      </c>
      <c r="CZ46" s="35" t="s">
        <v>32</v>
      </c>
      <c r="DA46" s="3">
        <f t="shared" si="121"/>
        <v>0</v>
      </c>
      <c r="DB46" s="3"/>
      <c r="DC46" s="3"/>
      <c r="DD46" s="76">
        <f t="shared" si="122"/>
        <v>0</v>
      </c>
      <c r="DE46" s="3">
        <f t="shared" si="123"/>
        <v>0</v>
      </c>
      <c r="DF46" s="3">
        <f t="shared" si="124"/>
        <v>0</v>
      </c>
      <c r="DG46" s="36"/>
      <c r="DH46" s="3">
        <f t="shared" si="125"/>
        <v>0</v>
      </c>
      <c r="DI46" s="3">
        <f t="shared" si="126"/>
        <v>0</v>
      </c>
    </row>
    <row r="47" spans="2:113" x14ac:dyDescent="0.25">
      <c r="P47" s="35">
        <v>14</v>
      </c>
      <c r="Q47" s="3"/>
      <c r="R47" s="3">
        <f t="shared" si="73"/>
        <v>0</v>
      </c>
      <c r="S47" s="3"/>
      <c r="T47" s="76">
        <f t="shared" si="74"/>
        <v>0</v>
      </c>
      <c r="U47" s="3">
        <f t="shared" si="75"/>
        <v>0</v>
      </c>
      <c r="V47" s="3">
        <f t="shared" si="76"/>
        <v>0</v>
      </c>
      <c r="W47" s="36"/>
      <c r="X47" s="3">
        <f t="shared" si="77"/>
        <v>0</v>
      </c>
      <c r="Y47" s="3">
        <f t="shared" si="78"/>
        <v>0</v>
      </c>
      <c r="Z47"/>
      <c r="AA47" s="35">
        <v>14</v>
      </c>
      <c r="AB47" s="3">
        <f t="shared" si="79"/>
        <v>0</v>
      </c>
      <c r="AC47" s="3"/>
      <c r="AD47" s="3"/>
      <c r="AE47" s="76">
        <f t="shared" si="80"/>
        <v>0</v>
      </c>
      <c r="AF47" s="3">
        <f t="shared" si="81"/>
        <v>0</v>
      </c>
      <c r="AG47" s="3">
        <f t="shared" si="82"/>
        <v>0</v>
      </c>
      <c r="AH47" s="36"/>
      <c r="AI47" s="3">
        <f t="shared" si="83"/>
        <v>0</v>
      </c>
      <c r="AJ47" s="3">
        <f t="shared" si="84"/>
        <v>0</v>
      </c>
      <c r="AK47"/>
      <c r="AL47" s="35">
        <v>14</v>
      </c>
      <c r="AM47" s="3">
        <f t="shared" si="85"/>
        <v>0</v>
      </c>
      <c r="AN47" s="3"/>
      <c r="AO47" s="3"/>
      <c r="AP47" s="76">
        <f t="shared" si="86"/>
        <v>0</v>
      </c>
      <c r="AQ47" s="3">
        <f t="shared" si="87"/>
        <v>0</v>
      </c>
      <c r="AR47" s="3">
        <f t="shared" si="88"/>
        <v>0</v>
      </c>
      <c r="AS47" s="36"/>
      <c r="AT47" s="3">
        <f t="shared" si="89"/>
        <v>0</v>
      </c>
      <c r="AU47" s="3">
        <f t="shared" si="90"/>
        <v>0</v>
      </c>
      <c r="AV47"/>
      <c r="AW47" s="35">
        <v>14</v>
      </c>
      <c r="AX47" s="3">
        <f t="shared" si="91"/>
        <v>0</v>
      </c>
      <c r="AY47" s="3"/>
      <c r="AZ47" s="3"/>
      <c r="BA47" s="76">
        <f t="shared" si="92"/>
        <v>0</v>
      </c>
      <c r="BB47" s="3">
        <f t="shared" si="93"/>
        <v>0</v>
      </c>
      <c r="BC47" s="3">
        <f t="shared" si="94"/>
        <v>0</v>
      </c>
      <c r="BD47" s="36"/>
      <c r="BE47" s="3">
        <f t="shared" si="95"/>
        <v>0</v>
      </c>
      <c r="BF47" s="3">
        <f t="shared" si="96"/>
        <v>0</v>
      </c>
      <c r="BG47"/>
      <c r="BH47" s="35">
        <v>14</v>
      </c>
      <c r="BI47" s="3">
        <f t="shared" si="97"/>
        <v>0</v>
      </c>
      <c r="BJ47" s="3"/>
      <c r="BK47" s="3"/>
      <c r="BL47" s="76">
        <f t="shared" si="98"/>
        <v>0</v>
      </c>
      <c r="BM47" s="3">
        <f t="shared" si="99"/>
        <v>0</v>
      </c>
      <c r="BN47" s="3">
        <f t="shared" si="100"/>
        <v>0</v>
      </c>
      <c r="BO47" s="36"/>
      <c r="BP47" s="3">
        <f t="shared" si="101"/>
        <v>0</v>
      </c>
      <c r="BQ47" s="3">
        <f t="shared" si="102"/>
        <v>0</v>
      </c>
      <c r="BS47" s="35">
        <v>14</v>
      </c>
      <c r="BT47" s="3">
        <f t="shared" si="103"/>
        <v>0</v>
      </c>
      <c r="BU47" s="3"/>
      <c r="BV47" s="3"/>
      <c r="BW47" s="76">
        <f t="shared" si="104"/>
        <v>0</v>
      </c>
      <c r="BX47" s="3">
        <f t="shared" si="105"/>
        <v>0</v>
      </c>
      <c r="BY47" s="3">
        <f t="shared" si="106"/>
        <v>0</v>
      </c>
      <c r="BZ47" s="36"/>
      <c r="CA47" s="3">
        <f t="shared" si="107"/>
        <v>0</v>
      </c>
      <c r="CB47" s="3">
        <f t="shared" si="108"/>
        <v>0</v>
      </c>
      <c r="CD47" s="35">
        <v>14</v>
      </c>
      <c r="CE47" s="3">
        <f t="shared" si="109"/>
        <v>0</v>
      </c>
      <c r="CF47" s="3"/>
      <c r="CG47" s="3"/>
      <c r="CH47" s="76">
        <f t="shared" si="110"/>
        <v>0</v>
      </c>
      <c r="CI47" s="3">
        <f t="shared" si="111"/>
        <v>0</v>
      </c>
      <c r="CJ47" s="3">
        <f t="shared" si="112"/>
        <v>0</v>
      </c>
      <c r="CK47" s="36"/>
      <c r="CL47" s="3">
        <f t="shared" si="113"/>
        <v>0</v>
      </c>
      <c r="CM47" s="3">
        <f t="shared" si="114"/>
        <v>0</v>
      </c>
      <c r="CO47" s="35">
        <v>14</v>
      </c>
      <c r="CP47" s="3">
        <f t="shared" si="115"/>
        <v>0</v>
      </c>
      <c r="CQ47" s="3"/>
      <c r="CR47" s="3"/>
      <c r="CS47" s="76">
        <f t="shared" si="116"/>
        <v>0</v>
      </c>
      <c r="CT47" s="3">
        <f t="shared" si="117"/>
        <v>0</v>
      </c>
      <c r="CU47" s="3">
        <f t="shared" si="118"/>
        <v>0</v>
      </c>
      <c r="CV47" s="36"/>
      <c r="CW47" s="3">
        <f t="shared" si="119"/>
        <v>0</v>
      </c>
      <c r="CX47" s="3">
        <f t="shared" si="120"/>
        <v>0</v>
      </c>
      <c r="CZ47" s="35">
        <v>14</v>
      </c>
      <c r="DA47" s="3">
        <f t="shared" si="121"/>
        <v>0</v>
      </c>
      <c r="DB47" s="3"/>
      <c r="DC47" s="3"/>
      <c r="DD47" s="76">
        <f t="shared" si="122"/>
        <v>0</v>
      </c>
      <c r="DE47" s="3">
        <f t="shared" si="123"/>
        <v>0</v>
      </c>
      <c r="DF47" s="3">
        <f t="shared" si="124"/>
        <v>0</v>
      </c>
      <c r="DG47" s="36"/>
      <c r="DH47" s="3">
        <f t="shared" si="125"/>
        <v>0</v>
      </c>
      <c r="DI47" s="3">
        <f t="shared" si="126"/>
        <v>0</v>
      </c>
    </row>
    <row r="48" spans="2:113" x14ac:dyDescent="0.25">
      <c r="P48" s="35">
        <v>17</v>
      </c>
      <c r="Q48" s="3"/>
      <c r="R48" s="3">
        <f t="shared" si="73"/>
        <v>0</v>
      </c>
      <c r="S48" s="3"/>
      <c r="T48" s="76">
        <f t="shared" si="74"/>
        <v>0</v>
      </c>
      <c r="U48" s="3">
        <f t="shared" si="75"/>
        <v>0</v>
      </c>
      <c r="V48" s="3">
        <f t="shared" si="76"/>
        <v>0</v>
      </c>
      <c r="W48" s="36">
        <v>0.08</v>
      </c>
      <c r="X48" s="3">
        <f t="shared" si="77"/>
        <v>0</v>
      </c>
      <c r="Y48" s="3">
        <f t="shared" si="78"/>
        <v>0</v>
      </c>
      <c r="Z48"/>
      <c r="AA48" s="35">
        <v>17</v>
      </c>
      <c r="AB48" s="3">
        <f t="shared" si="79"/>
        <v>0</v>
      </c>
      <c r="AC48" s="3"/>
      <c r="AD48" s="3"/>
      <c r="AE48" s="76">
        <f t="shared" si="80"/>
        <v>0</v>
      </c>
      <c r="AF48" s="3">
        <f t="shared" si="81"/>
        <v>0</v>
      </c>
      <c r="AG48" s="3">
        <f t="shared" si="82"/>
        <v>0</v>
      </c>
      <c r="AH48" s="36">
        <v>0.08</v>
      </c>
      <c r="AI48" s="3">
        <f t="shared" si="83"/>
        <v>0</v>
      </c>
      <c r="AJ48" s="3">
        <f t="shared" si="84"/>
        <v>0</v>
      </c>
      <c r="AK48"/>
      <c r="AL48" s="35">
        <v>17</v>
      </c>
      <c r="AM48" s="3">
        <f t="shared" si="85"/>
        <v>0</v>
      </c>
      <c r="AN48" s="3"/>
      <c r="AO48" s="3"/>
      <c r="AP48" s="76">
        <f t="shared" si="86"/>
        <v>0</v>
      </c>
      <c r="AQ48" s="3">
        <f t="shared" si="87"/>
        <v>0</v>
      </c>
      <c r="AR48" s="3">
        <f t="shared" si="88"/>
        <v>0</v>
      </c>
      <c r="AS48" s="36">
        <v>0.08</v>
      </c>
      <c r="AT48" s="3">
        <f t="shared" si="89"/>
        <v>0</v>
      </c>
      <c r="AU48" s="3">
        <f t="shared" si="90"/>
        <v>0</v>
      </c>
      <c r="AV48"/>
      <c r="AW48" s="35">
        <v>17</v>
      </c>
      <c r="AX48" s="3">
        <f t="shared" si="91"/>
        <v>0</v>
      </c>
      <c r="AY48" s="3"/>
      <c r="AZ48" s="3"/>
      <c r="BA48" s="76">
        <f t="shared" si="92"/>
        <v>0</v>
      </c>
      <c r="BB48" s="3">
        <f t="shared" si="93"/>
        <v>0</v>
      </c>
      <c r="BC48" s="3">
        <f t="shared" si="94"/>
        <v>0</v>
      </c>
      <c r="BD48" s="36">
        <v>0.08</v>
      </c>
      <c r="BE48" s="3">
        <f t="shared" si="95"/>
        <v>0</v>
      </c>
      <c r="BF48" s="3">
        <f t="shared" si="96"/>
        <v>0</v>
      </c>
      <c r="BG48"/>
      <c r="BH48" s="35">
        <v>17</v>
      </c>
      <c r="BI48" s="3">
        <f t="shared" si="97"/>
        <v>0</v>
      </c>
      <c r="BJ48" s="3"/>
      <c r="BK48" s="3"/>
      <c r="BL48" s="76">
        <f t="shared" si="98"/>
        <v>0</v>
      </c>
      <c r="BM48" s="3">
        <f t="shared" si="99"/>
        <v>0</v>
      </c>
      <c r="BN48" s="3">
        <f t="shared" si="100"/>
        <v>0</v>
      </c>
      <c r="BO48" s="36">
        <v>0.08</v>
      </c>
      <c r="BP48" s="3">
        <f t="shared" si="101"/>
        <v>0</v>
      </c>
      <c r="BQ48" s="3">
        <f t="shared" si="102"/>
        <v>0</v>
      </c>
      <c r="BS48" s="35">
        <v>17</v>
      </c>
      <c r="BT48" s="3">
        <f t="shared" si="103"/>
        <v>0</v>
      </c>
      <c r="BU48" s="3"/>
      <c r="BV48" s="3"/>
      <c r="BW48" s="76">
        <f t="shared" si="104"/>
        <v>0</v>
      </c>
      <c r="BX48" s="3">
        <f t="shared" si="105"/>
        <v>0</v>
      </c>
      <c r="BY48" s="3">
        <f t="shared" si="106"/>
        <v>0</v>
      </c>
      <c r="BZ48" s="36">
        <v>0.08</v>
      </c>
      <c r="CA48" s="3">
        <f t="shared" si="107"/>
        <v>0</v>
      </c>
      <c r="CB48" s="3">
        <f t="shared" si="108"/>
        <v>0</v>
      </c>
      <c r="CD48" s="35">
        <v>17</v>
      </c>
      <c r="CE48" s="3">
        <f t="shared" si="109"/>
        <v>0</v>
      </c>
      <c r="CF48" s="3"/>
      <c r="CG48" s="3"/>
      <c r="CH48" s="76">
        <f t="shared" si="110"/>
        <v>0</v>
      </c>
      <c r="CI48" s="3">
        <f t="shared" si="111"/>
        <v>0</v>
      </c>
      <c r="CJ48" s="3">
        <f t="shared" si="112"/>
        <v>0</v>
      </c>
      <c r="CK48" s="36">
        <v>0.08</v>
      </c>
      <c r="CL48" s="3">
        <f t="shared" si="113"/>
        <v>0</v>
      </c>
      <c r="CM48" s="3">
        <f t="shared" si="114"/>
        <v>0</v>
      </c>
      <c r="CO48" s="35">
        <v>17</v>
      </c>
      <c r="CP48" s="3">
        <f t="shared" si="115"/>
        <v>0</v>
      </c>
      <c r="CQ48" s="3"/>
      <c r="CR48" s="3"/>
      <c r="CS48" s="76">
        <f t="shared" si="116"/>
        <v>0</v>
      </c>
      <c r="CT48" s="3">
        <f t="shared" si="117"/>
        <v>0</v>
      </c>
      <c r="CU48" s="3">
        <f t="shared" si="118"/>
        <v>0</v>
      </c>
      <c r="CV48" s="36">
        <v>0.08</v>
      </c>
      <c r="CW48" s="3">
        <f t="shared" si="119"/>
        <v>0</v>
      </c>
      <c r="CX48" s="3">
        <f t="shared" si="120"/>
        <v>0</v>
      </c>
      <c r="CZ48" s="35">
        <v>17</v>
      </c>
      <c r="DA48" s="3">
        <f t="shared" si="121"/>
        <v>0</v>
      </c>
      <c r="DB48" s="3"/>
      <c r="DC48" s="3"/>
      <c r="DD48" s="76">
        <f t="shared" si="122"/>
        <v>0</v>
      </c>
      <c r="DE48" s="3">
        <f t="shared" si="123"/>
        <v>0</v>
      </c>
      <c r="DF48" s="3">
        <f t="shared" si="124"/>
        <v>0</v>
      </c>
      <c r="DG48" s="36">
        <v>0.08</v>
      </c>
      <c r="DH48" s="3">
        <f t="shared" si="125"/>
        <v>0</v>
      </c>
      <c r="DI48" s="3">
        <f t="shared" si="126"/>
        <v>0</v>
      </c>
    </row>
    <row r="49" spans="16:113" x14ac:dyDescent="0.25">
      <c r="P49" s="35">
        <v>42</v>
      </c>
      <c r="Q49" s="3"/>
      <c r="R49" s="3">
        <f t="shared" si="73"/>
        <v>0</v>
      </c>
      <c r="S49" s="3"/>
      <c r="T49" s="76">
        <f t="shared" si="74"/>
        <v>0</v>
      </c>
      <c r="U49" s="3">
        <f t="shared" si="75"/>
        <v>0</v>
      </c>
      <c r="V49" s="3">
        <f t="shared" si="76"/>
        <v>0</v>
      </c>
      <c r="W49" s="36">
        <v>0.12</v>
      </c>
      <c r="X49" s="3">
        <f t="shared" si="77"/>
        <v>0</v>
      </c>
      <c r="Y49" s="3">
        <f t="shared" si="78"/>
        <v>0</v>
      </c>
      <c r="Z49"/>
      <c r="AA49" s="35">
        <v>42</v>
      </c>
      <c r="AB49" s="3">
        <f t="shared" si="79"/>
        <v>0</v>
      </c>
      <c r="AC49" s="3"/>
      <c r="AD49" s="3"/>
      <c r="AE49" s="76">
        <f t="shared" si="80"/>
        <v>0</v>
      </c>
      <c r="AF49" s="3">
        <f t="shared" si="81"/>
        <v>0</v>
      </c>
      <c r="AG49" s="3">
        <f t="shared" si="82"/>
        <v>0</v>
      </c>
      <c r="AH49" s="36">
        <v>0.12</v>
      </c>
      <c r="AI49" s="3">
        <f t="shared" si="83"/>
        <v>0</v>
      </c>
      <c r="AJ49" s="3">
        <f t="shared" si="84"/>
        <v>0</v>
      </c>
      <c r="AK49"/>
      <c r="AL49" s="35">
        <v>42</v>
      </c>
      <c r="AM49" s="3">
        <f t="shared" si="85"/>
        <v>0</v>
      </c>
      <c r="AN49" s="3"/>
      <c r="AO49" s="3"/>
      <c r="AP49" s="76">
        <f t="shared" si="86"/>
        <v>0</v>
      </c>
      <c r="AQ49" s="3">
        <f t="shared" si="87"/>
        <v>0</v>
      </c>
      <c r="AR49" s="3">
        <f t="shared" si="88"/>
        <v>0</v>
      </c>
      <c r="AS49" s="36">
        <v>0.12</v>
      </c>
      <c r="AT49" s="3">
        <f t="shared" si="89"/>
        <v>0</v>
      </c>
      <c r="AU49" s="3">
        <f t="shared" si="90"/>
        <v>0</v>
      </c>
      <c r="AV49"/>
      <c r="AW49" s="35">
        <v>42</v>
      </c>
      <c r="AX49" s="3">
        <f t="shared" si="91"/>
        <v>0</v>
      </c>
      <c r="AY49" s="3"/>
      <c r="AZ49" s="3"/>
      <c r="BA49" s="76">
        <f t="shared" si="92"/>
        <v>0</v>
      </c>
      <c r="BB49" s="3">
        <f t="shared" si="93"/>
        <v>0</v>
      </c>
      <c r="BC49" s="3">
        <f t="shared" si="94"/>
        <v>0</v>
      </c>
      <c r="BD49" s="36">
        <v>0.12</v>
      </c>
      <c r="BE49" s="3">
        <f t="shared" si="95"/>
        <v>0</v>
      </c>
      <c r="BF49" s="3">
        <f t="shared" si="96"/>
        <v>0</v>
      </c>
      <c r="BG49"/>
      <c r="BH49" s="35">
        <v>42</v>
      </c>
      <c r="BI49" s="3">
        <f t="shared" si="97"/>
        <v>0</v>
      </c>
      <c r="BJ49" s="3"/>
      <c r="BK49" s="3"/>
      <c r="BL49" s="76">
        <f t="shared" si="98"/>
        <v>0</v>
      </c>
      <c r="BM49" s="3">
        <f t="shared" si="99"/>
        <v>0</v>
      </c>
      <c r="BN49" s="3">
        <f t="shared" si="100"/>
        <v>0</v>
      </c>
      <c r="BO49" s="36">
        <v>0.12</v>
      </c>
      <c r="BP49" s="3">
        <f t="shared" si="101"/>
        <v>0</v>
      </c>
      <c r="BQ49" s="3">
        <f t="shared" si="102"/>
        <v>0</v>
      </c>
      <c r="BS49" s="35">
        <v>42</v>
      </c>
      <c r="BT49" s="3">
        <f t="shared" si="103"/>
        <v>0</v>
      </c>
      <c r="BU49" s="3"/>
      <c r="BV49" s="3"/>
      <c r="BW49" s="76">
        <f t="shared" si="104"/>
        <v>0</v>
      </c>
      <c r="BX49" s="3">
        <f t="shared" si="105"/>
        <v>0</v>
      </c>
      <c r="BY49" s="3">
        <f t="shared" si="106"/>
        <v>0</v>
      </c>
      <c r="BZ49" s="36">
        <v>0.12</v>
      </c>
      <c r="CA49" s="3">
        <f t="shared" si="107"/>
        <v>0</v>
      </c>
      <c r="CB49" s="3">
        <f t="shared" si="108"/>
        <v>0</v>
      </c>
      <c r="CD49" s="35">
        <v>42</v>
      </c>
      <c r="CE49" s="3">
        <f t="shared" si="109"/>
        <v>0</v>
      </c>
      <c r="CF49" s="3"/>
      <c r="CG49" s="3"/>
      <c r="CH49" s="76">
        <f t="shared" si="110"/>
        <v>0</v>
      </c>
      <c r="CI49" s="3">
        <f t="shared" si="111"/>
        <v>0</v>
      </c>
      <c r="CJ49" s="3">
        <f t="shared" si="112"/>
        <v>0</v>
      </c>
      <c r="CK49" s="36">
        <v>0.12</v>
      </c>
      <c r="CL49" s="3">
        <f t="shared" si="113"/>
        <v>0</v>
      </c>
      <c r="CM49" s="3">
        <f t="shared" si="114"/>
        <v>0</v>
      </c>
      <c r="CO49" s="35">
        <v>42</v>
      </c>
      <c r="CP49" s="3">
        <f t="shared" si="115"/>
        <v>0</v>
      </c>
      <c r="CQ49" s="3"/>
      <c r="CR49" s="3"/>
      <c r="CS49" s="76">
        <f t="shared" si="116"/>
        <v>0</v>
      </c>
      <c r="CT49" s="3">
        <f t="shared" si="117"/>
        <v>0</v>
      </c>
      <c r="CU49" s="3">
        <f t="shared" si="118"/>
        <v>0</v>
      </c>
      <c r="CV49" s="36">
        <v>0.12</v>
      </c>
      <c r="CW49" s="3">
        <f t="shared" si="119"/>
        <v>0</v>
      </c>
      <c r="CX49" s="3">
        <f t="shared" si="120"/>
        <v>0</v>
      </c>
      <c r="CZ49" s="35">
        <v>42</v>
      </c>
      <c r="DA49" s="3">
        <f t="shared" si="121"/>
        <v>0</v>
      </c>
      <c r="DB49" s="3"/>
      <c r="DC49" s="3"/>
      <c r="DD49" s="76">
        <f t="shared" si="122"/>
        <v>0</v>
      </c>
      <c r="DE49" s="3">
        <f t="shared" si="123"/>
        <v>0</v>
      </c>
      <c r="DF49" s="3">
        <f t="shared" si="124"/>
        <v>0</v>
      </c>
      <c r="DG49" s="36">
        <v>0.12</v>
      </c>
      <c r="DH49" s="3">
        <f t="shared" si="125"/>
        <v>0</v>
      </c>
      <c r="DI49" s="3">
        <f t="shared" si="126"/>
        <v>0</v>
      </c>
    </row>
    <row r="50" spans="16:113" x14ac:dyDescent="0.25">
      <c r="P50" s="35">
        <v>43.1</v>
      </c>
      <c r="Q50" s="3"/>
      <c r="R50" s="3">
        <f t="shared" si="73"/>
        <v>0</v>
      </c>
      <c r="S50" s="3"/>
      <c r="T50" s="76">
        <f t="shared" si="74"/>
        <v>0</v>
      </c>
      <c r="U50" s="3">
        <f t="shared" si="75"/>
        <v>0</v>
      </c>
      <c r="V50" s="3">
        <f t="shared" si="76"/>
        <v>0</v>
      </c>
      <c r="W50" s="36">
        <v>0.3</v>
      </c>
      <c r="X50" s="3">
        <f t="shared" si="77"/>
        <v>0</v>
      </c>
      <c r="Y50" s="3">
        <f t="shared" si="78"/>
        <v>0</v>
      </c>
      <c r="Z50"/>
      <c r="AA50" s="35">
        <v>43.1</v>
      </c>
      <c r="AB50" s="3">
        <f t="shared" si="79"/>
        <v>0</v>
      </c>
      <c r="AC50" s="3"/>
      <c r="AD50" s="3"/>
      <c r="AE50" s="76">
        <f t="shared" si="80"/>
        <v>0</v>
      </c>
      <c r="AF50" s="3">
        <f t="shared" si="81"/>
        <v>0</v>
      </c>
      <c r="AG50" s="3">
        <f t="shared" si="82"/>
        <v>0</v>
      </c>
      <c r="AH50" s="36">
        <v>0.3</v>
      </c>
      <c r="AI50" s="3">
        <f t="shared" si="83"/>
        <v>0</v>
      </c>
      <c r="AJ50" s="3">
        <f t="shared" si="84"/>
        <v>0</v>
      </c>
      <c r="AK50"/>
      <c r="AL50" s="35">
        <v>43.1</v>
      </c>
      <c r="AM50" s="3">
        <f t="shared" si="85"/>
        <v>0</v>
      </c>
      <c r="AN50" s="3"/>
      <c r="AO50" s="3"/>
      <c r="AP50" s="76">
        <f t="shared" si="86"/>
        <v>0</v>
      </c>
      <c r="AQ50" s="3">
        <f t="shared" si="87"/>
        <v>0</v>
      </c>
      <c r="AR50" s="3">
        <f t="shared" si="88"/>
        <v>0</v>
      </c>
      <c r="AS50" s="36">
        <v>0.3</v>
      </c>
      <c r="AT50" s="3">
        <f t="shared" si="89"/>
        <v>0</v>
      </c>
      <c r="AU50" s="3">
        <f t="shared" si="90"/>
        <v>0</v>
      </c>
      <c r="AV50"/>
      <c r="AW50" s="35">
        <v>43.1</v>
      </c>
      <c r="AX50" s="3">
        <f t="shared" si="91"/>
        <v>0</v>
      </c>
      <c r="AY50" s="3"/>
      <c r="AZ50" s="3"/>
      <c r="BA50" s="76">
        <f t="shared" si="92"/>
        <v>0</v>
      </c>
      <c r="BB50" s="3">
        <f t="shared" si="93"/>
        <v>0</v>
      </c>
      <c r="BC50" s="3">
        <f t="shared" si="94"/>
        <v>0</v>
      </c>
      <c r="BD50" s="36">
        <v>0.3</v>
      </c>
      <c r="BE50" s="3">
        <f t="shared" si="95"/>
        <v>0</v>
      </c>
      <c r="BF50" s="3">
        <f t="shared" si="96"/>
        <v>0</v>
      </c>
      <c r="BG50"/>
      <c r="BH50" s="35">
        <v>43.1</v>
      </c>
      <c r="BI50" s="3">
        <f t="shared" si="97"/>
        <v>0</v>
      </c>
      <c r="BJ50" s="3"/>
      <c r="BK50" s="3"/>
      <c r="BL50" s="76">
        <f t="shared" si="98"/>
        <v>0</v>
      </c>
      <c r="BM50" s="3">
        <f t="shared" si="99"/>
        <v>0</v>
      </c>
      <c r="BN50" s="3">
        <f t="shared" si="100"/>
        <v>0</v>
      </c>
      <c r="BO50" s="36">
        <v>0.3</v>
      </c>
      <c r="BP50" s="3">
        <f t="shared" si="101"/>
        <v>0</v>
      </c>
      <c r="BQ50" s="3">
        <f t="shared" si="102"/>
        <v>0</v>
      </c>
      <c r="BS50" s="35">
        <v>43.1</v>
      </c>
      <c r="BT50" s="3">
        <f t="shared" si="103"/>
        <v>0</v>
      </c>
      <c r="BU50" s="3"/>
      <c r="BV50" s="3"/>
      <c r="BW50" s="76">
        <f t="shared" si="104"/>
        <v>0</v>
      </c>
      <c r="BX50" s="3">
        <f t="shared" si="105"/>
        <v>0</v>
      </c>
      <c r="BY50" s="3">
        <f t="shared" si="106"/>
        <v>0</v>
      </c>
      <c r="BZ50" s="36">
        <v>0.3</v>
      </c>
      <c r="CA50" s="3">
        <f t="shared" si="107"/>
        <v>0</v>
      </c>
      <c r="CB50" s="3">
        <f t="shared" si="108"/>
        <v>0</v>
      </c>
      <c r="CD50" s="35">
        <v>43.1</v>
      </c>
      <c r="CE50" s="3">
        <f t="shared" si="109"/>
        <v>0</v>
      </c>
      <c r="CF50" s="3"/>
      <c r="CG50" s="3"/>
      <c r="CH50" s="76">
        <f t="shared" si="110"/>
        <v>0</v>
      </c>
      <c r="CI50" s="3">
        <f t="shared" si="111"/>
        <v>0</v>
      </c>
      <c r="CJ50" s="3">
        <f t="shared" si="112"/>
        <v>0</v>
      </c>
      <c r="CK50" s="36">
        <v>0.3</v>
      </c>
      <c r="CL50" s="3">
        <f t="shared" si="113"/>
        <v>0</v>
      </c>
      <c r="CM50" s="3">
        <f t="shared" si="114"/>
        <v>0</v>
      </c>
      <c r="CO50" s="35">
        <v>43.1</v>
      </c>
      <c r="CP50" s="3">
        <f t="shared" si="115"/>
        <v>0</v>
      </c>
      <c r="CQ50" s="3"/>
      <c r="CR50" s="3"/>
      <c r="CS50" s="76">
        <f t="shared" si="116"/>
        <v>0</v>
      </c>
      <c r="CT50" s="3">
        <f t="shared" si="117"/>
        <v>0</v>
      </c>
      <c r="CU50" s="3">
        <f t="shared" si="118"/>
        <v>0</v>
      </c>
      <c r="CV50" s="36">
        <v>0.3</v>
      </c>
      <c r="CW50" s="3">
        <f t="shared" si="119"/>
        <v>0</v>
      </c>
      <c r="CX50" s="3">
        <f t="shared" si="120"/>
        <v>0</v>
      </c>
      <c r="CZ50" s="35">
        <v>43.1</v>
      </c>
      <c r="DA50" s="3">
        <f t="shared" si="121"/>
        <v>0</v>
      </c>
      <c r="DB50" s="3"/>
      <c r="DC50" s="3"/>
      <c r="DD50" s="76">
        <f t="shared" si="122"/>
        <v>0</v>
      </c>
      <c r="DE50" s="3">
        <f t="shared" si="123"/>
        <v>0</v>
      </c>
      <c r="DF50" s="3">
        <f t="shared" si="124"/>
        <v>0</v>
      </c>
      <c r="DG50" s="36">
        <v>0.3</v>
      </c>
      <c r="DH50" s="3">
        <f t="shared" si="125"/>
        <v>0</v>
      </c>
      <c r="DI50" s="3">
        <f t="shared" si="126"/>
        <v>0</v>
      </c>
    </row>
    <row r="51" spans="16:113" x14ac:dyDescent="0.25">
      <c r="P51" s="35">
        <v>43.2</v>
      </c>
      <c r="Q51" s="3"/>
      <c r="R51" s="3">
        <f t="shared" si="73"/>
        <v>0</v>
      </c>
      <c r="S51" s="3"/>
      <c r="T51" s="76">
        <f t="shared" si="74"/>
        <v>0</v>
      </c>
      <c r="U51" s="3">
        <f t="shared" si="75"/>
        <v>0</v>
      </c>
      <c r="V51" s="3">
        <f t="shared" si="76"/>
        <v>0</v>
      </c>
      <c r="W51" s="36">
        <v>0.5</v>
      </c>
      <c r="X51" s="3">
        <f t="shared" si="77"/>
        <v>0</v>
      </c>
      <c r="Y51" s="3">
        <f t="shared" si="78"/>
        <v>0</v>
      </c>
      <c r="Z51"/>
      <c r="AA51" s="35">
        <v>43.2</v>
      </c>
      <c r="AB51" s="3">
        <f t="shared" si="79"/>
        <v>0</v>
      </c>
      <c r="AC51" s="3"/>
      <c r="AD51" s="3"/>
      <c r="AE51" s="76">
        <f t="shared" si="80"/>
        <v>0</v>
      </c>
      <c r="AF51" s="3">
        <f t="shared" si="81"/>
        <v>0</v>
      </c>
      <c r="AG51" s="3">
        <f t="shared" si="82"/>
        <v>0</v>
      </c>
      <c r="AH51" s="36">
        <v>0.5</v>
      </c>
      <c r="AI51" s="3">
        <f t="shared" si="83"/>
        <v>0</v>
      </c>
      <c r="AJ51" s="3">
        <f t="shared" si="84"/>
        <v>0</v>
      </c>
      <c r="AK51"/>
      <c r="AL51" s="35">
        <v>43.2</v>
      </c>
      <c r="AM51" s="3">
        <f t="shared" si="85"/>
        <v>0</v>
      </c>
      <c r="AN51" s="3"/>
      <c r="AO51" s="3"/>
      <c r="AP51" s="76">
        <f t="shared" si="86"/>
        <v>0</v>
      </c>
      <c r="AQ51" s="3">
        <f t="shared" si="87"/>
        <v>0</v>
      </c>
      <c r="AR51" s="3">
        <f t="shared" si="88"/>
        <v>0</v>
      </c>
      <c r="AS51" s="36">
        <v>0.5</v>
      </c>
      <c r="AT51" s="3">
        <f t="shared" si="89"/>
        <v>0</v>
      </c>
      <c r="AU51" s="3">
        <f t="shared" si="90"/>
        <v>0</v>
      </c>
      <c r="AV51"/>
      <c r="AW51" s="35">
        <v>43.2</v>
      </c>
      <c r="AX51" s="3">
        <f t="shared" si="91"/>
        <v>0</v>
      </c>
      <c r="AY51" s="3"/>
      <c r="AZ51" s="3"/>
      <c r="BA51" s="76">
        <f t="shared" si="92"/>
        <v>0</v>
      </c>
      <c r="BB51" s="3">
        <f t="shared" si="93"/>
        <v>0</v>
      </c>
      <c r="BC51" s="3">
        <f t="shared" si="94"/>
        <v>0</v>
      </c>
      <c r="BD51" s="36">
        <v>0.5</v>
      </c>
      <c r="BE51" s="3">
        <f t="shared" si="95"/>
        <v>0</v>
      </c>
      <c r="BF51" s="3">
        <f t="shared" si="96"/>
        <v>0</v>
      </c>
      <c r="BG51"/>
      <c r="BH51" s="35">
        <v>43.2</v>
      </c>
      <c r="BI51" s="3">
        <f t="shared" si="97"/>
        <v>0</v>
      </c>
      <c r="BJ51" s="3"/>
      <c r="BK51" s="3"/>
      <c r="BL51" s="76">
        <f t="shared" si="98"/>
        <v>0</v>
      </c>
      <c r="BM51" s="3">
        <f t="shared" si="99"/>
        <v>0</v>
      </c>
      <c r="BN51" s="3">
        <f t="shared" si="100"/>
        <v>0</v>
      </c>
      <c r="BO51" s="36">
        <v>0.5</v>
      </c>
      <c r="BP51" s="3">
        <f t="shared" si="101"/>
        <v>0</v>
      </c>
      <c r="BQ51" s="3">
        <f t="shared" si="102"/>
        <v>0</v>
      </c>
      <c r="BS51" s="35">
        <v>43.2</v>
      </c>
      <c r="BT51" s="3">
        <f t="shared" si="103"/>
        <v>0</v>
      </c>
      <c r="BU51" s="3"/>
      <c r="BV51" s="3"/>
      <c r="BW51" s="76">
        <f t="shared" si="104"/>
        <v>0</v>
      </c>
      <c r="BX51" s="3">
        <f t="shared" si="105"/>
        <v>0</v>
      </c>
      <c r="BY51" s="3">
        <f t="shared" si="106"/>
        <v>0</v>
      </c>
      <c r="BZ51" s="36">
        <v>0.5</v>
      </c>
      <c r="CA51" s="3">
        <f t="shared" si="107"/>
        <v>0</v>
      </c>
      <c r="CB51" s="3">
        <f t="shared" si="108"/>
        <v>0</v>
      </c>
      <c r="CD51" s="35">
        <v>43.2</v>
      </c>
      <c r="CE51" s="3">
        <f t="shared" si="109"/>
        <v>0</v>
      </c>
      <c r="CF51" s="3"/>
      <c r="CG51" s="3"/>
      <c r="CH51" s="76">
        <f t="shared" si="110"/>
        <v>0</v>
      </c>
      <c r="CI51" s="3">
        <f t="shared" si="111"/>
        <v>0</v>
      </c>
      <c r="CJ51" s="3">
        <f t="shared" si="112"/>
        <v>0</v>
      </c>
      <c r="CK51" s="36">
        <v>0.5</v>
      </c>
      <c r="CL51" s="3">
        <f t="shared" si="113"/>
        <v>0</v>
      </c>
      <c r="CM51" s="3">
        <f t="shared" si="114"/>
        <v>0</v>
      </c>
      <c r="CO51" s="35">
        <v>43.2</v>
      </c>
      <c r="CP51" s="3">
        <f t="shared" si="115"/>
        <v>0</v>
      </c>
      <c r="CQ51" s="3"/>
      <c r="CR51" s="3"/>
      <c r="CS51" s="76">
        <f t="shared" si="116"/>
        <v>0</v>
      </c>
      <c r="CT51" s="3">
        <f t="shared" si="117"/>
        <v>0</v>
      </c>
      <c r="CU51" s="3">
        <f t="shared" si="118"/>
        <v>0</v>
      </c>
      <c r="CV51" s="36">
        <v>0.5</v>
      </c>
      <c r="CW51" s="3">
        <f t="shared" si="119"/>
        <v>0</v>
      </c>
      <c r="CX51" s="3">
        <f t="shared" si="120"/>
        <v>0</v>
      </c>
      <c r="CZ51" s="35">
        <v>43.2</v>
      </c>
      <c r="DA51" s="3">
        <f t="shared" si="121"/>
        <v>0</v>
      </c>
      <c r="DB51" s="3"/>
      <c r="DC51" s="3"/>
      <c r="DD51" s="76">
        <f t="shared" si="122"/>
        <v>0</v>
      </c>
      <c r="DE51" s="3">
        <f t="shared" si="123"/>
        <v>0</v>
      </c>
      <c r="DF51" s="3">
        <f t="shared" si="124"/>
        <v>0</v>
      </c>
      <c r="DG51" s="36">
        <v>0.5</v>
      </c>
      <c r="DH51" s="3">
        <f t="shared" si="125"/>
        <v>0</v>
      </c>
      <c r="DI51" s="3">
        <f t="shared" si="126"/>
        <v>0</v>
      </c>
    </row>
    <row r="52" spans="16:113" x14ac:dyDescent="0.25">
      <c r="P52" s="35">
        <v>45</v>
      </c>
      <c r="Q52" s="3"/>
      <c r="R52" s="3">
        <f t="shared" si="73"/>
        <v>0</v>
      </c>
      <c r="S52" s="3"/>
      <c r="T52" s="76">
        <f t="shared" si="74"/>
        <v>0</v>
      </c>
      <c r="U52" s="3">
        <f t="shared" si="75"/>
        <v>0</v>
      </c>
      <c r="V52" s="3">
        <f t="shared" si="76"/>
        <v>0</v>
      </c>
      <c r="W52" s="36">
        <v>0.45</v>
      </c>
      <c r="X52" s="3">
        <f t="shared" si="77"/>
        <v>0</v>
      </c>
      <c r="Y52" s="3">
        <f t="shared" si="78"/>
        <v>0</v>
      </c>
      <c r="Z52"/>
      <c r="AA52" s="35">
        <v>45</v>
      </c>
      <c r="AB52" s="3">
        <f t="shared" si="79"/>
        <v>0</v>
      </c>
      <c r="AC52" s="3"/>
      <c r="AD52" s="3"/>
      <c r="AE52" s="76">
        <f t="shared" si="80"/>
        <v>0</v>
      </c>
      <c r="AF52" s="3">
        <f t="shared" si="81"/>
        <v>0</v>
      </c>
      <c r="AG52" s="3">
        <f t="shared" si="82"/>
        <v>0</v>
      </c>
      <c r="AH52" s="36">
        <v>0.45</v>
      </c>
      <c r="AI52" s="3">
        <f t="shared" si="83"/>
        <v>0</v>
      </c>
      <c r="AJ52" s="3">
        <f t="shared" si="84"/>
        <v>0</v>
      </c>
      <c r="AK52"/>
      <c r="AL52" s="35">
        <v>45</v>
      </c>
      <c r="AM52" s="3">
        <f t="shared" si="85"/>
        <v>0</v>
      </c>
      <c r="AN52" s="3"/>
      <c r="AO52" s="3"/>
      <c r="AP52" s="76">
        <f t="shared" si="86"/>
        <v>0</v>
      </c>
      <c r="AQ52" s="3">
        <f t="shared" si="87"/>
        <v>0</v>
      </c>
      <c r="AR52" s="3">
        <f t="shared" si="88"/>
        <v>0</v>
      </c>
      <c r="AS52" s="36">
        <v>0.45</v>
      </c>
      <c r="AT52" s="3">
        <f t="shared" si="89"/>
        <v>0</v>
      </c>
      <c r="AU52" s="3">
        <f t="shared" si="90"/>
        <v>0</v>
      </c>
      <c r="AV52"/>
      <c r="AW52" s="35">
        <v>45</v>
      </c>
      <c r="AX52" s="3">
        <f t="shared" si="91"/>
        <v>0</v>
      </c>
      <c r="AY52" s="3"/>
      <c r="AZ52" s="3"/>
      <c r="BA52" s="76">
        <f t="shared" si="92"/>
        <v>0</v>
      </c>
      <c r="BB52" s="3">
        <f t="shared" si="93"/>
        <v>0</v>
      </c>
      <c r="BC52" s="3">
        <f t="shared" si="94"/>
        <v>0</v>
      </c>
      <c r="BD52" s="36">
        <v>0.45</v>
      </c>
      <c r="BE52" s="3">
        <f t="shared" si="95"/>
        <v>0</v>
      </c>
      <c r="BF52" s="3">
        <f t="shared" si="96"/>
        <v>0</v>
      </c>
      <c r="BG52"/>
      <c r="BH52" s="35">
        <v>45</v>
      </c>
      <c r="BI52" s="3">
        <f t="shared" si="97"/>
        <v>0</v>
      </c>
      <c r="BJ52" s="3"/>
      <c r="BK52" s="3"/>
      <c r="BL52" s="76">
        <f t="shared" si="98"/>
        <v>0</v>
      </c>
      <c r="BM52" s="3">
        <f t="shared" si="99"/>
        <v>0</v>
      </c>
      <c r="BN52" s="3">
        <f t="shared" si="100"/>
        <v>0</v>
      </c>
      <c r="BO52" s="36">
        <v>0.45</v>
      </c>
      <c r="BP52" s="3">
        <f t="shared" si="101"/>
        <v>0</v>
      </c>
      <c r="BQ52" s="3">
        <f t="shared" si="102"/>
        <v>0</v>
      </c>
      <c r="BS52" s="35">
        <v>45</v>
      </c>
      <c r="BT52" s="3">
        <f t="shared" si="103"/>
        <v>0</v>
      </c>
      <c r="BU52" s="3"/>
      <c r="BV52" s="3"/>
      <c r="BW52" s="76">
        <f t="shared" si="104"/>
        <v>0</v>
      </c>
      <c r="BX52" s="3">
        <f t="shared" si="105"/>
        <v>0</v>
      </c>
      <c r="BY52" s="3">
        <f t="shared" si="106"/>
        <v>0</v>
      </c>
      <c r="BZ52" s="36">
        <v>0.45</v>
      </c>
      <c r="CA52" s="3">
        <f t="shared" si="107"/>
        <v>0</v>
      </c>
      <c r="CB52" s="3">
        <f t="shared" si="108"/>
        <v>0</v>
      </c>
      <c r="CD52" s="35">
        <v>45</v>
      </c>
      <c r="CE52" s="3">
        <f t="shared" si="109"/>
        <v>0</v>
      </c>
      <c r="CF52" s="3"/>
      <c r="CG52" s="3"/>
      <c r="CH52" s="76">
        <f t="shared" si="110"/>
        <v>0</v>
      </c>
      <c r="CI52" s="3">
        <f t="shared" si="111"/>
        <v>0</v>
      </c>
      <c r="CJ52" s="3">
        <f t="shared" si="112"/>
        <v>0</v>
      </c>
      <c r="CK52" s="36">
        <v>0.45</v>
      </c>
      <c r="CL52" s="3">
        <f t="shared" si="113"/>
        <v>0</v>
      </c>
      <c r="CM52" s="3">
        <f t="shared" si="114"/>
        <v>0</v>
      </c>
      <c r="CO52" s="35">
        <v>45</v>
      </c>
      <c r="CP52" s="3">
        <f t="shared" si="115"/>
        <v>0</v>
      </c>
      <c r="CQ52" s="3"/>
      <c r="CR52" s="3"/>
      <c r="CS52" s="76">
        <f t="shared" si="116"/>
        <v>0</v>
      </c>
      <c r="CT52" s="3">
        <f t="shared" si="117"/>
        <v>0</v>
      </c>
      <c r="CU52" s="3">
        <f t="shared" si="118"/>
        <v>0</v>
      </c>
      <c r="CV52" s="36">
        <v>0.45</v>
      </c>
      <c r="CW52" s="3">
        <f t="shared" si="119"/>
        <v>0</v>
      </c>
      <c r="CX52" s="3">
        <f t="shared" si="120"/>
        <v>0</v>
      </c>
      <c r="CZ52" s="35">
        <v>45</v>
      </c>
      <c r="DA52" s="3">
        <f t="shared" si="121"/>
        <v>0</v>
      </c>
      <c r="DB52" s="3"/>
      <c r="DC52" s="3"/>
      <c r="DD52" s="76">
        <f t="shared" si="122"/>
        <v>0</v>
      </c>
      <c r="DE52" s="3">
        <f t="shared" si="123"/>
        <v>0</v>
      </c>
      <c r="DF52" s="3">
        <f t="shared" si="124"/>
        <v>0</v>
      </c>
      <c r="DG52" s="36">
        <v>0.45</v>
      </c>
      <c r="DH52" s="3">
        <f t="shared" si="125"/>
        <v>0</v>
      </c>
      <c r="DI52" s="3">
        <f t="shared" si="126"/>
        <v>0</v>
      </c>
    </row>
    <row r="53" spans="16:113" x14ac:dyDescent="0.25">
      <c r="P53" s="35">
        <v>46</v>
      </c>
      <c r="Q53" s="3"/>
      <c r="R53" s="3">
        <f t="shared" si="73"/>
        <v>0</v>
      </c>
      <c r="S53" s="3"/>
      <c r="T53" s="76">
        <f t="shared" si="74"/>
        <v>0</v>
      </c>
      <c r="U53" s="3">
        <f t="shared" si="75"/>
        <v>0</v>
      </c>
      <c r="V53" s="3">
        <f t="shared" si="76"/>
        <v>0</v>
      </c>
      <c r="W53" s="36">
        <v>0.3</v>
      </c>
      <c r="X53" s="3">
        <f t="shared" si="77"/>
        <v>0</v>
      </c>
      <c r="Y53" s="3">
        <f t="shared" si="78"/>
        <v>0</v>
      </c>
      <c r="Z53"/>
      <c r="AA53" s="35">
        <v>46</v>
      </c>
      <c r="AB53" s="3">
        <f t="shared" si="79"/>
        <v>0</v>
      </c>
      <c r="AC53" s="3"/>
      <c r="AD53" s="3"/>
      <c r="AE53" s="76">
        <f t="shared" si="80"/>
        <v>0</v>
      </c>
      <c r="AF53" s="3">
        <f t="shared" si="81"/>
        <v>0</v>
      </c>
      <c r="AG53" s="3">
        <f t="shared" si="82"/>
        <v>0</v>
      </c>
      <c r="AH53" s="36">
        <v>0.3</v>
      </c>
      <c r="AI53" s="3">
        <f t="shared" si="83"/>
        <v>0</v>
      </c>
      <c r="AJ53" s="3">
        <f t="shared" si="84"/>
        <v>0</v>
      </c>
      <c r="AK53"/>
      <c r="AL53" s="35">
        <v>46</v>
      </c>
      <c r="AM53" s="3">
        <f t="shared" si="85"/>
        <v>0</v>
      </c>
      <c r="AN53" s="3"/>
      <c r="AO53" s="3"/>
      <c r="AP53" s="76">
        <f t="shared" si="86"/>
        <v>0</v>
      </c>
      <c r="AQ53" s="3">
        <f t="shared" si="87"/>
        <v>0</v>
      </c>
      <c r="AR53" s="3">
        <f t="shared" si="88"/>
        <v>0</v>
      </c>
      <c r="AS53" s="36">
        <v>0.3</v>
      </c>
      <c r="AT53" s="3">
        <f t="shared" si="89"/>
        <v>0</v>
      </c>
      <c r="AU53" s="3">
        <f t="shared" si="90"/>
        <v>0</v>
      </c>
      <c r="AV53"/>
      <c r="AW53" s="35">
        <v>46</v>
      </c>
      <c r="AX53" s="3">
        <f t="shared" si="91"/>
        <v>0</v>
      </c>
      <c r="AY53" s="3"/>
      <c r="AZ53" s="3"/>
      <c r="BA53" s="76">
        <f t="shared" si="92"/>
        <v>0</v>
      </c>
      <c r="BB53" s="3">
        <f t="shared" si="93"/>
        <v>0</v>
      </c>
      <c r="BC53" s="3">
        <f t="shared" si="94"/>
        <v>0</v>
      </c>
      <c r="BD53" s="36">
        <v>0.3</v>
      </c>
      <c r="BE53" s="3">
        <f t="shared" si="95"/>
        <v>0</v>
      </c>
      <c r="BF53" s="3">
        <f t="shared" si="96"/>
        <v>0</v>
      </c>
      <c r="BG53"/>
      <c r="BH53" s="35">
        <v>46</v>
      </c>
      <c r="BI53" s="3">
        <f t="shared" si="97"/>
        <v>0</v>
      </c>
      <c r="BJ53" s="3"/>
      <c r="BK53" s="3"/>
      <c r="BL53" s="76">
        <f t="shared" si="98"/>
        <v>0</v>
      </c>
      <c r="BM53" s="3">
        <f t="shared" si="99"/>
        <v>0</v>
      </c>
      <c r="BN53" s="3">
        <f t="shared" si="100"/>
        <v>0</v>
      </c>
      <c r="BO53" s="36">
        <v>0.3</v>
      </c>
      <c r="BP53" s="3">
        <f t="shared" si="101"/>
        <v>0</v>
      </c>
      <c r="BQ53" s="3">
        <f t="shared" si="102"/>
        <v>0</v>
      </c>
      <c r="BS53" s="35">
        <v>46</v>
      </c>
      <c r="BT53" s="3">
        <f t="shared" si="103"/>
        <v>0</v>
      </c>
      <c r="BU53" s="3"/>
      <c r="BV53" s="3"/>
      <c r="BW53" s="76">
        <f t="shared" si="104"/>
        <v>0</v>
      </c>
      <c r="BX53" s="3">
        <f t="shared" si="105"/>
        <v>0</v>
      </c>
      <c r="BY53" s="3">
        <f t="shared" si="106"/>
        <v>0</v>
      </c>
      <c r="BZ53" s="36">
        <v>0.3</v>
      </c>
      <c r="CA53" s="3">
        <f t="shared" si="107"/>
        <v>0</v>
      </c>
      <c r="CB53" s="3">
        <f t="shared" si="108"/>
        <v>0</v>
      </c>
      <c r="CD53" s="35">
        <v>46</v>
      </c>
      <c r="CE53" s="3">
        <f t="shared" si="109"/>
        <v>0</v>
      </c>
      <c r="CF53" s="3"/>
      <c r="CG53" s="3"/>
      <c r="CH53" s="76">
        <f t="shared" si="110"/>
        <v>0</v>
      </c>
      <c r="CI53" s="3">
        <f t="shared" si="111"/>
        <v>0</v>
      </c>
      <c r="CJ53" s="3">
        <f t="shared" si="112"/>
        <v>0</v>
      </c>
      <c r="CK53" s="36">
        <v>0.3</v>
      </c>
      <c r="CL53" s="3">
        <f t="shared" si="113"/>
        <v>0</v>
      </c>
      <c r="CM53" s="3">
        <f t="shared" si="114"/>
        <v>0</v>
      </c>
      <c r="CO53" s="35">
        <v>46</v>
      </c>
      <c r="CP53" s="3">
        <f t="shared" si="115"/>
        <v>0</v>
      </c>
      <c r="CQ53" s="3"/>
      <c r="CR53" s="3"/>
      <c r="CS53" s="76">
        <f t="shared" si="116"/>
        <v>0</v>
      </c>
      <c r="CT53" s="3">
        <f t="shared" si="117"/>
        <v>0</v>
      </c>
      <c r="CU53" s="3">
        <f t="shared" si="118"/>
        <v>0</v>
      </c>
      <c r="CV53" s="36">
        <v>0.3</v>
      </c>
      <c r="CW53" s="3">
        <f t="shared" si="119"/>
        <v>0</v>
      </c>
      <c r="CX53" s="3">
        <f t="shared" si="120"/>
        <v>0</v>
      </c>
      <c r="CZ53" s="35">
        <v>46</v>
      </c>
      <c r="DA53" s="3">
        <f t="shared" si="121"/>
        <v>0</v>
      </c>
      <c r="DB53" s="3"/>
      <c r="DC53" s="3"/>
      <c r="DD53" s="76">
        <f t="shared" si="122"/>
        <v>0</v>
      </c>
      <c r="DE53" s="3">
        <f t="shared" si="123"/>
        <v>0</v>
      </c>
      <c r="DF53" s="3">
        <f t="shared" si="124"/>
        <v>0</v>
      </c>
      <c r="DG53" s="36">
        <v>0.3</v>
      </c>
      <c r="DH53" s="3">
        <f t="shared" si="125"/>
        <v>0</v>
      </c>
      <c r="DI53" s="3">
        <f t="shared" si="126"/>
        <v>0</v>
      </c>
    </row>
    <row r="54" spans="16:113" x14ac:dyDescent="0.25">
      <c r="P54" s="35">
        <v>47</v>
      </c>
      <c r="Q54" s="3"/>
      <c r="R54" s="3">
        <f t="shared" si="73"/>
        <v>115305305</v>
      </c>
      <c r="S54" s="3"/>
      <c r="T54" s="76">
        <f t="shared" si="74"/>
        <v>115305305</v>
      </c>
      <c r="U54" s="3">
        <f t="shared" si="75"/>
        <v>57652652.5</v>
      </c>
      <c r="V54" s="3">
        <f t="shared" si="76"/>
        <v>57652652.5</v>
      </c>
      <c r="W54" s="36">
        <v>0.08</v>
      </c>
      <c r="X54" s="3">
        <f t="shared" si="77"/>
        <v>-4612212.2</v>
      </c>
      <c r="Y54" s="3">
        <f t="shared" si="78"/>
        <v>110693092.8</v>
      </c>
      <c r="Z54"/>
      <c r="AA54" s="35">
        <v>47</v>
      </c>
      <c r="AB54" s="3">
        <f t="shared" si="79"/>
        <v>110693092.8</v>
      </c>
      <c r="AC54" s="3"/>
      <c r="AD54" s="3"/>
      <c r="AE54" s="76">
        <f t="shared" si="80"/>
        <v>0</v>
      </c>
      <c r="AF54" s="3">
        <f t="shared" si="81"/>
        <v>0</v>
      </c>
      <c r="AG54" s="3">
        <f t="shared" si="82"/>
        <v>110693092.8</v>
      </c>
      <c r="AH54" s="36">
        <v>0.08</v>
      </c>
      <c r="AI54" s="3">
        <f t="shared" si="83"/>
        <v>-8855447.4240000006</v>
      </c>
      <c r="AJ54" s="3">
        <f t="shared" si="84"/>
        <v>101837645.376</v>
      </c>
      <c r="AK54"/>
      <c r="AL54" s="35">
        <v>47</v>
      </c>
      <c r="AM54" s="3">
        <f t="shared" si="85"/>
        <v>101837645.376</v>
      </c>
      <c r="AN54" s="3"/>
      <c r="AO54" s="3"/>
      <c r="AP54" s="76">
        <f t="shared" si="86"/>
        <v>0</v>
      </c>
      <c r="AQ54" s="3">
        <f t="shared" si="87"/>
        <v>0</v>
      </c>
      <c r="AR54" s="3">
        <f t="shared" si="88"/>
        <v>101837645.376</v>
      </c>
      <c r="AS54" s="36">
        <v>0.08</v>
      </c>
      <c r="AT54" s="3">
        <f t="shared" si="89"/>
        <v>-8147011.6300800005</v>
      </c>
      <c r="AU54" s="3">
        <f t="shared" si="90"/>
        <v>93690633.745920002</v>
      </c>
      <c r="AV54"/>
      <c r="AW54" s="35">
        <v>47</v>
      </c>
      <c r="AX54" s="3">
        <f t="shared" si="91"/>
        <v>93690633.745920002</v>
      </c>
      <c r="AY54" s="3"/>
      <c r="AZ54" s="3"/>
      <c r="BA54" s="76">
        <f t="shared" si="92"/>
        <v>0</v>
      </c>
      <c r="BB54" s="3">
        <f t="shared" si="93"/>
        <v>0</v>
      </c>
      <c r="BC54" s="3">
        <f t="shared" si="94"/>
        <v>93690633.745920002</v>
      </c>
      <c r="BD54" s="36">
        <v>0.08</v>
      </c>
      <c r="BE54" s="3">
        <f t="shared" si="95"/>
        <v>-7495250.6996736005</v>
      </c>
      <c r="BF54" s="3">
        <f t="shared" si="96"/>
        <v>86195383.046246409</v>
      </c>
      <c r="BG54"/>
      <c r="BH54" s="35">
        <v>47</v>
      </c>
      <c r="BI54" s="3">
        <f t="shared" si="97"/>
        <v>86195383.046246409</v>
      </c>
      <c r="BJ54" s="3"/>
      <c r="BK54" s="3"/>
      <c r="BL54" s="76">
        <f t="shared" si="98"/>
        <v>0</v>
      </c>
      <c r="BM54" s="3">
        <f t="shared" si="99"/>
        <v>0</v>
      </c>
      <c r="BN54" s="3">
        <f t="shared" si="100"/>
        <v>86195383.046246409</v>
      </c>
      <c r="BO54" s="36">
        <v>0.08</v>
      </c>
      <c r="BP54" s="3">
        <f t="shared" si="101"/>
        <v>-6895630.6436997131</v>
      </c>
      <c r="BQ54" s="3">
        <f t="shared" si="102"/>
        <v>79299752.402546704</v>
      </c>
      <c r="BS54" s="35">
        <v>47</v>
      </c>
      <c r="BT54" s="3">
        <f t="shared" si="103"/>
        <v>79299752.402546704</v>
      </c>
      <c r="BU54" s="3"/>
      <c r="BV54" s="3"/>
      <c r="BW54" s="76">
        <f t="shared" si="104"/>
        <v>0</v>
      </c>
      <c r="BX54" s="3">
        <f t="shared" si="105"/>
        <v>0</v>
      </c>
      <c r="BY54" s="3">
        <f t="shared" si="106"/>
        <v>79299752.402546704</v>
      </c>
      <c r="BZ54" s="36">
        <v>0.08</v>
      </c>
      <c r="CA54" s="3">
        <f t="shared" si="107"/>
        <v>-6343980.1922037369</v>
      </c>
      <c r="CB54" s="3">
        <f t="shared" si="108"/>
        <v>72955772.210342973</v>
      </c>
      <c r="CD54" s="35">
        <v>47</v>
      </c>
      <c r="CE54" s="3">
        <f t="shared" si="109"/>
        <v>72955772.210342973</v>
      </c>
      <c r="CF54" s="3"/>
      <c r="CG54" s="3"/>
      <c r="CH54" s="76">
        <f t="shared" si="110"/>
        <v>0</v>
      </c>
      <c r="CI54" s="3">
        <f t="shared" si="111"/>
        <v>0</v>
      </c>
      <c r="CJ54" s="3">
        <f t="shared" si="112"/>
        <v>72955772.210342973</v>
      </c>
      <c r="CK54" s="36">
        <v>0.08</v>
      </c>
      <c r="CL54" s="3">
        <f t="shared" si="113"/>
        <v>-5836461.7768274378</v>
      </c>
      <c r="CM54" s="3">
        <f t="shared" si="114"/>
        <v>67119310.433515534</v>
      </c>
      <c r="CO54" s="35">
        <v>47</v>
      </c>
      <c r="CP54" s="3">
        <f t="shared" si="115"/>
        <v>67119310.433515534</v>
      </c>
      <c r="CQ54" s="3"/>
      <c r="CR54" s="3"/>
      <c r="CS54" s="76">
        <f t="shared" si="116"/>
        <v>0</v>
      </c>
      <c r="CT54" s="3">
        <f t="shared" si="117"/>
        <v>0</v>
      </c>
      <c r="CU54" s="3">
        <f t="shared" si="118"/>
        <v>67119310.433515534</v>
      </c>
      <c r="CV54" s="36">
        <v>0.08</v>
      </c>
      <c r="CW54" s="3">
        <f t="shared" si="119"/>
        <v>-5369544.8346812427</v>
      </c>
      <c r="CX54" s="3">
        <f t="shared" si="120"/>
        <v>61749765.598834291</v>
      </c>
      <c r="CZ54" s="35">
        <v>47</v>
      </c>
      <c r="DA54" s="3">
        <f t="shared" si="121"/>
        <v>61749765.598834291</v>
      </c>
      <c r="DB54" s="3"/>
      <c r="DC54" s="3"/>
      <c r="DD54" s="76">
        <f t="shared" si="122"/>
        <v>0</v>
      </c>
      <c r="DE54" s="3">
        <f t="shared" si="123"/>
        <v>0</v>
      </c>
      <c r="DF54" s="3">
        <f t="shared" si="124"/>
        <v>61749765.598834291</v>
      </c>
      <c r="DG54" s="36">
        <v>0.08</v>
      </c>
      <c r="DH54" s="3">
        <f t="shared" si="125"/>
        <v>-4939981.2479067435</v>
      </c>
      <c r="DI54" s="3">
        <f t="shared" si="126"/>
        <v>56809784.350927547</v>
      </c>
    </row>
    <row r="55" spans="16:113" x14ac:dyDescent="0.25">
      <c r="P55" s="35">
        <v>50</v>
      </c>
      <c r="Q55" s="3"/>
      <c r="R55" s="3">
        <f t="shared" si="73"/>
        <v>2601000</v>
      </c>
      <c r="S55" s="3"/>
      <c r="T55" s="76">
        <f t="shared" si="74"/>
        <v>2601000</v>
      </c>
      <c r="U55" s="3">
        <f t="shared" si="75"/>
        <v>1300500</v>
      </c>
      <c r="V55" s="3">
        <f t="shared" si="76"/>
        <v>1300500</v>
      </c>
      <c r="W55" s="36">
        <v>0.55000000000000004</v>
      </c>
      <c r="X55" s="3">
        <f t="shared" si="77"/>
        <v>-715275</v>
      </c>
      <c r="Y55" s="3">
        <f t="shared" si="78"/>
        <v>1885725</v>
      </c>
      <c r="Z55"/>
      <c r="AA55" s="35">
        <v>50</v>
      </c>
      <c r="AB55" s="3">
        <f t="shared" si="79"/>
        <v>1885725</v>
      </c>
      <c r="AC55" s="3"/>
      <c r="AD55" s="3"/>
      <c r="AE55" s="76">
        <f t="shared" si="80"/>
        <v>0</v>
      </c>
      <c r="AF55" s="3">
        <f t="shared" si="81"/>
        <v>0</v>
      </c>
      <c r="AG55" s="3">
        <f t="shared" si="82"/>
        <v>1885725</v>
      </c>
      <c r="AH55" s="36">
        <v>0.55000000000000004</v>
      </c>
      <c r="AI55" s="3">
        <f t="shared" si="83"/>
        <v>-1037148.7500000001</v>
      </c>
      <c r="AJ55" s="3">
        <f t="shared" si="84"/>
        <v>848576.24999999988</v>
      </c>
      <c r="AK55"/>
      <c r="AL55" s="35">
        <v>50</v>
      </c>
      <c r="AM55" s="3">
        <f t="shared" si="85"/>
        <v>848576.24999999988</v>
      </c>
      <c r="AN55" s="3"/>
      <c r="AO55" s="3"/>
      <c r="AP55" s="76">
        <f t="shared" si="86"/>
        <v>0</v>
      </c>
      <c r="AQ55" s="3">
        <f t="shared" si="87"/>
        <v>0</v>
      </c>
      <c r="AR55" s="3">
        <f t="shared" si="88"/>
        <v>848576.24999999988</v>
      </c>
      <c r="AS55" s="36">
        <v>0.55000000000000004</v>
      </c>
      <c r="AT55" s="3">
        <f t="shared" si="89"/>
        <v>-466716.9375</v>
      </c>
      <c r="AU55" s="3">
        <f t="shared" si="90"/>
        <v>381859.31249999988</v>
      </c>
      <c r="AV55"/>
      <c r="AW55" s="35">
        <v>50</v>
      </c>
      <c r="AX55" s="3">
        <f t="shared" si="91"/>
        <v>381859.31249999988</v>
      </c>
      <c r="AY55" s="3"/>
      <c r="AZ55" s="3"/>
      <c r="BA55" s="76">
        <f t="shared" si="92"/>
        <v>0</v>
      </c>
      <c r="BB55" s="3">
        <f t="shared" si="93"/>
        <v>0</v>
      </c>
      <c r="BC55" s="3">
        <f t="shared" si="94"/>
        <v>381859.31249999988</v>
      </c>
      <c r="BD55" s="36">
        <v>0.55000000000000004</v>
      </c>
      <c r="BE55" s="3">
        <f t="shared" si="95"/>
        <v>-210022.62187499995</v>
      </c>
      <c r="BF55" s="3">
        <f t="shared" si="96"/>
        <v>171836.69062499993</v>
      </c>
      <c r="BG55"/>
      <c r="BH55" s="35">
        <v>50</v>
      </c>
      <c r="BI55" s="3">
        <f t="shared" si="97"/>
        <v>171836.69062499993</v>
      </c>
      <c r="BJ55" s="3"/>
      <c r="BK55" s="3"/>
      <c r="BL55" s="76">
        <f t="shared" si="98"/>
        <v>0</v>
      </c>
      <c r="BM55" s="3">
        <f t="shared" si="99"/>
        <v>0</v>
      </c>
      <c r="BN55" s="3">
        <f t="shared" si="100"/>
        <v>171836.69062499993</v>
      </c>
      <c r="BO55" s="36">
        <v>0.55000000000000004</v>
      </c>
      <c r="BP55" s="3">
        <f t="shared" si="101"/>
        <v>-94510.179843749967</v>
      </c>
      <c r="BQ55" s="3">
        <f t="shared" si="102"/>
        <v>77326.510781249963</v>
      </c>
      <c r="BS55" s="35">
        <v>50</v>
      </c>
      <c r="BT55" s="3">
        <f t="shared" si="103"/>
        <v>77326.510781249963</v>
      </c>
      <c r="BU55" s="3"/>
      <c r="BV55" s="3"/>
      <c r="BW55" s="76">
        <f t="shared" si="104"/>
        <v>0</v>
      </c>
      <c r="BX55" s="3">
        <f t="shared" si="105"/>
        <v>0</v>
      </c>
      <c r="BY55" s="3">
        <f t="shared" si="106"/>
        <v>77326.510781249963</v>
      </c>
      <c r="BZ55" s="36">
        <v>0.55000000000000004</v>
      </c>
      <c r="CA55" s="3">
        <f t="shared" si="107"/>
        <v>-42529.58092968748</v>
      </c>
      <c r="CB55" s="3">
        <f t="shared" si="108"/>
        <v>34796.929851562483</v>
      </c>
      <c r="CD55" s="35">
        <v>50</v>
      </c>
      <c r="CE55" s="3">
        <f t="shared" si="109"/>
        <v>34796.929851562483</v>
      </c>
      <c r="CF55" s="3"/>
      <c r="CG55" s="3"/>
      <c r="CH55" s="76">
        <f t="shared" si="110"/>
        <v>0</v>
      </c>
      <c r="CI55" s="3">
        <f t="shared" si="111"/>
        <v>0</v>
      </c>
      <c r="CJ55" s="3">
        <f t="shared" si="112"/>
        <v>34796.929851562483</v>
      </c>
      <c r="CK55" s="36">
        <v>0.55000000000000004</v>
      </c>
      <c r="CL55" s="3">
        <f t="shared" si="113"/>
        <v>-19138.311418359368</v>
      </c>
      <c r="CM55" s="3">
        <f t="shared" si="114"/>
        <v>15658.618433203115</v>
      </c>
      <c r="CO55" s="35">
        <v>50</v>
      </c>
      <c r="CP55" s="3">
        <f t="shared" si="115"/>
        <v>15658.618433203115</v>
      </c>
      <c r="CQ55" s="3"/>
      <c r="CR55" s="3"/>
      <c r="CS55" s="76">
        <f t="shared" si="116"/>
        <v>0</v>
      </c>
      <c r="CT55" s="3">
        <f t="shared" si="117"/>
        <v>0</v>
      </c>
      <c r="CU55" s="3">
        <f t="shared" si="118"/>
        <v>15658.618433203115</v>
      </c>
      <c r="CV55" s="36">
        <v>0.55000000000000004</v>
      </c>
      <c r="CW55" s="3">
        <f t="shared" si="119"/>
        <v>-8612.2401382617136</v>
      </c>
      <c r="CX55" s="3">
        <f t="shared" si="120"/>
        <v>7046.3782949414017</v>
      </c>
      <c r="CZ55" s="35">
        <v>50</v>
      </c>
      <c r="DA55" s="3">
        <f t="shared" si="121"/>
        <v>7046.3782949414017</v>
      </c>
      <c r="DB55" s="3"/>
      <c r="DC55" s="3"/>
      <c r="DD55" s="76">
        <f t="shared" si="122"/>
        <v>0</v>
      </c>
      <c r="DE55" s="3">
        <f t="shared" si="123"/>
        <v>0</v>
      </c>
      <c r="DF55" s="3">
        <f t="shared" si="124"/>
        <v>7046.3782949414017</v>
      </c>
      <c r="DG55" s="36">
        <v>0.55000000000000004</v>
      </c>
      <c r="DH55" s="3">
        <f t="shared" si="125"/>
        <v>-3875.5080622177711</v>
      </c>
      <c r="DI55" s="3">
        <f t="shared" si="126"/>
        <v>3170.8702327236306</v>
      </c>
    </row>
    <row r="56" spans="16:113" x14ac:dyDescent="0.25">
      <c r="P56" s="35">
        <v>52</v>
      </c>
      <c r="Q56" s="3"/>
      <c r="R56" s="3">
        <f t="shared" si="73"/>
        <v>0</v>
      </c>
      <c r="S56" s="3"/>
      <c r="T56" s="76">
        <f t="shared" si="74"/>
        <v>0</v>
      </c>
      <c r="U56" s="3">
        <f t="shared" si="75"/>
        <v>0</v>
      </c>
      <c r="V56" s="3">
        <f t="shared" si="76"/>
        <v>0</v>
      </c>
      <c r="W56" s="36">
        <v>0.55000000000000004</v>
      </c>
      <c r="X56" s="3">
        <f t="shared" si="77"/>
        <v>0</v>
      </c>
      <c r="Y56" s="3">
        <f t="shared" si="78"/>
        <v>0</v>
      </c>
      <c r="Z56"/>
      <c r="AA56" s="35">
        <v>52</v>
      </c>
      <c r="AB56" s="3">
        <f t="shared" si="79"/>
        <v>0</v>
      </c>
      <c r="AC56" s="3"/>
      <c r="AD56" s="3"/>
      <c r="AE56" s="76">
        <f t="shared" si="80"/>
        <v>0</v>
      </c>
      <c r="AF56" s="3">
        <f t="shared" si="81"/>
        <v>0</v>
      </c>
      <c r="AG56" s="3">
        <f t="shared" si="82"/>
        <v>0</v>
      </c>
      <c r="AH56" s="36">
        <v>0.55000000000000004</v>
      </c>
      <c r="AI56" s="3">
        <f t="shared" si="83"/>
        <v>0</v>
      </c>
      <c r="AJ56" s="3">
        <f t="shared" si="84"/>
        <v>0</v>
      </c>
      <c r="AK56"/>
      <c r="AL56" s="35">
        <v>52</v>
      </c>
      <c r="AM56" s="3">
        <f t="shared" si="85"/>
        <v>0</v>
      </c>
      <c r="AN56" s="3"/>
      <c r="AO56" s="3"/>
      <c r="AP56" s="76">
        <f t="shared" si="86"/>
        <v>0</v>
      </c>
      <c r="AQ56" s="3">
        <f t="shared" si="87"/>
        <v>0</v>
      </c>
      <c r="AR56" s="3">
        <f t="shared" si="88"/>
        <v>0</v>
      </c>
      <c r="AS56" s="36">
        <v>0.55000000000000004</v>
      </c>
      <c r="AT56" s="3">
        <f t="shared" si="89"/>
        <v>0</v>
      </c>
      <c r="AU56" s="3">
        <f t="shared" si="90"/>
        <v>0</v>
      </c>
      <c r="AV56"/>
      <c r="AW56" s="35">
        <v>52</v>
      </c>
      <c r="AX56" s="3">
        <f t="shared" si="91"/>
        <v>0</v>
      </c>
      <c r="AY56" s="3"/>
      <c r="AZ56" s="3"/>
      <c r="BA56" s="76">
        <f t="shared" si="92"/>
        <v>0</v>
      </c>
      <c r="BB56" s="3">
        <f t="shared" si="93"/>
        <v>0</v>
      </c>
      <c r="BC56" s="3">
        <f t="shared" si="94"/>
        <v>0</v>
      </c>
      <c r="BD56" s="36">
        <v>0.55000000000000004</v>
      </c>
      <c r="BE56" s="3">
        <f t="shared" si="95"/>
        <v>0</v>
      </c>
      <c r="BF56" s="3">
        <f t="shared" si="96"/>
        <v>0</v>
      </c>
      <c r="BG56"/>
      <c r="BH56" s="35">
        <v>52</v>
      </c>
      <c r="BI56" s="3">
        <f t="shared" si="97"/>
        <v>0</v>
      </c>
      <c r="BJ56" s="3"/>
      <c r="BK56" s="3"/>
      <c r="BL56" s="76">
        <f t="shared" si="98"/>
        <v>0</v>
      </c>
      <c r="BM56" s="3">
        <f t="shared" si="99"/>
        <v>0</v>
      </c>
      <c r="BN56" s="3">
        <f t="shared" si="100"/>
        <v>0</v>
      </c>
      <c r="BO56" s="36">
        <v>0.55000000000000004</v>
      </c>
      <c r="BP56" s="3">
        <f t="shared" si="101"/>
        <v>0</v>
      </c>
      <c r="BQ56" s="3">
        <f t="shared" si="102"/>
        <v>0</v>
      </c>
      <c r="BS56" s="35">
        <v>52</v>
      </c>
      <c r="BT56" s="3">
        <f t="shared" si="103"/>
        <v>0</v>
      </c>
      <c r="BU56" s="3"/>
      <c r="BV56" s="3"/>
      <c r="BW56" s="76">
        <f t="shared" si="104"/>
        <v>0</v>
      </c>
      <c r="BX56" s="3">
        <f t="shared" si="105"/>
        <v>0</v>
      </c>
      <c r="BY56" s="3">
        <f t="shared" si="106"/>
        <v>0</v>
      </c>
      <c r="BZ56" s="36">
        <v>0.55000000000000004</v>
      </c>
      <c r="CA56" s="3">
        <f t="shared" si="107"/>
        <v>0</v>
      </c>
      <c r="CB56" s="3">
        <f t="shared" si="108"/>
        <v>0</v>
      </c>
      <c r="CD56" s="35">
        <v>52</v>
      </c>
      <c r="CE56" s="3">
        <f t="shared" si="109"/>
        <v>0</v>
      </c>
      <c r="CF56" s="3"/>
      <c r="CG56" s="3"/>
      <c r="CH56" s="76">
        <f t="shared" si="110"/>
        <v>0</v>
      </c>
      <c r="CI56" s="3">
        <f t="shared" si="111"/>
        <v>0</v>
      </c>
      <c r="CJ56" s="3">
        <f t="shared" si="112"/>
        <v>0</v>
      </c>
      <c r="CK56" s="36">
        <v>0.55000000000000004</v>
      </c>
      <c r="CL56" s="3">
        <f t="shared" si="113"/>
        <v>0</v>
      </c>
      <c r="CM56" s="3">
        <f t="shared" si="114"/>
        <v>0</v>
      </c>
      <c r="CO56" s="35">
        <v>52</v>
      </c>
      <c r="CP56" s="3">
        <f t="shared" si="115"/>
        <v>0</v>
      </c>
      <c r="CQ56" s="3"/>
      <c r="CR56" s="3"/>
      <c r="CS56" s="76">
        <f t="shared" si="116"/>
        <v>0</v>
      </c>
      <c r="CT56" s="3">
        <f t="shared" si="117"/>
        <v>0</v>
      </c>
      <c r="CU56" s="3">
        <f t="shared" si="118"/>
        <v>0</v>
      </c>
      <c r="CV56" s="36">
        <v>0.55000000000000004</v>
      </c>
      <c r="CW56" s="3">
        <f t="shared" si="119"/>
        <v>0</v>
      </c>
      <c r="CX56" s="3">
        <f t="shared" si="120"/>
        <v>0</v>
      </c>
      <c r="CZ56" s="35">
        <v>52</v>
      </c>
      <c r="DA56" s="3">
        <f t="shared" si="121"/>
        <v>0</v>
      </c>
      <c r="DB56" s="3"/>
      <c r="DC56" s="3"/>
      <c r="DD56" s="76">
        <f t="shared" si="122"/>
        <v>0</v>
      </c>
      <c r="DE56" s="3">
        <f t="shared" si="123"/>
        <v>0</v>
      </c>
      <c r="DF56" s="3">
        <f t="shared" si="124"/>
        <v>0</v>
      </c>
      <c r="DG56" s="36">
        <v>0.55000000000000004</v>
      </c>
      <c r="DH56" s="3">
        <f t="shared" si="125"/>
        <v>0</v>
      </c>
      <c r="DI56" s="3">
        <f t="shared" si="126"/>
        <v>0</v>
      </c>
    </row>
    <row r="57" spans="16:113" x14ac:dyDescent="0.25">
      <c r="P57" s="35">
        <v>95</v>
      </c>
      <c r="Q57" s="3"/>
      <c r="R57" s="3">
        <f t="shared" si="73"/>
        <v>0</v>
      </c>
      <c r="S57" s="3"/>
      <c r="T57" s="76">
        <f t="shared" si="74"/>
        <v>0</v>
      </c>
      <c r="U57" s="3">
        <f t="shared" si="75"/>
        <v>0</v>
      </c>
      <c r="V57" s="3">
        <f t="shared" si="76"/>
        <v>0</v>
      </c>
      <c r="W57" s="36">
        <v>0</v>
      </c>
      <c r="X57" s="3">
        <f t="shared" si="77"/>
        <v>0</v>
      </c>
      <c r="Y57" s="3">
        <f t="shared" si="78"/>
        <v>0</v>
      </c>
      <c r="Z57"/>
      <c r="AA57" s="35">
        <v>95</v>
      </c>
      <c r="AB57" s="3">
        <f t="shared" si="79"/>
        <v>0</v>
      </c>
      <c r="AC57" s="3"/>
      <c r="AD57" s="3"/>
      <c r="AE57" s="76">
        <f t="shared" si="80"/>
        <v>0</v>
      </c>
      <c r="AF57" s="3">
        <f t="shared" si="81"/>
        <v>0</v>
      </c>
      <c r="AG57" s="3">
        <f t="shared" si="82"/>
        <v>0</v>
      </c>
      <c r="AH57" s="36">
        <v>0</v>
      </c>
      <c r="AI57" s="3">
        <f t="shared" si="83"/>
        <v>0</v>
      </c>
      <c r="AJ57" s="3">
        <f t="shared" si="84"/>
        <v>0</v>
      </c>
      <c r="AK57"/>
      <c r="AL57" s="35">
        <v>95</v>
      </c>
      <c r="AM57" s="3">
        <f t="shared" si="85"/>
        <v>0</v>
      </c>
      <c r="AN57" s="3"/>
      <c r="AO57" s="3"/>
      <c r="AP57" s="76">
        <f t="shared" si="86"/>
        <v>0</v>
      </c>
      <c r="AQ57" s="3">
        <f t="shared" si="87"/>
        <v>0</v>
      </c>
      <c r="AR57" s="3">
        <f t="shared" si="88"/>
        <v>0</v>
      </c>
      <c r="AS57" s="36">
        <v>0</v>
      </c>
      <c r="AT57" s="3">
        <f t="shared" si="89"/>
        <v>0</v>
      </c>
      <c r="AU57" s="3">
        <f t="shared" si="90"/>
        <v>0</v>
      </c>
      <c r="AV57"/>
      <c r="AW57" s="35">
        <v>95</v>
      </c>
      <c r="AX57" s="3">
        <f t="shared" si="91"/>
        <v>0</v>
      </c>
      <c r="AY57" s="3"/>
      <c r="AZ57" s="3"/>
      <c r="BA57" s="76">
        <f t="shared" si="92"/>
        <v>0</v>
      </c>
      <c r="BB57" s="3">
        <f t="shared" si="93"/>
        <v>0</v>
      </c>
      <c r="BC57" s="3">
        <f t="shared" si="94"/>
        <v>0</v>
      </c>
      <c r="BD57" s="36">
        <v>0</v>
      </c>
      <c r="BE57" s="3">
        <f t="shared" si="95"/>
        <v>0</v>
      </c>
      <c r="BF57" s="3">
        <f t="shared" si="96"/>
        <v>0</v>
      </c>
      <c r="BG57"/>
      <c r="BH57" s="35">
        <v>95</v>
      </c>
      <c r="BI57" s="3">
        <f t="shared" si="97"/>
        <v>0</v>
      </c>
      <c r="BJ57" s="3"/>
      <c r="BK57" s="3"/>
      <c r="BL57" s="76">
        <f t="shared" si="98"/>
        <v>0</v>
      </c>
      <c r="BM57" s="3">
        <f t="shared" si="99"/>
        <v>0</v>
      </c>
      <c r="BN57" s="3">
        <f t="shared" si="100"/>
        <v>0</v>
      </c>
      <c r="BO57" s="36">
        <v>0</v>
      </c>
      <c r="BP57" s="3">
        <f t="shared" si="101"/>
        <v>0</v>
      </c>
      <c r="BQ57" s="3">
        <f t="shared" si="102"/>
        <v>0</v>
      </c>
      <c r="BS57" s="35">
        <v>95</v>
      </c>
      <c r="BT57" s="3">
        <f t="shared" si="103"/>
        <v>0</v>
      </c>
      <c r="BU57" s="3"/>
      <c r="BV57" s="3"/>
      <c r="BW57" s="76">
        <f t="shared" si="104"/>
        <v>0</v>
      </c>
      <c r="BX57" s="3">
        <f t="shared" si="105"/>
        <v>0</v>
      </c>
      <c r="BY57" s="3">
        <f t="shared" si="106"/>
        <v>0</v>
      </c>
      <c r="BZ57" s="36">
        <v>0</v>
      </c>
      <c r="CA57" s="3">
        <f t="shared" si="107"/>
        <v>0</v>
      </c>
      <c r="CB57" s="3">
        <f t="shared" si="108"/>
        <v>0</v>
      </c>
      <c r="CD57" s="35">
        <v>95</v>
      </c>
      <c r="CE57" s="3">
        <f t="shared" si="109"/>
        <v>0</v>
      </c>
      <c r="CF57" s="3"/>
      <c r="CG57" s="3"/>
      <c r="CH57" s="76">
        <f t="shared" si="110"/>
        <v>0</v>
      </c>
      <c r="CI57" s="3">
        <f t="shared" si="111"/>
        <v>0</v>
      </c>
      <c r="CJ57" s="3">
        <f t="shared" si="112"/>
        <v>0</v>
      </c>
      <c r="CK57" s="36">
        <v>0</v>
      </c>
      <c r="CL57" s="3">
        <f t="shared" si="113"/>
        <v>0</v>
      </c>
      <c r="CM57" s="3">
        <f t="shared" si="114"/>
        <v>0</v>
      </c>
      <c r="CO57" s="35">
        <v>95</v>
      </c>
      <c r="CP57" s="3">
        <f t="shared" si="115"/>
        <v>0</v>
      </c>
      <c r="CQ57" s="3"/>
      <c r="CR57" s="3"/>
      <c r="CS57" s="76">
        <f t="shared" si="116"/>
        <v>0</v>
      </c>
      <c r="CT57" s="3">
        <f t="shared" si="117"/>
        <v>0</v>
      </c>
      <c r="CU57" s="3">
        <f t="shared" si="118"/>
        <v>0</v>
      </c>
      <c r="CV57" s="36">
        <v>0</v>
      </c>
      <c r="CW57" s="3">
        <f t="shared" si="119"/>
        <v>0</v>
      </c>
      <c r="CX57" s="3">
        <f t="shared" si="120"/>
        <v>0</v>
      </c>
      <c r="CZ57" s="35">
        <v>95</v>
      </c>
      <c r="DA57" s="3">
        <f t="shared" si="121"/>
        <v>0</v>
      </c>
      <c r="DB57" s="3"/>
      <c r="DC57" s="3"/>
      <c r="DD57" s="76">
        <f t="shared" si="122"/>
        <v>0</v>
      </c>
      <c r="DE57" s="3">
        <f t="shared" si="123"/>
        <v>0</v>
      </c>
      <c r="DF57" s="3">
        <f t="shared" si="124"/>
        <v>0</v>
      </c>
      <c r="DG57" s="36">
        <v>0</v>
      </c>
      <c r="DH57" s="3">
        <f t="shared" si="125"/>
        <v>0</v>
      </c>
      <c r="DI57" s="3">
        <f t="shared" si="126"/>
        <v>0</v>
      </c>
    </row>
    <row r="58" spans="16:113" x14ac:dyDescent="0.25">
      <c r="P58"/>
      <c r="Q58" s="3"/>
      <c r="R58" s="3">
        <f t="shared" si="73"/>
        <v>0</v>
      </c>
      <c r="S58" s="3"/>
      <c r="T58" s="76">
        <f t="shared" si="74"/>
        <v>0</v>
      </c>
      <c r="U58" s="3">
        <f t="shared" si="75"/>
        <v>0</v>
      </c>
      <c r="V58" s="3">
        <f t="shared" si="76"/>
        <v>0</v>
      </c>
      <c r="W58" s="3"/>
      <c r="X58" s="3">
        <f t="shared" si="77"/>
        <v>0</v>
      </c>
      <c r="Y58" s="3">
        <f t="shared" si="78"/>
        <v>0</v>
      </c>
      <c r="Z58"/>
      <c r="AA58"/>
      <c r="AB58" s="3">
        <f t="shared" si="79"/>
        <v>0</v>
      </c>
      <c r="AC58" s="3"/>
      <c r="AD58" s="3"/>
      <c r="AE58" s="76">
        <f t="shared" si="80"/>
        <v>0</v>
      </c>
      <c r="AF58" s="3">
        <f t="shared" si="81"/>
        <v>0</v>
      </c>
      <c r="AG58" s="3">
        <f t="shared" si="82"/>
        <v>0</v>
      </c>
      <c r="AH58" s="3"/>
      <c r="AI58" s="3">
        <f t="shared" si="83"/>
        <v>0</v>
      </c>
      <c r="AJ58" s="3">
        <f t="shared" si="84"/>
        <v>0</v>
      </c>
      <c r="AK58"/>
      <c r="AL58"/>
      <c r="AM58" s="3">
        <f t="shared" si="85"/>
        <v>0</v>
      </c>
      <c r="AN58" s="3"/>
      <c r="AO58" s="3"/>
      <c r="AP58" s="76">
        <f t="shared" si="86"/>
        <v>0</v>
      </c>
      <c r="AQ58" s="3">
        <f t="shared" si="87"/>
        <v>0</v>
      </c>
      <c r="AR58" s="3">
        <f t="shared" si="88"/>
        <v>0</v>
      </c>
      <c r="AS58" s="3"/>
      <c r="AT58" s="3">
        <f t="shared" si="89"/>
        <v>0</v>
      </c>
      <c r="AU58" s="3">
        <f t="shared" si="90"/>
        <v>0</v>
      </c>
      <c r="AV58"/>
      <c r="AW58"/>
      <c r="AX58" s="3">
        <f t="shared" si="91"/>
        <v>0</v>
      </c>
      <c r="AY58" s="3"/>
      <c r="AZ58" s="3"/>
      <c r="BA58" s="76">
        <f t="shared" si="92"/>
        <v>0</v>
      </c>
      <c r="BB58" s="3">
        <f t="shared" si="93"/>
        <v>0</v>
      </c>
      <c r="BC58" s="3">
        <f t="shared" si="94"/>
        <v>0</v>
      </c>
      <c r="BD58" s="3"/>
      <c r="BE58" s="3">
        <f t="shared" si="95"/>
        <v>0</v>
      </c>
      <c r="BF58" s="3">
        <f t="shared" si="96"/>
        <v>0</v>
      </c>
      <c r="BG58"/>
      <c r="BH58"/>
      <c r="BI58" s="3">
        <f t="shared" si="97"/>
        <v>0</v>
      </c>
      <c r="BJ58" s="3"/>
      <c r="BK58" s="3"/>
      <c r="BL58" s="76">
        <f t="shared" si="98"/>
        <v>0</v>
      </c>
      <c r="BM58" s="3">
        <f t="shared" si="99"/>
        <v>0</v>
      </c>
      <c r="BN58" s="3">
        <f t="shared" si="100"/>
        <v>0</v>
      </c>
      <c r="BO58" s="3"/>
      <c r="BP58" s="3">
        <f t="shared" si="101"/>
        <v>0</v>
      </c>
      <c r="BQ58" s="3">
        <f t="shared" si="102"/>
        <v>0</v>
      </c>
      <c r="BS58"/>
      <c r="BT58" s="3">
        <f t="shared" si="103"/>
        <v>0</v>
      </c>
      <c r="BU58" s="3"/>
      <c r="BV58" s="3"/>
      <c r="BW58" s="76">
        <f t="shared" si="104"/>
        <v>0</v>
      </c>
      <c r="BX58" s="3">
        <f t="shared" si="105"/>
        <v>0</v>
      </c>
      <c r="BY58" s="3">
        <f t="shared" si="106"/>
        <v>0</v>
      </c>
      <c r="BZ58" s="3"/>
      <c r="CA58" s="3">
        <f t="shared" si="107"/>
        <v>0</v>
      </c>
      <c r="CB58" s="3">
        <f t="shared" si="108"/>
        <v>0</v>
      </c>
      <c r="CD58"/>
      <c r="CE58" s="3">
        <f t="shared" si="109"/>
        <v>0</v>
      </c>
      <c r="CF58" s="3"/>
      <c r="CG58" s="3"/>
      <c r="CH58" s="76">
        <f t="shared" si="110"/>
        <v>0</v>
      </c>
      <c r="CI58" s="3">
        <f t="shared" si="111"/>
        <v>0</v>
      </c>
      <c r="CJ58" s="3">
        <f t="shared" si="112"/>
        <v>0</v>
      </c>
      <c r="CK58" s="3"/>
      <c r="CL58" s="3">
        <f t="shared" si="113"/>
        <v>0</v>
      </c>
      <c r="CM58" s="3">
        <f t="shared" si="114"/>
        <v>0</v>
      </c>
      <c r="CO58"/>
      <c r="CP58" s="3">
        <f t="shared" si="115"/>
        <v>0</v>
      </c>
      <c r="CQ58" s="3"/>
      <c r="CR58" s="3"/>
      <c r="CS58" s="76">
        <f t="shared" si="116"/>
        <v>0</v>
      </c>
      <c r="CT58" s="3">
        <f t="shared" si="117"/>
        <v>0</v>
      </c>
      <c r="CU58" s="3">
        <f t="shared" si="118"/>
        <v>0</v>
      </c>
      <c r="CV58" s="3"/>
      <c r="CW58" s="3">
        <f t="shared" si="119"/>
        <v>0</v>
      </c>
      <c r="CX58" s="3">
        <f t="shared" si="120"/>
        <v>0</v>
      </c>
      <c r="CZ58"/>
      <c r="DA58" s="3">
        <f t="shared" si="121"/>
        <v>0</v>
      </c>
      <c r="DB58" s="3"/>
      <c r="DC58" s="3"/>
      <c r="DD58" s="76">
        <f t="shared" si="122"/>
        <v>0</v>
      </c>
      <c r="DE58" s="3">
        <f t="shared" si="123"/>
        <v>0</v>
      </c>
      <c r="DF58" s="3">
        <f t="shared" si="124"/>
        <v>0</v>
      </c>
      <c r="DG58" s="3"/>
      <c r="DH58" s="3">
        <f t="shared" si="125"/>
        <v>0</v>
      </c>
      <c r="DI58" s="3">
        <f t="shared" si="126"/>
        <v>0</v>
      </c>
    </row>
    <row r="59" spans="16:113" x14ac:dyDescent="0.25">
      <c r="P59"/>
      <c r="Q59" s="3"/>
      <c r="R59" s="3">
        <f t="shared" si="73"/>
        <v>0</v>
      </c>
      <c r="S59" s="3"/>
      <c r="T59" s="76">
        <f t="shared" si="74"/>
        <v>0</v>
      </c>
      <c r="U59" s="3">
        <f t="shared" si="75"/>
        <v>0</v>
      </c>
      <c r="V59" s="3">
        <f t="shared" si="76"/>
        <v>0</v>
      </c>
      <c r="W59" s="3"/>
      <c r="X59" s="3">
        <f t="shared" si="77"/>
        <v>0</v>
      </c>
      <c r="Y59" s="3">
        <f t="shared" si="78"/>
        <v>0</v>
      </c>
      <c r="Z59"/>
      <c r="AA59"/>
      <c r="AB59" s="3">
        <f t="shared" si="79"/>
        <v>0</v>
      </c>
      <c r="AC59" s="3"/>
      <c r="AD59" s="3"/>
      <c r="AE59" s="76">
        <f t="shared" si="80"/>
        <v>0</v>
      </c>
      <c r="AF59" s="3">
        <f t="shared" si="81"/>
        <v>0</v>
      </c>
      <c r="AG59" s="3">
        <f t="shared" si="82"/>
        <v>0</v>
      </c>
      <c r="AH59" s="3"/>
      <c r="AI59" s="3">
        <f t="shared" si="83"/>
        <v>0</v>
      </c>
      <c r="AJ59" s="3">
        <f t="shared" si="84"/>
        <v>0</v>
      </c>
      <c r="AK59"/>
      <c r="AL59"/>
      <c r="AM59" s="3">
        <f t="shared" si="85"/>
        <v>0</v>
      </c>
      <c r="AN59" s="3"/>
      <c r="AO59" s="3"/>
      <c r="AP59" s="76">
        <f t="shared" si="86"/>
        <v>0</v>
      </c>
      <c r="AQ59" s="3">
        <f t="shared" si="87"/>
        <v>0</v>
      </c>
      <c r="AR59" s="3">
        <f t="shared" si="88"/>
        <v>0</v>
      </c>
      <c r="AS59" s="3"/>
      <c r="AT59" s="3">
        <f t="shared" si="89"/>
        <v>0</v>
      </c>
      <c r="AU59" s="3">
        <f t="shared" si="90"/>
        <v>0</v>
      </c>
      <c r="AV59"/>
      <c r="AW59"/>
      <c r="AX59" s="3">
        <f t="shared" si="91"/>
        <v>0</v>
      </c>
      <c r="AY59" s="3"/>
      <c r="AZ59" s="3"/>
      <c r="BA59" s="76">
        <f t="shared" si="92"/>
        <v>0</v>
      </c>
      <c r="BB59" s="3">
        <f t="shared" si="93"/>
        <v>0</v>
      </c>
      <c r="BC59" s="3">
        <f t="shared" si="94"/>
        <v>0</v>
      </c>
      <c r="BD59" s="3"/>
      <c r="BE59" s="3">
        <f t="shared" si="95"/>
        <v>0</v>
      </c>
      <c r="BF59" s="3">
        <f t="shared" si="96"/>
        <v>0</v>
      </c>
      <c r="BG59"/>
      <c r="BH59"/>
      <c r="BI59" s="3">
        <f t="shared" si="97"/>
        <v>0</v>
      </c>
      <c r="BJ59" s="3"/>
      <c r="BK59" s="3"/>
      <c r="BL59" s="76">
        <f t="shared" si="98"/>
        <v>0</v>
      </c>
      <c r="BM59" s="3">
        <f t="shared" si="99"/>
        <v>0</v>
      </c>
      <c r="BN59" s="3">
        <f t="shared" si="100"/>
        <v>0</v>
      </c>
      <c r="BO59" s="3"/>
      <c r="BP59" s="3">
        <f t="shared" si="101"/>
        <v>0</v>
      </c>
      <c r="BQ59" s="3">
        <f t="shared" si="102"/>
        <v>0</v>
      </c>
      <c r="BS59"/>
      <c r="BT59" s="3">
        <f t="shared" si="103"/>
        <v>0</v>
      </c>
      <c r="BU59" s="3"/>
      <c r="BV59" s="3"/>
      <c r="BW59" s="76">
        <f t="shared" si="104"/>
        <v>0</v>
      </c>
      <c r="BX59" s="3">
        <f t="shared" si="105"/>
        <v>0</v>
      </c>
      <c r="BY59" s="3">
        <f t="shared" si="106"/>
        <v>0</v>
      </c>
      <c r="BZ59" s="3"/>
      <c r="CA59" s="3">
        <f t="shared" si="107"/>
        <v>0</v>
      </c>
      <c r="CB59" s="3">
        <f t="shared" si="108"/>
        <v>0</v>
      </c>
      <c r="CD59"/>
      <c r="CE59" s="3">
        <f t="shared" si="109"/>
        <v>0</v>
      </c>
      <c r="CF59" s="3"/>
      <c r="CG59" s="3"/>
      <c r="CH59" s="76">
        <f t="shared" si="110"/>
        <v>0</v>
      </c>
      <c r="CI59" s="3">
        <f t="shared" si="111"/>
        <v>0</v>
      </c>
      <c r="CJ59" s="3">
        <f t="shared" si="112"/>
        <v>0</v>
      </c>
      <c r="CK59" s="3"/>
      <c r="CL59" s="3">
        <f t="shared" si="113"/>
        <v>0</v>
      </c>
      <c r="CM59" s="3">
        <f t="shared" si="114"/>
        <v>0</v>
      </c>
      <c r="CO59"/>
      <c r="CP59" s="3">
        <f t="shared" si="115"/>
        <v>0</v>
      </c>
      <c r="CQ59" s="3"/>
      <c r="CR59" s="3"/>
      <c r="CS59" s="76">
        <f t="shared" si="116"/>
        <v>0</v>
      </c>
      <c r="CT59" s="3">
        <f t="shared" si="117"/>
        <v>0</v>
      </c>
      <c r="CU59" s="3">
        <f t="shared" si="118"/>
        <v>0</v>
      </c>
      <c r="CV59" s="3"/>
      <c r="CW59" s="3">
        <f t="shared" si="119"/>
        <v>0</v>
      </c>
      <c r="CX59" s="3">
        <f t="shared" si="120"/>
        <v>0</v>
      </c>
      <c r="CZ59"/>
      <c r="DA59" s="3">
        <f t="shared" si="121"/>
        <v>0</v>
      </c>
      <c r="DB59" s="3"/>
      <c r="DC59" s="3"/>
      <c r="DD59" s="76">
        <f t="shared" si="122"/>
        <v>0</v>
      </c>
      <c r="DE59" s="3">
        <f t="shared" si="123"/>
        <v>0</v>
      </c>
      <c r="DF59" s="3">
        <f t="shared" si="124"/>
        <v>0</v>
      </c>
      <c r="DG59" s="3"/>
      <c r="DH59" s="3">
        <f t="shared" si="125"/>
        <v>0</v>
      </c>
      <c r="DI59" s="3">
        <f t="shared" si="126"/>
        <v>0</v>
      </c>
    </row>
    <row r="60" spans="16:113" x14ac:dyDescent="0.25">
      <c r="P60"/>
      <c r="Q60" s="3"/>
      <c r="R60" s="3">
        <f t="shared" si="73"/>
        <v>0</v>
      </c>
      <c r="S60" s="3"/>
      <c r="T60" s="76">
        <f t="shared" si="74"/>
        <v>0</v>
      </c>
      <c r="U60" s="3">
        <f t="shared" si="75"/>
        <v>0</v>
      </c>
      <c r="V60" s="3">
        <f t="shared" si="76"/>
        <v>0</v>
      </c>
      <c r="W60" s="3"/>
      <c r="X60" s="3">
        <f t="shared" si="77"/>
        <v>0</v>
      </c>
      <c r="Y60" s="3">
        <f t="shared" si="78"/>
        <v>0</v>
      </c>
      <c r="Z60"/>
      <c r="AA60"/>
      <c r="AB60" s="3">
        <f t="shared" si="79"/>
        <v>0</v>
      </c>
      <c r="AC60" s="3"/>
      <c r="AD60" s="3"/>
      <c r="AE60" s="76">
        <f t="shared" si="80"/>
        <v>0</v>
      </c>
      <c r="AF60" s="3">
        <f t="shared" si="81"/>
        <v>0</v>
      </c>
      <c r="AG60" s="3">
        <f t="shared" si="82"/>
        <v>0</v>
      </c>
      <c r="AH60" s="3"/>
      <c r="AI60" s="3">
        <f t="shared" si="83"/>
        <v>0</v>
      </c>
      <c r="AJ60" s="3">
        <f t="shared" si="84"/>
        <v>0</v>
      </c>
      <c r="AK60"/>
      <c r="AL60"/>
      <c r="AM60" s="3">
        <f t="shared" si="85"/>
        <v>0</v>
      </c>
      <c r="AN60" s="3"/>
      <c r="AO60" s="3"/>
      <c r="AP60" s="76">
        <f t="shared" si="86"/>
        <v>0</v>
      </c>
      <c r="AQ60" s="3">
        <f t="shared" si="87"/>
        <v>0</v>
      </c>
      <c r="AR60" s="3">
        <f t="shared" si="88"/>
        <v>0</v>
      </c>
      <c r="AS60" s="3"/>
      <c r="AT60" s="3">
        <f t="shared" si="89"/>
        <v>0</v>
      </c>
      <c r="AU60" s="3">
        <f t="shared" si="90"/>
        <v>0</v>
      </c>
      <c r="AV60"/>
      <c r="AW60"/>
      <c r="AX60" s="3">
        <f t="shared" si="91"/>
        <v>0</v>
      </c>
      <c r="AY60" s="3"/>
      <c r="AZ60" s="3"/>
      <c r="BA60" s="76">
        <f t="shared" si="92"/>
        <v>0</v>
      </c>
      <c r="BB60" s="3">
        <f t="shared" si="93"/>
        <v>0</v>
      </c>
      <c r="BC60" s="3">
        <f t="shared" si="94"/>
        <v>0</v>
      </c>
      <c r="BD60" s="3"/>
      <c r="BE60" s="3">
        <f t="shared" si="95"/>
        <v>0</v>
      </c>
      <c r="BF60" s="3">
        <f t="shared" si="96"/>
        <v>0</v>
      </c>
      <c r="BG60"/>
      <c r="BH60"/>
      <c r="BI60" s="3">
        <f t="shared" si="97"/>
        <v>0</v>
      </c>
      <c r="BJ60" s="3"/>
      <c r="BK60" s="3"/>
      <c r="BL60" s="76">
        <f t="shared" si="98"/>
        <v>0</v>
      </c>
      <c r="BM60" s="3">
        <f t="shared" si="99"/>
        <v>0</v>
      </c>
      <c r="BN60" s="3">
        <f t="shared" si="100"/>
        <v>0</v>
      </c>
      <c r="BO60" s="3"/>
      <c r="BP60" s="3">
        <f t="shared" si="101"/>
        <v>0</v>
      </c>
      <c r="BQ60" s="3">
        <f t="shared" si="102"/>
        <v>0</v>
      </c>
      <c r="BS60"/>
      <c r="BT60" s="3">
        <f t="shared" si="103"/>
        <v>0</v>
      </c>
      <c r="BU60" s="3"/>
      <c r="BV60" s="3"/>
      <c r="BW60" s="76">
        <f t="shared" si="104"/>
        <v>0</v>
      </c>
      <c r="BX60" s="3">
        <f t="shared" si="105"/>
        <v>0</v>
      </c>
      <c r="BY60" s="3">
        <f t="shared" si="106"/>
        <v>0</v>
      </c>
      <c r="BZ60" s="3"/>
      <c r="CA60" s="3">
        <f t="shared" si="107"/>
        <v>0</v>
      </c>
      <c r="CB60" s="3">
        <f t="shared" si="108"/>
        <v>0</v>
      </c>
      <c r="CD60"/>
      <c r="CE60" s="3">
        <f t="shared" si="109"/>
        <v>0</v>
      </c>
      <c r="CF60" s="3"/>
      <c r="CG60" s="3"/>
      <c r="CH60" s="76">
        <f t="shared" si="110"/>
        <v>0</v>
      </c>
      <c r="CI60" s="3">
        <f t="shared" si="111"/>
        <v>0</v>
      </c>
      <c r="CJ60" s="3">
        <f t="shared" si="112"/>
        <v>0</v>
      </c>
      <c r="CK60" s="3"/>
      <c r="CL60" s="3">
        <f t="shared" si="113"/>
        <v>0</v>
      </c>
      <c r="CM60" s="3">
        <f t="shared" si="114"/>
        <v>0</v>
      </c>
      <c r="CO60"/>
      <c r="CP60" s="3">
        <f t="shared" si="115"/>
        <v>0</v>
      </c>
      <c r="CQ60" s="3"/>
      <c r="CR60" s="3"/>
      <c r="CS60" s="76">
        <f t="shared" si="116"/>
        <v>0</v>
      </c>
      <c r="CT60" s="3">
        <f t="shared" si="117"/>
        <v>0</v>
      </c>
      <c r="CU60" s="3">
        <f t="shared" si="118"/>
        <v>0</v>
      </c>
      <c r="CV60" s="3"/>
      <c r="CW60" s="3">
        <f t="shared" si="119"/>
        <v>0</v>
      </c>
      <c r="CX60" s="3">
        <f t="shared" si="120"/>
        <v>0</v>
      </c>
      <c r="CZ60"/>
      <c r="DA60" s="3">
        <f t="shared" si="121"/>
        <v>0</v>
      </c>
      <c r="DB60" s="3"/>
      <c r="DC60" s="3"/>
      <c r="DD60" s="76">
        <f t="shared" si="122"/>
        <v>0</v>
      </c>
      <c r="DE60" s="3">
        <f t="shared" si="123"/>
        <v>0</v>
      </c>
      <c r="DF60" s="3">
        <f t="shared" si="124"/>
        <v>0</v>
      </c>
      <c r="DG60" s="3"/>
      <c r="DH60" s="3">
        <f t="shared" si="125"/>
        <v>0</v>
      </c>
      <c r="DI60" s="3">
        <f t="shared" si="126"/>
        <v>0</v>
      </c>
    </row>
    <row r="61" spans="16:113" ht="15.75" thickBot="1" x14ac:dyDescent="0.3">
      <c r="P61"/>
      <c r="Q61" s="7">
        <f>SUM(Q36:Q60)</f>
        <v>0</v>
      </c>
      <c r="R61" s="7">
        <f>SUM(R36:R60)</f>
        <v>130707205</v>
      </c>
      <c r="S61" s="7">
        <f t="shared" ref="S61:Y61" si="127">SUM(S36:S60)</f>
        <v>0</v>
      </c>
      <c r="T61" s="7">
        <f t="shared" si="127"/>
        <v>130707205</v>
      </c>
      <c r="U61" s="7">
        <f t="shared" si="127"/>
        <v>65353602.5</v>
      </c>
      <c r="V61" s="7">
        <f t="shared" si="127"/>
        <v>65353602.5</v>
      </c>
      <c r="W61" s="3"/>
      <c r="X61" s="7">
        <f t="shared" si="127"/>
        <v>-10341627.199999999</v>
      </c>
      <c r="Y61" s="7">
        <f t="shared" si="127"/>
        <v>120365577.8</v>
      </c>
      <c r="Z61"/>
      <c r="AA61"/>
      <c r="AB61" s="7">
        <f>SUM(AB36:AB60)</f>
        <v>120365577.8</v>
      </c>
      <c r="AC61" s="7">
        <f>SUM(AC36:AC60)</f>
        <v>0</v>
      </c>
      <c r="AD61" s="7">
        <f t="shared" ref="AD61:AG61" si="128">SUM(AD36:AD60)</f>
        <v>0</v>
      </c>
      <c r="AE61" s="7">
        <f t="shared" si="128"/>
        <v>0</v>
      </c>
      <c r="AF61" s="7">
        <f t="shared" si="128"/>
        <v>0</v>
      </c>
      <c r="AG61" s="7">
        <f t="shared" si="128"/>
        <v>120365577.8</v>
      </c>
      <c r="AH61" s="3"/>
      <c r="AI61" s="7">
        <f t="shared" ref="AI61:AJ61" si="129">SUM(AI36:AI60)</f>
        <v>-15234363.574000001</v>
      </c>
      <c r="AJ61" s="7">
        <f t="shared" si="129"/>
        <v>105131214.226</v>
      </c>
      <c r="AK61"/>
      <c r="AL61"/>
      <c r="AM61" s="7">
        <f>SUM(AM36:AM60)</f>
        <v>105131214.226</v>
      </c>
      <c r="AN61" s="7">
        <f>SUM(AN36:AN60)</f>
        <v>0</v>
      </c>
      <c r="AO61" s="7">
        <f t="shared" ref="AO61:AR61" si="130">SUM(AO36:AO60)</f>
        <v>0</v>
      </c>
      <c r="AP61" s="7">
        <f t="shared" si="130"/>
        <v>0</v>
      </c>
      <c r="AQ61" s="7">
        <f t="shared" si="130"/>
        <v>0</v>
      </c>
      <c r="AR61" s="7">
        <f t="shared" si="130"/>
        <v>105131214.226</v>
      </c>
      <c r="AS61" s="3"/>
      <c r="AT61" s="7">
        <f t="shared" ref="AT61:AU61" si="131">SUM(AT36:AT60)</f>
        <v>-9179921.7715800013</v>
      </c>
      <c r="AU61" s="7">
        <f t="shared" si="131"/>
        <v>95951292.45442</v>
      </c>
      <c r="AV61"/>
      <c r="AW61"/>
      <c r="AX61" s="7">
        <f>SUM(AX36:AX60)</f>
        <v>95951292.45442</v>
      </c>
      <c r="AY61" s="7">
        <f>SUM(AY36:AY60)</f>
        <v>0</v>
      </c>
      <c r="AZ61" s="7">
        <f t="shared" ref="AZ61:BC61" si="132">SUM(AZ36:AZ60)</f>
        <v>0</v>
      </c>
      <c r="BA61" s="7">
        <f t="shared" si="132"/>
        <v>0</v>
      </c>
      <c r="BB61" s="7">
        <f t="shared" si="132"/>
        <v>0</v>
      </c>
      <c r="BC61" s="7">
        <f t="shared" si="132"/>
        <v>95951292.45442</v>
      </c>
      <c r="BD61" s="3"/>
      <c r="BE61" s="7">
        <f t="shared" ref="BE61:BF61" si="133">SUM(BE36:BE60)</f>
        <v>-8118553.5473886011</v>
      </c>
      <c r="BF61" s="7">
        <f t="shared" si="133"/>
        <v>87832738.907031402</v>
      </c>
      <c r="BG61"/>
      <c r="BH61"/>
      <c r="BI61" s="7">
        <f>SUM(BI36:BI60)</f>
        <v>87832738.907031402</v>
      </c>
      <c r="BJ61" s="7">
        <f>SUM(BJ36:BJ60)</f>
        <v>0</v>
      </c>
      <c r="BK61" s="7">
        <f t="shared" ref="BK61:BN61" si="134">SUM(BK36:BK60)</f>
        <v>0</v>
      </c>
      <c r="BL61" s="7">
        <f t="shared" si="134"/>
        <v>0</v>
      </c>
      <c r="BM61" s="7">
        <f t="shared" si="134"/>
        <v>0</v>
      </c>
      <c r="BN61" s="7">
        <f t="shared" si="134"/>
        <v>87832738.907031402</v>
      </c>
      <c r="BO61" s="3"/>
      <c r="BP61" s="7">
        <f t="shared" ref="BP61:BQ61" si="135">SUM(BP36:BP60)</f>
        <v>-7293653.6053498629</v>
      </c>
      <c r="BQ61" s="7">
        <f t="shared" si="135"/>
        <v>80539085.301681548</v>
      </c>
      <c r="BS61"/>
      <c r="BT61" s="7">
        <f>SUM(BT36:BT60)</f>
        <v>80539085.301681548</v>
      </c>
      <c r="BU61" s="7">
        <f>SUM(BU36:BU60)</f>
        <v>0</v>
      </c>
      <c r="BV61" s="7">
        <f t="shared" ref="BV61:BY61" si="136">SUM(BV36:BV60)</f>
        <v>0</v>
      </c>
      <c r="BW61" s="7">
        <f t="shared" si="136"/>
        <v>0</v>
      </c>
      <c r="BX61" s="7">
        <f t="shared" si="136"/>
        <v>0</v>
      </c>
      <c r="BY61" s="7">
        <f t="shared" si="136"/>
        <v>80539085.301681548</v>
      </c>
      <c r="BZ61" s="3"/>
      <c r="CA61" s="7">
        <f t="shared" ref="CA61:CB61" si="137">SUM(CA36:CA60)</f>
        <v>-6610976.2311675679</v>
      </c>
      <c r="CB61" s="7">
        <f t="shared" si="137"/>
        <v>73928109.070513994</v>
      </c>
      <c r="CD61"/>
      <c r="CE61" s="7">
        <f>SUM(CE36:CE60)</f>
        <v>73928109.070513994</v>
      </c>
      <c r="CF61" s="7">
        <f>SUM(CF36:CF60)</f>
        <v>0</v>
      </c>
      <c r="CG61" s="7">
        <f t="shared" ref="CG61:CJ61" si="138">SUM(CG36:CG60)</f>
        <v>0</v>
      </c>
      <c r="CH61" s="7">
        <f t="shared" si="138"/>
        <v>0</v>
      </c>
      <c r="CI61" s="7">
        <f t="shared" si="138"/>
        <v>0</v>
      </c>
      <c r="CJ61" s="7">
        <f t="shared" si="138"/>
        <v>73928109.070513994</v>
      </c>
      <c r="CK61" s="3"/>
      <c r="CL61" s="7">
        <f t="shared" ref="CL61:CM61" si="139">SUM(CL36:CL60)</f>
        <v>-6022941.4608085752</v>
      </c>
      <c r="CM61" s="7">
        <f t="shared" si="139"/>
        <v>67905167.609705418</v>
      </c>
      <c r="CO61"/>
      <c r="CP61" s="7">
        <f>SUM(CP36:CP60)</f>
        <v>67905167.609705418</v>
      </c>
      <c r="CQ61" s="7">
        <f>SUM(CQ36:CQ60)</f>
        <v>0</v>
      </c>
      <c r="CR61" s="7">
        <f t="shared" ref="CR61:CU61" si="140">SUM(CR36:CR60)</f>
        <v>0</v>
      </c>
      <c r="CS61" s="7">
        <f t="shared" si="140"/>
        <v>0</v>
      </c>
      <c r="CT61" s="7">
        <f t="shared" si="140"/>
        <v>0</v>
      </c>
      <c r="CU61" s="7">
        <f t="shared" si="140"/>
        <v>67905167.609705418</v>
      </c>
      <c r="CV61" s="3"/>
      <c r="CW61" s="7">
        <f t="shared" ref="CW61:CX61" si="141">SUM(CW36:CW60)</f>
        <v>-5504052.4067547712</v>
      </c>
      <c r="CX61" s="7">
        <f t="shared" si="141"/>
        <v>62401115.202950649</v>
      </c>
      <c r="CZ61"/>
      <c r="DA61" s="7">
        <f>SUM(DA36:DA60)</f>
        <v>62401115.202950649</v>
      </c>
      <c r="DB61" s="7">
        <f>SUM(DB36:DB60)</f>
        <v>0</v>
      </c>
      <c r="DC61" s="7">
        <f t="shared" ref="DC61:DF61" si="142">SUM(DC36:DC60)</f>
        <v>0</v>
      </c>
      <c r="DD61" s="7">
        <f t="shared" si="142"/>
        <v>0</v>
      </c>
      <c r="DE61" s="7">
        <f t="shared" si="142"/>
        <v>0</v>
      </c>
      <c r="DF61" s="7">
        <f t="shared" si="142"/>
        <v>62401115.202950649</v>
      </c>
      <c r="DG61" s="3"/>
      <c r="DH61" s="7">
        <f t="shared" ref="DH61:DI61" si="143">SUM(DH36:DH60)</f>
        <v>-5039549.6952433176</v>
      </c>
      <c r="DI61" s="7">
        <f t="shared" si="143"/>
        <v>57361565.507707328</v>
      </c>
    </row>
    <row r="62" spans="16:113" ht="15.75" thickTop="1" x14ac:dyDescent="0.25"/>
    <row r="64" spans="16:113" x14ac:dyDescent="0.25">
      <c r="X64" s="78">
        <f>+X29-X61</f>
        <v>-16121304.400000002</v>
      </c>
      <c r="AI64" s="78">
        <f>+AI29-AI61</f>
        <v>6335831.6520000007</v>
      </c>
      <c r="AT64" s="78">
        <f>+AT29-AT61</f>
        <v>1211101.9528400004</v>
      </c>
      <c r="BE64" s="78">
        <f>+BE29-BE61</f>
        <v>911634.49554280099</v>
      </c>
      <c r="BF64" s="78"/>
      <c r="BP64" s="78">
        <f>+BP29-BP61</f>
        <v>738165.38853467628</v>
      </c>
      <c r="CA64" s="78">
        <f>+CA29-CA61</f>
        <v>627189.35982991569</v>
      </c>
      <c r="CL64" s="78">
        <f>+CL29-CL61</f>
        <v>548880.18088807072</v>
      </c>
      <c r="CW64" s="78">
        <f>+CW29-CW61</f>
        <v>488897.92721953616</v>
      </c>
      <c r="DH64" s="78">
        <f>+DH29-DH61</f>
        <v>440107.49580337107</v>
      </c>
    </row>
    <row r="68" spans="16:112" x14ac:dyDescent="0.25">
      <c r="P68" s="35">
        <v>1</v>
      </c>
      <c r="X68" s="78">
        <f>X4-X36</f>
        <v>-16880</v>
      </c>
      <c r="AA68" s="35">
        <v>1</v>
      </c>
      <c r="AI68" s="78">
        <f>AI4-AI36</f>
        <v>675.20000000000073</v>
      </c>
      <c r="AL68" s="35">
        <v>1</v>
      </c>
      <c r="AT68" s="78">
        <f>AT4-AT36</f>
        <v>648.1919999999991</v>
      </c>
      <c r="AW68" s="35">
        <v>1</v>
      </c>
      <c r="BE68" s="78">
        <f>BE4-BE36</f>
        <v>622.26431999999841</v>
      </c>
      <c r="BH68" s="35">
        <v>1</v>
      </c>
      <c r="BP68" s="78">
        <f>BP4-BP36</f>
        <v>597.37374720000116</v>
      </c>
      <c r="BS68" s="35">
        <v>1</v>
      </c>
      <c r="CA68" s="78">
        <f>CA4-CA36</f>
        <v>573.4787973120001</v>
      </c>
      <c r="CD68" s="35">
        <v>1</v>
      </c>
      <c r="CL68" s="78">
        <f>CL4-CL36</f>
        <v>550.53964541952155</v>
      </c>
      <c r="CO68" s="35">
        <v>1</v>
      </c>
      <c r="CW68" s="78">
        <f>CW4-CW36</f>
        <v>528.51805960274032</v>
      </c>
      <c r="CZ68" s="35">
        <v>1</v>
      </c>
      <c r="DH68" s="78">
        <f>DH4-DH36</f>
        <v>507.37733721863151</v>
      </c>
    </row>
    <row r="69" spans="16:112" x14ac:dyDescent="0.25">
      <c r="P69" s="35" t="s">
        <v>28</v>
      </c>
      <c r="X69" s="78">
        <f t="shared" ref="X69:X89" si="144">X5-X37</f>
        <v>0</v>
      </c>
      <c r="AA69" s="35" t="s">
        <v>28</v>
      </c>
      <c r="AI69" s="78">
        <f t="shared" ref="AI69:AI89" si="145">AI5-AI37</f>
        <v>0</v>
      </c>
      <c r="AL69" s="35" t="s">
        <v>28</v>
      </c>
      <c r="AT69" s="78">
        <f t="shared" ref="AT69:AT89" si="146">AT5-AT37</f>
        <v>0</v>
      </c>
      <c r="AW69" s="35" t="s">
        <v>28</v>
      </c>
      <c r="BE69" s="78">
        <f t="shared" ref="BE69:BE89" si="147">BE5-BE37</f>
        <v>0</v>
      </c>
      <c r="BH69" s="35" t="s">
        <v>28</v>
      </c>
      <c r="BP69" s="78">
        <f t="shared" ref="BP69:BP89" si="148">BP5-BP37</f>
        <v>0</v>
      </c>
      <c r="BS69" s="35" t="s">
        <v>28</v>
      </c>
      <c r="CA69" s="78">
        <f t="shared" ref="CA69:CA89" si="149">CA5-CA37</f>
        <v>0</v>
      </c>
      <c r="CD69" s="35" t="s">
        <v>28</v>
      </c>
      <c r="CL69" s="78">
        <f t="shared" ref="CL69:CL89" si="150">CL5-CL37</f>
        <v>0</v>
      </c>
      <c r="CO69" s="35" t="s">
        <v>28</v>
      </c>
      <c r="CW69" s="78">
        <f t="shared" ref="CW69:CW89" si="151">CW5-CW37</f>
        <v>0</v>
      </c>
      <c r="CZ69" s="35" t="s">
        <v>28</v>
      </c>
      <c r="DH69" s="78">
        <f t="shared" ref="DH69:DH89" si="152">DH5-DH37</f>
        <v>0</v>
      </c>
    </row>
    <row r="70" spans="16:112" x14ac:dyDescent="0.25">
      <c r="P70" s="35">
        <v>2</v>
      </c>
      <c r="X70" s="78">
        <f t="shared" si="144"/>
        <v>0</v>
      </c>
      <c r="AA70" s="35">
        <v>2</v>
      </c>
      <c r="AI70" s="78">
        <f t="shared" si="145"/>
        <v>0</v>
      </c>
      <c r="AL70" s="35">
        <v>2</v>
      </c>
      <c r="AT70" s="78">
        <f t="shared" si="146"/>
        <v>0</v>
      </c>
      <c r="AW70" s="35">
        <v>2</v>
      </c>
      <c r="BE70" s="78">
        <f t="shared" si="147"/>
        <v>0</v>
      </c>
      <c r="BH70" s="35">
        <v>2</v>
      </c>
      <c r="BP70" s="78">
        <f t="shared" si="148"/>
        <v>0</v>
      </c>
      <c r="BS70" s="35">
        <v>2</v>
      </c>
      <c r="CA70" s="78">
        <f t="shared" si="149"/>
        <v>0</v>
      </c>
      <c r="CD70" s="35">
        <v>2</v>
      </c>
      <c r="CL70" s="78">
        <f t="shared" si="150"/>
        <v>0</v>
      </c>
      <c r="CO70" s="35">
        <v>2</v>
      </c>
      <c r="CW70" s="78">
        <f t="shared" si="151"/>
        <v>0</v>
      </c>
      <c r="CZ70" s="35">
        <v>2</v>
      </c>
      <c r="DH70" s="78">
        <f t="shared" si="152"/>
        <v>0</v>
      </c>
    </row>
    <row r="71" spans="16:112" x14ac:dyDescent="0.25">
      <c r="P71" s="35">
        <v>8</v>
      </c>
      <c r="X71" s="78">
        <f t="shared" si="144"/>
        <v>-178000</v>
      </c>
      <c r="AA71" s="35">
        <v>8</v>
      </c>
      <c r="AI71" s="78">
        <f t="shared" si="145"/>
        <v>35600</v>
      </c>
      <c r="AL71" s="35">
        <v>8</v>
      </c>
      <c r="AT71" s="78">
        <f t="shared" si="146"/>
        <v>28480</v>
      </c>
      <c r="AW71" s="35">
        <v>8</v>
      </c>
      <c r="BE71" s="78">
        <f t="shared" si="147"/>
        <v>22784</v>
      </c>
      <c r="BH71" s="35">
        <v>8</v>
      </c>
      <c r="BP71" s="78">
        <f t="shared" si="148"/>
        <v>18227.200000000004</v>
      </c>
      <c r="BS71" s="35">
        <v>8</v>
      </c>
      <c r="CA71" s="78">
        <f t="shared" si="149"/>
        <v>14581.759999999995</v>
      </c>
      <c r="CD71" s="35">
        <v>8</v>
      </c>
      <c r="CL71" s="78">
        <f t="shared" si="150"/>
        <v>11665.408000000003</v>
      </c>
      <c r="CO71" s="35">
        <v>8</v>
      </c>
      <c r="CW71" s="78">
        <f t="shared" si="151"/>
        <v>9332.3264000000017</v>
      </c>
      <c r="CZ71" s="35">
        <v>8</v>
      </c>
      <c r="DH71" s="78">
        <f t="shared" si="152"/>
        <v>7465.8611199999978</v>
      </c>
    </row>
    <row r="72" spans="16:112" x14ac:dyDescent="0.25">
      <c r="P72" s="35">
        <v>10</v>
      </c>
      <c r="X72" s="78">
        <f t="shared" si="144"/>
        <v>-709500</v>
      </c>
      <c r="AA72" s="35">
        <v>10</v>
      </c>
      <c r="AI72" s="78">
        <f t="shared" si="145"/>
        <v>212850</v>
      </c>
      <c r="AL72" s="35">
        <v>10</v>
      </c>
      <c r="AT72" s="78">
        <f t="shared" si="146"/>
        <v>148995</v>
      </c>
      <c r="AW72" s="35">
        <v>10</v>
      </c>
      <c r="BE72" s="78">
        <f t="shared" si="147"/>
        <v>104296.5</v>
      </c>
      <c r="BH72" s="35">
        <v>10</v>
      </c>
      <c r="BP72" s="78">
        <f t="shared" si="148"/>
        <v>73007.550000000017</v>
      </c>
      <c r="BS72" s="35">
        <v>10</v>
      </c>
      <c r="CA72" s="78">
        <f t="shared" si="149"/>
        <v>51105.284999999989</v>
      </c>
      <c r="CD72" s="35">
        <v>10</v>
      </c>
      <c r="CL72" s="78">
        <f t="shared" si="150"/>
        <v>35773.699500000002</v>
      </c>
      <c r="CO72" s="35">
        <v>10</v>
      </c>
      <c r="CW72" s="78">
        <f t="shared" si="151"/>
        <v>25041.589650000016</v>
      </c>
      <c r="CZ72" s="35">
        <v>10</v>
      </c>
      <c r="DH72" s="78">
        <f t="shared" si="152"/>
        <v>17529.112755000016</v>
      </c>
    </row>
    <row r="73" spans="16:112" x14ac:dyDescent="0.25">
      <c r="P73" s="35">
        <v>10.1</v>
      </c>
      <c r="X73" s="78">
        <f t="shared" si="144"/>
        <v>0</v>
      </c>
      <c r="AA73" s="35">
        <v>10.1</v>
      </c>
      <c r="AI73" s="78">
        <f t="shared" si="145"/>
        <v>0</v>
      </c>
      <c r="AL73" s="35">
        <v>10.1</v>
      </c>
      <c r="AT73" s="78">
        <f t="shared" si="146"/>
        <v>0</v>
      </c>
      <c r="AW73" s="35">
        <v>10.1</v>
      </c>
      <c r="BE73" s="78">
        <f t="shared" si="147"/>
        <v>0</v>
      </c>
      <c r="BH73" s="35">
        <v>10.1</v>
      </c>
      <c r="BP73" s="78">
        <f t="shared" si="148"/>
        <v>0</v>
      </c>
      <c r="BS73" s="35">
        <v>10.1</v>
      </c>
      <c r="CA73" s="78">
        <f t="shared" si="149"/>
        <v>0</v>
      </c>
      <c r="CD73" s="35">
        <v>10.1</v>
      </c>
      <c r="CL73" s="78">
        <f t="shared" si="150"/>
        <v>0</v>
      </c>
      <c r="CO73" s="35">
        <v>10.1</v>
      </c>
      <c r="CW73" s="78">
        <f t="shared" si="151"/>
        <v>0</v>
      </c>
      <c r="CZ73" s="35">
        <v>10.1</v>
      </c>
      <c r="DH73" s="78">
        <f t="shared" si="152"/>
        <v>0</v>
      </c>
    </row>
    <row r="74" spans="16:112" x14ac:dyDescent="0.25">
      <c r="P74" s="35">
        <v>12</v>
      </c>
      <c r="X74" s="78">
        <f t="shared" si="144"/>
        <v>-4561950</v>
      </c>
      <c r="AA74" s="35">
        <v>12</v>
      </c>
      <c r="AI74" s="78">
        <f t="shared" si="145"/>
        <v>4561950</v>
      </c>
      <c r="AL74" s="35">
        <v>12</v>
      </c>
      <c r="AT74" s="78">
        <f t="shared" si="146"/>
        <v>0</v>
      </c>
      <c r="AW74" s="35">
        <v>12</v>
      </c>
      <c r="BE74" s="78">
        <f t="shared" si="147"/>
        <v>0</v>
      </c>
      <c r="BH74" s="35">
        <v>12</v>
      </c>
      <c r="BP74" s="78">
        <f t="shared" si="148"/>
        <v>0</v>
      </c>
      <c r="BS74" s="35">
        <v>12</v>
      </c>
      <c r="CA74" s="78">
        <f t="shared" si="149"/>
        <v>0</v>
      </c>
      <c r="CD74" s="35">
        <v>12</v>
      </c>
      <c r="CL74" s="78">
        <f t="shared" si="150"/>
        <v>0</v>
      </c>
      <c r="CO74" s="35">
        <v>12</v>
      </c>
      <c r="CW74" s="78">
        <f t="shared" si="151"/>
        <v>0</v>
      </c>
      <c r="CZ74" s="35">
        <v>12</v>
      </c>
      <c r="DH74" s="78">
        <f t="shared" si="152"/>
        <v>0</v>
      </c>
    </row>
    <row r="75" spans="16:112" x14ac:dyDescent="0.25">
      <c r="P75" s="35" t="s">
        <v>29</v>
      </c>
      <c r="X75" s="78">
        <f t="shared" si="144"/>
        <v>0</v>
      </c>
      <c r="AA75" s="35" t="s">
        <v>29</v>
      </c>
      <c r="AI75" s="78">
        <f t="shared" si="145"/>
        <v>0</v>
      </c>
      <c r="AL75" s="35" t="s">
        <v>29</v>
      </c>
      <c r="AT75" s="78">
        <f t="shared" si="146"/>
        <v>0</v>
      </c>
      <c r="AW75" s="35" t="s">
        <v>29</v>
      </c>
      <c r="BE75" s="78">
        <f t="shared" si="147"/>
        <v>0</v>
      </c>
      <c r="BH75" s="35" t="s">
        <v>29</v>
      </c>
      <c r="BP75" s="78">
        <f t="shared" si="148"/>
        <v>0</v>
      </c>
      <c r="BS75" s="35" t="s">
        <v>29</v>
      </c>
      <c r="CA75" s="78">
        <f t="shared" si="149"/>
        <v>0</v>
      </c>
      <c r="CD75" s="35" t="s">
        <v>29</v>
      </c>
      <c r="CL75" s="78">
        <f t="shared" si="150"/>
        <v>0</v>
      </c>
      <c r="CO75" s="35" t="s">
        <v>29</v>
      </c>
      <c r="CW75" s="78">
        <f t="shared" si="151"/>
        <v>0</v>
      </c>
      <c r="CZ75" s="35" t="s">
        <v>29</v>
      </c>
      <c r="DH75" s="78">
        <f t="shared" si="152"/>
        <v>0</v>
      </c>
    </row>
    <row r="76" spans="16:112" x14ac:dyDescent="0.25">
      <c r="P76" s="35" t="s">
        <v>30</v>
      </c>
      <c r="X76" s="78">
        <f t="shared" si="144"/>
        <v>0</v>
      </c>
      <c r="AA76" s="35" t="s">
        <v>30</v>
      </c>
      <c r="AI76" s="78">
        <f t="shared" si="145"/>
        <v>0</v>
      </c>
      <c r="AL76" s="35" t="s">
        <v>30</v>
      </c>
      <c r="AT76" s="78">
        <f t="shared" si="146"/>
        <v>0</v>
      </c>
      <c r="AW76" s="35" t="s">
        <v>30</v>
      </c>
      <c r="BE76" s="78">
        <f t="shared" si="147"/>
        <v>0</v>
      </c>
      <c r="BH76" s="35" t="s">
        <v>30</v>
      </c>
      <c r="BP76" s="78">
        <f t="shared" si="148"/>
        <v>0</v>
      </c>
      <c r="BS76" s="35" t="s">
        <v>30</v>
      </c>
      <c r="CA76" s="78">
        <f t="shared" si="149"/>
        <v>0</v>
      </c>
      <c r="CD76" s="35" t="s">
        <v>30</v>
      </c>
      <c r="CL76" s="78">
        <f t="shared" si="150"/>
        <v>0</v>
      </c>
      <c r="CO76" s="35" t="s">
        <v>30</v>
      </c>
      <c r="CW76" s="78">
        <f t="shared" si="151"/>
        <v>0</v>
      </c>
      <c r="CZ76" s="35" t="s">
        <v>30</v>
      </c>
      <c r="DH76" s="78">
        <f t="shared" si="152"/>
        <v>0</v>
      </c>
    </row>
    <row r="77" spans="16:112" x14ac:dyDescent="0.25">
      <c r="P77" s="35" t="s">
        <v>31</v>
      </c>
      <c r="X77" s="78">
        <f t="shared" si="144"/>
        <v>0</v>
      </c>
      <c r="AA77" s="35" t="s">
        <v>31</v>
      </c>
      <c r="AI77" s="78">
        <f t="shared" si="145"/>
        <v>0</v>
      </c>
      <c r="AL77" s="35" t="s">
        <v>31</v>
      </c>
      <c r="AT77" s="78">
        <f t="shared" si="146"/>
        <v>0</v>
      </c>
      <c r="AW77" s="35" t="s">
        <v>31</v>
      </c>
      <c r="BE77" s="78">
        <f t="shared" si="147"/>
        <v>0</v>
      </c>
      <c r="BH77" s="35" t="s">
        <v>31</v>
      </c>
      <c r="BP77" s="78">
        <f t="shared" si="148"/>
        <v>0</v>
      </c>
      <c r="BS77" s="35" t="s">
        <v>31</v>
      </c>
      <c r="CA77" s="78">
        <f t="shared" si="149"/>
        <v>0</v>
      </c>
      <c r="CD77" s="35" t="s">
        <v>31</v>
      </c>
      <c r="CL77" s="78">
        <f t="shared" si="150"/>
        <v>0</v>
      </c>
      <c r="CO77" s="35" t="s">
        <v>31</v>
      </c>
      <c r="CW77" s="78">
        <f t="shared" si="151"/>
        <v>0</v>
      </c>
      <c r="CZ77" s="35" t="s">
        <v>31</v>
      </c>
      <c r="DH77" s="78">
        <f t="shared" si="152"/>
        <v>0</v>
      </c>
    </row>
    <row r="78" spans="16:112" x14ac:dyDescent="0.25">
      <c r="P78" s="35" t="s">
        <v>32</v>
      </c>
      <c r="X78" s="78">
        <f t="shared" si="144"/>
        <v>0</v>
      </c>
      <c r="AA78" s="35" t="s">
        <v>32</v>
      </c>
      <c r="AI78" s="78">
        <f t="shared" si="145"/>
        <v>0</v>
      </c>
      <c r="AL78" s="35" t="s">
        <v>32</v>
      </c>
      <c r="AT78" s="78">
        <f t="shared" si="146"/>
        <v>0</v>
      </c>
      <c r="AW78" s="35" t="s">
        <v>32</v>
      </c>
      <c r="BE78" s="78">
        <f t="shared" si="147"/>
        <v>0</v>
      </c>
      <c r="BH78" s="35" t="s">
        <v>32</v>
      </c>
      <c r="BP78" s="78">
        <f t="shared" si="148"/>
        <v>0</v>
      </c>
      <c r="BS78" s="35" t="s">
        <v>32</v>
      </c>
      <c r="CA78" s="78">
        <f t="shared" si="149"/>
        <v>0</v>
      </c>
      <c r="CD78" s="35" t="s">
        <v>32</v>
      </c>
      <c r="CL78" s="78">
        <f t="shared" si="150"/>
        <v>0</v>
      </c>
      <c r="CO78" s="35" t="s">
        <v>32</v>
      </c>
      <c r="CW78" s="78">
        <f t="shared" si="151"/>
        <v>0</v>
      </c>
      <c r="CZ78" s="35" t="s">
        <v>32</v>
      </c>
      <c r="DH78" s="78">
        <f t="shared" si="152"/>
        <v>0</v>
      </c>
    </row>
    <row r="79" spans="16:112" x14ac:dyDescent="0.25">
      <c r="P79" s="35">
        <v>14</v>
      </c>
      <c r="X79" s="78">
        <f t="shared" si="144"/>
        <v>0</v>
      </c>
      <c r="AA79" s="35">
        <v>14</v>
      </c>
      <c r="AI79" s="78">
        <f t="shared" si="145"/>
        <v>0</v>
      </c>
      <c r="AL79" s="35">
        <v>14</v>
      </c>
      <c r="AT79" s="78">
        <f t="shared" si="146"/>
        <v>0</v>
      </c>
      <c r="AW79" s="35">
        <v>14</v>
      </c>
      <c r="BE79" s="78">
        <f t="shared" si="147"/>
        <v>0</v>
      </c>
      <c r="BH79" s="35">
        <v>14</v>
      </c>
      <c r="BP79" s="78">
        <f t="shared" si="148"/>
        <v>0</v>
      </c>
      <c r="BS79" s="35">
        <v>14</v>
      </c>
      <c r="CA79" s="78">
        <f t="shared" si="149"/>
        <v>0</v>
      </c>
      <c r="CD79" s="35">
        <v>14</v>
      </c>
      <c r="CL79" s="78">
        <f t="shared" si="150"/>
        <v>0</v>
      </c>
      <c r="CO79" s="35">
        <v>14</v>
      </c>
      <c r="CW79" s="78">
        <f t="shared" si="151"/>
        <v>0</v>
      </c>
      <c r="CZ79" s="35">
        <v>14</v>
      </c>
      <c r="DH79" s="78">
        <f t="shared" si="152"/>
        <v>0</v>
      </c>
    </row>
    <row r="80" spans="16:112" x14ac:dyDescent="0.25">
      <c r="P80" s="35">
        <v>17</v>
      </c>
      <c r="X80" s="78">
        <f t="shared" si="144"/>
        <v>0</v>
      </c>
      <c r="AA80" s="35">
        <v>17</v>
      </c>
      <c r="AI80" s="78">
        <f t="shared" si="145"/>
        <v>0</v>
      </c>
      <c r="AL80" s="35">
        <v>17</v>
      </c>
      <c r="AT80" s="78">
        <f t="shared" si="146"/>
        <v>0</v>
      </c>
      <c r="AW80" s="35">
        <v>17</v>
      </c>
      <c r="BE80" s="78">
        <f t="shared" si="147"/>
        <v>0</v>
      </c>
      <c r="BH80" s="35">
        <v>17</v>
      </c>
      <c r="BP80" s="78">
        <f t="shared" si="148"/>
        <v>0</v>
      </c>
      <c r="BS80" s="35">
        <v>17</v>
      </c>
      <c r="CA80" s="78">
        <f t="shared" si="149"/>
        <v>0</v>
      </c>
      <c r="CD80" s="35">
        <v>17</v>
      </c>
      <c r="CL80" s="78">
        <f t="shared" si="150"/>
        <v>0</v>
      </c>
      <c r="CO80" s="35">
        <v>17</v>
      </c>
      <c r="CW80" s="78">
        <f t="shared" si="151"/>
        <v>0</v>
      </c>
      <c r="CZ80" s="35">
        <v>17</v>
      </c>
      <c r="DH80" s="78">
        <f t="shared" si="152"/>
        <v>0</v>
      </c>
    </row>
    <row r="81" spans="16:112" x14ac:dyDescent="0.25">
      <c r="P81" s="35">
        <v>42</v>
      </c>
      <c r="X81" s="78">
        <f t="shared" si="144"/>
        <v>0</v>
      </c>
      <c r="AA81" s="35">
        <v>42</v>
      </c>
      <c r="AI81" s="78">
        <f t="shared" si="145"/>
        <v>0</v>
      </c>
      <c r="AL81" s="35">
        <v>42</v>
      </c>
      <c r="AT81" s="78">
        <f t="shared" si="146"/>
        <v>0</v>
      </c>
      <c r="AW81" s="35">
        <v>42</v>
      </c>
      <c r="BE81" s="78">
        <f t="shared" si="147"/>
        <v>0</v>
      </c>
      <c r="BH81" s="35">
        <v>42</v>
      </c>
      <c r="BP81" s="78">
        <f t="shared" si="148"/>
        <v>0</v>
      </c>
      <c r="BS81" s="35">
        <v>42</v>
      </c>
      <c r="CA81" s="78">
        <f t="shared" si="149"/>
        <v>0</v>
      </c>
      <c r="CD81" s="35">
        <v>42</v>
      </c>
      <c r="CL81" s="78">
        <f t="shared" si="150"/>
        <v>0</v>
      </c>
      <c r="CO81" s="35">
        <v>42</v>
      </c>
      <c r="CW81" s="78">
        <f t="shared" si="151"/>
        <v>0</v>
      </c>
      <c r="CZ81" s="35">
        <v>42</v>
      </c>
      <c r="DH81" s="78">
        <f t="shared" si="152"/>
        <v>0</v>
      </c>
    </row>
    <row r="82" spans="16:112" x14ac:dyDescent="0.25">
      <c r="P82" s="35">
        <v>43.1</v>
      </c>
      <c r="X82" s="78">
        <f t="shared" si="144"/>
        <v>0</v>
      </c>
      <c r="AA82" s="35">
        <v>43.1</v>
      </c>
      <c r="AI82" s="78">
        <f t="shared" si="145"/>
        <v>0</v>
      </c>
      <c r="AL82" s="35">
        <v>43.1</v>
      </c>
      <c r="AT82" s="78">
        <f t="shared" si="146"/>
        <v>0</v>
      </c>
      <c r="AW82" s="35">
        <v>43.1</v>
      </c>
      <c r="BE82" s="78">
        <f t="shared" si="147"/>
        <v>0</v>
      </c>
      <c r="BH82" s="35">
        <v>43.1</v>
      </c>
      <c r="BP82" s="78">
        <f t="shared" si="148"/>
        <v>0</v>
      </c>
      <c r="BS82" s="35">
        <v>43.1</v>
      </c>
      <c r="CA82" s="78">
        <f t="shared" si="149"/>
        <v>0</v>
      </c>
      <c r="CD82" s="35">
        <v>43.1</v>
      </c>
      <c r="CL82" s="78">
        <f t="shared" si="150"/>
        <v>0</v>
      </c>
      <c r="CO82" s="35">
        <v>43.1</v>
      </c>
      <c r="CW82" s="78">
        <f t="shared" si="151"/>
        <v>0</v>
      </c>
      <c r="CZ82" s="35">
        <v>43.1</v>
      </c>
      <c r="DH82" s="78">
        <f t="shared" si="152"/>
        <v>0</v>
      </c>
    </row>
    <row r="83" spans="16:112" x14ac:dyDescent="0.25">
      <c r="P83" s="35">
        <v>43.2</v>
      </c>
      <c r="X83" s="78">
        <f t="shared" si="144"/>
        <v>0</v>
      </c>
      <c r="AA83" s="35">
        <v>43.2</v>
      </c>
      <c r="AI83" s="78">
        <f t="shared" si="145"/>
        <v>0</v>
      </c>
      <c r="AL83" s="35">
        <v>43.2</v>
      </c>
      <c r="AT83" s="78">
        <f t="shared" si="146"/>
        <v>0</v>
      </c>
      <c r="AW83" s="35">
        <v>43.2</v>
      </c>
      <c r="BE83" s="78">
        <f t="shared" si="147"/>
        <v>0</v>
      </c>
      <c r="BH83" s="35">
        <v>43.2</v>
      </c>
      <c r="BP83" s="78">
        <f t="shared" si="148"/>
        <v>0</v>
      </c>
      <c r="BS83" s="35">
        <v>43.2</v>
      </c>
      <c r="CA83" s="78">
        <f t="shared" si="149"/>
        <v>0</v>
      </c>
      <c r="CD83" s="35">
        <v>43.2</v>
      </c>
      <c r="CL83" s="78">
        <f t="shared" si="150"/>
        <v>0</v>
      </c>
      <c r="CO83" s="35">
        <v>43.2</v>
      </c>
      <c r="CW83" s="78">
        <f t="shared" si="151"/>
        <v>0</v>
      </c>
      <c r="CZ83" s="35">
        <v>43.2</v>
      </c>
      <c r="DH83" s="78">
        <f t="shared" si="152"/>
        <v>0</v>
      </c>
    </row>
    <row r="84" spans="16:112" x14ac:dyDescent="0.25">
      <c r="P84" s="35">
        <v>45</v>
      </c>
      <c r="X84" s="78">
        <f t="shared" si="144"/>
        <v>0</v>
      </c>
      <c r="AA84" s="35">
        <v>45</v>
      </c>
      <c r="AI84" s="78">
        <f t="shared" si="145"/>
        <v>0</v>
      </c>
      <c r="AL84" s="35">
        <v>45</v>
      </c>
      <c r="AT84" s="78">
        <f t="shared" si="146"/>
        <v>0</v>
      </c>
      <c r="AW84" s="35">
        <v>45</v>
      </c>
      <c r="BE84" s="78">
        <f t="shared" si="147"/>
        <v>0</v>
      </c>
      <c r="BH84" s="35">
        <v>45</v>
      </c>
      <c r="BP84" s="78">
        <f t="shared" si="148"/>
        <v>0</v>
      </c>
      <c r="BS84" s="35">
        <v>45</v>
      </c>
      <c r="CA84" s="78">
        <f t="shared" si="149"/>
        <v>0</v>
      </c>
      <c r="CD84" s="35">
        <v>45</v>
      </c>
      <c r="CL84" s="78">
        <f t="shared" si="150"/>
        <v>0</v>
      </c>
      <c r="CO84" s="35">
        <v>45</v>
      </c>
      <c r="CW84" s="78">
        <f t="shared" si="151"/>
        <v>0</v>
      </c>
      <c r="CZ84" s="35">
        <v>45</v>
      </c>
      <c r="DH84" s="78">
        <f t="shared" si="152"/>
        <v>0</v>
      </c>
    </row>
    <row r="85" spans="16:112" x14ac:dyDescent="0.25">
      <c r="P85" s="35">
        <v>46</v>
      </c>
      <c r="X85" s="78">
        <f t="shared" si="144"/>
        <v>0</v>
      </c>
      <c r="AA85" s="35">
        <v>46</v>
      </c>
      <c r="AI85" s="78">
        <f t="shared" si="145"/>
        <v>0</v>
      </c>
      <c r="AL85" s="35">
        <v>46</v>
      </c>
      <c r="AT85" s="78">
        <f t="shared" si="146"/>
        <v>0</v>
      </c>
      <c r="AW85" s="35">
        <v>46</v>
      </c>
      <c r="BE85" s="78">
        <f t="shared" si="147"/>
        <v>0</v>
      </c>
      <c r="BH85" s="35">
        <v>46</v>
      </c>
      <c r="BP85" s="78">
        <f t="shared" si="148"/>
        <v>0</v>
      </c>
      <c r="BS85" s="35">
        <v>46</v>
      </c>
      <c r="CA85" s="78">
        <f t="shared" si="149"/>
        <v>0</v>
      </c>
      <c r="CD85" s="35">
        <v>46</v>
      </c>
      <c r="CL85" s="78">
        <f t="shared" si="150"/>
        <v>0</v>
      </c>
      <c r="CO85" s="35">
        <v>46</v>
      </c>
      <c r="CW85" s="78">
        <f t="shared" si="151"/>
        <v>0</v>
      </c>
      <c r="CZ85" s="35">
        <v>46</v>
      </c>
      <c r="DH85" s="78">
        <f t="shared" si="152"/>
        <v>0</v>
      </c>
    </row>
    <row r="86" spans="16:112" x14ac:dyDescent="0.25">
      <c r="P86" s="35">
        <v>47</v>
      </c>
      <c r="X86" s="78">
        <f t="shared" si="144"/>
        <v>-9224424.3999999985</v>
      </c>
      <c r="AA86" s="35">
        <v>47</v>
      </c>
      <c r="AI86" s="78">
        <f t="shared" si="145"/>
        <v>737953.95199999958</v>
      </c>
      <c r="AL86" s="35">
        <v>47</v>
      </c>
      <c r="AT86" s="78">
        <f t="shared" si="146"/>
        <v>678917.63583999965</v>
      </c>
      <c r="AW86" s="35">
        <v>47</v>
      </c>
      <c r="BE86" s="78">
        <f t="shared" si="147"/>
        <v>624604.22497280035</v>
      </c>
      <c r="BH86" s="35">
        <v>47</v>
      </c>
      <c r="BP86" s="78">
        <f t="shared" si="148"/>
        <v>574635.8869749764</v>
      </c>
      <c r="BS86" s="35">
        <v>47</v>
      </c>
      <c r="CA86" s="78">
        <f t="shared" si="149"/>
        <v>528665.01601697877</v>
      </c>
      <c r="CD86" s="35">
        <v>47</v>
      </c>
      <c r="CL86" s="78">
        <f t="shared" si="150"/>
        <v>486371.81473562028</v>
      </c>
      <c r="CO86" s="35">
        <v>47</v>
      </c>
      <c r="CW86" s="78">
        <f t="shared" si="151"/>
        <v>447462.06955676991</v>
      </c>
      <c r="CZ86" s="35">
        <v>47</v>
      </c>
      <c r="DH86" s="78">
        <f t="shared" si="152"/>
        <v>411665.1039922284</v>
      </c>
    </row>
    <row r="87" spans="16:112" x14ac:dyDescent="0.25">
      <c r="P87" s="35">
        <v>50</v>
      </c>
      <c r="X87" s="78">
        <f t="shared" si="144"/>
        <v>-1430550</v>
      </c>
      <c r="AA87" s="35">
        <v>50</v>
      </c>
      <c r="AI87" s="78">
        <f t="shared" si="145"/>
        <v>786802.50000000012</v>
      </c>
      <c r="AL87" s="35">
        <v>50</v>
      </c>
      <c r="AT87" s="78">
        <f t="shared" si="146"/>
        <v>354061.125</v>
      </c>
      <c r="AW87" s="35">
        <v>50</v>
      </c>
      <c r="BE87" s="78">
        <f t="shared" si="147"/>
        <v>159327.50624999998</v>
      </c>
      <c r="BH87" s="35">
        <v>50</v>
      </c>
      <c r="BP87" s="78">
        <f t="shared" si="148"/>
        <v>71697.377812499981</v>
      </c>
      <c r="BS87" s="35">
        <v>50</v>
      </c>
      <c r="CA87" s="78">
        <f t="shared" si="149"/>
        <v>32263.820015624984</v>
      </c>
      <c r="CD87" s="35">
        <v>50</v>
      </c>
      <c r="CL87" s="78">
        <f t="shared" si="150"/>
        <v>14518.719007031246</v>
      </c>
      <c r="CO87" s="35">
        <v>50</v>
      </c>
      <c r="CW87" s="78">
        <f t="shared" si="151"/>
        <v>6533.4235531640588</v>
      </c>
      <c r="CZ87" s="35">
        <v>50</v>
      </c>
      <c r="DH87" s="78">
        <f t="shared" si="152"/>
        <v>2940.0405989238266</v>
      </c>
    </row>
    <row r="88" spans="16:112" x14ac:dyDescent="0.25">
      <c r="P88" s="35">
        <v>52</v>
      </c>
      <c r="X88" s="78">
        <f t="shared" si="144"/>
        <v>0</v>
      </c>
      <c r="AA88" s="35">
        <v>52</v>
      </c>
      <c r="AI88" s="78">
        <f t="shared" si="145"/>
        <v>0</v>
      </c>
      <c r="AL88" s="35">
        <v>52</v>
      </c>
      <c r="AT88" s="78">
        <f t="shared" si="146"/>
        <v>0</v>
      </c>
      <c r="AW88" s="35">
        <v>52</v>
      </c>
      <c r="BE88" s="78">
        <f t="shared" si="147"/>
        <v>0</v>
      </c>
      <c r="BH88" s="35">
        <v>52</v>
      </c>
      <c r="BP88" s="78">
        <f t="shared" si="148"/>
        <v>0</v>
      </c>
      <c r="BS88" s="35">
        <v>52</v>
      </c>
      <c r="CA88" s="78">
        <f t="shared" si="149"/>
        <v>0</v>
      </c>
      <c r="CD88" s="35">
        <v>52</v>
      </c>
      <c r="CL88" s="78">
        <f t="shared" si="150"/>
        <v>0</v>
      </c>
      <c r="CO88" s="35">
        <v>52</v>
      </c>
      <c r="CW88" s="78">
        <f t="shared" si="151"/>
        <v>0</v>
      </c>
      <c r="CZ88" s="35">
        <v>52</v>
      </c>
      <c r="DH88" s="78">
        <f t="shared" si="152"/>
        <v>0</v>
      </c>
    </row>
    <row r="89" spans="16:112" x14ac:dyDescent="0.25">
      <c r="P89" s="35">
        <v>95</v>
      </c>
      <c r="X89" s="78">
        <f t="shared" si="144"/>
        <v>0</v>
      </c>
      <c r="AA89" s="35">
        <v>95</v>
      </c>
      <c r="AI89" s="78">
        <f t="shared" si="145"/>
        <v>0</v>
      </c>
      <c r="AL89" s="35">
        <v>95</v>
      </c>
      <c r="AT89" s="78">
        <f t="shared" si="146"/>
        <v>0</v>
      </c>
      <c r="AW89" s="35">
        <v>95</v>
      </c>
      <c r="BE89" s="78">
        <f t="shared" si="147"/>
        <v>0</v>
      </c>
      <c r="BH89" s="35">
        <v>95</v>
      </c>
      <c r="BP89" s="78">
        <f t="shared" si="148"/>
        <v>0</v>
      </c>
      <c r="BS89" s="35">
        <v>95</v>
      </c>
      <c r="CA89" s="78">
        <f t="shared" si="149"/>
        <v>0</v>
      </c>
      <c r="CD89" s="35">
        <v>95</v>
      </c>
      <c r="CL89" s="78">
        <f t="shared" si="150"/>
        <v>0</v>
      </c>
      <c r="CO89" s="35">
        <v>95</v>
      </c>
      <c r="CW89" s="78">
        <f t="shared" si="151"/>
        <v>0</v>
      </c>
      <c r="CZ89" s="35">
        <v>95</v>
      </c>
      <c r="DH89" s="78">
        <f t="shared" si="152"/>
        <v>0</v>
      </c>
    </row>
    <row r="91" spans="16:112" ht="15.75" thickBot="1" x14ac:dyDescent="0.3">
      <c r="X91" s="79">
        <f>SUM(X68:X90)</f>
        <v>-16121304.399999999</v>
      </c>
      <c r="AI91" s="79">
        <f>SUM(AI68:AI90)</f>
        <v>6335831.6519999998</v>
      </c>
      <c r="AT91" s="79">
        <f>SUM(AT68:AT90)</f>
        <v>1211101.9528399997</v>
      </c>
      <c r="BE91" s="79">
        <f>SUM(BE68:BE90)</f>
        <v>911634.49554280029</v>
      </c>
      <c r="BP91" s="79">
        <f>SUM(BP68:BP90)</f>
        <v>738165.3885346764</v>
      </c>
      <c r="CA91" s="79">
        <f>SUM(CA68:CA90)</f>
        <v>627189.35982991569</v>
      </c>
      <c r="CL91" s="79">
        <f>SUM(CL68:CL90)</f>
        <v>548880.18088807107</v>
      </c>
      <c r="CW91" s="79">
        <f>SUM(CW68:CW90)</f>
        <v>488897.92721953674</v>
      </c>
      <c r="DH91" s="79">
        <f>SUM(DH68:DH90)</f>
        <v>440107.49580337084</v>
      </c>
    </row>
    <row r="92" spans="16:112" ht="15.75" thickTop="1" x14ac:dyDescent="0.25">
      <c r="X92" s="78">
        <f>+X64-X91</f>
        <v>0</v>
      </c>
      <c r="AI92" s="78">
        <f>+AI64-AI91</f>
        <v>0</v>
      </c>
      <c r="AT92" s="78">
        <f>+AT64-AT91</f>
        <v>0</v>
      </c>
      <c r="BE92" s="78">
        <f>+BE64-BE91</f>
        <v>0</v>
      </c>
      <c r="BP92" s="78">
        <f>+BP64-BP91</f>
        <v>0</v>
      </c>
      <c r="CA92" s="78">
        <f>+CA64-CA91</f>
        <v>0</v>
      </c>
      <c r="CL92" s="78">
        <f>+CL64-CL91</f>
        <v>0</v>
      </c>
      <c r="CW92" s="78">
        <f>+CW64-CW91</f>
        <v>-5.8207660913467407E-10</v>
      </c>
      <c r="DH92" s="78">
        <f>+DH64-DH91</f>
        <v>0</v>
      </c>
    </row>
  </sheetData>
  <mergeCells count="18">
    <mergeCell ref="CD2:CM2"/>
    <mergeCell ref="CD34:CM34"/>
    <mergeCell ref="CO2:CX2"/>
    <mergeCell ref="CO34:CX34"/>
    <mergeCell ref="CZ2:DI2"/>
    <mergeCell ref="CZ34:DI34"/>
    <mergeCell ref="BS2:CB2"/>
    <mergeCell ref="BS34:CB34"/>
    <mergeCell ref="P2:Y2"/>
    <mergeCell ref="AA2:AJ2"/>
    <mergeCell ref="AL2:AU2"/>
    <mergeCell ref="AW2:BF2"/>
    <mergeCell ref="BH2:BQ2"/>
    <mergeCell ref="P34:Y34"/>
    <mergeCell ref="AA34:AJ34"/>
    <mergeCell ref="AL34:AU34"/>
    <mergeCell ref="AW34:BF34"/>
    <mergeCell ref="BH34:BQ34"/>
  </mergeCells>
  <conditionalFormatting sqref="B4:F35">
    <cfRule type="expression" dxfId="1" priority="1" stopIfTrue="1">
      <formula>LEN(B4)&gt;0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F3FD-98EE-4D7B-A824-72C847F1475C}">
  <sheetPr>
    <pageSetUpPr fitToPage="1"/>
  </sheetPr>
  <dimension ref="A1:S34"/>
  <sheetViews>
    <sheetView tabSelected="1" workbookViewId="0">
      <selection activeCell="AD16" sqref="AD16"/>
    </sheetView>
  </sheetViews>
  <sheetFormatPr defaultRowHeight="12.75" x14ac:dyDescent="0.2"/>
  <cols>
    <col min="7" max="7" width="11.5703125" bestFit="1" customWidth="1"/>
    <col min="8" max="9" width="11.28515625" bestFit="1" customWidth="1"/>
    <col min="10" max="13" width="11.85546875" bestFit="1" customWidth="1"/>
    <col min="14" max="16" width="10.28515625" bestFit="1" customWidth="1"/>
    <col min="19" max="20" width="11.28515625" bestFit="1" customWidth="1"/>
    <col min="21" max="22" width="10.85546875" bestFit="1" customWidth="1"/>
  </cols>
  <sheetData>
    <row r="1" spans="1:19" x14ac:dyDescent="0.2">
      <c r="A1" s="1" t="s">
        <v>10</v>
      </c>
    </row>
    <row r="2" spans="1:19" x14ac:dyDescent="0.2">
      <c r="K2" s="97"/>
      <c r="L2" s="97"/>
      <c r="M2" s="97"/>
      <c r="N2" s="97"/>
      <c r="O2" s="97"/>
      <c r="P2" s="90" t="s">
        <v>11</v>
      </c>
    </row>
    <row r="3" spans="1:19" ht="13.5" thickBot="1" x14ac:dyDescent="0.25">
      <c r="K3" s="2">
        <v>2019</v>
      </c>
      <c r="L3" s="2">
        <v>2020</v>
      </c>
      <c r="M3" s="2">
        <v>2021</v>
      </c>
      <c r="N3" s="2">
        <v>2022</v>
      </c>
      <c r="O3" s="2">
        <v>2023</v>
      </c>
      <c r="P3" s="2">
        <v>2024</v>
      </c>
      <c r="Q3" s="2">
        <v>2025</v>
      </c>
      <c r="R3" s="2">
        <v>2026</v>
      </c>
    </row>
    <row r="5" spans="1:19" x14ac:dyDescent="0.2">
      <c r="A5" t="s">
        <v>12</v>
      </c>
      <c r="I5" t="s">
        <v>13</v>
      </c>
      <c r="K5" s="94">
        <f>-+'AUC Rates'!H39</f>
        <v>8528108.4778959621</v>
      </c>
      <c r="L5" s="94">
        <f>-+'AUC Rates'!I39</f>
        <v>6965137.6322864164</v>
      </c>
      <c r="M5" s="94">
        <f>-+'AUC Rates'!J39</f>
        <v>6504713.8553892719</v>
      </c>
      <c r="N5" s="94">
        <f>-+'AUC Rates'!K39</f>
        <v>6250277.0057780044</v>
      </c>
      <c r="O5" s="94">
        <f>-+'AUC Rates'!L39</f>
        <v>5817285.5213501882</v>
      </c>
      <c r="P5" s="94">
        <f>-+'AUC Rates'!M39</f>
        <v>226929.18923052558</v>
      </c>
      <c r="Q5" s="94">
        <f>-+'AUC Rates'!N39</f>
        <v>609862.07694696763</v>
      </c>
      <c r="R5" s="94">
        <f>-+'AUC Rates'!O39</f>
        <v>781153.91941421875</v>
      </c>
    </row>
    <row r="7" spans="1:19" x14ac:dyDescent="0.2">
      <c r="A7" t="s">
        <v>12</v>
      </c>
      <c r="I7" t="s">
        <v>14</v>
      </c>
      <c r="K7" s="94">
        <f t="shared" ref="K7:R7" si="0">+K5/12</f>
        <v>710675.70649133017</v>
      </c>
      <c r="L7" s="94">
        <f t="shared" si="0"/>
        <v>580428.13602386799</v>
      </c>
      <c r="M7" s="94">
        <f t="shared" si="0"/>
        <v>542059.48794910603</v>
      </c>
      <c r="N7" s="94">
        <f t="shared" si="0"/>
        <v>520856.41714816703</v>
      </c>
      <c r="O7" s="94">
        <f t="shared" si="0"/>
        <v>484773.79344584903</v>
      </c>
      <c r="P7" s="94">
        <f t="shared" si="0"/>
        <v>18910.765769210466</v>
      </c>
      <c r="Q7" s="94">
        <f t="shared" si="0"/>
        <v>50821.839745580633</v>
      </c>
      <c r="R7" s="94">
        <f t="shared" si="0"/>
        <v>65096.159951184898</v>
      </c>
    </row>
    <row r="9" spans="1:19" x14ac:dyDescent="0.2">
      <c r="A9" t="s">
        <v>15</v>
      </c>
    </row>
    <row r="11" spans="1:19" x14ac:dyDescent="0.2">
      <c r="A11" s="90" t="s">
        <v>11</v>
      </c>
      <c r="B11" t="s">
        <v>16</v>
      </c>
    </row>
    <row r="16" spans="1:19" x14ac:dyDescent="0.2">
      <c r="A16" t="s">
        <v>17</v>
      </c>
      <c r="K16" s="37"/>
      <c r="L16" s="37"/>
      <c r="M16" s="37"/>
      <c r="N16" s="37"/>
      <c r="O16" s="37"/>
      <c r="P16" s="37"/>
      <c r="Q16" s="37"/>
      <c r="R16" s="37"/>
      <c r="S16" s="37"/>
    </row>
    <row r="17" spans="1:19" ht="13.5" thickBot="1" x14ac:dyDescent="0.25">
      <c r="K17" s="2">
        <f t="shared" ref="K17:R17" si="1">+K3</f>
        <v>2019</v>
      </c>
      <c r="L17" s="2">
        <f t="shared" si="1"/>
        <v>2020</v>
      </c>
      <c r="M17" s="2">
        <f t="shared" si="1"/>
        <v>2021</v>
      </c>
      <c r="N17" s="2">
        <f t="shared" si="1"/>
        <v>2022</v>
      </c>
      <c r="O17" s="2">
        <f t="shared" si="1"/>
        <v>2023</v>
      </c>
      <c r="P17" s="2">
        <f t="shared" si="1"/>
        <v>2024</v>
      </c>
      <c r="Q17" s="2">
        <f t="shared" si="1"/>
        <v>2025</v>
      </c>
      <c r="R17" s="2">
        <f t="shared" si="1"/>
        <v>2026</v>
      </c>
      <c r="S17" s="37"/>
    </row>
    <row r="18" spans="1:19" x14ac:dyDescent="0.2">
      <c r="A18" t="s">
        <v>1</v>
      </c>
      <c r="K18" s="37">
        <f>-+'AUC Rates'!H31</f>
        <v>1109821.2645886503</v>
      </c>
      <c r="L18" s="37">
        <f>-+'AUC Rates'!Q31</f>
        <v>922904.21653499256</v>
      </c>
      <c r="M18" s="37">
        <f>-+'AUC Rates'!Y31</f>
        <v>812064.80049425294</v>
      </c>
      <c r="N18" s="37">
        <f>-+'AUC Rates'!AG31</f>
        <v>732034.71415044158</v>
      </c>
      <c r="O18" s="37">
        <f>-+'AUC Rates'!AO31</f>
        <v>669754.17022686184</v>
      </c>
      <c r="P18" s="37">
        <f>-+'AUC Rates'!AW31</f>
        <v>8781.0883426110267</v>
      </c>
      <c r="Q18" s="37">
        <f>-+'AUC Rates'!BE31</f>
        <v>39564.400621378489</v>
      </c>
      <c r="R18" s="37">
        <f>-+'AUC Rates'!BN31</f>
        <v>58942.815079303153</v>
      </c>
      <c r="S18" s="37"/>
    </row>
    <row r="19" spans="1:19" x14ac:dyDescent="0.2">
      <c r="A19" t="s">
        <v>2</v>
      </c>
      <c r="K19" s="37">
        <f>-'AUC Rates'!I31</f>
        <v>2209179.2908729981</v>
      </c>
      <c r="L19" s="37">
        <f>-'AUC Rates'!R31</f>
        <v>1328824.4169847695</v>
      </c>
      <c r="M19" s="37">
        <f>-'AUC Rates'!Z31</f>
        <v>1175650.2495343434</v>
      </c>
      <c r="N19" s="37">
        <f>-'AUC Rates'!AH31</f>
        <v>1073031.3864296784</v>
      </c>
      <c r="O19" s="37">
        <f>-'AUC Rates'!AP31</f>
        <v>995743.11391120695</v>
      </c>
      <c r="P19" s="37">
        <f>-'AUC Rates'!AX31</f>
        <v>44719.472938156294</v>
      </c>
      <c r="Q19" s="37">
        <f>-'AUC Rates'!BF31</f>
        <v>106768.37998965236</v>
      </c>
      <c r="R19" s="37">
        <f>-'AUC Rates'!BO31</f>
        <v>135744.91059680117</v>
      </c>
      <c r="S19" s="37"/>
    </row>
    <row r="20" spans="1:19" x14ac:dyDescent="0.2">
      <c r="A20" t="s">
        <v>3</v>
      </c>
      <c r="K20" s="37">
        <f>-'AUC Rates'!J31</f>
        <v>472445.09190641489</v>
      </c>
      <c r="L20" s="37">
        <f>-'AUC Rates'!S31</f>
        <v>360905.19927797088</v>
      </c>
      <c r="M20" s="37">
        <f>-'AUC Rates'!AA31</f>
        <v>304443.81443002779</v>
      </c>
      <c r="N20" s="37">
        <f>-'AUC Rates'!AI31</f>
        <v>269774.10814324691</v>
      </c>
      <c r="O20" s="37">
        <f>-'AUC Rates'!AQ31</f>
        <v>245750.58778881581</v>
      </c>
      <c r="P20" s="37">
        <f>-'AUC Rates'!AY31</f>
        <v>-32847.257593052767</v>
      </c>
      <c r="Q20" s="37">
        <f>-'AUC Rates'!BG31</f>
        <v>2551.1370597448167</v>
      </c>
      <c r="R20" s="37">
        <f>-'AUC Rates'!BP31</f>
        <v>19622.226235083835</v>
      </c>
      <c r="S20" s="37"/>
    </row>
    <row r="21" spans="1:19" x14ac:dyDescent="0.2">
      <c r="A21" t="s">
        <v>4</v>
      </c>
      <c r="K21" s="37">
        <f>-'AUC Rates'!K31</f>
        <v>1933068.4016063961</v>
      </c>
      <c r="L21" s="37">
        <f>-'AUC Rates'!T31</f>
        <v>1501248.2652755149</v>
      </c>
      <c r="M21" s="37">
        <f>-'AUC Rates'!AB31</f>
        <v>1307125.6015674293</v>
      </c>
      <c r="N21" s="37">
        <f>-'AUC Rates'!AJ31</f>
        <v>1182844.5260105229</v>
      </c>
      <c r="O21" s="37">
        <f>-'AUC Rates'!AR31</f>
        <v>1092349.3732450181</v>
      </c>
      <c r="P21" s="37">
        <f>-'AUC Rates'!AZ31</f>
        <v>-13551.208880291664</v>
      </c>
      <c r="Q21" s="37">
        <f>-'AUC Rates'!BH31</f>
        <v>85612.753968313875</v>
      </c>
      <c r="R21" s="37">
        <f>-'AUC Rates'!BQ31</f>
        <v>130500.60975182374</v>
      </c>
      <c r="S21" s="37"/>
    </row>
    <row r="22" spans="1:19" x14ac:dyDescent="0.2">
      <c r="A22" t="s">
        <v>5</v>
      </c>
      <c r="K22" s="26">
        <f>-'AUC Rates'!L31</f>
        <v>2803594.428921503</v>
      </c>
      <c r="L22" s="26">
        <f>-'AUC Rates'!U31</f>
        <v>2851255.5342131681</v>
      </c>
      <c r="M22" s="26">
        <f>-'AUC Rates'!AC31</f>
        <v>2905429.3893632181</v>
      </c>
      <c r="N22" s="26">
        <f>-'AUC Rates'!AK31</f>
        <v>2992592.2710441146</v>
      </c>
      <c r="O22" s="26">
        <f>-'AUC Rates'!AS31</f>
        <v>2813688.276178285</v>
      </c>
      <c r="P22" s="26">
        <f>-'AUC Rates'!BA31</f>
        <v>219827.09442310268</v>
      </c>
      <c r="Q22" s="26">
        <f>-'AUC Rates'!BI31</f>
        <v>375365.4053078781</v>
      </c>
      <c r="R22" s="26">
        <f>-'AUC Rates'!BR31</f>
        <v>436343.3577512069</v>
      </c>
    </row>
    <row r="24" spans="1:19" ht="13.5" thickBot="1" x14ac:dyDescent="0.25">
      <c r="K24" s="16">
        <f t="shared" ref="K24:R24" si="2">SUM(K18:K23)</f>
        <v>8528108.4778959621</v>
      </c>
      <c r="L24" s="16">
        <f t="shared" si="2"/>
        <v>6965137.6322864164</v>
      </c>
      <c r="M24" s="16">
        <f t="shared" si="2"/>
        <v>6504713.8553892719</v>
      </c>
      <c r="N24" s="16">
        <f t="shared" si="2"/>
        <v>6250277.0057780044</v>
      </c>
      <c r="O24" s="16">
        <f t="shared" si="2"/>
        <v>5817285.5213501882</v>
      </c>
      <c r="P24" s="16">
        <f t="shared" si="2"/>
        <v>226929.18923052558</v>
      </c>
      <c r="Q24" s="16">
        <f t="shared" si="2"/>
        <v>609862.07694696763</v>
      </c>
      <c r="R24" s="16">
        <f t="shared" si="2"/>
        <v>781153.91941421875</v>
      </c>
    </row>
    <row r="25" spans="1:19" ht="13.5" thickTop="1" x14ac:dyDescent="0.2">
      <c r="K25" s="26">
        <f t="shared" ref="K25:R25" si="3">+K24-K5</f>
        <v>0</v>
      </c>
      <c r="L25" s="26">
        <f t="shared" si="3"/>
        <v>0</v>
      </c>
      <c r="M25" s="26">
        <f t="shared" si="3"/>
        <v>0</v>
      </c>
      <c r="N25" s="26">
        <f t="shared" si="3"/>
        <v>0</v>
      </c>
      <c r="O25" s="26">
        <f t="shared" si="3"/>
        <v>0</v>
      </c>
      <c r="P25" s="26">
        <f t="shared" si="3"/>
        <v>0</v>
      </c>
      <c r="Q25" s="26">
        <f t="shared" si="3"/>
        <v>0</v>
      </c>
      <c r="R25" s="26">
        <f t="shared" si="3"/>
        <v>0</v>
      </c>
    </row>
    <row r="31" spans="1:19" x14ac:dyDescent="0.2">
      <c r="K31" s="94"/>
      <c r="L31" s="94"/>
      <c r="M31" s="94"/>
      <c r="N31" s="94"/>
      <c r="O31" s="94"/>
      <c r="P31" s="94"/>
      <c r="Q31" s="94"/>
      <c r="R31" s="94"/>
    </row>
    <row r="32" spans="1:19" x14ac:dyDescent="0.2">
      <c r="K32" s="26"/>
      <c r="L32" s="26"/>
      <c r="M32" s="26"/>
      <c r="N32" s="26"/>
      <c r="O32" s="26"/>
      <c r="P32" s="26"/>
      <c r="Q32" s="26"/>
      <c r="R32" s="26"/>
    </row>
    <row r="33" spans="11:18" x14ac:dyDescent="0.2">
      <c r="K33" s="94"/>
      <c r="L33" s="94"/>
      <c r="M33" s="94"/>
      <c r="N33" s="94"/>
      <c r="O33" s="94"/>
      <c r="P33" s="94"/>
      <c r="Q33" s="94"/>
      <c r="R33" s="94"/>
    </row>
    <row r="34" spans="11:18" x14ac:dyDescent="0.2">
      <c r="K34" s="26"/>
      <c r="L34" s="26"/>
      <c r="M34" s="26"/>
      <c r="N34" s="26"/>
      <c r="O34" s="26"/>
      <c r="P34" s="26"/>
      <c r="Q34" s="26"/>
      <c r="R34" s="26"/>
    </row>
  </sheetData>
  <mergeCells count="1">
    <mergeCell ref="K2:O2"/>
  </mergeCells>
  <pageMargins left="0.7" right="0.7" top="0.75" bottom="0.75" header="0.3" footer="0.3"/>
  <pageSetup scale="6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D436-74CF-44BC-8A49-8F34083DA514}">
  <sheetPr>
    <tabColor theme="8"/>
  </sheetPr>
  <dimension ref="A1:DI92"/>
  <sheetViews>
    <sheetView topLeftCell="CJ26" zoomScale="85" zoomScaleNormal="85" workbookViewId="0">
      <selection activeCell="K29" sqref="K29"/>
    </sheetView>
  </sheetViews>
  <sheetFormatPr defaultColWidth="9.28515625" defaultRowHeight="15" x14ac:dyDescent="0.25"/>
  <cols>
    <col min="1" max="1" width="14.85546875" style="33" bestFit="1" customWidth="1"/>
    <col min="2" max="2" width="11.5703125" style="33" bestFit="1" customWidth="1"/>
    <col min="3" max="3" width="72.85546875" style="33" bestFit="1" customWidth="1"/>
    <col min="4" max="4" width="15.5703125" style="33" bestFit="1" customWidth="1"/>
    <col min="5" max="5" width="15.28515625" style="33" bestFit="1" customWidth="1"/>
    <col min="6" max="6" width="9.140625" style="33" bestFit="1" customWidth="1"/>
    <col min="7" max="7" width="17.140625" style="33" bestFit="1" customWidth="1"/>
    <col min="8" max="8" width="14.42578125" style="33" bestFit="1" customWidth="1"/>
    <col min="9" max="9" width="16.140625" style="33" bestFit="1" customWidth="1"/>
    <col min="10" max="10" width="7.140625" style="33" bestFit="1" customWidth="1"/>
    <col min="11" max="11" width="14.42578125" style="33" bestFit="1" customWidth="1"/>
    <col min="12" max="12" width="15.5703125" style="33" bestFit="1" customWidth="1"/>
    <col min="13" max="17" width="9.28515625" style="33"/>
    <col min="18" max="18" width="12.5703125" style="33" bestFit="1" customWidth="1"/>
    <col min="19" max="19" width="3.140625" style="33" bestFit="1" customWidth="1"/>
    <col min="20" max="20" width="13.42578125" style="33" bestFit="1" customWidth="1"/>
    <col min="21" max="21" width="12.5703125" style="33" bestFit="1" customWidth="1"/>
    <col min="22" max="22" width="13.28515625" style="33" bestFit="1" customWidth="1"/>
    <col min="23" max="23" width="8.42578125" style="33" bestFit="1" customWidth="1"/>
    <col min="24" max="24" width="15" style="33" bestFit="1" customWidth="1"/>
    <col min="25" max="25" width="12.5703125" style="33" bestFit="1" customWidth="1"/>
    <col min="26" max="26" width="9.28515625" style="33"/>
    <col min="27" max="27" width="11.5703125" style="33" bestFit="1" customWidth="1"/>
    <col min="28" max="28" width="12.5703125" style="33" bestFit="1" customWidth="1"/>
    <col min="29" max="29" width="9.5703125" style="33" bestFit="1" customWidth="1"/>
    <col min="30" max="30" width="3.140625" style="33" bestFit="1" customWidth="1"/>
    <col min="31" max="31" width="13.42578125" style="33" bestFit="1" customWidth="1"/>
    <col min="32" max="32" width="9.28515625" style="33"/>
    <col min="33" max="33" width="13.28515625" style="33" bestFit="1" customWidth="1"/>
    <col min="34" max="34" width="8.42578125" style="33" bestFit="1" customWidth="1"/>
    <col min="35" max="35" width="12.28515625" style="33" bestFit="1" customWidth="1"/>
    <col min="36" max="36" width="12.5703125" style="33" bestFit="1" customWidth="1"/>
    <col min="37" max="37" width="9.28515625" style="33"/>
    <col min="38" max="38" width="11.5703125" style="33" bestFit="1" customWidth="1"/>
    <col min="39" max="39" width="12.5703125" style="33" bestFit="1" customWidth="1"/>
    <col min="40" max="40" width="9.5703125" style="33" bestFit="1" customWidth="1"/>
    <col min="41" max="41" width="3.140625" style="33" bestFit="1" customWidth="1"/>
    <col min="42" max="42" width="13.42578125" style="33" bestFit="1" customWidth="1"/>
    <col min="43" max="43" width="9.28515625" style="33"/>
    <col min="44" max="44" width="13.28515625" style="33" bestFit="1" customWidth="1"/>
    <col min="45" max="45" width="8.42578125" style="33" bestFit="1" customWidth="1"/>
    <col min="46" max="46" width="11.28515625" style="33" bestFit="1" customWidth="1"/>
    <col min="47" max="47" width="11.5703125" style="33" bestFit="1" customWidth="1"/>
    <col min="48" max="48" width="9.28515625" style="33"/>
    <col min="49" max="50" width="11.5703125" style="33" bestFit="1" customWidth="1"/>
    <col min="51" max="51" width="9.5703125" style="33" bestFit="1" customWidth="1"/>
    <col min="52" max="52" width="3.140625" style="33" bestFit="1" customWidth="1"/>
    <col min="53" max="53" width="13.42578125" style="33" bestFit="1" customWidth="1"/>
    <col min="54" max="54" width="9.28515625" style="33"/>
    <col min="55" max="55" width="13.28515625" style="33" bestFit="1" customWidth="1"/>
    <col min="56" max="56" width="8.42578125" style="33" bestFit="1" customWidth="1"/>
    <col min="57" max="57" width="11.28515625" style="33" bestFit="1" customWidth="1"/>
    <col min="58" max="58" width="11.5703125" style="33" bestFit="1" customWidth="1"/>
    <col min="59" max="59" width="9.28515625" style="33"/>
    <col min="60" max="61" width="11.5703125" style="33" bestFit="1" customWidth="1"/>
    <col min="62" max="62" width="9.5703125" style="33" bestFit="1" customWidth="1"/>
    <col min="63" max="63" width="3.140625" style="33" bestFit="1" customWidth="1"/>
    <col min="64" max="64" width="13.42578125" style="33" bestFit="1" customWidth="1"/>
    <col min="65" max="65" width="9.28515625" style="33"/>
    <col min="66" max="66" width="13.28515625" style="33" bestFit="1" customWidth="1"/>
    <col min="67" max="67" width="8.42578125" style="33" bestFit="1" customWidth="1"/>
    <col min="68" max="68" width="11.28515625" style="33" bestFit="1" customWidth="1"/>
    <col min="69" max="69" width="11.5703125" style="33" bestFit="1" customWidth="1"/>
    <col min="70" max="71" width="9.28515625" style="33"/>
    <col min="72" max="72" width="11.5703125" style="33" bestFit="1" customWidth="1"/>
    <col min="73" max="76" width="9.28515625" style="33"/>
    <col min="77" max="77" width="13.28515625" style="33" bestFit="1" customWidth="1"/>
    <col min="78" max="78" width="9.28515625" style="33"/>
    <col min="79" max="79" width="11.28515625" style="33" bestFit="1" customWidth="1"/>
    <col min="80" max="80" width="11.5703125" style="33" bestFit="1" customWidth="1"/>
    <col min="81" max="82" width="9.28515625" style="33"/>
    <col min="83" max="83" width="11.5703125" style="33" bestFit="1" customWidth="1"/>
    <col min="84" max="87" width="9.28515625" style="33"/>
    <col min="88" max="88" width="13.28515625" style="33" bestFit="1" customWidth="1"/>
    <col min="89" max="89" width="9.28515625" style="33"/>
    <col min="90" max="90" width="11.28515625" style="33" bestFit="1" customWidth="1"/>
    <col min="91" max="91" width="11.5703125" style="33" bestFit="1" customWidth="1"/>
    <col min="92" max="93" width="9.28515625" style="33"/>
    <col min="94" max="94" width="11.5703125" style="33" bestFit="1" customWidth="1"/>
    <col min="95" max="98" width="9.28515625" style="33"/>
    <col min="99" max="99" width="13.28515625" style="33" bestFit="1" customWidth="1"/>
    <col min="100" max="100" width="9.28515625" style="33"/>
    <col min="101" max="101" width="11.28515625" style="33" bestFit="1" customWidth="1"/>
    <col min="102" max="102" width="11.5703125" style="33" bestFit="1" customWidth="1"/>
    <col min="103" max="104" width="9.28515625" style="33"/>
    <col min="105" max="105" width="11.5703125" style="33" bestFit="1" customWidth="1"/>
    <col min="106" max="109" width="9.28515625" style="33"/>
    <col min="110" max="110" width="13.28515625" style="33" bestFit="1" customWidth="1"/>
    <col min="111" max="111" width="9.28515625" style="33"/>
    <col min="112" max="112" width="11.28515625" style="33" bestFit="1" customWidth="1"/>
    <col min="113" max="113" width="11.5703125" style="33" bestFit="1" customWidth="1"/>
    <col min="114" max="16384" width="9.28515625" style="33"/>
  </cols>
  <sheetData>
    <row r="1" spans="1:113" x14ac:dyDescent="0.25">
      <c r="A1" s="33" t="s">
        <v>178</v>
      </c>
    </row>
    <row r="2" spans="1:113" x14ac:dyDescent="0.25">
      <c r="P2" s="99" t="s">
        <v>95</v>
      </c>
      <c r="Q2" s="99"/>
      <c r="R2" s="99"/>
      <c r="S2" s="99"/>
      <c r="T2" s="99"/>
      <c r="U2" s="99"/>
      <c r="V2" s="99"/>
      <c r="W2" s="99"/>
      <c r="X2" s="99"/>
      <c r="Y2" s="99"/>
      <c r="Z2"/>
      <c r="AA2" s="99" t="s">
        <v>96</v>
      </c>
      <c r="AB2" s="99"/>
      <c r="AC2" s="99"/>
      <c r="AD2" s="99"/>
      <c r="AE2" s="99"/>
      <c r="AF2" s="99"/>
      <c r="AG2" s="99"/>
      <c r="AH2" s="99"/>
      <c r="AI2" s="99"/>
      <c r="AJ2" s="99"/>
      <c r="AK2"/>
      <c r="AL2" s="99" t="s">
        <v>97</v>
      </c>
      <c r="AM2" s="99"/>
      <c r="AN2" s="99"/>
      <c r="AO2" s="99"/>
      <c r="AP2" s="99"/>
      <c r="AQ2" s="99"/>
      <c r="AR2" s="99"/>
      <c r="AS2" s="99"/>
      <c r="AT2" s="99"/>
      <c r="AU2" s="99"/>
      <c r="AV2"/>
      <c r="AW2" s="99" t="s">
        <v>98</v>
      </c>
      <c r="AX2" s="99"/>
      <c r="AY2" s="99"/>
      <c r="AZ2" s="99"/>
      <c r="BA2" s="99"/>
      <c r="BB2" s="99"/>
      <c r="BC2" s="99"/>
      <c r="BD2" s="99"/>
      <c r="BE2" s="99"/>
      <c r="BF2" s="99"/>
      <c r="BG2"/>
      <c r="BH2" s="99"/>
      <c r="BI2" s="99"/>
      <c r="BJ2" s="99"/>
      <c r="BK2" s="99"/>
      <c r="BL2" s="99"/>
      <c r="BM2" s="99"/>
      <c r="BN2" s="99"/>
      <c r="BO2" s="99"/>
      <c r="BP2" s="99"/>
      <c r="BQ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Z2" s="99"/>
      <c r="DA2" s="99"/>
      <c r="DB2" s="99"/>
      <c r="DC2" s="99"/>
      <c r="DD2" s="99"/>
      <c r="DE2" s="99"/>
      <c r="DF2" s="99"/>
      <c r="DG2" s="99"/>
      <c r="DH2" s="99"/>
      <c r="DI2" s="99"/>
    </row>
    <row r="3" spans="1:113" ht="75.75" thickBot="1" x14ac:dyDescent="0.3">
      <c r="B3" s="40" t="s">
        <v>99</v>
      </c>
      <c r="C3" s="41" t="s">
        <v>100</v>
      </c>
      <c r="D3" s="42" t="s">
        <v>179</v>
      </c>
      <c r="E3" s="42" t="s">
        <v>102</v>
      </c>
      <c r="F3" s="42" t="s">
        <v>103</v>
      </c>
      <c r="G3" s="42" t="s">
        <v>104</v>
      </c>
      <c r="H3" s="42" t="s">
        <v>105</v>
      </c>
      <c r="I3" s="43" t="s">
        <v>106</v>
      </c>
      <c r="J3" s="44" t="s">
        <v>107</v>
      </c>
      <c r="K3" s="42" t="s">
        <v>180</v>
      </c>
      <c r="L3" s="42" t="s">
        <v>181</v>
      </c>
      <c r="P3" s="34" t="s">
        <v>99</v>
      </c>
      <c r="Q3" s="34" t="s">
        <v>110</v>
      </c>
      <c r="R3" s="34" t="s">
        <v>102</v>
      </c>
      <c r="S3" s="34"/>
      <c r="T3" s="34" t="s">
        <v>111</v>
      </c>
      <c r="U3" s="77" t="s">
        <v>152</v>
      </c>
      <c r="V3" s="34" t="s">
        <v>113</v>
      </c>
      <c r="W3" s="34" t="s">
        <v>114</v>
      </c>
      <c r="X3" s="34" t="s">
        <v>115</v>
      </c>
      <c r="Y3" s="34" t="s">
        <v>116</v>
      </c>
      <c r="Z3"/>
      <c r="AA3" s="34" t="s">
        <v>99</v>
      </c>
      <c r="AB3" s="34" t="s">
        <v>110</v>
      </c>
      <c r="AC3" s="34" t="s">
        <v>102</v>
      </c>
      <c r="AD3" s="34"/>
      <c r="AE3" s="34" t="s">
        <v>111</v>
      </c>
      <c r="AF3" s="77" t="s">
        <v>152</v>
      </c>
      <c r="AG3" s="34" t="s">
        <v>113</v>
      </c>
      <c r="AH3" s="34" t="s">
        <v>114</v>
      </c>
      <c r="AI3" s="34" t="s">
        <v>115</v>
      </c>
      <c r="AJ3" s="34" t="s">
        <v>116</v>
      </c>
      <c r="AK3"/>
      <c r="AL3" s="34" t="s">
        <v>99</v>
      </c>
      <c r="AM3" s="34" t="s">
        <v>110</v>
      </c>
      <c r="AN3" s="34" t="s">
        <v>102</v>
      </c>
      <c r="AO3" s="34"/>
      <c r="AP3" s="34" t="s">
        <v>111</v>
      </c>
      <c r="AQ3" s="77" t="s">
        <v>152</v>
      </c>
      <c r="AR3" s="34" t="s">
        <v>113</v>
      </c>
      <c r="AS3" s="34" t="s">
        <v>114</v>
      </c>
      <c r="AT3" s="34" t="s">
        <v>115</v>
      </c>
      <c r="AU3" s="34" t="s">
        <v>116</v>
      </c>
      <c r="AV3"/>
      <c r="AW3" s="34" t="s">
        <v>99</v>
      </c>
      <c r="AX3" s="34" t="s">
        <v>110</v>
      </c>
      <c r="AY3" s="34" t="s">
        <v>102</v>
      </c>
      <c r="AZ3" s="34"/>
      <c r="BA3" s="34" t="s">
        <v>111</v>
      </c>
      <c r="BB3" s="77" t="s">
        <v>152</v>
      </c>
      <c r="BC3" s="34" t="s">
        <v>113</v>
      </c>
      <c r="BD3" s="34" t="s">
        <v>114</v>
      </c>
      <c r="BE3" s="34" t="s">
        <v>115</v>
      </c>
      <c r="BF3" s="34" t="s">
        <v>116</v>
      </c>
      <c r="BG3"/>
      <c r="BH3" s="34" t="s">
        <v>99</v>
      </c>
      <c r="BI3" s="34" t="s">
        <v>110</v>
      </c>
      <c r="BJ3" s="34" t="s">
        <v>102</v>
      </c>
      <c r="BK3" s="34"/>
      <c r="BL3" s="34" t="s">
        <v>111</v>
      </c>
      <c r="BM3" s="77" t="s">
        <v>152</v>
      </c>
      <c r="BN3" s="34" t="s">
        <v>113</v>
      </c>
      <c r="BO3" s="34" t="s">
        <v>114</v>
      </c>
      <c r="BP3" s="34" t="s">
        <v>115</v>
      </c>
      <c r="BQ3" s="34" t="s">
        <v>116</v>
      </c>
      <c r="BS3" s="34" t="s">
        <v>99</v>
      </c>
      <c r="BT3" s="34" t="s">
        <v>110</v>
      </c>
      <c r="BU3" s="34" t="s">
        <v>102</v>
      </c>
      <c r="BV3" s="34"/>
      <c r="BW3" s="34" t="s">
        <v>111</v>
      </c>
      <c r="BX3" s="77" t="s">
        <v>152</v>
      </c>
      <c r="BY3" s="34" t="s">
        <v>113</v>
      </c>
      <c r="BZ3" s="34" t="s">
        <v>114</v>
      </c>
      <c r="CA3" s="34" t="s">
        <v>115</v>
      </c>
      <c r="CB3" s="34" t="s">
        <v>116</v>
      </c>
      <c r="CD3" s="34" t="s">
        <v>99</v>
      </c>
      <c r="CE3" s="34" t="s">
        <v>110</v>
      </c>
      <c r="CF3" s="34" t="s">
        <v>102</v>
      </c>
      <c r="CG3" s="34"/>
      <c r="CH3" s="34" t="s">
        <v>111</v>
      </c>
      <c r="CI3" s="77" t="s">
        <v>152</v>
      </c>
      <c r="CJ3" s="34" t="s">
        <v>113</v>
      </c>
      <c r="CK3" s="34" t="s">
        <v>114</v>
      </c>
      <c r="CL3" s="34" t="s">
        <v>115</v>
      </c>
      <c r="CM3" s="34" t="s">
        <v>116</v>
      </c>
      <c r="CO3" s="34" t="s">
        <v>99</v>
      </c>
      <c r="CP3" s="34" t="s">
        <v>110</v>
      </c>
      <c r="CQ3" s="34" t="s">
        <v>102</v>
      </c>
      <c r="CR3" s="34"/>
      <c r="CS3" s="34" t="s">
        <v>111</v>
      </c>
      <c r="CT3" s="77" t="s">
        <v>152</v>
      </c>
      <c r="CU3" s="34" t="s">
        <v>113</v>
      </c>
      <c r="CV3" s="34" t="s">
        <v>114</v>
      </c>
      <c r="CW3" s="34" t="s">
        <v>115</v>
      </c>
      <c r="CX3" s="34" t="s">
        <v>116</v>
      </c>
      <c r="CZ3" s="34" t="s">
        <v>99</v>
      </c>
      <c r="DA3" s="34" t="s">
        <v>110</v>
      </c>
      <c r="DB3" s="34" t="s">
        <v>102</v>
      </c>
      <c r="DC3" s="34"/>
      <c r="DD3" s="34" t="s">
        <v>111</v>
      </c>
      <c r="DE3" s="77" t="s">
        <v>152</v>
      </c>
      <c r="DF3" s="34" t="s">
        <v>113</v>
      </c>
      <c r="DG3" s="34" t="s">
        <v>114</v>
      </c>
      <c r="DH3" s="34" t="s">
        <v>115</v>
      </c>
      <c r="DI3" s="34" t="s">
        <v>116</v>
      </c>
    </row>
    <row r="4" spans="1:113" x14ac:dyDescent="0.25">
      <c r="B4" s="45">
        <v>1</v>
      </c>
      <c r="C4" s="46" t="s">
        <v>117</v>
      </c>
      <c r="D4" s="67">
        <v>355207992.8448</v>
      </c>
      <c r="E4" s="68">
        <v>422000</v>
      </c>
      <c r="F4" s="49"/>
      <c r="G4" s="69">
        <v>355629992.8448</v>
      </c>
      <c r="H4" s="69">
        <v>211000</v>
      </c>
      <c r="I4" s="69">
        <v>355840992.8448</v>
      </c>
      <c r="J4" s="51">
        <v>0.04</v>
      </c>
      <c r="K4" s="69">
        <v>14233639.713792</v>
      </c>
      <c r="L4" s="69">
        <v>341396353.13100797</v>
      </c>
      <c r="N4" s="39">
        <f>+E4+F4</f>
        <v>422000</v>
      </c>
      <c r="P4" s="35">
        <v>1</v>
      </c>
      <c r="Q4" s="3"/>
      <c r="R4" s="3">
        <f>SUMIF($B$4:$B$29,P4,$H$4:$H$29)*2</f>
        <v>422000</v>
      </c>
      <c r="S4" s="3"/>
      <c r="T4" s="76">
        <f>IF(R4+S4&lt;0,0,R4+S4)</f>
        <v>422000</v>
      </c>
      <c r="U4" s="3">
        <f>T4*1</f>
        <v>422000</v>
      </c>
      <c r="V4" s="3">
        <f>+Q4+U4</f>
        <v>422000</v>
      </c>
      <c r="W4" s="36">
        <v>0.04</v>
      </c>
      <c r="X4" s="3">
        <f>-V4*W4</f>
        <v>-16880</v>
      </c>
      <c r="Y4" s="3">
        <f>+Q4+T4+X4</f>
        <v>405120</v>
      </c>
      <c r="Z4"/>
      <c r="AA4" s="35">
        <v>1</v>
      </c>
      <c r="AB4" s="3">
        <f>+Y4</f>
        <v>405120</v>
      </c>
      <c r="AC4" s="3"/>
      <c r="AD4" s="3"/>
      <c r="AE4" s="76">
        <f>IF(AC4+AD4&lt;0,0,AC4+AD4)</f>
        <v>0</v>
      </c>
      <c r="AF4" s="3">
        <f>AE4*1</f>
        <v>0</v>
      </c>
      <c r="AG4" s="3">
        <f>+AB4+AF4</f>
        <v>405120</v>
      </c>
      <c r="AH4" s="36">
        <v>0.04</v>
      </c>
      <c r="AI4" s="3">
        <f>-+AG4*AH4</f>
        <v>-16204.800000000001</v>
      </c>
      <c r="AJ4" s="3">
        <f>+AB4+AE4+AI4</f>
        <v>388915.20000000001</v>
      </c>
      <c r="AK4"/>
      <c r="AL4" s="35">
        <v>1</v>
      </c>
      <c r="AM4" s="3">
        <f>AJ4</f>
        <v>388915.20000000001</v>
      </c>
      <c r="AN4" s="3"/>
      <c r="AO4" s="3"/>
      <c r="AP4" s="76">
        <f>IF(AN4+AO4&lt;0,0,AN4+AO4)</f>
        <v>0</v>
      </c>
      <c r="AQ4" s="3">
        <f>AP4*1</f>
        <v>0</v>
      </c>
      <c r="AR4" s="3">
        <f>+AM4+AQ4</f>
        <v>388915.20000000001</v>
      </c>
      <c r="AS4" s="36">
        <v>0.04</v>
      </c>
      <c r="AT4" s="3">
        <f>-+AR4*AS4</f>
        <v>-15556.608</v>
      </c>
      <c r="AU4" s="3">
        <f>+AM4+AP4+AT4</f>
        <v>373358.592</v>
      </c>
      <c r="AV4"/>
      <c r="AW4" s="35">
        <v>1</v>
      </c>
      <c r="AX4" s="3">
        <f>AU4</f>
        <v>373358.592</v>
      </c>
      <c r="AY4" s="3"/>
      <c r="AZ4" s="3"/>
      <c r="BA4" s="76">
        <f>IF(AY4+AZ4&lt;0,0,AY4+AZ4)</f>
        <v>0</v>
      </c>
      <c r="BB4" s="3">
        <f>BA4*1</f>
        <v>0</v>
      </c>
      <c r="BC4" s="3">
        <f>+AX4+BB4</f>
        <v>373358.592</v>
      </c>
      <c r="BD4" s="36">
        <v>0.04</v>
      </c>
      <c r="BE4" s="3">
        <f>-+BC4*BD4</f>
        <v>-14934.34368</v>
      </c>
      <c r="BF4" s="3">
        <f>+AX4+BA4+BE4</f>
        <v>358424.24832000001</v>
      </c>
      <c r="BG4"/>
      <c r="BH4" s="35">
        <v>1</v>
      </c>
      <c r="BI4" s="3">
        <f>+BF4</f>
        <v>358424.24832000001</v>
      </c>
      <c r="BJ4" s="3"/>
      <c r="BK4" s="3"/>
      <c r="BL4" s="76">
        <f>IF(BJ4+BK4&lt;0,0,BJ4+BK4)</f>
        <v>0</v>
      </c>
      <c r="BM4" s="3">
        <f>BL4*1</f>
        <v>0</v>
      </c>
      <c r="BN4" s="3">
        <f>+BI4+BM4</f>
        <v>358424.24832000001</v>
      </c>
      <c r="BO4" s="36">
        <v>0.04</v>
      </c>
      <c r="BP4" s="3">
        <f>-+BN4*BO4</f>
        <v>-14336.969932800001</v>
      </c>
      <c r="BQ4" s="3">
        <f>+BI4+BL4+BP4</f>
        <v>344087.27838720003</v>
      </c>
      <c r="BS4" s="35">
        <v>1</v>
      </c>
      <c r="BT4" s="3">
        <f>+BQ4</f>
        <v>344087.27838720003</v>
      </c>
      <c r="BU4" s="3"/>
      <c r="BV4" s="3"/>
      <c r="BW4" s="76">
        <f>IF(BU4+BV4&lt;0,0,BU4+BV4)</f>
        <v>0</v>
      </c>
      <c r="BX4" s="3">
        <f>BW4*1</f>
        <v>0</v>
      </c>
      <c r="BY4" s="3">
        <f>+BT4+BX4</f>
        <v>344087.27838720003</v>
      </c>
      <c r="BZ4" s="36">
        <v>0.04</v>
      </c>
      <c r="CA4" s="3">
        <f>-+BY4*BZ4</f>
        <v>-13763.491135488002</v>
      </c>
      <c r="CB4" s="3">
        <f>+BT4+BW4+CA4</f>
        <v>330323.78725171206</v>
      </c>
      <c r="CD4" s="35">
        <v>1</v>
      </c>
      <c r="CE4" s="3">
        <f>+CB4</f>
        <v>330323.78725171206</v>
      </c>
      <c r="CF4" s="3"/>
      <c r="CG4" s="3"/>
      <c r="CH4" s="76">
        <f>IF(CF4+CG4&lt;0,0,CF4+CG4)</f>
        <v>0</v>
      </c>
      <c r="CI4" s="3">
        <f>CH4*1</f>
        <v>0</v>
      </c>
      <c r="CJ4" s="3">
        <f>+CE4+CI4</f>
        <v>330323.78725171206</v>
      </c>
      <c r="CK4" s="36">
        <v>0.04</v>
      </c>
      <c r="CL4" s="3">
        <f>-+CJ4*CK4</f>
        <v>-13212.951490068483</v>
      </c>
      <c r="CM4" s="3">
        <f>+CE4+CH4+CL4</f>
        <v>317110.8357616436</v>
      </c>
      <c r="CO4" s="35">
        <v>1</v>
      </c>
      <c r="CP4" s="3">
        <f>+CM4</f>
        <v>317110.8357616436</v>
      </c>
      <c r="CQ4" s="3"/>
      <c r="CR4" s="3"/>
      <c r="CS4" s="76">
        <f>IF(CQ4+CR4&lt;0,0,CQ4+CR4)</f>
        <v>0</v>
      </c>
      <c r="CT4" s="3">
        <f>CS4*1</f>
        <v>0</v>
      </c>
      <c r="CU4" s="3">
        <f>+CP4+CT4</f>
        <v>317110.8357616436</v>
      </c>
      <c r="CV4" s="36">
        <v>0.04</v>
      </c>
      <c r="CW4" s="3">
        <f>-+CU4*CV4</f>
        <v>-12684.433430465744</v>
      </c>
      <c r="CX4" s="3">
        <f>+CP4+CS4+CW4</f>
        <v>304426.40233117784</v>
      </c>
      <c r="CZ4" s="35">
        <v>1</v>
      </c>
      <c r="DA4" s="3">
        <f>+CX4</f>
        <v>304426.40233117784</v>
      </c>
      <c r="DB4" s="3"/>
      <c r="DC4" s="3"/>
      <c r="DD4" s="76">
        <f>IF(DB4+DC4&lt;0,0,DB4+DC4)</f>
        <v>0</v>
      </c>
      <c r="DE4" s="3">
        <f>DD4*1</f>
        <v>0</v>
      </c>
      <c r="DF4" s="3">
        <f>+DA4+DE4</f>
        <v>304426.40233117784</v>
      </c>
      <c r="DG4" s="36">
        <v>0.04</v>
      </c>
      <c r="DH4" s="3">
        <f>-+DF4*DG4</f>
        <v>-12177.056093247114</v>
      </c>
      <c r="DI4" s="3">
        <f>+DA4+DD4+DH4</f>
        <v>292249.3462379307</v>
      </c>
    </row>
    <row r="5" spans="1:113" x14ac:dyDescent="0.25">
      <c r="B5" s="45" t="s">
        <v>28</v>
      </c>
      <c r="C5" s="46" t="s">
        <v>118</v>
      </c>
      <c r="D5" s="67">
        <v>0</v>
      </c>
      <c r="E5" s="68"/>
      <c r="F5" s="49"/>
      <c r="G5" s="69">
        <v>0</v>
      </c>
      <c r="H5" s="69">
        <v>0</v>
      </c>
      <c r="I5" s="69">
        <v>0</v>
      </c>
      <c r="J5" s="51">
        <v>0.06</v>
      </c>
      <c r="K5" s="69">
        <v>0</v>
      </c>
      <c r="L5" s="69">
        <v>0</v>
      </c>
      <c r="N5" s="39">
        <f t="shared" ref="N5:N35" si="0">+E5+F5</f>
        <v>0</v>
      </c>
      <c r="P5" s="35" t="s">
        <v>28</v>
      </c>
      <c r="Q5" s="3"/>
      <c r="R5" s="3">
        <f t="shared" ref="R5:R28" si="1">SUMIF($B$4:$B$29,P5,$H$4:$H$29)*2</f>
        <v>0</v>
      </c>
      <c r="S5" s="3"/>
      <c r="T5" s="76">
        <f t="shared" ref="T5:T28" si="2">IF(R5+S5&lt;0,0,R5+S5)</f>
        <v>0</v>
      </c>
      <c r="U5" s="3">
        <f t="shared" ref="U5:U28" si="3">T5*1</f>
        <v>0</v>
      </c>
      <c r="V5" s="3">
        <f t="shared" ref="V5:V28" si="4">+Q5+U5</f>
        <v>0</v>
      </c>
      <c r="W5" s="36">
        <v>0.06</v>
      </c>
      <c r="X5" s="3">
        <f t="shared" ref="X5:X28" si="5">-V5*W5</f>
        <v>0</v>
      </c>
      <c r="Y5" s="3">
        <f t="shared" ref="Y5:Y28" si="6">+Q5+T5+X5</f>
        <v>0</v>
      </c>
      <c r="Z5"/>
      <c r="AA5" s="35" t="s">
        <v>28</v>
      </c>
      <c r="AB5" s="3">
        <f t="shared" ref="AB5:AB28" si="7">+Y5</f>
        <v>0</v>
      </c>
      <c r="AC5" s="3"/>
      <c r="AD5" s="3"/>
      <c r="AE5" s="76">
        <f t="shared" ref="AE5:AE28" si="8">IF(AC5+AD5&lt;0,0,AC5+AD5)</f>
        <v>0</v>
      </c>
      <c r="AF5" s="3">
        <f t="shared" ref="AF5:AF28" si="9">AE5*1</f>
        <v>0</v>
      </c>
      <c r="AG5" s="3">
        <f t="shared" ref="AG5:AG28" si="10">+AB5+AF5</f>
        <v>0</v>
      </c>
      <c r="AH5" s="36">
        <v>0.06</v>
      </c>
      <c r="AI5" s="3">
        <f t="shared" ref="AI5:AI28" si="11">-+AG5*AH5</f>
        <v>0</v>
      </c>
      <c r="AJ5" s="3">
        <f t="shared" ref="AJ5:AJ28" si="12">+AB5+AE5+AI5</f>
        <v>0</v>
      </c>
      <c r="AK5"/>
      <c r="AL5" s="35" t="s">
        <v>28</v>
      </c>
      <c r="AM5" s="3">
        <f t="shared" ref="AM5:AM28" si="13">AJ5</f>
        <v>0</v>
      </c>
      <c r="AN5" s="3"/>
      <c r="AO5" s="3"/>
      <c r="AP5" s="76">
        <f t="shared" ref="AP5:AP28" si="14">IF(AN5+AO5&lt;0,0,AN5+AO5)</f>
        <v>0</v>
      </c>
      <c r="AQ5" s="3">
        <f t="shared" ref="AQ5:AQ28" si="15">AP5*1</f>
        <v>0</v>
      </c>
      <c r="AR5" s="3">
        <f t="shared" ref="AR5:AR28" si="16">+AM5+AQ5</f>
        <v>0</v>
      </c>
      <c r="AS5" s="36">
        <v>0.06</v>
      </c>
      <c r="AT5" s="3">
        <f t="shared" ref="AT5:AT28" si="17">-+AR5*AS5</f>
        <v>0</v>
      </c>
      <c r="AU5" s="3">
        <f t="shared" ref="AU5:AU28" si="18">+AM5+AP5+AT5</f>
        <v>0</v>
      </c>
      <c r="AV5"/>
      <c r="AW5" s="35" t="s">
        <v>28</v>
      </c>
      <c r="AX5" s="3">
        <f t="shared" ref="AX5:AX28" si="19">AU5</f>
        <v>0</v>
      </c>
      <c r="AY5" s="3"/>
      <c r="AZ5" s="3"/>
      <c r="BA5" s="76">
        <f t="shared" ref="BA5:BA28" si="20">IF(AY5+AZ5&lt;0,0,AY5+AZ5)</f>
        <v>0</v>
      </c>
      <c r="BB5" s="3">
        <f t="shared" ref="BB5:BB28" si="21">BA5*1</f>
        <v>0</v>
      </c>
      <c r="BC5" s="3">
        <f t="shared" ref="BC5:BC28" si="22">+AX5+BB5</f>
        <v>0</v>
      </c>
      <c r="BD5" s="36">
        <v>0.06</v>
      </c>
      <c r="BE5" s="3">
        <f t="shared" ref="BE5:BE28" si="23">-+BC5*BD5</f>
        <v>0</v>
      </c>
      <c r="BF5" s="3">
        <f t="shared" ref="BF5:BF28" si="24">+AX5+BA5+BE5</f>
        <v>0</v>
      </c>
      <c r="BG5"/>
      <c r="BH5" s="35" t="s">
        <v>28</v>
      </c>
      <c r="BI5" s="3">
        <f t="shared" ref="BI5:BI28" si="25">+BF5</f>
        <v>0</v>
      </c>
      <c r="BJ5" s="3"/>
      <c r="BK5" s="3"/>
      <c r="BL5" s="76">
        <f t="shared" ref="BL5:BL28" si="26">IF(BJ5+BK5&lt;0,0,BJ5+BK5)</f>
        <v>0</v>
      </c>
      <c r="BM5" s="3">
        <f t="shared" ref="BM5:BM28" si="27">BL5*1</f>
        <v>0</v>
      </c>
      <c r="BN5" s="3">
        <f t="shared" ref="BN5:BN28" si="28">+BI5+BM5</f>
        <v>0</v>
      </c>
      <c r="BO5" s="36">
        <v>0.06</v>
      </c>
      <c r="BP5" s="3">
        <f t="shared" ref="BP5:BP28" si="29">-+BN5*BO5</f>
        <v>0</v>
      </c>
      <c r="BQ5" s="3">
        <f t="shared" ref="BQ5:BQ28" si="30">+BI5+BL5+BP5</f>
        <v>0</v>
      </c>
      <c r="BS5" s="35" t="s">
        <v>28</v>
      </c>
      <c r="BT5" s="3">
        <f t="shared" ref="BT5:BT28" si="31">+BQ5</f>
        <v>0</v>
      </c>
      <c r="BU5" s="3"/>
      <c r="BV5" s="3"/>
      <c r="BW5" s="76">
        <f t="shared" ref="BW5:BW28" si="32">IF(BU5+BV5&lt;0,0,BU5+BV5)</f>
        <v>0</v>
      </c>
      <c r="BX5" s="3">
        <f t="shared" ref="BX5:BX28" si="33">BW5*1</f>
        <v>0</v>
      </c>
      <c r="BY5" s="3">
        <f t="shared" ref="BY5:BY28" si="34">+BT5+BX5</f>
        <v>0</v>
      </c>
      <c r="BZ5" s="36">
        <v>0.06</v>
      </c>
      <c r="CA5" s="3">
        <f t="shared" ref="CA5:CA28" si="35">-+BY5*BZ5</f>
        <v>0</v>
      </c>
      <c r="CB5" s="3">
        <f t="shared" ref="CB5:CB28" si="36">+BT5+BW5+CA5</f>
        <v>0</v>
      </c>
      <c r="CD5" s="35" t="s">
        <v>28</v>
      </c>
      <c r="CE5" s="3">
        <f t="shared" ref="CE5:CE28" si="37">+CB5</f>
        <v>0</v>
      </c>
      <c r="CF5" s="3"/>
      <c r="CG5" s="3"/>
      <c r="CH5" s="76">
        <f t="shared" ref="CH5:CH28" si="38">IF(CF5+CG5&lt;0,0,CF5+CG5)</f>
        <v>0</v>
      </c>
      <c r="CI5" s="3">
        <f t="shared" ref="CI5:CI28" si="39">CH5*1</f>
        <v>0</v>
      </c>
      <c r="CJ5" s="3">
        <f t="shared" ref="CJ5:CJ28" si="40">+CE5+CI5</f>
        <v>0</v>
      </c>
      <c r="CK5" s="36">
        <v>0.06</v>
      </c>
      <c r="CL5" s="3">
        <f t="shared" ref="CL5:CL28" si="41">-+CJ5*CK5</f>
        <v>0</v>
      </c>
      <c r="CM5" s="3">
        <f t="shared" ref="CM5:CM28" si="42">+CE5+CH5+CL5</f>
        <v>0</v>
      </c>
      <c r="CO5" s="35" t="s">
        <v>28</v>
      </c>
      <c r="CP5" s="3">
        <f t="shared" ref="CP5:CP28" si="43">+CM5</f>
        <v>0</v>
      </c>
      <c r="CQ5" s="3"/>
      <c r="CR5" s="3"/>
      <c r="CS5" s="76">
        <f t="shared" ref="CS5:CS28" si="44">IF(CQ5+CR5&lt;0,0,CQ5+CR5)</f>
        <v>0</v>
      </c>
      <c r="CT5" s="3">
        <f t="shared" ref="CT5:CT28" si="45">CS5*1</f>
        <v>0</v>
      </c>
      <c r="CU5" s="3">
        <f t="shared" ref="CU5:CU28" si="46">+CP5+CT5</f>
        <v>0</v>
      </c>
      <c r="CV5" s="36">
        <v>0.06</v>
      </c>
      <c r="CW5" s="3">
        <f t="shared" ref="CW5:CW28" si="47">-+CU5*CV5</f>
        <v>0</v>
      </c>
      <c r="CX5" s="3">
        <f t="shared" ref="CX5:CX28" si="48">+CP5+CS5+CW5</f>
        <v>0</v>
      </c>
      <c r="CZ5" s="35" t="s">
        <v>28</v>
      </c>
      <c r="DA5" s="3">
        <f t="shared" ref="DA5:DA28" si="49">+CX5</f>
        <v>0</v>
      </c>
      <c r="DB5" s="3"/>
      <c r="DC5" s="3"/>
      <c r="DD5" s="76">
        <f t="shared" ref="DD5:DD28" si="50">IF(DB5+DC5&lt;0,0,DB5+DC5)</f>
        <v>0</v>
      </c>
      <c r="DE5" s="3">
        <f t="shared" ref="DE5:DE28" si="51">DD5*1</f>
        <v>0</v>
      </c>
      <c r="DF5" s="3">
        <f t="shared" ref="DF5:DF28" si="52">+DA5+DE5</f>
        <v>0</v>
      </c>
      <c r="DG5" s="36">
        <v>0.06</v>
      </c>
      <c r="DH5" s="3">
        <f t="shared" ref="DH5:DH28" si="53">-+DF5*DG5</f>
        <v>0</v>
      </c>
      <c r="DI5" s="3">
        <f t="shared" ref="DI5:DI28" si="54">+DA5+DD5+DH5</f>
        <v>0</v>
      </c>
    </row>
    <row r="6" spans="1:113" x14ac:dyDescent="0.25">
      <c r="B6" s="45">
        <v>2</v>
      </c>
      <c r="C6" s="46" t="s">
        <v>119</v>
      </c>
      <c r="D6" s="67">
        <v>42310926.221600004</v>
      </c>
      <c r="E6" s="68"/>
      <c r="F6" s="49"/>
      <c r="G6" s="69">
        <v>42310926.221600004</v>
      </c>
      <c r="H6" s="69">
        <v>0</v>
      </c>
      <c r="I6" s="69">
        <v>42310926.221600004</v>
      </c>
      <c r="J6" s="51">
        <v>0.06</v>
      </c>
      <c r="K6" s="69">
        <v>2538655.5732960002</v>
      </c>
      <c r="L6" s="69">
        <v>39772270.648304</v>
      </c>
      <c r="N6" s="39">
        <f t="shared" si="0"/>
        <v>0</v>
      </c>
      <c r="P6" s="35">
        <v>2</v>
      </c>
      <c r="Q6" s="3"/>
      <c r="R6" s="3">
        <f t="shared" si="1"/>
        <v>0</v>
      </c>
      <c r="S6" s="3"/>
      <c r="T6" s="76">
        <f t="shared" si="2"/>
        <v>0</v>
      </c>
      <c r="U6" s="3">
        <f t="shared" si="3"/>
        <v>0</v>
      </c>
      <c r="V6" s="3">
        <f t="shared" si="4"/>
        <v>0</v>
      </c>
      <c r="W6" s="36">
        <v>0.06</v>
      </c>
      <c r="X6" s="3">
        <f t="shared" si="5"/>
        <v>0</v>
      </c>
      <c r="Y6" s="3">
        <f t="shared" si="6"/>
        <v>0</v>
      </c>
      <c r="Z6"/>
      <c r="AA6" s="35">
        <v>2</v>
      </c>
      <c r="AB6" s="3">
        <f t="shared" si="7"/>
        <v>0</v>
      </c>
      <c r="AC6" s="3"/>
      <c r="AD6" s="3"/>
      <c r="AE6" s="76">
        <f t="shared" si="8"/>
        <v>0</v>
      </c>
      <c r="AF6" s="3">
        <f t="shared" si="9"/>
        <v>0</v>
      </c>
      <c r="AG6" s="3">
        <f t="shared" si="10"/>
        <v>0</v>
      </c>
      <c r="AH6" s="36">
        <v>0.06</v>
      </c>
      <c r="AI6" s="3">
        <f t="shared" si="11"/>
        <v>0</v>
      </c>
      <c r="AJ6" s="3">
        <f t="shared" si="12"/>
        <v>0</v>
      </c>
      <c r="AK6"/>
      <c r="AL6" s="35">
        <v>2</v>
      </c>
      <c r="AM6" s="3">
        <f t="shared" si="13"/>
        <v>0</v>
      </c>
      <c r="AN6" s="3"/>
      <c r="AO6" s="3"/>
      <c r="AP6" s="76">
        <f t="shared" si="14"/>
        <v>0</v>
      </c>
      <c r="AQ6" s="3">
        <f t="shared" si="15"/>
        <v>0</v>
      </c>
      <c r="AR6" s="3">
        <f t="shared" si="16"/>
        <v>0</v>
      </c>
      <c r="AS6" s="36">
        <v>0.06</v>
      </c>
      <c r="AT6" s="3">
        <f t="shared" si="17"/>
        <v>0</v>
      </c>
      <c r="AU6" s="3">
        <f t="shared" si="18"/>
        <v>0</v>
      </c>
      <c r="AV6"/>
      <c r="AW6" s="35">
        <v>2</v>
      </c>
      <c r="AX6" s="3">
        <f t="shared" si="19"/>
        <v>0</v>
      </c>
      <c r="AY6" s="3"/>
      <c r="AZ6" s="3"/>
      <c r="BA6" s="76">
        <f t="shared" si="20"/>
        <v>0</v>
      </c>
      <c r="BB6" s="3">
        <f t="shared" si="21"/>
        <v>0</v>
      </c>
      <c r="BC6" s="3">
        <f t="shared" si="22"/>
        <v>0</v>
      </c>
      <c r="BD6" s="36">
        <v>0.06</v>
      </c>
      <c r="BE6" s="3">
        <f t="shared" si="23"/>
        <v>0</v>
      </c>
      <c r="BF6" s="3">
        <f t="shared" si="24"/>
        <v>0</v>
      </c>
      <c r="BG6"/>
      <c r="BH6" s="35">
        <v>2</v>
      </c>
      <c r="BI6" s="3">
        <f t="shared" si="25"/>
        <v>0</v>
      </c>
      <c r="BJ6" s="3"/>
      <c r="BK6" s="3"/>
      <c r="BL6" s="76">
        <f t="shared" si="26"/>
        <v>0</v>
      </c>
      <c r="BM6" s="3">
        <f t="shared" si="27"/>
        <v>0</v>
      </c>
      <c r="BN6" s="3">
        <f t="shared" si="28"/>
        <v>0</v>
      </c>
      <c r="BO6" s="36">
        <v>0.06</v>
      </c>
      <c r="BP6" s="3">
        <f t="shared" si="29"/>
        <v>0</v>
      </c>
      <c r="BQ6" s="3">
        <f t="shared" si="30"/>
        <v>0</v>
      </c>
      <c r="BS6" s="35">
        <v>2</v>
      </c>
      <c r="BT6" s="3">
        <f t="shared" si="31"/>
        <v>0</v>
      </c>
      <c r="BU6" s="3"/>
      <c r="BV6" s="3"/>
      <c r="BW6" s="76">
        <f t="shared" si="32"/>
        <v>0</v>
      </c>
      <c r="BX6" s="3">
        <f t="shared" si="33"/>
        <v>0</v>
      </c>
      <c r="BY6" s="3">
        <f t="shared" si="34"/>
        <v>0</v>
      </c>
      <c r="BZ6" s="36">
        <v>0.06</v>
      </c>
      <c r="CA6" s="3">
        <f t="shared" si="35"/>
        <v>0</v>
      </c>
      <c r="CB6" s="3">
        <f t="shared" si="36"/>
        <v>0</v>
      </c>
      <c r="CD6" s="35">
        <v>2</v>
      </c>
      <c r="CE6" s="3">
        <f t="shared" si="37"/>
        <v>0</v>
      </c>
      <c r="CF6" s="3"/>
      <c r="CG6" s="3"/>
      <c r="CH6" s="76">
        <f t="shared" si="38"/>
        <v>0</v>
      </c>
      <c r="CI6" s="3">
        <f t="shared" si="39"/>
        <v>0</v>
      </c>
      <c r="CJ6" s="3">
        <f t="shared" si="40"/>
        <v>0</v>
      </c>
      <c r="CK6" s="36">
        <v>0.06</v>
      </c>
      <c r="CL6" s="3">
        <f t="shared" si="41"/>
        <v>0</v>
      </c>
      <c r="CM6" s="3">
        <f t="shared" si="42"/>
        <v>0</v>
      </c>
      <c r="CO6" s="35">
        <v>2</v>
      </c>
      <c r="CP6" s="3">
        <f t="shared" si="43"/>
        <v>0</v>
      </c>
      <c r="CQ6" s="3"/>
      <c r="CR6" s="3"/>
      <c r="CS6" s="76">
        <f t="shared" si="44"/>
        <v>0</v>
      </c>
      <c r="CT6" s="3">
        <f t="shared" si="45"/>
        <v>0</v>
      </c>
      <c r="CU6" s="3">
        <f t="shared" si="46"/>
        <v>0</v>
      </c>
      <c r="CV6" s="36">
        <v>0.06</v>
      </c>
      <c r="CW6" s="3">
        <f t="shared" si="47"/>
        <v>0</v>
      </c>
      <c r="CX6" s="3">
        <f t="shared" si="48"/>
        <v>0</v>
      </c>
      <c r="CZ6" s="35">
        <v>2</v>
      </c>
      <c r="DA6" s="3">
        <f t="shared" si="49"/>
        <v>0</v>
      </c>
      <c r="DB6" s="3"/>
      <c r="DC6" s="3"/>
      <c r="DD6" s="76">
        <f t="shared" si="50"/>
        <v>0</v>
      </c>
      <c r="DE6" s="3">
        <f t="shared" si="51"/>
        <v>0</v>
      </c>
      <c r="DF6" s="3">
        <f t="shared" si="52"/>
        <v>0</v>
      </c>
      <c r="DG6" s="36">
        <v>0.06</v>
      </c>
      <c r="DH6" s="3">
        <f t="shared" si="53"/>
        <v>0</v>
      </c>
      <c r="DI6" s="3">
        <f t="shared" si="54"/>
        <v>0</v>
      </c>
    </row>
    <row r="7" spans="1:113" x14ac:dyDescent="0.25">
      <c r="B7" s="45">
        <v>8</v>
      </c>
      <c r="C7" s="46" t="s">
        <v>120</v>
      </c>
      <c r="D7" s="67">
        <v>25716228.960000001</v>
      </c>
      <c r="E7" s="68">
        <v>890000</v>
      </c>
      <c r="F7" s="49"/>
      <c r="G7" s="69">
        <v>26606228.960000001</v>
      </c>
      <c r="H7" s="69">
        <v>445000</v>
      </c>
      <c r="I7" s="69">
        <v>27051228.960000001</v>
      </c>
      <c r="J7" s="51">
        <v>0.2</v>
      </c>
      <c r="K7" s="69">
        <v>5410245.7920000004</v>
      </c>
      <c r="L7" s="69">
        <v>21195983.168000001</v>
      </c>
      <c r="N7" s="39">
        <f t="shared" si="0"/>
        <v>890000</v>
      </c>
      <c r="P7" s="35">
        <v>8</v>
      </c>
      <c r="Q7" s="3"/>
      <c r="R7" s="3">
        <f t="shared" si="1"/>
        <v>890000</v>
      </c>
      <c r="S7" s="3"/>
      <c r="T7" s="76">
        <f t="shared" si="2"/>
        <v>890000</v>
      </c>
      <c r="U7" s="3">
        <f t="shared" si="3"/>
        <v>890000</v>
      </c>
      <c r="V7" s="3">
        <f t="shared" si="4"/>
        <v>890000</v>
      </c>
      <c r="W7" s="36">
        <v>0.2</v>
      </c>
      <c r="X7" s="3">
        <f t="shared" si="5"/>
        <v>-178000</v>
      </c>
      <c r="Y7" s="3">
        <f t="shared" si="6"/>
        <v>712000</v>
      </c>
      <c r="Z7"/>
      <c r="AA7" s="35">
        <v>8</v>
      </c>
      <c r="AB7" s="3">
        <f t="shared" si="7"/>
        <v>712000</v>
      </c>
      <c r="AC7" s="3"/>
      <c r="AD7" s="3"/>
      <c r="AE7" s="76">
        <f t="shared" si="8"/>
        <v>0</v>
      </c>
      <c r="AF7" s="3">
        <f t="shared" si="9"/>
        <v>0</v>
      </c>
      <c r="AG7" s="3">
        <f t="shared" si="10"/>
        <v>712000</v>
      </c>
      <c r="AH7" s="36">
        <v>0.2</v>
      </c>
      <c r="AI7" s="3">
        <f t="shared" si="11"/>
        <v>-142400</v>
      </c>
      <c r="AJ7" s="3">
        <f t="shared" si="12"/>
        <v>569600</v>
      </c>
      <c r="AK7"/>
      <c r="AL7" s="35">
        <v>8</v>
      </c>
      <c r="AM7" s="3">
        <f t="shared" si="13"/>
        <v>569600</v>
      </c>
      <c r="AN7" s="3"/>
      <c r="AO7" s="3"/>
      <c r="AP7" s="76">
        <f t="shared" si="14"/>
        <v>0</v>
      </c>
      <c r="AQ7" s="3">
        <f t="shared" si="15"/>
        <v>0</v>
      </c>
      <c r="AR7" s="3">
        <f t="shared" si="16"/>
        <v>569600</v>
      </c>
      <c r="AS7" s="36">
        <v>0.2</v>
      </c>
      <c r="AT7" s="3">
        <f t="shared" si="17"/>
        <v>-113920</v>
      </c>
      <c r="AU7" s="3">
        <f t="shared" si="18"/>
        <v>455680</v>
      </c>
      <c r="AV7"/>
      <c r="AW7" s="35">
        <v>8</v>
      </c>
      <c r="AX7" s="3">
        <f t="shared" si="19"/>
        <v>455680</v>
      </c>
      <c r="AY7" s="3"/>
      <c r="AZ7" s="3"/>
      <c r="BA7" s="76">
        <f t="shared" si="20"/>
        <v>0</v>
      </c>
      <c r="BB7" s="3">
        <f t="shared" si="21"/>
        <v>0</v>
      </c>
      <c r="BC7" s="3">
        <f t="shared" si="22"/>
        <v>455680</v>
      </c>
      <c r="BD7" s="36">
        <v>0.2</v>
      </c>
      <c r="BE7" s="3">
        <f t="shared" si="23"/>
        <v>-91136</v>
      </c>
      <c r="BF7" s="3">
        <f t="shared" si="24"/>
        <v>364544</v>
      </c>
      <c r="BG7"/>
      <c r="BH7" s="35">
        <v>8</v>
      </c>
      <c r="BI7" s="3">
        <f t="shared" si="25"/>
        <v>364544</v>
      </c>
      <c r="BJ7" s="3"/>
      <c r="BK7" s="3"/>
      <c r="BL7" s="76">
        <f t="shared" si="26"/>
        <v>0</v>
      </c>
      <c r="BM7" s="3">
        <f t="shared" si="27"/>
        <v>0</v>
      </c>
      <c r="BN7" s="3">
        <f t="shared" si="28"/>
        <v>364544</v>
      </c>
      <c r="BO7" s="36">
        <v>0.2</v>
      </c>
      <c r="BP7" s="3">
        <f t="shared" si="29"/>
        <v>-72908.800000000003</v>
      </c>
      <c r="BQ7" s="3">
        <f t="shared" si="30"/>
        <v>291635.20000000001</v>
      </c>
      <c r="BS7" s="35">
        <v>8</v>
      </c>
      <c r="BT7" s="3">
        <f t="shared" si="31"/>
        <v>291635.20000000001</v>
      </c>
      <c r="BU7" s="3"/>
      <c r="BV7" s="3"/>
      <c r="BW7" s="76">
        <f t="shared" si="32"/>
        <v>0</v>
      </c>
      <c r="BX7" s="3">
        <f t="shared" si="33"/>
        <v>0</v>
      </c>
      <c r="BY7" s="3">
        <f t="shared" si="34"/>
        <v>291635.20000000001</v>
      </c>
      <c r="BZ7" s="36">
        <v>0.2</v>
      </c>
      <c r="CA7" s="3">
        <f t="shared" si="35"/>
        <v>-58327.040000000008</v>
      </c>
      <c r="CB7" s="3">
        <f t="shared" si="36"/>
        <v>233308.16</v>
      </c>
      <c r="CD7" s="35">
        <v>8</v>
      </c>
      <c r="CE7" s="3">
        <f t="shared" si="37"/>
        <v>233308.16</v>
      </c>
      <c r="CF7" s="3"/>
      <c r="CG7" s="3"/>
      <c r="CH7" s="76">
        <f t="shared" si="38"/>
        <v>0</v>
      </c>
      <c r="CI7" s="3">
        <f t="shared" si="39"/>
        <v>0</v>
      </c>
      <c r="CJ7" s="3">
        <f t="shared" si="40"/>
        <v>233308.16</v>
      </c>
      <c r="CK7" s="36">
        <v>0.2</v>
      </c>
      <c r="CL7" s="3">
        <f t="shared" si="41"/>
        <v>-46661.632000000005</v>
      </c>
      <c r="CM7" s="3">
        <f t="shared" si="42"/>
        <v>186646.52799999999</v>
      </c>
      <c r="CO7" s="35">
        <v>8</v>
      </c>
      <c r="CP7" s="3">
        <f t="shared" si="43"/>
        <v>186646.52799999999</v>
      </c>
      <c r="CQ7" s="3"/>
      <c r="CR7" s="3"/>
      <c r="CS7" s="76">
        <f t="shared" si="44"/>
        <v>0</v>
      </c>
      <c r="CT7" s="3">
        <f t="shared" si="45"/>
        <v>0</v>
      </c>
      <c r="CU7" s="3">
        <f t="shared" si="46"/>
        <v>186646.52799999999</v>
      </c>
      <c r="CV7" s="36">
        <v>0.2</v>
      </c>
      <c r="CW7" s="3">
        <f t="shared" si="47"/>
        <v>-37329.3056</v>
      </c>
      <c r="CX7" s="3">
        <f t="shared" si="48"/>
        <v>149317.2224</v>
      </c>
      <c r="CZ7" s="35">
        <v>8</v>
      </c>
      <c r="DA7" s="3">
        <f t="shared" si="49"/>
        <v>149317.2224</v>
      </c>
      <c r="DB7" s="3"/>
      <c r="DC7" s="3"/>
      <c r="DD7" s="76">
        <f t="shared" si="50"/>
        <v>0</v>
      </c>
      <c r="DE7" s="3">
        <f t="shared" si="51"/>
        <v>0</v>
      </c>
      <c r="DF7" s="3">
        <f t="shared" si="52"/>
        <v>149317.2224</v>
      </c>
      <c r="DG7" s="36">
        <v>0.2</v>
      </c>
      <c r="DH7" s="3">
        <f t="shared" si="53"/>
        <v>-29863.444480000002</v>
      </c>
      <c r="DI7" s="3">
        <f t="shared" si="54"/>
        <v>119453.77791999999</v>
      </c>
    </row>
    <row r="8" spans="1:113" x14ac:dyDescent="0.25">
      <c r="B8" s="45">
        <v>10</v>
      </c>
      <c r="C8" s="46" t="s">
        <v>121</v>
      </c>
      <c r="D8" s="67">
        <v>6451634.1200000001</v>
      </c>
      <c r="E8" s="68">
        <v>2365000</v>
      </c>
      <c r="F8" s="49"/>
      <c r="G8" s="69">
        <v>8816634.120000001</v>
      </c>
      <c r="H8" s="69">
        <v>1182500</v>
      </c>
      <c r="I8" s="69">
        <v>9999134.120000001</v>
      </c>
      <c r="J8" s="51">
        <v>0.3</v>
      </c>
      <c r="K8" s="69">
        <v>2999740.236</v>
      </c>
      <c r="L8" s="69">
        <v>5816893.8840000015</v>
      </c>
      <c r="N8" s="39">
        <f t="shared" si="0"/>
        <v>2365000</v>
      </c>
      <c r="P8" s="35">
        <v>10</v>
      </c>
      <c r="Q8" s="3"/>
      <c r="R8" s="3">
        <f t="shared" si="1"/>
        <v>2365000</v>
      </c>
      <c r="S8" s="3"/>
      <c r="T8" s="76">
        <f t="shared" si="2"/>
        <v>2365000</v>
      </c>
      <c r="U8" s="3">
        <f t="shared" si="3"/>
        <v>2365000</v>
      </c>
      <c r="V8" s="3">
        <f t="shared" si="4"/>
        <v>2365000</v>
      </c>
      <c r="W8" s="36">
        <v>0.3</v>
      </c>
      <c r="X8" s="3">
        <f t="shared" si="5"/>
        <v>-709500</v>
      </c>
      <c r="Y8" s="3">
        <f t="shared" si="6"/>
        <v>1655500</v>
      </c>
      <c r="Z8"/>
      <c r="AA8" s="35">
        <v>10</v>
      </c>
      <c r="AB8" s="3">
        <f t="shared" si="7"/>
        <v>1655500</v>
      </c>
      <c r="AC8" s="3"/>
      <c r="AD8" s="3"/>
      <c r="AE8" s="76">
        <f t="shared" si="8"/>
        <v>0</v>
      </c>
      <c r="AF8" s="3">
        <f t="shared" si="9"/>
        <v>0</v>
      </c>
      <c r="AG8" s="3">
        <f t="shared" si="10"/>
        <v>1655500</v>
      </c>
      <c r="AH8" s="36">
        <v>0.3</v>
      </c>
      <c r="AI8" s="3">
        <f t="shared" si="11"/>
        <v>-496650</v>
      </c>
      <c r="AJ8" s="3">
        <f t="shared" si="12"/>
        <v>1158850</v>
      </c>
      <c r="AK8"/>
      <c r="AL8" s="35">
        <v>10</v>
      </c>
      <c r="AM8" s="3">
        <f t="shared" si="13"/>
        <v>1158850</v>
      </c>
      <c r="AN8" s="3"/>
      <c r="AO8" s="3"/>
      <c r="AP8" s="76">
        <f t="shared" si="14"/>
        <v>0</v>
      </c>
      <c r="AQ8" s="3">
        <f t="shared" si="15"/>
        <v>0</v>
      </c>
      <c r="AR8" s="3">
        <f t="shared" si="16"/>
        <v>1158850</v>
      </c>
      <c r="AS8" s="36">
        <v>0.3</v>
      </c>
      <c r="AT8" s="3">
        <f t="shared" si="17"/>
        <v>-347655</v>
      </c>
      <c r="AU8" s="3">
        <f t="shared" si="18"/>
        <v>811195</v>
      </c>
      <c r="AV8"/>
      <c r="AW8" s="35">
        <v>10</v>
      </c>
      <c r="AX8" s="3">
        <f t="shared" si="19"/>
        <v>811195</v>
      </c>
      <c r="AY8" s="3"/>
      <c r="AZ8" s="3"/>
      <c r="BA8" s="76">
        <f t="shared" si="20"/>
        <v>0</v>
      </c>
      <c r="BB8" s="3">
        <f t="shared" si="21"/>
        <v>0</v>
      </c>
      <c r="BC8" s="3">
        <f t="shared" si="22"/>
        <v>811195</v>
      </c>
      <c r="BD8" s="36">
        <v>0.3</v>
      </c>
      <c r="BE8" s="3">
        <f t="shared" si="23"/>
        <v>-243358.5</v>
      </c>
      <c r="BF8" s="3">
        <f t="shared" si="24"/>
        <v>567836.5</v>
      </c>
      <c r="BG8"/>
      <c r="BH8" s="35">
        <v>10</v>
      </c>
      <c r="BI8" s="3">
        <f t="shared" si="25"/>
        <v>567836.5</v>
      </c>
      <c r="BJ8" s="3"/>
      <c r="BK8" s="3"/>
      <c r="BL8" s="76">
        <f t="shared" si="26"/>
        <v>0</v>
      </c>
      <c r="BM8" s="3">
        <f t="shared" si="27"/>
        <v>0</v>
      </c>
      <c r="BN8" s="3">
        <f t="shared" si="28"/>
        <v>567836.5</v>
      </c>
      <c r="BO8" s="36">
        <v>0.3</v>
      </c>
      <c r="BP8" s="3">
        <f t="shared" si="29"/>
        <v>-170350.94999999998</v>
      </c>
      <c r="BQ8" s="3">
        <f t="shared" si="30"/>
        <v>397485.55000000005</v>
      </c>
      <c r="BS8" s="35">
        <v>10</v>
      </c>
      <c r="BT8" s="3">
        <f t="shared" si="31"/>
        <v>397485.55000000005</v>
      </c>
      <c r="BU8" s="3"/>
      <c r="BV8" s="3"/>
      <c r="BW8" s="76">
        <f t="shared" si="32"/>
        <v>0</v>
      </c>
      <c r="BX8" s="3">
        <f t="shared" si="33"/>
        <v>0</v>
      </c>
      <c r="BY8" s="3">
        <f t="shared" si="34"/>
        <v>397485.55000000005</v>
      </c>
      <c r="BZ8" s="36">
        <v>0.3</v>
      </c>
      <c r="CA8" s="3">
        <f t="shared" si="35"/>
        <v>-119245.66500000001</v>
      </c>
      <c r="CB8" s="3">
        <f t="shared" si="36"/>
        <v>278239.88500000001</v>
      </c>
      <c r="CD8" s="35">
        <v>10</v>
      </c>
      <c r="CE8" s="3">
        <f t="shared" si="37"/>
        <v>278239.88500000001</v>
      </c>
      <c r="CF8" s="3"/>
      <c r="CG8" s="3"/>
      <c r="CH8" s="76">
        <f t="shared" si="38"/>
        <v>0</v>
      </c>
      <c r="CI8" s="3">
        <f t="shared" si="39"/>
        <v>0</v>
      </c>
      <c r="CJ8" s="3">
        <f t="shared" si="40"/>
        <v>278239.88500000001</v>
      </c>
      <c r="CK8" s="36">
        <v>0.3</v>
      </c>
      <c r="CL8" s="3">
        <f t="shared" si="41"/>
        <v>-83471.965500000006</v>
      </c>
      <c r="CM8" s="3">
        <f t="shared" si="42"/>
        <v>194767.91950000002</v>
      </c>
      <c r="CO8" s="35">
        <v>10</v>
      </c>
      <c r="CP8" s="3">
        <f t="shared" si="43"/>
        <v>194767.91950000002</v>
      </c>
      <c r="CQ8" s="3"/>
      <c r="CR8" s="3"/>
      <c r="CS8" s="76">
        <f t="shared" si="44"/>
        <v>0</v>
      </c>
      <c r="CT8" s="3">
        <f t="shared" si="45"/>
        <v>0</v>
      </c>
      <c r="CU8" s="3">
        <f t="shared" si="46"/>
        <v>194767.91950000002</v>
      </c>
      <c r="CV8" s="36">
        <v>0.3</v>
      </c>
      <c r="CW8" s="3">
        <f t="shared" si="47"/>
        <v>-58430.375850000004</v>
      </c>
      <c r="CX8" s="3">
        <f t="shared" si="48"/>
        <v>136337.54365000001</v>
      </c>
      <c r="CZ8" s="35">
        <v>10</v>
      </c>
      <c r="DA8" s="3">
        <f t="shared" si="49"/>
        <v>136337.54365000001</v>
      </c>
      <c r="DB8" s="3"/>
      <c r="DC8" s="3"/>
      <c r="DD8" s="76">
        <f t="shared" si="50"/>
        <v>0</v>
      </c>
      <c r="DE8" s="3">
        <f t="shared" si="51"/>
        <v>0</v>
      </c>
      <c r="DF8" s="3">
        <f t="shared" si="52"/>
        <v>136337.54365000001</v>
      </c>
      <c r="DG8" s="36">
        <v>0.3</v>
      </c>
      <c r="DH8" s="3">
        <f t="shared" si="53"/>
        <v>-40901.263095000002</v>
      </c>
      <c r="DI8" s="3">
        <f t="shared" si="54"/>
        <v>95436.280555000005</v>
      </c>
    </row>
    <row r="9" spans="1:113" x14ac:dyDescent="0.25">
      <c r="B9" s="45">
        <v>10.1</v>
      </c>
      <c r="C9" s="46" t="s">
        <v>122</v>
      </c>
      <c r="D9" s="67">
        <v>0</v>
      </c>
      <c r="E9" s="68"/>
      <c r="F9" s="49"/>
      <c r="G9" s="69">
        <v>0</v>
      </c>
      <c r="H9" s="69">
        <v>0</v>
      </c>
      <c r="I9" s="69">
        <v>0</v>
      </c>
      <c r="J9" s="51">
        <v>0.3</v>
      </c>
      <c r="K9" s="69">
        <v>0</v>
      </c>
      <c r="L9" s="69">
        <v>0</v>
      </c>
      <c r="N9" s="39">
        <f t="shared" si="0"/>
        <v>0</v>
      </c>
      <c r="P9" s="35">
        <v>10.1</v>
      </c>
      <c r="Q9" s="3"/>
      <c r="R9" s="3">
        <f t="shared" si="1"/>
        <v>0</v>
      </c>
      <c r="S9" s="3"/>
      <c r="T9" s="76">
        <f t="shared" si="2"/>
        <v>0</v>
      </c>
      <c r="U9" s="3">
        <f t="shared" si="3"/>
        <v>0</v>
      </c>
      <c r="V9" s="3">
        <f t="shared" si="4"/>
        <v>0</v>
      </c>
      <c r="W9" s="36">
        <v>0.3</v>
      </c>
      <c r="X9" s="3">
        <f t="shared" si="5"/>
        <v>0</v>
      </c>
      <c r="Y9" s="3">
        <f t="shared" si="6"/>
        <v>0</v>
      </c>
      <c r="Z9"/>
      <c r="AA9" s="35">
        <v>10.1</v>
      </c>
      <c r="AB9" s="3">
        <f t="shared" si="7"/>
        <v>0</v>
      </c>
      <c r="AC9" s="3"/>
      <c r="AD9" s="3"/>
      <c r="AE9" s="76">
        <f t="shared" si="8"/>
        <v>0</v>
      </c>
      <c r="AF9" s="3">
        <f t="shared" si="9"/>
        <v>0</v>
      </c>
      <c r="AG9" s="3">
        <f t="shared" si="10"/>
        <v>0</v>
      </c>
      <c r="AH9" s="36">
        <v>0.3</v>
      </c>
      <c r="AI9" s="3">
        <f t="shared" si="11"/>
        <v>0</v>
      </c>
      <c r="AJ9" s="3">
        <f t="shared" si="12"/>
        <v>0</v>
      </c>
      <c r="AK9"/>
      <c r="AL9" s="35">
        <v>10.1</v>
      </c>
      <c r="AM9" s="3">
        <f t="shared" si="13"/>
        <v>0</v>
      </c>
      <c r="AN9" s="3"/>
      <c r="AO9" s="3"/>
      <c r="AP9" s="76">
        <f t="shared" si="14"/>
        <v>0</v>
      </c>
      <c r="AQ9" s="3">
        <f t="shared" si="15"/>
        <v>0</v>
      </c>
      <c r="AR9" s="3">
        <f t="shared" si="16"/>
        <v>0</v>
      </c>
      <c r="AS9" s="36">
        <v>0.3</v>
      </c>
      <c r="AT9" s="3">
        <f t="shared" si="17"/>
        <v>0</v>
      </c>
      <c r="AU9" s="3">
        <f t="shared" si="18"/>
        <v>0</v>
      </c>
      <c r="AV9"/>
      <c r="AW9" s="35">
        <v>10.1</v>
      </c>
      <c r="AX9" s="3">
        <f t="shared" si="19"/>
        <v>0</v>
      </c>
      <c r="AY9" s="3"/>
      <c r="AZ9" s="3"/>
      <c r="BA9" s="76">
        <f t="shared" si="20"/>
        <v>0</v>
      </c>
      <c r="BB9" s="3">
        <f t="shared" si="21"/>
        <v>0</v>
      </c>
      <c r="BC9" s="3">
        <f t="shared" si="22"/>
        <v>0</v>
      </c>
      <c r="BD9" s="36">
        <v>0.3</v>
      </c>
      <c r="BE9" s="3">
        <f t="shared" si="23"/>
        <v>0</v>
      </c>
      <c r="BF9" s="3">
        <f t="shared" si="24"/>
        <v>0</v>
      </c>
      <c r="BG9"/>
      <c r="BH9" s="35">
        <v>10.1</v>
      </c>
      <c r="BI9" s="3">
        <f t="shared" si="25"/>
        <v>0</v>
      </c>
      <c r="BJ9" s="3"/>
      <c r="BK9" s="3"/>
      <c r="BL9" s="76">
        <f t="shared" si="26"/>
        <v>0</v>
      </c>
      <c r="BM9" s="3">
        <f t="shared" si="27"/>
        <v>0</v>
      </c>
      <c r="BN9" s="3">
        <f t="shared" si="28"/>
        <v>0</v>
      </c>
      <c r="BO9" s="36">
        <v>0.3</v>
      </c>
      <c r="BP9" s="3">
        <f t="shared" si="29"/>
        <v>0</v>
      </c>
      <c r="BQ9" s="3">
        <f t="shared" si="30"/>
        <v>0</v>
      </c>
      <c r="BS9" s="35">
        <v>10.1</v>
      </c>
      <c r="BT9" s="3">
        <f t="shared" si="31"/>
        <v>0</v>
      </c>
      <c r="BU9" s="3"/>
      <c r="BV9" s="3"/>
      <c r="BW9" s="76">
        <f t="shared" si="32"/>
        <v>0</v>
      </c>
      <c r="BX9" s="3">
        <f t="shared" si="33"/>
        <v>0</v>
      </c>
      <c r="BY9" s="3">
        <f t="shared" si="34"/>
        <v>0</v>
      </c>
      <c r="BZ9" s="36">
        <v>0.3</v>
      </c>
      <c r="CA9" s="3">
        <f t="shared" si="35"/>
        <v>0</v>
      </c>
      <c r="CB9" s="3">
        <f t="shared" si="36"/>
        <v>0</v>
      </c>
      <c r="CD9" s="35">
        <v>10.1</v>
      </c>
      <c r="CE9" s="3">
        <f t="shared" si="37"/>
        <v>0</v>
      </c>
      <c r="CF9" s="3"/>
      <c r="CG9" s="3"/>
      <c r="CH9" s="76">
        <f t="shared" si="38"/>
        <v>0</v>
      </c>
      <c r="CI9" s="3">
        <f t="shared" si="39"/>
        <v>0</v>
      </c>
      <c r="CJ9" s="3">
        <f t="shared" si="40"/>
        <v>0</v>
      </c>
      <c r="CK9" s="36">
        <v>0.3</v>
      </c>
      <c r="CL9" s="3">
        <f t="shared" si="41"/>
        <v>0</v>
      </c>
      <c r="CM9" s="3">
        <f t="shared" si="42"/>
        <v>0</v>
      </c>
      <c r="CO9" s="35">
        <v>10.1</v>
      </c>
      <c r="CP9" s="3">
        <f t="shared" si="43"/>
        <v>0</v>
      </c>
      <c r="CQ9" s="3"/>
      <c r="CR9" s="3"/>
      <c r="CS9" s="76">
        <f t="shared" si="44"/>
        <v>0</v>
      </c>
      <c r="CT9" s="3">
        <f t="shared" si="45"/>
        <v>0</v>
      </c>
      <c r="CU9" s="3">
        <f t="shared" si="46"/>
        <v>0</v>
      </c>
      <c r="CV9" s="36">
        <v>0.3</v>
      </c>
      <c r="CW9" s="3">
        <f t="shared" si="47"/>
        <v>0</v>
      </c>
      <c r="CX9" s="3">
        <f t="shared" si="48"/>
        <v>0</v>
      </c>
      <c r="CZ9" s="35">
        <v>10.1</v>
      </c>
      <c r="DA9" s="3">
        <f t="shared" si="49"/>
        <v>0</v>
      </c>
      <c r="DB9" s="3"/>
      <c r="DC9" s="3"/>
      <c r="DD9" s="76">
        <f t="shared" si="50"/>
        <v>0</v>
      </c>
      <c r="DE9" s="3">
        <f t="shared" si="51"/>
        <v>0</v>
      </c>
      <c r="DF9" s="3">
        <f t="shared" si="52"/>
        <v>0</v>
      </c>
      <c r="DG9" s="36">
        <v>0.3</v>
      </c>
      <c r="DH9" s="3">
        <f t="shared" si="53"/>
        <v>0</v>
      </c>
      <c r="DI9" s="3">
        <f t="shared" si="54"/>
        <v>0</v>
      </c>
    </row>
    <row r="10" spans="1:113" x14ac:dyDescent="0.25">
      <c r="B10" s="45">
        <v>12</v>
      </c>
      <c r="C10" s="46" t="s">
        <v>123</v>
      </c>
      <c r="D10" s="67">
        <v>6149950</v>
      </c>
      <c r="E10" s="68">
        <v>9123900</v>
      </c>
      <c r="F10" s="49"/>
      <c r="G10" s="69">
        <v>15273850</v>
      </c>
      <c r="H10" s="69">
        <v>4561950</v>
      </c>
      <c r="I10" s="70">
        <v>15273850</v>
      </c>
      <c r="J10" s="51">
        <v>1</v>
      </c>
      <c r="K10" s="69">
        <v>15273850</v>
      </c>
      <c r="L10" s="69">
        <v>0</v>
      </c>
      <c r="N10" s="39">
        <f t="shared" si="0"/>
        <v>9123900</v>
      </c>
      <c r="P10" s="35">
        <v>12</v>
      </c>
      <c r="Q10" s="3"/>
      <c r="R10" s="3">
        <f t="shared" si="1"/>
        <v>9123900</v>
      </c>
      <c r="S10" s="3"/>
      <c r="T10" s="76">
        <f t="shared" si="2"/>
        <v>9123900</v>
      </c>
      <c r="U10" s="3">
        <f t="shared" si="3"/>
        <v>9123900</v>
      </c>
      <c r="V10" s="3">
        <f t="shared" si="4"/>
        <v>9123900</v>
      </c>
      <c r="W10" s="36">
        <v>1</v>
      </c>
      <c r="X10" s="3">
        <f>-T10</f>
        <v>-9123900</v>
      </c>
      <c r="Y10" s="3">
        <f t="shared" si="6"/>
        <v>0</v>
      </c>
      <c r="Z10"/>
      <c r="AA10" s="35">
        <v>12</v>
      </c>
      <c r="AB10" s="3">
        <f t="shared" si="7"/>
        <v>0</v>
      </c>
      <c r="AC10" s="3"/>
      <c r="AD10" s="3"/>
      <c r="AE10" s="76">
        <f t="shared" si="8"/>
        <v>0</v>
      </c>
      <c r="AF10" s="3">
        <f t="shared" si="9"/>
        <v>0</v>
      </c>
      <c r="AG10" s="3">
        <f t="shared" si="10"/>
        <v>0</v>
      </c>
      <c r="AH10" s="36">
        <v>1</v>
      </c>
      <c r="AI10" s="3">
        <f t="shared" si="11"/>
        <v>0</v>
      </c>
      <c r="AJ10" s="3">
        <f t="shared" si="12"/>
        <v>0</v>
      </c>
      <c r="AK10"/>
      <c r="AL10" s="35">
        <v>12</v>
      </c>
      <c r="AM10" s="3">
        <f t="shared" si="13"/>
        <v>0</v>
      </c>
      <c r="AN10" s="3"/>
      <c r="AO10" s="3"/>
      <c r="AP10" s="76">
        <f t="shared" si="14"/>
        <v>0</v>
      </c>
      <c r="AQ10" s="3">
        <f t="shared" si="15"/>
        <v>0</v>
      </c>
      <c r="AR10" s="3">
        <f t="shared" si="16"/>
        <v>0</v>
      </c>
      <c r="AS10" s="36">
        <v>1</v>
      </c>
      <c r="AT10" s="3">
        <f t="shared" si="17"/>
        <v>0</v>
      </c>
      <c r="AU10" s="3">
        <f t="shared" si="18"/>
        <v>0</v>
      </c>
      <c r="AV10"/>
      <c r="AW10" s="35">
        <v>12</v>
      </c>
      <c r="AX10" s="3">
        <f t="shared" si="19"/>
        <v>0</v>
      </c>
      <c r="AY10" s="3"/>
      <c r="AZ10" s="3"/>
      <c r="BA10" s="76">
        <f t="shared" si="20"/>
        <v>0</v>
      </c>
      <c r="BB10" s="3">
        <f t="shared" si="21"/>
        <v>0</v>
      </c>
      <c r="BC10" s="3">
        <f t="shared" si="22"/>
        <v>0</v>
      </c>
      <c r="BD10" s="36">
        <v>1</v>
      </c>
      <c r="BE10" s="3">
        <f t="shared" si="23"/>
        <v>0</v>
      </c>
      <c r="BF10" s="3">
        <f t="shared" si="24"/>
        <v>0</v>
      </c>
      <c r="BG10"/>
      <c r="BH10" s="35">
        <v>12</v>
      </c>
      <c r="BI10" s="3">
        <f t="shared" si="25"/>
        <v>0</v>
      </c>
      <c r="BJ10" s="3"/>
      <c r="BK10" s="3"/>
      <c r="BL10" s="76">
        <f t="shared" si="26"/>
        <v>0</v>
      </c>
      <c r="BM10" s="3">
        <f t="shared" si="27"/>
        <v>0</v>
      </c>
      <c r="BN10" s="3">
        <f t="shared" si="28"/>
        <v>0</v>
      </c>
      <c r="BO10" s="36">
        <v>1</v>
      </c>
      <c r="BP10" s="3">
        <f t="shared" si="29"/>
        <v>0</v>
      </c>
      <c r="BQ10" s="3">
        <f t="shared" si="30"/>
        <v>0</v>
      </c>
      <c r="BS10" s="35">
        <v>12</v>
      </c>
      <c r="BT10" s="3">
        <f t="shared" si="31"/>
        <v>0</v>
      </c>
      <c r="BU10" s="3"/>
      <c r="BV10" s="3"/>
      <c r="BW10" s="76">
        <f t="shared" si="32"/>
        <v>0</v>
      </c>
      <c r="BX10" s="3">
        <f t="shared" si="33"/>
        <v>0</v>
      </c>
      <c r="BY10" s="3">
        <f t="shared" si="34"/>
        <v>0</v>
      </c>
      <c r="BZ10" s="36">
        <v>1</v>
      </c>
      <c r="CA10" s="3">
        <f t="shared" si="35"/>
        <v>0</v>
      </c>
      <c r="CB10" s="3">
        <f t="shared" si="36"/>
        <v>0</v>
      </c>
      <c r="CD10" s="35">
        <v>12</v>
      </c>
      <c r="CE10" s="3">
        <f t="shared" si="37"/>
        <v>0</v>
      </c>
      <c r="CF10" s="3"/>
      <c r="CG10" s="3"/>
      <c r="CH10" s="76">
        <f t="shared" si="38"/>
        <v>0</v>
      </c>
      <c r="CI10" s="3">
        <f t="shared" si="39"/>
        <v>0</v>
      </c>
      <c r="CJ10" s="3">
        <f t="shared" si="40"/>
        <v>0</v>
      </c>
      <c r="CK10" s="36">
        <v>1</v>
      </c>
      <c r="CL10" s="3">
        <f t="shared" si="41"/>
        <v>0</v>
      </c>
      <c r="CM10" s="3">
        <f t="shared" si="42"/>
        <v>0</v>
      </c>
      <c r="CO10" s="35">
        <v>12</v>
      </c>
      <c r="CP10" s="3">
        <f t="shared" si="43"/>
        <v>0</v>
      </c>
      <c r="CQ10" s="3"/>
      <c r="CR10" s="3"/>
      <c r="CS10" s="76">
        <f t="shared" si="44"/>
        <v>0</v>
      </c>
      <c r="CT10" s="3">
        <f t="shared" si="45"/>
        <v>0</v>
      </c>
      <c r="CU10" s="3">
        <f t="shared" si="46"/>
        <v>0</v>
      </c>
      <c r="CV10" s="36">
        <v>1</v>
      </c>
      <c r="CW10" s="3">
        <f t="shared" si="47"/>
        <v>0</v>
      </c>
      <c r="CX10" s="3">
        <f t="shared" si="48"/>
        <v>0</v>
      </c>
      <c r="CZ10" s="35">
        <v>12</v>
      </c>
      <c r="DA10" s="3">
        <f t="shared" si="49"/>
        <v>0</v>
      </c>
      <c r="DB10" s="3"/>
      <c r="DC10" s="3"/>
      <c r="DD10" s="76">
        <f t="shared" si="50"/>
        <v>0</v>
      </c>
      <c r="DE10" s="3">
        <f t="shared" si="51"/>
        <v>0</v>
      </c>
      <c r="DF10" s="3">
        <f t="shared" si="52"/>
        <v>0</v>
      </c>
      <c r="DG10" s="36">
        <v>1</v>
      </c>
      <c r="DH10" s="3">
        <f t="shared" si="53"/>
        <v>0</v>
      </c>
      <c r="DI10" s="3">
        <f t="shared" si="54"/>
        <v>0</v>
      </c>
    </row>
    <row r="11" spans="1:113" x14ac:dyDescent="0.25">
      <c r="B11" s="45" t="s">
        <v>29</v>
      </c>
      <c r="C11" s="46" t="s">
        <v>124</v>
      </c>
      <c r="D11" s="67">
        <v>147008</v>
      </c>
      <c r="E11" s="68"/>
      <c r="F11" s="49"/>
      <c r="G11" s="69">
        <v>147008</v>
      </c>
      <c r="H11" s="69">
        <v>0</v>
      </c>
      <c r="I11" s="69">
        <v>147008</v>
      </c>
      <c r="J11" s="53"/>
      <c r="K11" s="74">
        <v>9727</v>
      </c>
      <c r="L11" s="69">
        <v>137281</v>
      </c>
      <c r="N11" s="39">
        <f t="shared" si="0"/>
        <v>0</v>
      </c>
      <c r="P11" s="35" t="s">
        <v>29</v>
      </c>
      <c r="Q11" s="3"/>
      <c r="R11" s="3">
        <f t="shared" si="1"/>
        <v>0</v>
      </c>
      <c r="S11" s="3"/>
      <c r="T11" s="76">
        <f t="shared" si="2"/>
        <v>0</v>
      </c>
      <c r="U11" s="3">
        <f t="shared" si="3"/>
        <v>0</v>
      </c>
      <c r="V11" s="3">
        <f t="shared" si="4"/>
        <v>0</v>
      </c>
      <c r="W11" s="36"/>
      <c r="X11" s="3">
        <f t="shared" si="5"/>
        <v>0</v>
      </c>
      <c r="Y11" s="3">
        <f t="shared" si="6"/>
        <v>0</v>
      </c>
      <c r="Z11"/>
      <c r="AA11" s="35" t="s">
        <v>29</v>
      </c>
      <c r="AB11" s="3">
        <f t="shared" si="7"/>
        <v>0</v>
      </c>
      <c r="AC11" s="3"/>
      <c r="AD11" s="3"/>
      <c r="AE11" s="76">
        <f t="shared" si="8"/>
        <v>0</v>
      </c>
      <c r="AF11" s="3">
        <f t="shared" si="9"/>
        <v>0</v>
      </c>
      <c r="AG11" s="3">
        <f t="shared" si="10"/>
        <v>0</v>
      </c>
      <c r="AH11" s="36"/>
      <c r="AI11" s="3">
        <f t="shared" si="11"/>
        <v>0</v>
      </c>
      <c r="AJ11" s="3">
        <f t="shared" si="12"/>
        <v>0</v>
      </c>
      <c r="AK11"/>
      <c r="AL11" s="35" t="s">
        <v>29</v>
      </c>
      <c r="AM11" s="3">
        <f t="shared" si="13"/>
        <v>0</v>
      </c>
      <c r="AN11" s="3"/>
      <c r="AO11" s="3"/>
      <c r="AP11" s="76">
        <f t="shared" si="14"/>
        <v>0</v>
      </c>
      <c r="AQ11" s="3">
        <f t="shared" si="15"/>
        <v>0</v>
      </c>
      <c r="AR11" s="3">
        <f t="shared" si="16"/>
        <v>0</v>
      </c>
      <c r="AS11" s="36"/>
      <c r="AT11" s="3">
        <f t="shared" si="17"/>
        <v>0</v>
      </c>
      <c r="AU11" s="3">
        <f t="shared" si="18"/>
        <v>0</v>
      </c>
      <c r="AV11"/>
      <c r="AW11" s="35" t="s">
        <v>29</v>
      </c>
      <c r="AX11" s="3">
        <f t="shared" si="19"/>
        <v>0</v>
      </c>
      <c r="AY11" s="3"/>
      <c r="AZ11" s="3"/>
      <c r="BA11" s="76">
        <f t="shared" si="20"/>
        <v>0</v>
      </c>
      <c r="BB11" s="3">
        <f t="shared" si="21"/>
        <v>0</v>
      </c>
      <c r="BC11" s="3">
        <f t="shared" si="22"/>
        <v>0</v>
      </c>
      <c r="BD11" s="36"/>
      <c r="BE11" s="3">
        <f t="shared" si="23"/>
        <v>0</v>
      </c>
      <c r="BF11" s="3">
        <f t="shared" si="24"/>
        <v>0</v>
      </c>
      <c r="BG11"/>
      <c r="BH11" s="35" t="s">
        <v>29</v>
      </c>
      <c r="BI11" s="3">
        <f t="shared" si="25"/>
        <v>0</v>
      </c>
      <c r="BJ11" s="3"/>
      <c r="BK11" s="3"/>
      <c r="BL11" s="76">
        <f t="shared" si="26"/>
        <v>0</v>
      </c>
      <c r="BM11" s="3">
        <f t="shared" si="27"/>
        <v>0</v>
      </c>
      <c r="BN11" s="3">
        <f t="shared" si="28"/>
        <v>0</v>
      </c>
      <c r="BO11" s="36"/>
      <c r="BP11" s="3">
        <f t="shared" si="29"/>
        <v>0</v>
      </c>
      <c r="BQ11" s="3">
        <f t="shared" si="30"/>
        <v>0</v>
      </c>
      <c r="BS11" s="35" t="s">
        <v>29</v>
      </c>
      <c r="BT11" s="3">
        <f t="shared" si="31"/>
        <v>0</v>
      </c>
      <c r="BU11" s="3"/>
      <c r="BV11" s="3"/>
      <c r="BW11" s="76">
        <f t="shared" si="32"/>
        <v>0</v>
      </c>
      <c r="BX11" s="3">
        <f t="shared" si="33"/>
        <v>0</v>
      </c>
      <c r="BY11" s="3">
        <f t="shared" si="34"/>
        <v>0</v>
      </c>
      <c r="BZ11" s="36"/>
      <c r="CA11" s="3">
        <f t="shared" si="35"/>
        <v>0</v>
      </c>
      <c r="CB11" s="3">
        <f t="shared" si="36"/>
        <v>0</v>
      </c>
      <c r="CD11" s="35" t="s">
        <v>29</v>
      </c>
      <c r="CE11" s="3">
        <f t="shared" si="37"/>
        <v>0</v>
      </c>
      <c r="CF11" s="3"/>
      <c r="CG11" s="3"/>
      <c r="CH11" s="76">
        <f t="shared" si="38"/>
        <v>0</v>
      </c>
      <c r="CI11" s="3">
        <f t="shared" si="39"/>
        <v>0</v>
      </c>
      <c r="CJ11" s="3">
        <f t="shared" si="40"/>
        <v>0</v>
      </c>
      <c r="CK11" s="36"/>
      <c r="CL11" s="3">
        <f t="shared" si="41"/>
        <v>0</v>
      </c>
      <c r="CM11" s="3">
        <f t="shared" si="42"/>
        <v>0</v>
      </c>
      <c r="CO11" s="35" t="s">
        <v>29</v>
      </c>
      <c r="CP11" s="3">
        <f t="shared" si="43"/>
        <v>0</v>
      </c>
      <c r="CQ11" s="3"/>
      <c r="CR11" s="3"/>
      <c r="CS11" s="76">
        <f t="shared" si="44"/>
        <v>0</v>
      </c>
      <c r="CT11" s="3">
        <f t="shared" si="45"/>
        <v>0</v>
      </c>
      <c r="CU11" s="3">
        <f t="shared" si="46"/>
        <v>0</v>
      </c>
      <c r="CV11" s="36"/>
      <c r="CW11" s="3">
        <f t="shared" si="47"/>
        <v>0</v>
      </c>
      <c r="CX11" s="3">
        <f t="shared" si="48"/>
        <v>0</v>
      </c>
      <c r="CZ11" s="35" t="s">
        <v>29</v>
      </c>
      <c r="DA11" s="3">
        <f t="shared" si="49"/>
        <v>0</v>
      </c>
      <c r="DB11" s="3"/>
      <c r="DC11" s="3"/>
      <c r="DD11" s="76">
        <f t="shared" si="50"/>
        <v>0</v>
      </c>
      <c r="DE11" s="3">
        <f t="shared" si="51"/>
        <v>0</v>
      </c>
      <c r="DF11" s="3">
        <f t="shared" si="52"/>
        <v>0</v>
      </c>
      <c r="DG11" s="36"/>
      <c r="DH11" s="3">
        <f t="shared" si="53"/>
        <v>0</v>
      </c>
      <c r="DI11" s="3">
        <f t="shared" si="54"/>
        <v>0</v>
      </c>
    </row>
    <row r="12" spans="1:113" x14ac:dyDescent="0.25">
      <c r="B12" s="45" t="s">
        <v>30</v>
      </c>
      <c r="C12" s="46" t="s">
        <v>125</v>
      </c>
      <c r="D12" s="67">
        <v>3079465</v>
      </c>
      <c r="E12" s="68"/>
      <c r="F12" s="49"/>
      <c r="G12" s="69">
        <v>3079465</v>
      </c>
      <c r="H12" s="69">
        <v>0</v>
      </c>
      <c r="I12" s="69">
        <v>3079465</v>
      </c>
      <c r="J12" s="53"/>
      <c r="K12" s="74">
        <v>256622</v>
      </c>
      <c r="L12" s="69">
        <v>2822843</v>
      </c>
      <c r="N12" s="39">
        <f t="shared" si="0"/>
        <v>0</v>
      </c>
      <c r="P12" s="35" t="s">
        <v>30</v>
      </c>
      <c r="Q12" s="3"/>
      <c r="R12" s="3">
        <f t="shared" si="1"/>
        <v>0</v>
      </c>
      <c r="S12" s="3"/>
      <c r="T12" s="76">
        <f t="shared" si="2"/>
        <v>0</v>
      </c>
      <c r="U12" s="3">
        <f t="shared" si="3"/>
        <v>0</v>
      </c>
      <c r="V12" s="3">
        <f t="shared" si="4"/>
        <v>0</v>
      </c>
      <c r="W12" s="36"/>
      <c r="X12" s="3">
        <f t="shared" si="5"/>
        <v>0</v>
      </c>
      <c r="Y12" s="3">
        <f t="shared" si="6"/>
        <v>0</v>
      </c>
      <c r="Z12"/>
      <c r="AA12" s="35" t="s">
        <v>30</v>
      </c>
      <c r="AB12" s="3">
        <f t="shared" si="7"/>
        <v>0</v>
      </c>
      <c r="AC12" s="3"/>
      <c r="AD12" s="3"/>
      <c r="AE12" s="76">
        <f t="shared" si="8"/>
        <v>0</v>
      </c>
      <c r="AF12" s="3">
        <f t="shared" si="9"/>
        <v>0</v>
      </c>
      <c r="AG12" s="3">
        <f t="shared" si="10"/>
        <v>0</v>
      </c>
      <c r="AH12" s="36"/>
      <c r="AI12" s="3">
        <f t="shared" si="11"/>
        <v>0</v>
      </c>
      <c r="AJ12" s="3">
        <f t="shared" si="12"/>
        <v>0</v>
      </c>
      <c r="AK12"/>
      <c r="AL12" s="35" t="s">
        <v>30</v>
      </c>
      <c r="AM12" s="3">
        <f t="shared" si="13"/>
        <v>0</v>
      </c>
      <c r="AN12" s="3"/>
      <c r="AO12" s="3"/>
      <c r="AP12" s="76">
        <f t="shared" si="14"/>
        <v>0</v>
      </c>
      <c r="AQ12" s="3">
        <f t="shared" si="15"/>
        <v>0</v>
      </c>
      <c r="AR12" s="3">
        <f t="shared" si="16"/>
        <v>0</v>
      </c>
      <c r="AS12" s="36"/>
      <c r="AT12" s="3">
        <f t="shared" si="17"/>
        <v>0</v>
      </c>
      <c r="AU12" s="3">
        <f t="shared" si="18"/>
        <v>0</v>
      </c>
      <c r="AV12"/>
      <c r="AW12" s="35" t="s">
        <v>30</v>
      </c>
      <c r="AX12" s="3">
        <f t="shared" si="19"/>
        <v>0</v>
      </c>
      <c r="AY12" s="3"/>
      <c r="AZ12" s="3"/>
      <c r="BA12" s="76">
        <f t="shared" si="20"/>
        <v>0</v>
      </c>
      <c r="BB12" s="3">
        <f t="shared" si="21"/>
        <v>0</v>
      </c>
      <c r="BC12" s="3">
        <f t="shared" si="22"/>
        <v>0</v>
      </c>
      <c r="BD12" s="36"/>
      <c r="BE12" s="3">
        <f t="shared" si="23"/>
        <v>0</v>
      </c>
      <c r="BF12" s="3">
        <f t="shared" si="24"/>
        <v>0</v>
      </c>
      <c r="BG12"/>
      <c r="BH12" s="35" t="s">
        <v>30</v>
      </c>
      <c r="BI12" s="3">
        <f t="shared" si="25"/>
        <v>0</v>
      </c>
      <c r="BJ12" s="3"/>
      <c r="BK12" s="3"/>
      <c r="BL12" s="76">
        <f t="shared" si="26"/>
        <v>0</v>
      </c>
      <c r="BM12" s="3">
        <f t="shared" si="27"/>
        <v>0</v>
      </c>
      <c r="BN12" s="3">
        <f t="shared" si="28"/>
        <v>0</v>
      </c>
      <c r="BO12" s="36"/>
      <c r="BP12" s="3">
        <f t="shared" si="29"/>
        <v>0</v>
      </c>
      <c r="BQ12" s="3">
        <f t="shared" si="30"/>
        <v>0</v>
      </c>
      <c r="BS12" s="35" t="s">
        <v>30</v>
      </c>
      <c r="BT12" s="3">
        <f t="shared" si="31"/>
        <v>0</v>
      </c>
      <c r="BU12" s="3"/>
      <c r="BV12" s="3"/>
      <c r="BW12" s="76">
        <f t="shared" si="32"/>
        <v>0</v>
      </c>
      <c r="BX12" s="3">
        <f t="shared" si="33"/>
        <v>0</v>
      </c>
      <c r="BY12" s="3">
        <f t="shared" si="34"/>
        <v>0</v>
      </c>
      <c r="BZ12" s="36"/>
      <c r="CA12" s="3">
        <f t="shared" si="35"/>
        <v>0</v>
      </c>
      <c r="CB12" s="3">
        <f t="shared" si="36"/>
        <v>0</v>
      </c>
      <c r="CD12" s="35" t="s">
        <v>30</v>
      </c>
      <c r="CE12" s="3">
        <f t="shared" si="37"/>
        <v>0</v>
      </c>
      <c r="CF12" s="3"/>
      <c r="CG12" s="3"/>
      <c r="CH12" s="76">
        <f t="shared" si="38"/>
        <v>0</v>
      </c>
      <c r="CI12" s="3">
        <f t="shared" si="39"/>
        <v>0</v>
      </c>
      <c r="CJ12" s="3">
        <f t="shared" si="40"/>
        <v>0</v>
      </c>
      <c r="CK12" s="36"/>
      <c r="CL12" s="3">
        <f t="shared" si="41"/>
        <v>0</v>
      </c>
      <c r="CM12" s="3">
        <f t="shared" si="42"/>
        <v>0</v>
      </c>
      <c r="CO12" s="35" t="s">
        <v>30</v>
      </c>
      <c r="CP12" s="3">
        <f t="shared" si="43"/>
        <v>0</v>
      </c>
      <c r="CQ12" s="3"/>
      <c r="CR12" s="3"/>
      <c r="CS12" s="76">
        <f t="shared" si="44"/>
        <v>0</v>
      </c>
      <c r="CT12" s="3">
        <f t="shared" si="45"/>
        <v>0</v>
      </c>
      <c r="CU12" s="3">
        <f t="shared" si="46"/>
        <v>0</v>
      </c>
      <c r="CV12" s="36"/>
      <c r="CW12" s="3">
        <f t="shared" si="47"/>
        <v>0</v>
      </c>
      <c r="CX12" s="3">
        <f t="shared" si="48"/>
        <v>0</v>
      </c>
      <c r="CZ12" s="35" t="s">
        <v>30</v>
      </c>
      <c r="DA12" s="3">
        <f t="shared" si="49"/>
        <v>0</v>
      </c>
      <c r="DB12" s="3"/>
      <c r="DC12" s="3"/>
      <c r="DD12" s="76">
        <f t="shared" si="50"/>
        <v>0</v>
      </c>
      <c r="DE12" s="3">
        <f t="shared" si="51"/>
        <v>0</v>
      </c>
      <c r="DF12" s="3">
        <f t="shared" si="52"/>
        <v>0</v>
      </c>
      <c r="DG12" s="36"/>
      <c r="DH12" s="3">
        <f t="shared" si="53"/>
        <v>0</v>
      </c>
      <c r="DI12" s="3">
        <f t="shared" si="54"/>
        <v>0</v>
      </c>
    </row>
    <row r="13" spans="1:113" x14ac:dyDescent="0.25">
      <c r="B13" s="45" t="s">
        <v>31</v>
      </c>
      <c r="C13" s="46" t="s">
        <v>126</v>
      </c>
      <c r="D13" s="67">
        <v>423847</v>
      </c>
      <c r="E13" s="68"/>
      <c r="F13" s="49"/>
      <c r="G13" s="69">
        <v>423847</v>
      </c>
      <c r="H13" s="69">
        <v>0</v>
      </c>
      <c r="I13" s="69">
        <v>423847</v>
      </c>
      <c r="J13" s="53"/>
      <c r="K13" s="74">
        <v>31395</v>
      </c>
      <c r="L13" s="69">
        <v>392452</v>
      </c>
      <c r="N13" s="39">
        <f t="shared" si="0"/>
        <v>0</v>
      </c>
      <c r="P13" s="35" t="s">
        <v>31</v>
      </c>
      <c r="Q13" s="3"/>
      <c r="R13" s="3">
        <f t="shared" si="1"/>
        <v>0</v>
      </c>
      <c r="S13" s="3"/>
      <c r="T13" s="76">
        <f t="shared" si="2"/>
        <v>0</v>
      </c>
      <c r="U13" s="3">
        <f t="shared" si="3"/>
        <v>0</v>
      </c>
      <c r="V13" s="3">
        <f t="shared" si="4"/>
        <v>0</v>
      </c>
      <c r="W13" s="36"/>
      <c r="X13" s="3">
        <f t="shared" si="5"/>
        <v>0</v>
      </c>
      <c r="Y13" s="3">
        <f t="shared" si="6"/>
        <v>0</v>
      </c>
      <c r="Z13"/>
      <c r="AA13" s="35" t="s">
        <v>31</v>
      </c>
      <c r="AB13" s="3">
        <f t="shared" si="7"/>
        <v>0</v>
      </c>
      <c r="AC13" s="3"/>
      <c r="AD13" s="3"/>
      <c r="AE13" s="76">
        <f t="shared" si="8"/>
        <v>0</v>
      </c>
      <c r="AF13" s="3">
        <f t="shared" si="9"/>
        <v>0</v>
      </c>
      <c r="AG13" s="3">
        <f t="shared" si="10"/>
        <v>0</v>
      </c>
      <c r="AH13" s="36"/>
      <c r="AI13" s="3">
        <f t="shared" si="11"/>
        <v>0</v>
      </c>
      <c r="AJ13" s="3">
        <f t="shared" si="12"/>
        <v>0</v>
      </c>
      <c r="AK13"/>
      <c r="AL13" s="35" t="s">
        <v>31</v>
      </c>
      <c r="AM13" s="3">
        <f t="shared" si="13"/>
        <v>0</v>
      </c>
      <c r="AN13" s="3"/>
      <c r="AO13" s="3"/>
      <c r="AP13" s="76">
        <f t="shared" si="14"/>
        <v>0</v>
      </c>
      <c r="AQ13" s="3">
        <f t="shared" si="15"/>
        <v>0</v>
      </c>
      <c r="AR13" s="3">
        <f t="shared" si="16"/>
        <v>0</v>
      </c>
      <c r="AS13" s="36"/>
      <c r="AT13" s="3">
        <f t="shared" si="17"/>
        <v>0</v>
      </c>
      <c r="AU13" s="3">
        <f t="shared" si="18"/>
        <v>0</v>
      </c>
      <c r="AV13"/>
      <c r="AW13" s="35" t="s">
        <v>31</v>
      </c>
      <c r="AX13" s="3">
        <f t="shared" si="19"/>
        <v>0</v>
      </c>
      <c r="AY13" s="3"/>
      <c r="AZ13" s="3"/>
      <c r="BA13" s="76">
        <f t="shared" si="20"/>
        <v>0</v>
      </c>
      <c r="BB13" s="3">
        <f t="shared" si="21"/>
        <v>0</v>
      </c>
      <c r="BC13" s="3">
        <f t="shared" si="22"/>
        <v>0</v>
      </c>
      <c r="BD13" s="36"/>
      <c r="BE13" s="3">
        <f t="shared" si="23"/>
        <v>0</v>
      </c>
      <c r="BF13" s="3">
        <f t="shared" si="24"/>
        <v>0</v>
      </c>
      <c r="BG13"/>
      <c r="BH13" s="35" t="s">
        <v>31</v>
      </c>
      <c r="BI13" s="3">
        <f t="shared" si="25"/>
        <v>0</v>
      </c>
      <c r="BJ13" s="3"/>
      <c r="BK13" s="3"/>
      <c r="BL13" s="76">
        <f t="shared" si="26"/>
        <v>0</v>
      </c>
      <c r="BM13" s="3">
        <f t="shared" si="27"/>
        <v>0</v>
      </c>
      <c r="BN13" s="3">
        <f t="shared" si="28"/>
        <v>0</v>
      </c>
      <c r="BO13" s="36"/>
      <c r="BP13" s="3">
        <f t="shared" si="29"/>
        <v>0</v>
      </c>
      <c r="BQ13" s="3">
        <f t="shared" si="30"/>
        <v>0</v>
      </c>
      <c r="BS13" s="35" t="s">
        <v>31</v>
      </c>
      <c r="BT13" s="3">
        <f t="shared" si="31"/>
        <v>0</v>
      </c>
      <c r="BU13" s="3"/>
      <c r="BV13" s="3"/>
      <c r="BW13" s="76">
        <f t="shared" si="32"/>
        <v>0</v>
      </c>
      <c r="BX13" s="3">
        <f t="shared" si="33"/>
        <v>0</v>
      </c>
      <c r="BY13" s="3">
        <f t="shared" si="34"/>
        <v>0</v>
      </c>
      <c r="BZ13" s="36"/>
      <c r="CA13" s="3">
        <f t="shared" si="35"/>
        <v>0</v>
      </c>
      <c r="CB13" s="3">
        <f t="shared" si="36"/>
        <v>0</v>
      </c>
      <c r="CD13" s="35" t="s">
        <v>31</v>
      </c>
      <c r="CE13" s="3">
        <f t="shared" si="37"/>
        <v>0</v>
      </c>
      <c r="CF13" s="3"/>
      <c r="CG13" s="3"/>
      <c r="CH13" s="76">
        <f t="shared" si="38"/>
        <v>0</v>
      </c>
      <c r="CI13" s="3">
        <f t="shared" si="39"/>
        <v>0</v>
      </c>
      <c r="CJ13" s="3">
        <f t="shared" si="40"/>
        <v>0</v>
      </c>
      <c r="CK13" s="36"/>
      <c r="CL13" s="3">
        <f t="shared" si="41"/>
        <v>0</v>
      </c>
      <c r="CM13" s="3">
        <f t="shared" si="42"/>
        <v>0</v>
      </c>
      <c r="CO13" s="35" t="s">
        <v>31</v>
      </c>
      <c r="CP13" s="3">
        <f t="shared" si="43"/>
        <v>0</v>
      </c>
      <c r="CQ13" s="3"/>
      <c r="CR13" s="3"/>
      <c r="CS13" s="76">
        <f t="shared" si="44"/>
        <v>0</v>
      </c>
      <c r="CT13" s="3">
        <f t="shared" si="45"/>
        <v>0</v>
      </c>
      <c r="CU13" s="3">
        <f t="shared" si="46"/>
        <v>0</v>
      </c>
      <c r="CV13" s="36"/>
      <c r="CW13" s="3">
        <f t="shared" si="47"/>
        <v>0</v>
      </c>
      <c r="CX13" s="3">
        <f t="shared" si="48"/>
        <v>0</v>
      </c>
      <c r="CZ13" s="35" t="s">
        <v>31</v>
      </c>
      <c r="DA13" s="3">
        <f t="shared" si="49"/>
        <v>0</v>
      </c>
      <c r="DB13" s="3"/>
      <c r="DC13" s="3"/>
      <c r="DD13" s="76">
        <f t="shared" si="50"/>
        <v>0</v>
      </c>
      <c r="DE13" s="3">
        <f t="shared" si="51"/>
        <v>0</v>
      </c>
      <c r="DF13" s="3">
        <f t="shared" si="52"/>
        <v>0</v>
      </c>
      <c r="DG13" s="36"/>
      <c r="DH13" s="3">
        <f t="shared" si="53"/>
        <v>0</v>
      </c>
      <c r="DI13" s="3">
        <f t="shared" si="54"/>
        <v>0</v>
      </c>
    </row>
    <row r="14" spans="1:113" x14ac:dyDescent="0.25">
      <c r="B14" s="45" t="s">
        <v>32</v>
      </c>
      <c r="C14" s="46" t="s">
        <v>127</v>
      </c>
      <c r="D14" s="67">
        <v>866734</v>
      </c>
      <c r="E14" s="68"/>
      <c r="F14" s="49"/>
      <c r="G14" s="69">
        <v>866734</v>
      </c>
      <c r="H14" s="69">
        <v>0</v>
      </c>
      <c r="I14" s="69">
        <v>866734</v>
      </c>
      <c r="J14" s="53"/>
      <c r="K14" s="74">
        <v>36882</v>
      </c>
      <c r="L14" s="69">
        <v>829852</v>
      </c>
      <c r="N14" s="39">
        <f t="shared" si="0"/>
        <v>0</v>
      </c>
      <c r="P14" s="35" t="s">
        <v>32</v>
      </c>
      <c r="Q14" s="3"/>
      <c r="R14" s="3">
        <f t="shared" si="1"/>
        <v>0</v>
      </c>
      <c r="S14" s="3"/>
      <c r="T14" s="76">
        <f t="shared" si="2"/>
        <v>0</v>
      </c>
      <c r="U14" s="3">
        <f t="shared" si="3"/>
        <v>0</v>
      </c>
      <c r="V14" s="3">
        <f t="shared" si="4"/>
        <v>0</v>
      </c>
      <c r="W14" s="36"/>
      <c r="X14" s="3">
        <f t="shared" si="5"/>
        <v>0</v>
      </c>
      <c r="Y14" s="3">
        <f t="shared" si="6"/>
        <v>0</v>
      </c>
      <c r="Z14"/>
      <c r="AA14" s="35" t="s">
        <v>32</v>
      </c>
      <c r="AB14" s="3">
        <f t="shared" si="7"/>
        <v>0</v>
      </c>
      <c r="AC14" s="3"/>
      <c r="AD14" s="3"/>
      <c r="AE14" s="76">
        <f t="shared" si="8"/>
        <v>0</v>
      </c>
      <c r="AF14" s="3">
        <f t="shared" si="9"/>
        <v>0</v>
      </c>
      <c r="AG14" s="3">
        <f t="shared" si="10"/>
        <v>0</v>
      </c>
      <c r="AH14" s="36"/>
      <c r="AI14" s="3">
        <f t="shared" si="11"/>
        <v>0</v>
      </c>
      <c r="AJ14" s="3">
        <f t="shared" si="12"/>
        <v>0</v>
      </c>
      <c r="AK14"/>
      <c r="AL14" s="35" t="s">
        <v>32</v>
      </c>
      <c r="AM14" s="3">
        <f t="shared" si="13"/>
        <v>0</v>
      </c>
      <c r="AN14" s="3"/>
      <c r="AO14" s="3"/>
      <c r="AP14" s="76">
        <f t="shared" si="14"/>
        <v>0</v>
      </c>
      <c r="AQ14" s="3">
        <f t="shared" si="15"/>
        <v>0</v>
      </c>
      <c r="AR14" s="3">
        <f t="shared" si="16"/>
        <v>0</v>
      </c>
      <c r="AS14" s="36"/>
      <c r="AT14" s="3">
        <f t="shared" si="17"/>
        <v>0</v>
      </c>
      <c r="AU14" s="3">
        <f t="shared" si="18"/>
        <v>0</v>
      </c>
      <c r="AV14"/>
      <c r="AW14" s="35" t="s">
        <v>32</v>
      </c>
      <c r="AX14" s="3">
        <f t="shared" si="19"/>
        <v>0</v>
      </c>
      <c r="AY14" s="3"/>
      <c r="AZ14" s="3"/>
      <c r="BA14" s="76">
        <f t="shared" si="20"/>
        <v>0</v>
      </c>
      <c r="BB14" s="3">
        <f t="shared" si="21"/>
        <v>0</v>
      </c>
      <c r="BC14" s="3">
        <f t="shared" si="22"/>
        <v>0</v>
      </c>
      <c r="BD14" s="36"/>
      <c r="BE14" s="3">
        <f t="shared" si="23"/>
        <v>0</v>
      </c>
      <c r="BF14" s="3">
        <f t="shared" si="24"/>
        <v>0</v>
      </c>
      <c r="BG14"/>
      <c r="BH14" s="35" t="s">
        <v>32</v>
      </c>
      <c r="BI14" s="3">
        <f t="shared" si="25"/>
        <v>0</v>
      </c>
      <c r="BJ14" s="3"/>
      <c r="BK14" s="3"/>
      <c r="BL14" s="76">
        <f t="shared" si="26"/>
        <v>0</v>
      </c>
      <c r="BM14" s="3">
        <f t="shared" si="27"/>
        <v>0</v>
      </c>
      <c r="BN14" s="3">
        <f t="shared" si="28"/>
        <v>0</v>
      </c>
      <c r="BO14" s="36"/>
      <c r="BP14" s="3">
        <f t="shared" si="29"/>
        <v>0</v>
      </c>
      <c r="BQ14" s="3">
        <f t="shared" si="30"/>
        <v>0</v>
      </c>
      <c r="BS14" s="35" t="s">
        <v>32</v>
      </c>
      <c r="BT14" s="3">
        <f t="shared" si="31"/>
        <v>0</v>
      </c>
      <c r="BU14" s="3"/>
      <c r="BV14" s="3"/>
      <c r="BW14" s="76">
        <f t="shared" si="32"/>
        <v>0</v>
      </c>
      <c r="BX14" s="3">
        <f t="shared" si="33"/>
        <v>0</v>
      </c>
      <c r="BY14" s="3">
        <f t="shared" si="34"/>
        <v>0</v>
      </c>
      <c r="BZ14" s="36"/>
      <c r="CA14" s="3">
        <f t="shared" si="35"/>
        <v>0</v>
      </c>
      <c r="CB14" s="3">
        <f t="shared" si="36"/>
        <v>0</v>
      </c>
      <c r="CD14" s="35" t="s">
        <v>32</v>
      </c>
      <c r="CE14" s="3">
        <f t="shared" si="37"/>
        <v>0</v>
      </c>
      <c r="CF14" s="3"/>
      <c r="CG14" s="3"/>
      <c r="CH14" s="76">
        <f t="shared" si="38"/>
        <v>0</v>
      </c>
      <c r="CI14" s="3">
        <f t="shared" si="39"/>
        <v>0</v>
      </c>
      <c r="CJ14" s="3">
        <f t="shared" si="40"/>
        <v>0</v>
      </c>
      <c r="CK14" s="36"/>
      <c r="CL14" s="3">
        <f t="shared" si="41"/>
        <v>0</v>
      </c>
      <c r="CM14" s="3">
        <f t="shared" si="42"/>
        <v>0</v>
      </c>
      <c r="CO14" s="35" t="s">
        <v>32</v>
      </c>
      <c r="CP14" s="3">
        <f t="shared" si="43"/>
        <v>0</v>
      </c>
      <c r="CQ14" s="3"/>
      <c r="CR14" s="3"/>
      <c r="CS14" s="76">
        <f t="shared" si="44"/>
        <v>0</v>
      </c>
      <c r="CT14" s="3">
        <f t="shared" si="45"/>
        <v>0</v>
      </c>
      <c r="CU14" s="3">
        <f t="shared" si="46"/>
        <v>0</v>
      </c>
      <c r="CV14" s="36"/>
      <c r="CW14" s="3">
        <f t="shared" si="47"/>
        <v>0</v>
      </c>
      <c r="CX14" s="3">
        <f t="shared" si="48"/>
        <v>0</v>
      </c>
      <c r="CZ14" s="35" t="s">
        <v>32</v>
      </c>
      <c r="DA14" s="3">
        <f t="shared" si="49"/>
        <v>0</v>
      </c>
      <c r="DB14" s="3"/>
      <c r="DC14" s="3"/>
      <c r="DD14" s="76">
        <f t="shared" si="50"/>
        <v>0</v>
      </c>
      <c r="DE14" s="3">
        <f t="shared" si="51"/>
        <v>0</v>
      </c>
      <c r="DF14" s="3">
        <f t="shared" si="52"/>
        <v>0</v>
      </c>
      <c r="DG14" s="36"/>
      <c r="DH14" s="3">
        <f t="shared" si="53"/>
        <v>0</v>
      </c>
      <c r="DI14" s="3">
        <f t="shared" si="54"/>
        <v>0</v>
      </c>
    </row>
    <row r="15" spans="1:113" x14ac:dyDescent="0.25">
      <c r="B15" s="45">
        <v>14</v>
      </c>
      <c r="C15" s="46" t="s">
        <v>128</v>
      </c>
      <c r="D15" s="67">
        <v>0</v>
      </c>
      <c r="E15" s="68"/>
      <c r="F15" s="49"/>
      <c r="G15" s="69">
        <v>0</v>
      </c>
      <c r="H15" s="69">
        <v>0</v>
      </c>
      <c r="I15" s="69">
        <v>0</v>
      </c>
      <c r="J15" s="53"/>
      <c r="K15" s="69">
        <v>0</v>
      </c>
      <c r="L15" s="69">
        <v>0</v>
      </c>
      <c r="N15" s="39">
        <f t="shared" si="0"/>
        <v>0</v>
      </c>
      <c r="P15" s="35">
        <v>14</v>
      </c>
      <c r="Q15" s="3"/>
      <c r="R15" s="3">
        <f t="shared" si="1"/>
        <v>0</v>
      </c>
      <c r="S15" s="3"/>
      <c r="T15" s="76">
        <f t="shared" si="2"/>
        <v>0</v>
      </c>
      <c r="U15" s="3">
        <f t="shared" si="3"/>
        <v>0</v>
      </c>
      <c r="V15" s="3">
        <f t="shared" si="4"/>
        <v>0</v>
      </c>
      <c r="W15" s="36"/>
      <c r="X15" s="3">
        <f t="shared" si="5"/>
        <v>0</v>
      </c>
      <c r="Y15" s="3">
        <f t="shared" si="6"/>
        <v>0</v>
      </c>
      <c r="Z15"/>
      <c r="AA15" s="35">
        <v>14</v>
      </c>
      <c r="AB15" s="3">
        <f t="shared" si="7"/>
        <v>0</v>
      </c>
      <c r="AC15" s="3"/>
      <c r="AD15" s="3"/>
      <c r="AE15" s="76">
        <f t="shared" si="8"/>
        <v>0</v>
      </c>
      <c r="AF15" s="3">
        <f t="shared" si="9"/>
        <v>0</v>
      </c>
      <c r="AG15" s="3">
        <f t="shared" si="10"/>
        <v>0</v>
      </c>
      <c r="AH15" s="36"/>
      <c r="AI15" s="3">
        <f t="shared" si="11"/>
        <v>0</v>
      </c>
      <c r="AJ15" s="3">
        <f t="shared" si="12"/>
        <v>0</v>
      </c>
      <c r="AK15"/>
      <c r="AL15" s="35">
        <v>14</v>
      </c>
      <c r="AM15" s="3">
        <f t="shared" si="13"/>
        <v>0</v>
      </c>
      <c r="AN15" s="3"/>
      <c r="AO15" s="3"/>
      <c r="AP15" s="76">
        <f t="shared" si="14"/>
        <v>0</v>
      </c>
      <c r="AQ15" s="3">
        <f t="shared" si="15"/>
        <v>0</v>
      </c>
      <c r="AR15" s="3">
        <f t="shared" si="16"/>
        <v>0</v>
      </c>
      <c r="AS15" s="36"/>
      <c r="AT15" s="3">
        <f t="shared" si="17"/>
        <v>0</v>
      </c>
      <c r="AU15" s="3">
        <f t="shared" si="18"/>
        <v>0</v>
      </c>
      <c r="AV15"/>
      <c r="AW15" s="35">
        <v>14</v>
      </c>
      <c r="AX15" s="3">
        <f t="shared" si="19"/>
        <v>0</v>
      </c>
      <c r="AY15" s="3"/>
      <c r="AZ15" s="3"/>
      <c r="BA15" s="76">
        <f t="shared" si="20"/>
        <v>0</v>
      </c>
      <c r="BB15" s="3">
        <f t="shared" si="21"/>
        <v>0</v>
      </c>
      <c r="BC15" s="3">
        <f t="shared" si="22"/>
        <v>0</v>
      </c>
      <c r="BD15" s="36"/>
      <c r="BE15" s="3">
        <f t="shared" si="23"/>
        <v>0</v>
      </c>
      <c r="BF15" s="3">
        <f t="shared" si="24"/>
        <v>0</v>
      </c>
      <c r="BG15"/>
      <c r="BH15" s="35">
        <v>14</v>
      </c>
      <c r="BI15" s="3">
        <f t="shared" si="25"/>
        <v>0</v>
      </c>
      <c r="BJ15" s="3"/>
      <c r="BK15" s="3"/>
      <c r="BL15" s="76">
        <f t="shared" si="26"/>
        <v>0</v>
      </c>
      <c r="BM15" s="3">
        <f t="shared" si="27"/>
        <v>0</v>
      </c>
      <c r="BN15" s="3">
        <f t="shared" si="28"/>
        <v>0</v>
      </c>
      <c r="BO15" s="36"/>
      <c r="BP15" s="3">
        <f t="shared" si="29"/>
        <v>0</v>
      </c>
      <c r="BQ15" s="3">
        <f t="shared" si="30"/>
        <v>0</v>
      </c>
      <c r="BS15" s="35">
        <v>14</v>
      </c>
      <c r="BT15" s="3">
        <f t="shared" si="31"/>
        <v>0</v>
      </c>
      <c r="BU15" s="3"/>
      <c r="BV15" s="3"/>
      <c r="BW15" s="76">
        <f t="shared" si="32"/>
        <v>0</v>
      </c>
      <c r="BX15" s="3">
        <f t="shared" si="33"/>
        <v>0</v>
      </c>
      <c r="BY15" s="3">
        <f t="shared" si="34"/>
        <v>0</v>
      </c>
      <c r="BZ15" s="36"/>
      <c r="CA15" s="3">
        <f t="shared" si="35"/>
        <v>0</v>
      </c>
      <c r="CB15" s="3">
        <f t="shared" si="36"/>
        <v>0</v>
      </c>
      <c r="CD15" s="35">
        <v>14</v>
      </c>
      <c r="CE15" s="3">
        <f t="shared" si="37"/>
        <v>0</v>
      </c>
      <c r="CF15" s="3"/>
      <c r="CG15" s="3"/>
      <c r="CH15" s="76">
        <f t="shared" si="38"/>
        <v>0</v>
      </c>
      <c r="CI15" s="3">
        <f t="shared" si="39"/>
        <v>0</v>
      </c>
      <c r="CJ15" s="3">
        <f t="shared" si="40"/>
        <v>0</v>
      </c>
      <c r="CK15" s="36"/>
      <c r="CL15" s="3">
        <f t="shared" si="41"/>
        <v>0</v>
      </c>
      <c r="CM15" s="3">
        <f t="shared" si="42"/>
        <v>0</v>
      </c>
      <c r="CO15" s="35">
        <v>14</v>
      </c>
      <c r="CP15" s="3">
        <f t="shared" si="43"/>
        <v>0</v>
      </c>
      <c r="CQ15" s="3"/>
      <c r="CR15" s="3"/>
      <c r="CS15" s="76">
        <f t="shared" si="44"/>
        <v>0</v>
      </c>
      <c r="CT15" s="3">
        <f t="shared" si="45"/>
        <v>0</v>
      </c>
      <c r="CU15" s="3">
        <f t="shared" si="46"/>
        <v>0</v>
      </c>
      <c r="CV15" s="36"/>
      <c r="CW15" s="3">
        <f t="shared" si="47"/>
        <v>0</v>
      </c>
      <c r="CX15" s="3">
        <f t="shared" si="48"/>
        <v>0</v>
      </c>
      <c r="CZ15" s="35">
        <v>14</v>
      </c>
      <c r="DA15" s="3">
        <f t="shared" si="49"/>
        <v>0</v>
      </c>
      <c r="DB15" s="3"/>
      <c r="DC15" s="3"/>
      <c r="DD15" s="76">
        <f t="shared" si="50"/>
        <v>0</v>
      </c>
      <c r="DE15" s="3">
        <f t="shared" si="51"/>
        <v>0</v>
      </c>
      <c r="DF15" s="3">
        <f t="shared" si="52"/>
        <v>0</v>
      </c>
      <c r="DG15" s="36"/>
      <c r="DH15" s="3">
        <f t="shared" si="53"/>
        <v>0</v>
      </c>
      <c r="DI15" s="3">
        <f t="shared" si="54"/>
        <v>0</v>
      </c>
    </row>
    <row r="16" spans="1:113" x14ac:dyDescent="0.25">
      <c r="B16" s="45">
        <v>17</v>
      </c>
      <c r="C16" s="46" t="s">
        <v>129</v>
      </c>
      <c r="D16" s="67">
        <v>309364.27840000001</v>
      </c>
      <c r="E16" s="68"/>
      <c r="F16" s="49"/>
      <c r="G16" s="69">
        <v>309364.27840000001</v>
      </c>
      <c r="H16" s="69">
        <v>0</v>
      </c>
      <c r="I16" s="69">
        <v>309364.27840000001</v>
      </c>
      <c r="J16" s="51">
        <v>0.08</v>
      </c>
      <c r="K16" s="69">
        <v>24749.142272000001</v>
      </c>
      <c r="L16" s="69">
        <v>284615.13612799998</v>
      </c>
      <c r="N16" s="39">
        <f t="shared" si="0"/>
        <v>0</v>
      </c>
      <c r="P16" s="35">
        <v>17</v>
      </c>
      <c r="Q16" s="3"/>
      <c r="R16" s="3">
        <f t="shared" si="1"/>
        <v>0</v>
      </c>
      <c r="S16" s="3"/>
      <c r="T16" s="76">
        <f t="shared" si="2"/>
        <v>0</v>
      </c>
      <c r="U16" s="3">
        <f t="shared" si="3"/>
        <v>0</v>
      </c>
      <c r="V16" s="3">
        <f t="shared" si="4"/>
        <v>0</v>
      </c>
      <c r="W16" s="36">
        <v>0.08</v>
      </c>
      <c r="X16" s="3">
        <f t="shared" si="5"/>
        <v>0</v>
      </c>
      <c r="Y16" s="3">
        <f t="shared" si="6"/>
        <v>0</v>
      </c>
      <c r="Z16"/>
      <c r="AA16" s="35">
        <v>17</v>
      </c>
      <c r="AB16" s="3">
        <f t="shared" si="7"/>
        <v>0</v>
      </c>
      <c r="AC16" s="3"/>
      <c r="AD16" s="3"/>
      <c r="AE16" s="76">
        <f t="shared" si="8"/>
        <v>0</v>
      </c>
      <c r="AF16" s="3">
        <f t="shared" si="9"/>
        <v>0</v>
      </c>
      <c r="AG16" s="3">
        <f t="shared" si="10"/>
        <v>0</v>
      </c>
      <c r="AH16" s="36">
        <v>0.08</v>
      </c>
      <c r="AI16" s="3">
        <f t="shared" si="11"/>
        <v>0</v>
      </c>
      <c r="AJ16" s="3">
        <f t="shared" si="12"/>
        <v>0</v>
      </c>
      <c r="AK16"/>
      <c r="AL16" s="35">
        <v>17</v>
      </c>
      <c r="AM16" s="3">
        <f t="shared" si="13"/>
        <v>0</v>
      </c>
      <c r="AN16" s="3"/>
      <c r="AO16" s="3"/>
      <c r="AP16" s="76">
        <f t="shared" si="14"/>
        <v>0</v>
      </c>
      <c r="AQ16" s="3">
        <f t="shared" si="15"/>
        <v>0</v>
      </c>
      <c r="AR16" s="3">
        <f t="shared" si="16"/>
        <v>0</v>
      </c>
      <c r="AS16" s="36">
        <v>0.08</v>
      </c>
      <c r="AT16" s="3">
        <f t="shared" si="17"/>
        <v>0</v>
      </c>
      <c r="AU16" s="3">
        <f t="shared" si="18"/>
        <v>0</v>
      </c>
      <c r="AV16"/>
      <c r="AW16" s="35">
        <v>17</v>
      </c>
      <c r="AX16" s="3">
        <f t="shared" si="19"/>
        <v>0</v>
      </c>
      <c r="AY16" s="3"/>
      <c r="AZ16" s="3"/>
      <c r="BA16" s="76">
        <f t="shared" si="20"/>
        <v>0</v>
      </c>
      <c r="BB16" s="3">
        <f t="shared" si="21"/>
        <v>0</v>
      </c>
      <c r="BC16" s="3">
        <f t="shared" si="22"/>
        <v>0</v>
      </c>
      <c r="BD16" s="36">
        <v>0.08</v>
      </c>
      <c r="BE16" s="3">
        <f t="shared" si="23"/>
        <v>0</v>
      </c>
      <c r="BF16" s="3">
        <f t="shared" si="24"/>
        <v>0</v>
      </c>
      <c r="BG16"/>
      <c r="BH16" s="35">
        <v>17</v>
      </c>
      <c r="BI16" s="3">
        <f t="shared" si="25"/>
        <v>0</v>
      </c>
      <c r="BJ16" s="3"/>
      <c r="BK16" s="3"/>
      <c r="BL16" s="76">
        <f t="shared" si="26"/>
        <v>0</v>
      </c>
      <c r="BM16" s="3">
        <f t="shared" si="27"/>
        <v>0</v>
      </c>
      <c r="BN16" s="3">
        <f t="shared" si="28"/>
        <v>0</v>
      </c>
      <c r="BO16" s="36">
        <v>0.08</v>
      </c>
      <c r="BP16" s="3">
        <f t="shared" si="29"/>
        <v>0</v>
      </c>
      <c r="BQ16" s="3">
        <f t="shared" si="30"/>
        <v>0</v>
      </c>
      <c r="BS16" s="35">
        <v>17</v>
      </c>
      <c r="BT16" s="3">
        <f t="shared" si="31"/>
        <v>0</v>
      </c>
      <c r="BU16" s="3"/>
      <c r="BV16" s="3"/>
      <c r="BW16" s="76">
        <f t="shared" si="32"/>
        <v>0</v>
      </c>
      <c r="BX16" s="3">
        <f t="shared" si="33"/>
        <v>0</v>
      </c>
      <c r="BY16" s="3">
        <f t="shared" si="34"/>
        <v>0</v>
      </c>
      <c r="BZ16" s="36">
        <v>0.08</v>
      </c>
      <c r="CA16" s="3">
        <f t="shared" si="35"/>
        <v>0</v>
      </c>
      <c r="CB16" s="3">
        <f t="shared" si="36"/>
        <v>0</v>
      </c>
      <c r="CD16" s="35">
        <v>17</v>
      </c>
      <c r="CE16" s="3">
        <f t="shared" si="37"/>
        <v>0</v>
      </c>
      <c r="CF16" s="3"/>
      <c r="CG16" s="3"/>
      <c r="CH16" s="76">
        <f t="shared" si="38"/>
        <v>0</v>
      </c>
      <c r="CI16" s="3">
        <f t="shared" si="39"/>
        <v>0</v>
      </c>
      <c r="CJ16" s="3">
        <f t="shared" si="40"/>
        <v>0</v>
      </c>
      <c r="CK16" s="36">
        <v>0.08</v>
      </c>
      <c r="CL16" s="3">
        <f t="shared" si="41"/>
        <v>0</v>
      </c>
      <c r="CM16" s="3">
        <f t="shared" si="42"/>
        <v>0</v>
      </c>
      <c r="CO16" s="35">
        <v>17</v>
      </c>
      <c r="CP16" s="3">
        <f t="shared" si="43"/>
        <v>0</v>
      </c>
      <c r="CQ16" s="3"/>
      <c r="CR16" s="3"/>
      <c r="CS16" s="76">
        <f t="shared" si="44"/>
        <v>0</v>
      </c>
      <c r="CT16" s="3">
        <f t="shared" si="45"/>
        <v>0</v>
      </c>
      <c r="CU16" s="3">
        <f t="shared" si="46"/>
        <v>0</v>
      </c>
      <c r="CV16" s="36">
        <v>0.08</v>
      </c>
      <c r="CW16" s="3">
        <f t="shared" si="47"/>
        <v>0</v>
      </c>
      <c r="CX16" s="3">
        <f t="shared" si="48"/>
        <v>0</v>
      </c>
      <c r="CZ16" s="35">
        <v>17</v>
      </c>
      <c r="DA16" s="3">
        <f t="shared" si="49"/>
        <v>0</v>
      </c>
      <c r="DB16" s="3"/>
      <c r="DC16" s="3"/>
      <c r="DD16" s="76">
        <f t="shared" si="50"/>
        <v>0</v>
      </c>
      <c r="DE16" s="3">
        <f t="shared" si="51"/>
        <v>0</v>
      </c>
      <c r="DF16" s="3">
        <f t="shared" si="52"/>
        <v>0</v>
      </c>
      <c r="DG16" s="36">
        <v>0.08</v>
      </c>
      <c r="DH16" s="3">
        <f t="shared" si="53"/>
        <v>0</v>
      </c>
      <c r="DI16" s="3">
        <f t="shared" si="54"/>
        <v>0</v>
      </c>
    </row>
    <row r="17" spans="2:113" x14ac:dyDescent="0.25">
      <c r="B17" s="45">
        <v>42</v>
      </c>
      <c r="C17" s="46" t="s">
        <v>130</v>
      </c>
      <c r="D17" s="67">
        <v>0</v>
      </c>
      <c r="E17" s="68"/>
      <c r="F17" s="49"/>
      <c r="G17" s="69">
        <v>0</v>
      </c>
      <c r="H17" s="69">
        <v>0</v>
      </c>
      <c r="I17" s="69">
        <v>0</v>
      </c>
      <c r="J17" s="51">
        <v>0.12</v>
      </c>
      <c r="K17" s="69">
        <v>0</v>
      </c>
      <c r="L17" s="69">
        <v>0</v>
      </c>
      <c r="N17" s="39">
        <f t="shared" si="0"/>
        <v>0</v>
      </c>
      <c r="P17" s="35">
        <v>42</v>
      </c>
      <c r="Q17" s="3"/>
      <c r="R17" s="3">
        <f t="shared" si="1"/>
        <v>0</v>
      </c>
      <c r="S17" s="3"/>
      <c r="T17" s="76">
        <f t="shared" si="2"/>
        <v>0</v>
      </c>
      <c r="U17" s="3">
        <f t="shared" si="3"/>
        <v>0</v>
      </c>
      <c r="V17" s="3">
        <f t="shared" si="4"/>
        <v>0</v>
      </c>
      <c r="W17" s="36">
        <v>0.12</v>
      </c>
      <c r="X17" s="3">
        <f t="shared" si="5"/>
        <v>0</v>
      </c>
      <c r="Y17" s="3">
        <f t="shared" si="6"/>
        <v>0</v>
      </c>
      <c r="Z17"/>
      <c r="AA17" s="35">
        <v>42</v>
      </c>
      <c r="AB17" s="3">
        <f t="shared" si="7"/>
        <v>0</v>
      </c>
      <c r="AC17" s="3"/>
      <c r="AD17" s="3"/>
      <c r="AE17" s="76">
        <f t="shared" si="8"/>
        <v>0</v>
      </c>
      <c r="AF17" s="3">
        <f t="shared" si="9"/>
        <v>0</v>
      </c>
      <c r="AG17" s="3">
        <f t="shared" si="10"/>
        <v>0</v>
      </c>
      <c r="AH17" s="36">
        <v>0.12</v>
      </c>
      <c r="AI17" s="3">
        <f t="shared" si="11"/>
        <v>0</v>
      </c>
      <c r="AJ17" s="3">
        <f t="shared" si="12"/>
        <v>0</v>
      </c>
      <c r="AK17"/>
      <c r="AL17" s="35">
        <v>42</v>
      </c>
      <c r="AM17" s="3">
        <f t="shared" si="13"/>
        <v>0</v>
      </c>
      <c r="AN17" s="3"/>
      <c r="AO17" s="3"/>
      <c r="AP17" s="76">
        <f t="shared" si="14"/>
        <v>0</v>
      </c>
      <c r="AQ17" s="3">
        <f t="shared" si="15"/>
        <v>0</v>
      </c>
      <c r="AR17" s="3">
        <f t="shared" si="16"/>
        <v>0</v>
      </c>
      <c r="AS17" s="36">
        <v>0.12</v>
      </c>
      <c r="AT17" s="3">
        <f t="shared" si="17"/>
        <v>0</v>
      </c>
      <c r="AU17" s="3">
        <f t="shared" si="18"/>
        <v>0</v>
      </c>
      <c r="AV17"/>
      <c r="AW17" s="35">
        <v>42</v>
      </c>
      <c r="AX17" s="3">
        <f t="shared" si="19"/>
        <v>0</v>
      </c>
      <c r="AY17" s="3"/>
      <c r="AZ17" s="3"/>
      <c r="BA17" s="76">
        <f t="shared" si="20"/>
        <v>0</v>
      </c>
      <c r="BB17" s="3">
        <f t="shared" si="21"/>
        <v>0</v>
      </c>
      <c r="BC17" s="3">
        <f t="shared" si="22"/>
        <v>0</v>
      </c>
      <c r="BD17" s="36">
        <v>0.12</v>
      </c>
      <c r="BE17" s="3">
        <f t="shared" si="23"/>
        <v>0</v>
      </c>
      <c r="BF17" s="3">
        <f t="shared" si="24"/>
        <v>0</v>
      </c>
      <c r="BG17"/>
      <c r="BH17" s="35">
        <v>42</v>
      </c>
      <c r="BI17" s="3">
        <f t="shared" si="25"/>
        <v>0</v>
      </c>
      <c r="BJ17" s="3"/>
      <c r="BK17" s="3"/>
      <c r="BL17" s="76">
        <f t="shared" si="26"/>
        <v>0</v>
      </c>
      <c r="BM17" s="3">
        <f t="shared" si="27"/>
        <v>0</v>
      </c>
      <c r="BN17" s="3">
        <f t="shared" si="28"/>
        <v>0</v>
      </c>
      <c r="BO17" s="36">
        <v>0.12</v>
      </c>
      <c r="BP17" s="3">
        <f t="shared" si="29"/>
        <v>0</v>
      </c>
      <c r="BQ17" s="3">
        <f t="shared" si="30"/>
        <v>0</v>
      </c>
      <c r="BS17" s="35">
        <v>42</v>
      </c>
      <c r="BT17" s="3">
        <f t="shared" si="31"/>
        <v>0</v>
      </c>
      <c r="BU17" s="3"/>
      <c r="BV17" s="3"/>
      <c r="BW17" s="76">
        <f t="shared" si="32"/>
        <v>0</v>
      </c>
      <c r="BX17" s="3">
        <f t="shared" si="33"/>
        <v>0</v>
      </c>
      <c r="BY17" s="3">
        <f t="shared" si="34"/>
        <v>0</v>
      </c>
      <c r="BZ17" s="36">
        <v>0.12</v>
      </c>
      <c r="CA17" s="3">
        <f t="shared" si="35"/>
        <v>0</v>
      </c>
      <c r="CB17" s="3">
        <f t="shared" si="36"/>
        <v>0</v>
      </c>
      <c r="CD17" s="35">
        <v>42</v>
      </c>
      <c r="CE17" s="3">
        <f t="shared" si="37"/>
        <v>0</v>
      </c>
      <c r="CF17" s="3"/>
      <c r="CG17" s="3"/>
      <c r="CH17" s="76">
        <f t="shared" si="38"/>
        <v>0</v>
      </c>
      <c r="CI17" s="3">
        <f t="shared" si="39"/>
        <v>0</v>
      </c>
      <c r="CJ17" s="3">
        <f t="shared" si="40"/>
        <v>0</v>
      </c>
      <c r="CK17" s="36">
        <v>0.12</v>
      </c>
      <c r="CL17" s="3">
        <f t="shared" si="41"/>
        <v>0</v>
      </c>
      <c r="CM17" s="3">
        <f t="shared" si="42"/>
        <v>0</v>
      </c>
      <c r="CO17" s="35">
        <v>42</v>
      </c>
      <c r="CP17" s="3">
        <f t="shared" si="43"/>
        <v>0</v>
      </c>
      <c r="CQ17" s="3"/>
      <c r="CR17" s="3"/>
      <c r="CS17" s="76">
        <f t="shared" si="44"/>
        <v>0</v>
      </c>
      <c r="CT17" s="3">
        <f t="shared" si="45"/>
        <v>0</v>
      </c>
      <c r="CU17" s="3">
        <f t="shared" si="46"/>
        <v>0</v>
      </c>
      <c r="CV17" s="36">
        <v>0.12</v>
      </c>
      <c r="CW17" s="3">
        <f t="shared" si="47"/>
        <v>0</v>
      </c>
      <c r="CX17" s="3">
        <f t="shared" si="48"/>
        <v>0</v>
      </c>
      <c r="CZ17" s="35">
        <v>42</v>
      </c>
      <c r="DA17" s="3">
        <f t="shared" si="49"/>
        <v>0</v>
      </c>
      <c r="DB17" s="3"/>
      <c r="DC17" s="3"/>
      <c r="DD17" s="76">
        <f t="shared" si="50"/>
        <v>0</v>
      </c>
      <c r="DE17" s="3">
        <f t="shared" si="51"/>
        <v>0</v>
      </c>
      <c r="DF17" s="3">
        <f t="shared" si="52"/>
        <v>0</v>
      </c>
      <c r="DG17" s="36">
        <v>0.12</v>
      </c>
      <c r="DH17" s="3">
        <f t="shared" si="53"/>
        <v>0</v>
      </c>
      <c r="DI17" s="3">
        <f t="shared" si="54"/>
        <v>0</v>
      </c>
    </row>
    <row r="18" spans="2:113" x14ac:dyDescent="0.25">
      <c r="B18" s="45">
        <v>43.1</v>
      </c>
      <c r="C18" s="46" t="s">
        <v>131</v>
      </c>
      <c r="D18" s="67">
        <v>0</v>
      </c>
      <c r="E18" s="68"/>
      <c r="F18" s="49"/>
      <c r="G18" s="69">
        <v>0</v>
      </c>
      <c r="H18" s="69">
        <v>0</v>
      </c>
      <c r="I18" s="69">
        <v>0</v>
      </c>
      <c r="J18" s="51">
        <v>0.3</v>
      </c>
      <c r="K18" s="69">
        <v>0</v>
      </c>
      <c r="L18" s="69">
        <v>0</v>
      </c>
      <c r="N18" s="39">
        <f t="shared" si="0"/>
        <v>0</v>
      </c>
      <c r="P18" s="35">
        <v>43.1</v>
      </c>
      <c r="Q18" s="3"/>
      <c r="R18" s="3">
        <f t="shared" si="1"/>
        <v>0</v>
      </c>
      <c r="S18" s="3"/>
      <c r="T18" s="76">
        <f t="shared" si="2"/>
        <v>0</v>
      </c>
      <c r="U18" s="3">
        <f t="shared" si="3"/>
        <v>0</v>
      </c>
      <c r="V18" s="3">
        <f t="shared" si="4"/>
        <v>0</v>
      </c>
      <c r="W18" s="36">
        <v>0.3</v>
      </c>
      <c r="X18" s="3">
        <f t="shared" si="5"/>
        <v>0</v>
      </c>
      <c r="Y18" s="3">
        <f t="shared" si="6"/>
        <v>0</v>
      </c>
      <c r="Z18"/>
      <c r="AA18" s="35">
        <v>43.1</v>
      </c>
      <c r="AB18" s="3">
        <f t="shared" si="7"/>
        <v>0</v>
      </c>
      <c r="AC18" s="3"/>
      <c r="AD18" s="3"/>
      <c r="AE18" s="76">
        <f t="shared" si="8"/>
        <v>0</v>
      </c>
      <c r="AF18" s="3">
        <f t="shared" si="9"/>
        <v>0</v>
      </c>
      <c r="AG18" s="3">
        <f t="shared" si="10"/>
        <v>0</v>
      </c>
      <c r="AH18" s="36">
        <v>0.3</v>
      </c>
      <c r="AI18" s="3">
        <f t="shared" si="11"/>
        <v>0</v>
      </c>
      <c r="AJ18" s="3">
        <f t="shared" si="12"/>
        <v>0</v>
      </c>
      <c r="AK18"/>
      <c r="AL18" s="35">
        <v>43.1</v>
      </c>
      <c r="AM18" s="3">
        <f t="shared" si="13"/>
        <v>0</v>
      </c>
      <c r="AN18" s="3"/>
      <c r="AO18" s="3"/>
      <c r="AP18" s="76">
        <f t="shared" si="14"/>
        <v>0</v>
      </c>
      <c r="AQ18" s="3">
        <f t="shared" si="15"/>
        <v>0</v>
      </c>
      <c r="AR18" s="3">
        <f t="shared" si="16"/>
        <v>0</v>
      </c>
      <c r="AS18" s="36">
        <v>0.3</v>
      </c>
      <c r="AT18" s="3">
        <f t="shared" si="17"/>
        <v>0</v>
      </c>
      <c r="AU18" s="3">
        <f t="shared" si="18"/>
        <v>0</v>
      </c>
      <c r="AV18"/>
      <c r="AW18" s="35">
        <v>43.1</v>
      </c>
      <c r="AX18" s="3">
        <f t="shared" si="19"/>
        <v>0</v>
      </c>
      <c r="AY18" s="3"/>
      <c r="AZ18" s="3"/>
      <c r="BA18" s="76">
        <f t="shared" si="20"/>
        <v>0</v>
      </c>
      <c r="BB18" s="3">
        <f t="shared" si="21"/>
        <v>0</v>
      </c>
      <c r="BC18" s="3">
        <f t="shared" si="22"/>
        <v>0</v>
      </c>
      <c r="BD18" s="36">
        <v>0.3</v>
      </c>
      <c r="BE18" s="3">
        <f t="shared" si="23"/>
        <v>0</v>
      </c>
      <c r="BF18" s="3">
        <f t="shared" si="24"/>
        <v>0</v>
      </c>
      <c r="BG18"/>
      <c r="BH18" s="35">
        <v>43.1</v>
      </c>
      <c r="BI18" s="3">
        <f t="shared" si="25"/>
        <v>0</v>
      </c>
      <c r="BJ18" s="3"/>
      <c r="BK18" s="3"/>
      <c r="BL18" s="76">
        <f t="shared" si="26"/>
        <v>0</v>
      </c>
      <c r="BM18" s="3">
        <f t="shared" si="27"/>
        <v>0</v>
      </c>
      <c r="BN18" s="3">
        <f t="shared" si="28"/>
        <v>0</v>
      </c>
      <c r="BO18" s="36">
        <v>0.3</v>
      </c>
      <c r="BP18" s="3">
        <f t="shared" si="29"/>
        <v>0</v>
      </c>
      <c r="BQ18" s="3">
        <f t="shared" si="30"/>
        <v>0</v>
      </c>
      <c r="BS18" s="35">
        <v>43.1</v>
      </c>
      <c r="BT18" s="3">
        <f t="shared" si="31"/>
        <v>0</v>
      </c>
      <c r="BU18" s="3"/>
      <c r="BV18" s="3"/>
      <c r="BW18" s="76">
        <f t="shared" si="32"/>
        <v>0</v>
      </c>
      <c r="BX18" s="3">
        <f t="shared" si="33"/>
        <v>0</v>
      </c>
      <c r="BY18" s="3">
        <f t="shared" si="34"/>
        <v>0</v>
      </c>
      <c r="BZ18" s="36">
        <v>0.3</v>
      </c>
      <c r="CA18" s="3">
        <f t="shared" si="35"/>
        <v>0</v>
      </c>
      <c r="CB18" s="3">
        <f t="shared" si="36"/>
        <v>0</v>
      </c>
      <c r="CD18" s="35">
        <v>43.1</v>
      </c>
      <c r="CE18" s="3">
        <f t="shared" si="37"/>
        <v>0</v>
      </c>
      <c r="CF18" s="3"/>
      <c r="CG18" s="3"/>
      <c r="CH18" s="76">
        <f t="shared" si="38"/>
        <v>0</v>
      </c>
      <c r="CI18" s="3">
        <f t="shared" si="39"/>
        <v>0</v>
      </c>
      <c r="CJ18" s="3">
        <f t="shared" si="40"/>
        <v>0</v>
      </c>
      <c r="CK18" s="36">
        <v>0.3</v>
      </c>
      <c r="CL18" s="3">
        <f t="shared" si="41"/>
        <v>0</v>
      </c>
      <c r="CM18" s="3">
        <f t="shared" si="42"/>
        <v>0</v>
      </c>
      <c r="CO18" s="35">
        <v>43.1</v>
      </c>
      <c r="CP18" s="3">
        <f t="shared" si="43"/>
        <v>0</v>
      </c>
      <c r="CQ18" s="3"/>
      <c r="CR18" s="3"/>
      <c r="CS18" s="76">
        <f t="shared" si="44"/>
        <v>0</v>
      </c>
      <c r="CT18" s="3">
        <f t="shared" si="45"/>
        <v>0</v>
      </c>
      <c r="CU18" s="3">
        <f t="shared" si="46"/>
        <v>0</v>
      </c>
      <c r="CV18" s="36">
        <v>0.3</v>
      </c>
      <c r="CW18" s="3">
        <f t="shared" si="47"/>
        <v>0</v>
      </c>
      <c r="CX18" s="3">
        <f t="shared" si="48"/>
        <v>0</v>
      </c>
      <c r="CZ18" s="35">
        <v>43.1</v>
      </c>
      <c r="DA18" s="3">
        <f t="shared" si="49"/>
        <v>0</v>
      </c>
      <c r="DB18" s="3"/>
      <c r="DC18" s="3"/>
      <c r="DD18" s="76">
        <f t="shared" si="50"/>
        <v>0</v>
      </c>
      <c r="DE18" s="3">
        <f t="shared" si="51"/>
        <v>0</v>
      </c>
      <c r="DF18" s="3">
        <f t="shared" si="52"/>
        <v>0</v>
      </c>
      <c r="DG18" s="36">
        <v>0.3</v>
      </c>
      <c r="DH18" s="3">
        <f t="shared" si="53"/>
        <v>0</v>
      </c>
      <c r="DI18" s="3">
        <f t="shared" si="54"/>
        <v>0</v>
      </c>
    </row>
    <row r="19" spans="2:113" x14ac:dyDescent="0.25">
      <c r="B19" s="45">
        <v>43.2</v>
      </c>
      <c r="C19" s="46" t="s">
        <v>132</v>
      </c>
      <c r="D19" s="67">
        <v>0</v>
      </c>
      <c r="E19" s="68"/>
      <c r="F19" s="49"/>
      <c r="G19" s="69">
        <v>0</v>
      </c>
      <c r="H19" s="69">
        <v>0</v>
      </c>
      <c r="I19" s="69">
        <v>0</v>
      </c>
      <c r="J19" s="51">
        <v>0.5</v>
      </c>
      <c r="K19" s="69">
        <v>0</v>
      </c>
      <c r="L19" s="69">
        <v>0</v>
      </c>
      <c r="N19" s="39">
        <f t="shared" si="0"/>
        <v>0</v>
      </c>
      <c r="P19" s="35">
        <v>43.2</v>
      </c>
      <c r="Q19" s="3"/>
      <c r="R19" s="3">
        <f t="shared" si="1"/>
        <v>0</v>
      </c>
      <c r="S19" s="3"/>
      <c r="T19" s="76">
        <f t="shared" si="2"/>
        <v>0</v>
      </c>
      <c r="U19" s="3">
        <f t="shared" si="3"/>
        <v>0</v>
      </c>
      <c r="V19" s="3">
        <f t="shared" si="4"/>
        <v>0</v>
      </c>
      <c r="W19" s="36">
        <v>0.5</v>
      </c>
      <c r="X19" s="3">
        <f t="shared" si="5"/>
        <v>0</v>
      </c>
      <c r="Y19" s="3">
        <f t="shared" si="6"/>
        <v>0</v>
      </c>
      <c r="Z19"/>
      <c r="AA19" s="35">
        <v>43.2</v>
      </c>
      <c r="AB19" s="3">
        <f t="shared" si="7"/>
        <v>0</v>
      </c>
      <c r="AC19" s="3"/>
      <c r="AD19" s="3"/>
      <c r="AE19" s="76">
        <f t="shared" si="8"/>
        <v>0</v>
      </c>
      <c r="AF19" s="3">
        <f t="shared" si="9"/>
        <v>0</v>
      </c>
      <c r="AG19" s="3">
        <f t="shared" si="10"/>
        <v>0</v>
      </c>
      <c r="AH19" s="36">
        <v>0.5</v>
      </c>
      <c r="AI19" s="3">
        <f t="shared" si="11"/>
        <v>0</v>
      </c>
      <c r="AJ19" s="3">
        <f t="shared" si="12"/>
        <v>0</v>
      </c>
      <c r="AK19"/>
      <c r="AL19" s="35">
        <v>43.2</v>
      </c>
      <c r="AM19" s="3">
        <f t="shared" si="13"/>
        <v>0</v>
      </c>
      <c r="AN19" s="3"/>
      <c r="AO19" s="3"/>
      <c r="AP19" s="76">
        <f t="shared" si="14"/>
        <v>0</v>
      </c>
      <c r="AQ19" s="3">
        <f t="shared" si="15"/>
        <v>0</v>
      </c>
      <c r="AR19" s="3">
        <f t="shared" si="16"/>
        <v>0</v>
      </c>
      <c r="AS19" s="36">
        <v>0.5</v>
      </c>
      <c r="AT19" s="3">
        <f t="shared" si="17"/>
        <v>0</v>
      </c>
      <c r="AU19" s="3">
        <f t="shared" si="18"/>
        <v>0</v>
      </c>
      <c r="AV19"/>
      <c r="AW19" s="35">
        <v>43.2</v>
      </c>
      <c r="AX19" s="3">
        <f t="shared" si="19"/>
        <v>0</v>
      </c>
      <c r="AY19" s="3"/>
      <c r="AZ19" s="3"/>
      <c r="BA19" s="76">
        <f t="shared" si="20"/>
        <v>0</v>
      </c>
      <c r="BB19" s="3">
        <f t="shared" si="21"/>
        <v>0</v>
      </c>
      <c r="BC19" s="3">
        <f t="shared" si="22"/>
        <v>0</v>
      </c>
      <c r="BD19" s="36">
        <v>0.5</v>
      </c>
      <c r="BE19" s="3">
        <f t="shared" si="23"/>
        <v>0</v>
      </c>
      <c r="BF19" s="3">
        <f t="shared" si="24"/>
        <v>0</v>
      </c>
      <c r="BG19"/>
      <c r="BH19" s="35">
        <v>43.2</v>
      </c>
      <c r="BI19" s="3">
        <f t="shared" si="25"/>
        <v>0</v>
      </c>
      <c r="BJ19" s="3"/>
      <c r="BK19" s="3"/>
      <c r="BL19" s="76">
        <f t="shared" si="26"/>
        <v>0</v>
      </c>
      <c r="BM19" s="3">
        <f t="shared" si="27"/>
        <v>0</v>
      </c>
      <c r="BN19" s="3">
        <f t="shared" si="28"/>
        <v>0</v>
      </c>
      <c r="BO19" s="36">
        <v>0.5</v>
      </c>
      <c r="BP19" s="3">
        <f t="shared" si="29"/>
        <v>0</v>
      </c>
      <c r="BQ19" s="3">
        <f t="shared" si="30"/>
        <v>0</v>
      </c>
      <c r="BS19" s="35">
        <v>43.2</v>
      </c>
      <c r="BT19" s="3">
        <f t="shared" si="31"/>
        <v>0</v>
      </c>
      <c r="BU19" s="3"/>
      <c r="BV19" s="3"/>
      <c r="BW19" s="76">
        <f t="shared" si="32"/>
        <v>0</v>
      </c>
      <c r="BX19" s="3">
        <f t="shared" si="33"/>
        <v>0</v>
      </c>
      <c r="BY19" s="3">
        <f t="shared" si="34"/>
        <v>0</v>
      </c>
      <c r="BZ19" s="36">
        <v>0.5</v>
      </c>
      <c r="CA19" s="3">
        <f t="shared" si="35"/>
        <v>0</v>
      </c>
      <c r="CB19" s="3">
        <f t="shared" si="36"/>
        <v>0</v>
      </c>
      <c r="CD19" s="35">
        <v>43.2</v>
      </c>
      <c r="CE19" s="3">
        <f t="shared" si="37"/>
        <v>0</v>
      </c>
      <c r="CF19" s="3"/>
      <c r="CG19" s="3"/>
      <c r="CH19" s="76">
        <f t="shared" si="38"/>
        <v>0</v>
      </c>
      <c r="CI19" s="3">
        <f t="shared" si="39"/>
        <v>0</v>
      </c>
      <c r="CJ19" s="3">
        <f t="shared" si="40"/>
        <v>0</v>
      </c>
      <c r="CK19" s="36">
        <v>0.5</v>
      </c>
      <c r="CL19" s="3">
        <f t="shared" si="41"/>
        <v>0</v>
      </c>
      <c r="CM19" s="3">
        <f t="shared" si="42"/>
        <v>0</v>
      </c>
      <c r="CO19" s="35">
        <v>43.2</v>
      </c>
      <c r="CP19" s="3">
        <f t="shared" si="43"/>
        <v>0</v>
      </c>
      <c r="CQ19" s="3"/>
      <c r="CR19" s="3"/>
      <c r="CS19" s="76">
        <f t="shared" si="44"/>
        <v>0</v>
      </c>
      <c r="CT19" s="3">
        <f t="shared" si="45"/>
        <v>0</v>
      </c>
      <c r="CU19" s="3">
        <f t="shared" si="46"/>
        <v>0</v>
      </c>
      <c r="CV19" s="36">
        <v>0.5</v>
      </c>
      <c r="CW19" s="3">
        <f t="shared" si="47"/>
        <v>0</v>
      </c>
      <c r="CX19" s="3">
        <f t="shared" si="48"/>
        <v>0</v>
      </c>
      <c r="CZ19" s="35">
        <v>43.2</v>
      </c>
      <c r="DA19" s="3">
        <f t="shared" si="49"/>
        <v>0</v>
      </c>
      <c r="DB19" s="3"/>
      <c r="DC19" s="3"/>
      <c r="DD19" s="76">
        <f t="shared" si="50"/>
        <v>0</v>
      </c>
      <c r="DE19" s="3">
        <f t="shared" si="51"/>
        <v>0</v>
      </c>
      <c r="DF19" s="3">
        <f t="shared" si="52"/>
        <v>0</v>
      </c>
      <c r="DG19" s="36">
        <v>0.5</v>
      </c>
      <c r="DH19" s="3">
        <f t="shared" si="53"/>
        <v>0</v>
      </c>
      <c r="DI19" s="3">
        <f t="shared" si="54"/>
        <v>0</v>
      </c>
    </row>
    <row r="20" spans="2:113" x14ac:dyDescent="0.25">
      <c r="B20" s="45">
        <v>45</v>
      </c>
      <c r="C20" s="46" t="s">
        <v>133</v>
      </c>
      <c r="D20" s="67">
        <v>10982.564999999999</v>
      </c>
      <c r="E20" s="68"/>
      <c r="F20" s="49"/>
      <c r="G20" s="69">
        <v>10982.564999999999</v>
      </c>
      <c r="H20" s="69">
        <v>0</v>
      </c>
      <c r="I20" s="69">
        <v>10982.564999999999</v>
      </c>
      <c r="J20" s="51">
        <v>0.45</v>
      </c>
      <c r="K20" s="69">
        <v>4942.1542499999996</v>
      </c>
      <c r="L20" s="69">
        <v>6040.4107499999991</v>
      </c>
      <c r="N20" s="39">
        <f t="shared" si="0"/>
        <v>0</v>
      </c>
      <c r="P20" s="35">
        <v>45</v>
      </c>
      <c r="Q20" s="3"/>
      <c r="R20" s="3">
        <f t="shared" si="1"/>
        <v>0</v>
      </c>
      <c r="S20" s="3"/>
      <c r="T20" s="76">
        <f t="shared" si="2"/>
        <v>0</v>
      </c>
      <c r="U20" s="3">
        <f t="shared" si="3"/>
        <v>0</v>
      </c>
      <c r="V20" s="3">
        <f t="shared" si="4"/>
        <v>0</v>
      </c>
      <c r="W20" s="36">
        <v>0.45</v>
      </c>
      <c r="X20" s="3">
        <f t="shared" si="5"/>
        <v>0</v>
      </c>
      <c r="Y20" s="3">
        <f t="shared" si="6"/>
        <v>0</v>
      </c>
      <c r="Z20"/>
      <c r="AA20" s="35">
        <v>45</v>
      </c>
      <c r="AB20" s="3">
        <f t="shared" si="7"/>
        <v>0</v>
      </c>
      <c r="AC20" s="3"/>
      <c r="AD20" s="3"/>
      <c r="AE20" s="76">
        <f t="shared" si="8"/>
        <v>0</v>
      </c>
      <c r="AF20" s="3">
        <f t="shared" si="9"/>
        <v>0</v>
      </c>
      <c r="AG20" s="3">
        <f t="shared" si="10"/>
        <v>0</v>
      </c>
      <c r="AH20" s="36">
        <v>0.45</v>
      </c>
      <c r="AI20" s="3">
        <f t="shared" si="11"/>
        <v>0</v>
      </c>
      <c r="AJ20" s="3">
        <f t="shared" si="12"/>
        <v>0</v>
      </c>
      <c r="AK20"/>
      <c r="AL20" s="35">
        <v>45</v>
      </c>
      <c r="AM20" s="3">
        <f t="shared" si="13"/>
        <v>0</v>
      </c>
      <c r="AN20" s="3"/>
      <c r="AO20" s="3"/>
      <c r="AP20" s="76">
        <f t="shared" si="14"/>
        <v>0</v>
      </c>
      <c r="AQ20" s="3">
        <f t="shared" si="15"/>
        <v>0</v>
      </c>
      <c r="AR20" s="3">
        <f t="shared" si="16"/>
        <v>0</v>
      </c>
      <c r="AS20" s="36">
        <v>0.45</v>
      </c>
      <c r="AT20" s="3">
        <f t="shared" si="17"/>
        <v>0</v>
      </c>
      <c r="AU20" s="3">
        <f t="shared" si="18"/>
        <v>0</v>
      </c>
      <c r="AV20"/>
      <c r="AW20" s="35">
        <v>45</v>
      </c>
      <c r="AX20" s="3">
        <f t="shared" si="19"/>
        <v>0</v>
      </c>
      <c r="AY20" s="3"/>
      <c r="AZ20" s="3"/>
      <c r="BA20" s="76">
        <f t="shared" si="20"/>
        <v>0</v>
      </c>
      <c r="BB20" s="3">
        <f t="shared" si="21"/>
        <v>0</v>
      </c>
      <c r="BC20" s="3">
        <f t="shared" si="22"/>
        <v>0</v>
      </c>
      <c r="BD20" s="36">
        <v>0.45</v>
      </c>
      <c r="BE20" s="3">
        <f t="shared" si="23"/>
        <v>0</v>
      </c>
      <c r="BF20" s="3">
        <f t="shared" si="24"/>
        <v>0</v>
      </c>
      <c r="BG20"/>
      <c r="BH20" s="35">
        <v>45</v>
      </c>
      <c r="BI20" s="3">
        <f t="shared" si="25"/>
        <v>0</v>
      </c>
      <c r="BJ20" s="3"/>
      <c r="BK20" s="3"/>
      <c r="BL20" s="76">
        <f t="shared" si="26"/>
        <v>0</v>
      </c>
      <c r="BM20" s="3">
        <f t="shared" si="27"/>
        <v>0</v>
      </c>
      <c r="BN20" s="3">
        <f t="shared" si="28"/>
        <v>0</v>
      </c>
      <c r="BO20" s="36">
        <v>0.45</v>
      </c>
      <c r="BP20" s="3">
        <f t="shared" si="29"/>
        <v>0</v>
      </c>
      <c r="BQ20" s="3">
        <f t="shared" si="30"/>
        <v>0</v>
      </c>
      <c r="BS20" s="35">
        <v>45</v>
      </c>
      <c r="BT20" s="3">
        <f t="shared" si="31"/>
        <v>0</v>
      </c>
      <c r="BU20" s="3"/>
      <c r="BV20" s="3"/>
      <c r="BW20" s="76">
        <f t="shared" si="32"/>
        <v>0</v>
      </c>
      <c r="BX20" s="3">
        <f t="shared" si="33"/>
        <v>0</v>
      </c>
      <c r="BY20" s="3">
        <f t="shared" si="34"/>
        <v>0</v>
      </c>
      <c r="BZ20" s="36">
        <v>0.45</v>
      </c>
      <c r="CA20" s="3">
        <f t="shared" si="35"/>
        <v>0</v>
      </c>
      <c r="CB20" s="3">
        <f t="shared" si="36"/>
        <v>0</v>
      </c>
      <c r="CD20" s="35">
        <v>45</v>
      </c>
      <c r="CE20" s="3">
        <f t="shared" si="37"/>
        <v>0</v>
      </c>
      <c r="CF20" s="3"/>
      <c r="CG20" s="3"/>
      <c r="CH20" s="76">
        <f t="shared" si="38"/>
        <v>0</v>
      </c>
      <c r="CI20" s="3">
        <f t="shared" si="39"/>
        <v>0</v>
      </c>
      <c r="CJ20" s="3">
        <f t="shared" si="40"/>
        <v>0</v>
      </c>
      <c r="CK20" s="36">
        <v>0.45</v>
      </c>
      <c r="CL20" s="3">
        <f t="shared" si="41"/>
        <v>0</v>
      </c>
      <c r="CM20" s="3">
        <f t="shared" si="42"/>
        <v>0</v>
      </c>
      <c r="CO20" s="35">
        <v>45</v>
      </c>
      <c r="CP20" s="3">
        <f t="shared" si="43"/>
        <v>0</v>
      </c>
      <c r="CQ20" s="3"/>
      <c r="CR20" s="3"/>
      <c r="CS20" s="76">
        <f t="shared" si="44"/>
        <v>0</v>
      </c>
      <c r="CT20" s="3">
        <f t="shared" si="45"/>
        <v>0</v>
      </c>
      <c r="CU20" s="3">
        <f t="shared" si="46"/>
        <v>0</v>
      </c>
      <c r="CV20" s="36">
        <v>0.45</v>
      </c>
      <c r="CW20" s="3">
        <f t="shared" si="47"/>
        <v>0</v>
      </c>
      <c r="CX20" s="3">
        <f t="shared" si="48"/>
        <v>0</v>
      </c>
      <c r="CZ20" s="35">
        <v>45</v>
      </c>
      <c r="DA20" s="3">
        <f t="shared" si="49"/>
        <v>0</v>
      </c>
      <c r="DB20" s="3"/>
      <c r="DC20" s="3"/>
      <c r="DD20" s="76">
        <f t="shared" si="50"/>
        <v>0</v>
      </c>
      <c r="DE20" s="3">
        <f t="shared" si="51"/>
        <v>0</v>
      </c>
      <c r="DF20" s="3">
        <f t="shared" si="52"/>
        <v>0</v>
      </c>
      <c r="DG20" s="36">
        <v>0.45</v>
      </c>
      <c r="DH20" s="3">
        <f t="shared" si="53"/>
        <v>0</v>
      </c>
      <c r="DI20" s="3">
        <f t="shared" si="54"/>
        <v>0</v>
      </c>
    </row>
    <row r="21" spans="2:113" x14ac:dyDescent="0.25">
      <c r="B21" s="45">
        <v>46</v>
      </c>
      <c r="C21" s="46" t="s">
        <v>134</v>
      </c>
      <c r="D21" s="67">
        <v>0</v>
      </c>
      <c r="E21" s="68"/>
      <c r="F21" s="49"/>
      <c r="G21" s="69">
        <v>0</v>
      </c>
      <c r="H21" s="69">
        <v>0</v>
      </c>
      <c r="I21" s="69">
        <v>0</v>
      </c>
      <c r="J21" s="51">
        <v>0.3</v>
      </c>
      <c r="K21" s="69">
        <v>0</v>
      </c>
      <c r="L21" s="69">
        <v>0</v>
      </c>
      <c r="N21" s="39">
        <f t="shared" si="0"/>
        <v>0</v>
      </c>
      <c r="P21" s="35">
        <v>46</v>
      </c>
      <c r="Q21" s="3"/>
      <c r="R21" s="3">
        <f t="shared" si="1"/>
        <v>0</v>
      </c>
      <c r="S21" s="3"/>
      <c r="T21" s="76">
        <f t="shared" si="2"/>
        <v>0</v>
      </c>
      <c r="U21" s="3">
        <f t="shared" si="3"/>
        <v>0</v>
      </c>
      <c r="V21" s="3">
        <f t="shared" si="4"/>
        <v>0</v>
      </c>
      <c r="W21" s="36">
        <v>0.3</v>
      </c>
      <c r="X21" s="3">
        <f t="shared" si="5"/>
        <v>0</v>
      </c>
      <c r="Y21" s="3">
        <f t="shared" si="6"/>
        <v>0</v>
      </c>
      <c r="Z21"/>
      <c r="AA21" s="35">
        <v>46</v>
      </c>
      <c r="AB21" s="3">
        <f t="shared" si="7"/>
        <v>0</v>
      </c>
      <c r="AC21" s="3"/>
      <c r="AD21" s="3"/>
      <c r="AE21" s="76">
        <f t="shared" si="8"/>
        <v>0</v>
      </c>
      <c r="AF21" s="3">
        <f t="shared" si="9"/>
        <v>0</v>
      </c>
      <c r="AG21" s="3">
        <f t="shared" si="10"/>
        <v>0</v>
      </c>
      <c r="AH21" s="36">
        <v>0.3</v>
      </c>
      <c r="AI21" s="3">
        <f t="shared" si="11"/>
        <v>0</v>
      </c>
      <c r="AJ21" s="3">
        <f t="shared" si="12"/>
        <v>0</v>
      </c>
      <c r="AK21"/>
      <c r="AL21" s="35">
        <v>46</v>
      </c>
      <c r="AM21" s="3">
        <f t="shared" si="13"/>
        <v>0</v>
      </c>
      <c r="AN21" s="3"/>
      <c r="AO21" s="3"/>
      <c r="AP21" s="76">
        <f t="shared" si="14"/>
        <v>0</v>
      </c>
      <c r="AQ21" s="3">
        <f t="shared" si="15"/>
        <v>0</v>
      </c>
      <c r="AR21" s="3">
        <f t="shared" si="16"/>
        <v>0</v>
      </c>
      <c r="AS21" s="36">
        <v>0.3</v>
      </c>
      <c r="AT21" s="3">
        <f t="shared" si="17"/>
        <v>0</v>
      </c>
      <c r="AU21" s="3">
        <f t="shared" si="18"/>
        <v>0</v>
      </c>
      <c r="AV21"/>
      <c r="AW21" s="35">
        <v>46</v>
      </c>
      <c r="AX21" s="3">
        <f t="shared" si="19"/>
        <v>0</v>
      </c>
      <c r="AY21" s="3"/>
      <c r="AZ21" s="3"/>
      <c r="BA21" s="76">
        <f t="shared" si="20"/>
        <v>0</v>
      </c>
      <c r="BB21" s="3">
        <f t="shared" si="21"/>
        <v>0</v>
      </c>
      <c r="BC21" s="3">
        <f t="shared" si="22"/>
        <v>0</v>
      </c>
      <c r="BD21" s="36">
        <v>0.3</v>
      </c>
      <c r="BE21" s="3">
        <f t="shared" si="23"/>
        <v>0</v>
      </c>
      <c r="BF21" s="3">
        <f t="shared" si="24"/>
        <v>0</v>
      </c>
      <c r="BG21"/>
      <c r="BH21" s="35">
        <v>46</v>
      </c>
      <c r="BI21" s="3">
        <f t="shared" si="25"/>
        <v>0</v>
      </c>
      <c r="BJ21" s="3"/>
      <c r="BK21" s="3"/>
      <c r="BL21" s="76">
        <f t="shared" si="26"/>
        <v>0</v>
      </c>
      <c r="BM21" s="3">
        <f t="shared" si="27"/>
        <v>0</v>
      </c>
      <c r="BN21" s="3">
        <f t="shared" si="28"/>
        <v>0</v>
      </c>
      <c r="BO21" s="36">
        <v>0.3</v>
      </c>
      <c r="BP21" s="3">
        <f t="shared" si="29"/>
        <v>0</v>
      </c>
      <c r="BQ21" s="3">
        <f t="shared" si="30"/>
        <v>0</v>
      </c>
      <c r="BS21" s="35">
        <v>46</v>
      </c>
      <c r="BT21" s="3">
        <f t="shared" si="31"/>
        <v>0</v>
      </c>
      <c r="BU21" s="3"/>
      <c r="BV21" s="3"/>
      <c r="BW21" s="76">
        <f t="shared" si="32"/>
        <v>0</v>
      </c>
      <c r="BX21" s="3">
        <f t="shared" si="33"/>
        <v>0</v>
      </c>
      <c r="BY21" s="3">
        <f t="shared" si="34"/>
        <v>0</v>
      </c>
      <c r="BZ21" s="36">
        <v>0.3</v>
      </c>
      <c r="CA21" s="3">
        <f t="shared" si="35"/>
        <v>0</v>
      </c>
      <c r="CB21" s="3">
        <f t="shared" si="36"/>
        <v>0</v>
      </c>
      <c r="CD21" s="35">
        <v>46</v>
      </c>
      <c r="CE21" s="3">
        <f t="shared" si="37"/>
        <v>0</v>
      </c>
      <c r="CF21" s="3"/>
      <c r="CG21" s="3"/>
      <c r="CH21" s="76">
        <f t="shared" si="38"/>
        <v>0</v>
      </c>
      <c r="CI21" s="3">
        <f t="shared" si="39"/>
        <v>0</v>
      </c>
      <c r="CJ21" s="3">
        <f t="shared" si="40"/>
        <v>0</v>
      </c>
      <c r="CK21" s="36">
        <v>0.3</v>
      </c>
      <c r="CL21" s="3">
        <f t="shared" si="41"/>
        <v>0</v>
      </c>
      <c r="CM21" s="3">
        <f t="shared" si="42"/>
        <v>0</v>
      </c>
      <c r="CO21" s="35">
        <v>46</v>
      </c>
      <c r="CP21" s="3">
        <f t="shared" si="43"/>
        <v>0</v>
      </c>
      <c r="CQ21" s="3"/>
      <c r="CR21" s="3"/>
      <c r="CS21" s="76">
        <f t="shared" si="44"/>
        <v>0</v>
      </c>
      <c r="CT21" s="3">
        <f t="shared" si="45"/>
        <v>0</v>
      </c>
      <c r="CU21" s="3">
        <f t="shared" si="46"/>
        <v>0</v>
      </c>
      <c r="CV21" s="36">
        <v>0.3</v>
      </c>
      <c r="CW21" s="3">
        <f t="shared" si="47"/>
        <v>0</v>
      </c>
      <c r="CX21" s="3">
        <f t="shared" si="48"/>
        <v>0</v>
      </c>
      <c r="CZ21" s="35">
        <v>46</v>
      </c>
      <c r="DA21" s="3">
        <f t="shared" si="49"/>
        <v>0</v>
      </c>
      <c r="DB21" s="3"/>
      <c r="DC21" s="3"/>
      <c r="DD21" s="76">
        <f t="shared" si="50"/>
        <v>0</v>
      </c>
      <c r="DE21" s="3">
        <f t="shared" si="51"/>
        <v>0</v>
      </c>
      <c r="DF21" s="3">
        <f t="shared" si="52"/>
        <v>0</v>
      </c>
      <c r="DG21" s="36">
        <v>0.3</v>
      </c>
      <c r="DH21" s="3">
        <f t="shared" si="53"/>
        <v>0</v>
      </c>
      <c r="DI21" s="3">
        <f t="shared" si="54"/>
        <v>0</v>
      </c>
    </row>
    <row r="22" spans="2:113" x14ac:dyDescent="0.25">
      <c r="B22" s="45">
        <v>47</v>
      </c>
      <c r="C22" s="46" t="s">
        <v>135</v>
      </c>
      <c r="D22" s="67">
        <v>439716456.90399998</v>
      </c>
      <c r="E22" s="68">
        <v>116609100</v>
      </c>
      <c r="F22" s="49"/>
      <c r="G22" s="69">
        <v>556325556.90400004</v>
      </c>
      <c r="H22" s="69">
        <v>58304550</v>
      </c>
      <c r="I22" s="69">
        <v>614630106.90400004</v>
      </c>
      <c r="J22" s="51">
        <v>0.08</v>
      </c>
      <c r="K22" s="69">
        <v>49170408.552320004</v>
      </c>
      <c r="L22" s="69">
        <v>507155148.35168004</v>
      </c>
      <c r="N22" s="39">
        <f t="shared" si="0"/>
        <v>116609100</v>
      </c>
      <c r="P22" s="35">
        <v>47</v>
      </c>
      <c r="Q22" s="3"/>
      <c r="R22" s="3">
        <f t="shared" si="1"/>
        <v>115305305</v>
      </c>
      <c r="S22" s="3"/>
      <c r="T22" s="76">
        <f t="shared" si="2"/>
        <v>115305305</v>
      </c>
      <c r="U22" s="3">
        <f t="shared" si="3"/>
        <v>115305305</v>
      </c>
      <c r="V22" s="3">
        <f t="shared" si="4"/>
        <v>115305305</v>
      </c>
      <c r="W22" s="36">
        <v>0.08</v>
      </c>
      <c r="X22" s="3">
        <f t="shared" si="5"/>
        <v>-9224424.4000000004</v>
      </c>
      <c r="Y22" s="3">
        <f t="shared" si="6"/>
        <v>106080880.59999999</v>
      </c>
      <c r="Z22"/>
      <c r="AA22" s="35">
        <v>47</v>
      </c>
      <c r="AB22" s="3">
        <f t="shared" si="7"/>
        <v>106080880.59999999</v>
      </c>
      <c r="AC22" s="3"/>
      <c r="AD22" s="3"/>
      <c r="AE22" s="76">
        <f t="shared" si="8"/>
        <v>0</v>
      </c>
      <c r="AF22" s="3">
        <f t="shared" si="9"/>
        <v>0</v>
      </c>
      <c r="AG22" s="3">
        <f t="shared" si="10"/>
        <v>106080880.59999999</v>
      </c>
      <c r="AH22" s="36">
        <v>0.08</v>
      </c>
      <c r="AI22" s="3">
        <f t="shared" si="11"/>
        <v>-8486470.4479999989</v>
      </c>
      <c r="AJ22" s="3">
        <f t="shared" si="12"/>
        <v>97594410.151999995</v>
      </c>
      <c r="AK22"/>
      <c r="AL22" s="35">
        <v>47</v>
      </c>
      <c r="AM22" s="3">
        <f t="shared" si="13"/>
        <v>97594410.151999995</v>
      </c>
      <c r="AN22" s="3"/>
      <c r="AO22" s="3"/>
      <c r="AP22" s="76">
        <f t="shared" si="14"/>
        <v>0</v>
      </c>
      <c r="AQ22" s="3">
        <f t="shared" si="15"/>
        <v>0</v>
      </c>
      <c r="AR22" s="3">
        <f t="shared" si="16"/>
        <v>97594410.151999995</v>
      </c>
      <c r="AS22" s="36">
        <v>0.08</v>
      </c>
      <c r="AT22" s="3">
        <f t="shared" si="17"/>
        <v>-7807552.8121600002</v>
      </c>
      <c r="AU22" s="3">
        <f t="shared" si="18"/>
        <v>89786857.339839995</v>
      </c>
      <c r="AV22"/>
      <c r="AW22" s="35">
        <v>47</v>
      </c>
      <c r="AX22" s="3">
        <f t="shared" si="19"/>
        <v>89786857.339839995</v>
      </c>
      <c r="AY22" s="3"/>
      <c r="AZ22" s="3"/>
      <c r="BA22" s="76">
        <f t="shared" si="20"/>
        <v>0</v>
      </c>
      <c r="BB22" s="3">
        <f t="shared" si="21"/>
        <v>0</v>
      </c>
      <c r="BC22" s="3">
        <f t="shared" si="22"/>
        <v>89786857.339839995</v>
      </c>
      <c r="BD22" s="36">
        <v>0.08</v>
      </c>
      <c r="BE22" s="3">
        <f t="shared" si="23"/>
        <v>-7182948.5871871999</v>
      </c>
      <c r="BF22" s="3">
        <f t="shared" si="24"/>
        <v>82603908.752652794</v>
      </c>
      <c r="BG22"/>
      <c r="BH22" s="35">
        <v>47</v>
      </c>
      <c r="BI22" s="3">
        <f t="shared" si="25"/>
        <v>82603908.752652794</v>
      </c>
      <c r="BJ22" s="3"/>
      <c r="BK22" s="3"/>
      <c r="BL22" s="76">
        <f t="shared" si="26"/>
        <v>0</v>
      </c>
      <c r="BM22" s="3">
        <f t="shared" si="27"/>
        <v>0</v>
      </c>
      <c r="BN22" s="3">
        <f t="shared" si="28"/>
        <v>82603908.752652794</v>
      </c>
      <c r="BO22" s="36">
        <v>0.08</v>
      </c>
      <c r="BP22" s="3">
        <f t="shared" si="29"/>
        <v>-6608312.7002122235</v>
      </c>
      <c r="BQ22" s="3">
        <f t="shared" si="30"/>
        <v>75995596.052440569</v>
      </c>
      <c r="BS22" s="35">
        <v>47</v>
      </c>
      <c r="BT22" s="3">
        <f t="shared" si="31"/>
        <v>75995596.052440569</v>
      </c>
      <c r="BU22" s="3"/>
      <c r="BV22" s="3"/>
      <c r="BW22" s="76">
        <f t="shared" si="32"/>
        <v>0</v>
      </c>
      <c r="BX22" s="3">
        <f t="shared" si="33"/>
        <v>0</v>
      </c>
      <c r="BY22" s="3">
        <f t="shared" si="34"/>
        <v>75995596.052440569</v>
      </c>
      <c r="BZ22" s="36">
        <v>0.08</v>
      </c>
      <c r="CA22" s="3">
        <f t="shared" si="35"/>
        <v>-6079647.6841952456</v>
      </c>
      <c r="CB22" s="3">
        <f t="shared" si="36"/>
        <v>69915948.368245319</v>
      </c>
      <c r="CD22" s="35">
        <v>47</v>
      </c>
      <c r="CE22" s="3">
        <f t="shared" si="37"/>
        <v>69915948.368245319</v>
      </c>
      <c r="CF22" s="3"/>
      <c r="CG22" s="3"/>
      <c r="CH22" s="76">
        <f t="shared" si="38"/>
        <v>0</v>
      </c>
      <c r="CI22" s="3">
        <f t="shared" si="39"/>
        <v>0</v>
      </c>
      <c r="CJ22" s="3">
        <f t="shared" si="40"/>
        <v>69915948.368245319</v>
      </c>
      <c r="CK22" s="36">
        <v>0.08</v>
      </c>
      <c r="CL22" s="3">
        <f t="shared" si="41"/>
        <v>-5593275.8694596253</v>
      </c>
      <c r="CM22" s="3">
        <f t="shared" si="42"/>
        <v>64322672.498785689</v>
      </c>
      <c r="CO22" s="35">
        <v>47</v>
      </c>
      <c r="CP22" s="3">
        <f t="shared" si="43"/>
        <v>64322672.498785689</v>
      </c>
      <c r="CQ22" s="3"/>
      <c r="CR22" s="3"/>
      <c r="CS22" s="76">
        <f t="shared" si="44"/>
        <v>0</v>
      </c>
      <c r="CT22" s="3">
        <f t="shared" si="45"/>
        <v>0</v>
      </c>
      <c r="CU22" s="3">
        <f t="shared" si="46"/>
        <v>64322672.498785689</v>
      </c>
      <c r="CV22" s="36">
        <v>0.08</v>
      </c>
      <c r="CW22" s="3">
        <f t="shared" si="47"/>
        <v>-5145813.7999028554</v>
      </c>
      <c r="CX22" s="3">
        <f t="shared" si="48"/>
        <v>59176858.698882833</v>
      </c>
      <c r="CZ22" s="35">
        <v>47</v>
      </c>
      <c r="DA22" s="3">
        <f t="shared" si="49"/>
        <v>59176858.698882833</v>
      </c>
      <c r="DB22" s="3"/>
      <c r="DC22" s="3"/>
      <c r="DD22" s="76">
        <f t="shared" si="50"/>
        <v>0</v>
      </c>
      <c r="DE22" s="3">
        <f t="shared" si="51"/>
        <v>0</v>
      </c>
      <c r="DF22" s="3">
        <f t="shared" si="52"/>
        <v>59176858.698882833</v>
      </c>
      <c r="DG22" s="36">
        <v>0.08</v>
      </c>
      <c r="DH22" s="3">
        <f t="shared" si="53"/>
        <v>-4734148.695910627</v>
      </c>
      <c r="DI22" s="3">
        <f t="shared" si="54"/>
        <v>54442710.002972208</v>
      </c>
    </row>
    <row r="23" spans="2:113" x14ac:dyDescent="0.25">
      <c r="B23" s="45">
        <v>50</v>
      </c>
      <c r="C23" s="46" t="s">
        <v>136</v>
      </c>
      <c r="D23" s="67">
        <v>2776428.08</v>
      </c>
      <c r="E23" s="68">
        <v>2601000</v>
      </c>
      <c r="F23" s="49"/>
      <c r="G23" s="69">
        <v>5377428.0800000001</v>
      </c>
      <c r="H23" s="69">
        <v>1300500</v>
      </c>
      <c r="I23" s="69">
        <v>6677928.0800000001</v>
      </c>
      <c r="J23" s="51">
        <v>0.55000000000000004</v>
      </c>
      <c r="K23" s="69">
        <v>3672860.4440000001</v>
      </c>
      <c r="L23" s="69">
        <v>1704567.6359999999</v>
      </c>
      <c r="N23" s="39">
        <f t="shared" si="0"/>
        <v>2601000</v>
      </c>
      <c r="P23" s="35">
        <v>50</v>
      </c>
      <c r="Q23" s="3"/>
      <c r="R23" s="3">
        <f t="shared" si="1"/>
        <v>2601000</v>
      </c>
      <c r="S23" s="3"/>
      <c r="T23" s="76">
        <f t="shared" si="2"/>
        <v>2601000</v>
      </c>
      <c r="U23" s="3">
        <f t="shared" si="3"/>
        <v>2601000</v>
      </c>
      <c r="V23" s="3">
        <f t="shared" si="4"/>
        <v>2601000</v>
      </c>
      <c r="W23" s="36">
        <v>0.55000000000000004</v>
      </c>
      <c r="X23" s="3">
        <f t="shared" si="5"/>
        <v>-1430550</v>
      </c>
      <c r="Y23" s="3">
        <f t="shared" si="6"/>
        <v>1170450</v>
      </c>
      <c r="Z23"/>
      <c r="AA23" s="35">
        <v>50</v>
      </c>
      <c r="AB23" s="3">
        <f t="shared" si="7"/>
        <v>1170450</v>
      </c>
      <c r="AC23" s="3"/>
      <c r="AD23" s="3"/>
      <c r="AE23" s="76">
        <f t="shared" si="8"/>
        <v>0</v>
      </c>
      <c r="AF23" s="3">
        <f t="shared" si="9"/>
        <v>0</v>
      </c>
      <c r="AG23" s="3">
        <f t="shared" si="10"/>
        <v>1170450</v>
      </c>
      <c r="AH23" s="36">
        <v>0.55000000000000004</v>
      </c>
      <c r="AI23" s="3">
        <f t="shared" si="11"/>
        <v>-643747.5</v>
      </c>
      <c r="AJ23" s="3">
        <f t="shared" si="12"/>
        <v>526702.5</v>
      </c>
      <c r="AK23"/>
      <c r="AL23" s="35">
        <v>50</v>
      </c>
      <c r="AM23" s="3">
        <f t="shared" si="13"/>
        <v>526702.5</v>
      </c>
      <c r="AN23" s="3"/>
      <c r="AO23" s="3"/>
      <c r="AP23" s="76">
        <f t="shared" si="14"/>
        <v>0</v>
      </c>
      <c r="AQ23" s="3">
        <f t="shared" si="15"/>
        <v>0</v>
      </c>
      <c r="AR23" s="3">
        <f t="shared" si="16"/>
        <v>526702.5</v>
      </c>
      <c r="AS23" s="36">
        <v>0.55000000000000004</v>
      </c>
      <c r="AT23" s="3">
        <f t="shared" si="17"/>
        <v>-289686.375</v>
      </c>
      <c r="AU23" s="3">
        <f t="shared" si="18"/>
        <v>237016.125</v>
      </c>
      <c r="AV23"/>
      <c r="AW23" s="35">
        <v>50</v>
      </c>
      <c r="AX23" s="3">
        <f t="shared" si="19"/>
        <v>237016.125</v>
      </c>
      <c r="AY23" s="3"/>
      <c r="AZ23" s="3"/>
      <c r="BA23" s="76">
        <f t="shared" si="20"/>
        <v>0</v>
      </c>
      <c r="BB23" s="3">
        <f t="shared" si="21"/>
        <v>0</v>
      </c>
      <c r="BC23" s="3">
        <f t="shared" si="22"/>
        <v>237016.125</v>
      </c>
      <c r="BD23" s="36">
        <v>0.55000000000000004</v>
      </c>
      <c r="BE23" s="3">
        <f t="shared" si="23"/>
        <v>-130358.86875000001</v>
      </c>
      <c r="BF23" s="3">
        <f t="shared" si="24"/>
        <v>106657.25624999999</v>
      </c>
      <c r="BG23"/>
      <c r="BH23" s="35">
        <v>50</v>
      </c>
      <c r="BI23" s="3">
        <f t="shared" si="25"/>
        <v>106657.25624999999</v>
      </c>
      <c r="BJ23" s="3"/>
      <c r="BK23" s="3"/>
      <c r="BL23" s="76">
        <f t="shared" si="26"/>
        <v>0</v>
      </c>
      <c r="BM23" s="3">
        <f t="shared" si="27"/>
        <v>0</v>
      </c>
      <c r="BN23" s="3">
        <f t="shared" si="28"/>
        <v>106657.25624999999</v>
      </c>
      <c r="BO23" s="36">
        <v>0.55000000000000004</v>
      </c>
      <c r="BP23" s="3">
        <f t="shared" si="29"/>
        <v>-58661.490937499999</v>
      </c>
      <c r="BQ23" s="3">
        <f t="shared" si="30"/>
        <v>47995.765312499992</v>
      </c>
      <c r="BS23" s="35">
        <v>50</v>
      </c>
      <c r="BT23" s="3">
        <f t="shared" si="31"/>
        <v>47995.765312499992</v>
      </c>
      <c r="BU23" s="3"/>
      <c r="BV23" s="3"/>
      <c r="BW23" s="76">
        <f t="shared" si="32"/>
        <v>0</v>
      </c>
      <c r="BX23" s="3">
        <f t="shared" si="33"/>
        <v>0</v>
      </c>
      <c r="BY23" s="3">
        <f t="shared" si="34"/>
        <v>47995.765312499992</v>
      </c>
      <c r="BZ23" s="36">
        <v>0.55000000000000004</v>
      </c>
      <c r="CA23" s="3">
        <f t="shared" si="35"/>
        <v>-26397.670921874997</v>
      </c>
      <c r="CB23" s="3">
        <f t="shared" si="36"/>
        <v>21598.094390624996</v>
      </c>
      <c r="CD23" s="35">
        <v>50</v>
      </c>
      <c r="CE23" s="3">
        <f t="shared" si="37"/>
        <v>21598.094390624996</v>
      </c>
      <c r="CF23" s="3"/>
      <c r="CG23" s="3"/>
      <c r="CH23" s="76">
        <f t="shared" si="38"/>
        <v>0</v>
      </c>
      <c r="CI23" s="3">
        <f t="shared" si="39"/>
        <v>0</v>
      </c>
      <c r="CJ23" s="3">
        <f t="shared" si="40"/>
        <v>21598.094390624996</v>
      </c>
      <c r="CK23" s="36">
        <v>0.55000000000000004</v>
      </c>
      <c r="CL23" s="3">
        <f t="shared" si="41"/>
        <v>-11878.951914843748</v>
      </c>
      <c r="CM23" s="3">
        <f t="shared" si="42"/>
        <v>9719.1424757812474</v>
      </c>
      <c r="CO23" s="35">
        <v>50</v>
      </c>
      <c r="CP23" s="3">
        <f t="shared" si="43"/>
        <v>9719.1424757812474</v>
      </c>
      <c r="CQ23" s="3"/>
      <c r="CR23" s="3"/>
      <c r="CS23" s="76">
        <f t="shared" si="44"/>
        <v>0</v>
      </c>
      <c r="CT23" s="3">
        <f t="shared" si="45"/>
        <v>0</v>
      </c>
      <c r="CU23" s="3">
        <f t="shared" si="46"/>
        <v>9719.1424757812474</v>
      </c>
      <c r="CV23" s="36">
        <v>0.55000000000000004</v>
      </c>
      <c r="CW23" s="3">
        <f t="shared" si="47"/>
        <v>-5345.5283616796869</v>
      </c>
      <c r="CX23" s="3">
        <f t="shared" si="48"/>
        <v>4373.6141141015605</v>
      </c>
      <c r="CZ23" s="35">
        <v>50</v>
      </c>
      <c r="DA23" s="3">
        <f t="shared" si="49"/>
        <v>4373.6141141015605</v>
      </c>
      <c r="DB23" s="3"/>
      <c r="DC23" s="3"/>
      <c r="DD23" s="76">
        <f t="shared" si="50"/>
        <v>0</v>
      </c>
      <c r="DE23" s="3">
        <f t="shared" si="51"/>
        <v>0</v>
      </c>
      <c r="DF23" s="3">
        <f t="shared" si="52"/>
        <v>4373.6141141015605</v>
      </c>
      <c r="DG23" s="36">
        <v>0.55000000000000004</v>
      </c>
      <c r="DH23" s="3">
        <f t="shared" si="53"/>
        <v>-2405.4877627558585</v>
      </c>
      <c r="DI23" s="3">
        <f t="shared" si="54"/>
        <v>1968.126351345702</v>
      </c>
    </row>
    <row r="24" spans="2:113" x14ac:dyDescent="0.25">
      <c r="B24" s="45">
        <v>52</v>
      </c>
      <c r="C24" s="46" t="s">
        <v>137</v>
      </c>
      <c r="D24" s="67">
        <v>0</v>
      </c>
      <c r="E24" s="68"/>
      <c r="F24" s="49"/>
      <c r="G24" s="69">
        <v>0</v>
      </c>
      <c r="H24" s="69">
        <v>0</v>
      </c>
      <c r="I24" s="69">
        <v>0</v>
      </c>
      <c r="J24" s="51">
        <v>1</v>
      </c>
      <c r="K24" s="69">
        <v>0</v>
      </c>
      <c r="L24" s="69">
        <v>0</v>
      </c>
      <c r="N24" s="39">
        <f t="shared" si="0"/>
        <v>0</v>
      </c>
      <c r="P24" s="35">
        <v>52</v>
      </c>
      <c r="Q24" s="3"/>
      <c r="R24" s="3">
        <f t="shared" si="1"/>
        <v>0</v>
      </c>
      <c r="S24" s="3"/>
      <c r="T24" s="76">
        <f t="shared" si="2"/>
        <v>0</v>
      </c>
      <c r="U24" s="3">
        <f t="shared" si="3"/>
        <v>0</v>
      </c>
      <c r="V24" s="3">
        <f t="shared" si="4"/>
        <v>0</v>
      </c>
      <c r="W24" s="36">
        <v>0.55000000000000004</v>
      </c>
      <c r="X24" s="3">
        <f t="shared" si="5"/>
        <v>0</v>
      </c>
      <c r="Y24" s="3">
        <f t="shared" si="6"/>
        <v>0</v>
      </c>
      <c r="Z24"/>
      <c r="AA24" s="35">
        <v>52</v>
      </c>
      <c r="AB24" s="3">
        <f t="shared" si="7"/>
        <v>0</v>
      </c>
      <c r="AC24" s="3"/>
      <c r="AD24" s="3"/>
      <c r="AE24" s="76">
        <f t="shared" si="8"/>
        <v>0</v>
      </c>
      <c r="AF24" s="3">
        <f t="shared" si="9"/>
        <v>0</v>
      </c>
      <c r="AG24" s="3">
        <f t="shared" si="10"/>
        <v>0</v>
      </c>
      <c r="AH24" s="36">
        <v>0.55000000000000004</v>
      </c>
      <c r="AI24" s="3">
        <f t="shared" si="11"/>
        <v>0</v>
      </c>
      <c r="AJ24" s="3">
        <f t="shared" si="12"/>
        <v>0</v>
      </c>
      <c r="AK24"/>
      <c r="AL24" s="35">
        <v>52</v>
      </c>
      <c r="AM24" s="3">
        <f t="shared" si="13"/>
        <v>0</v>
      </c>
      <c r="AN24" s="3"/>
      <c r="AO24" s="3"/>
      <c r="AP24" s="76">
        <f t="shared" si="14"/>
        <v>0</v>
      </c>
      <c r="AQ24" s="3">
        <f t="shared" si="15"/>
        <v>0</v>
      </c>
      <c r="AR24" s="3">
        <f t="shared" si="16"/>
        <v>0</v>
      </c>
      <c r="AS24" s="36">
        <v>0.55000000000000004</v>
      </c>
      <c r="AT24" s="3">
        <f t="shared" si="17"/>
        <v>0</v>
      </c>
      <c r="AU24" s="3">
        <f t="shared" si="18"/>
        <v>0</v>
      </c>
      <c r="AV24"/>
      <c r="AW24" s="35">
        <v>52</v>
      </c>
      <c r="AX24" s="3">
        <f t="shared" si="19"/>
        <v>0</v>
      </c>
      <c r="AY24" s="3"/>
      <c r="AZ24" s="3"/>
      <c r="BA24" s="76">
        <f t="shared" si="20"/>
        <v>0</v>
      </c>
      <c r="BB24" s="3">
        <f t="shared" si="21"/>
        <v>0</v>
      </c>
      <c r="BC24" s="3">
        <f t="shared" si="22"/>
        <v>0</v>
      </c>
      <c r="BD24" s="36">
        <v>0.55000000000000004</v>
      </c>
      <c r="BE24" s="3">
        <f t="shared" si="23"/>
        <v>0</v>
      </c>
      <c r="BF24" s="3">
        <f t="shared" si="24"/>
        <v>0</v>
      </c>
      <c r="BG24"/>
      <c r="BH24" s="35">
        <v>52</v>
      </c>
      <c r="BI24" s="3">
        <f t="shared" si="25"/>
        <v>0</v>
      </c>
      <c r="BJ24" s="3"/>
      <c r="BK24" s="3"/>
      <c r="BL24" s="76">
        <f t="shared" si="26"/>
        <v>0</v>
      </c>
      <c r="BM24" s="3">
        <f t="shared" si="27"/>
        <v>0</v>
      </c>
      <c r="BN24" s="3">
        <f t="shared" si="28"/>
        <v>0</v>
      </c>
      <c r="BO24" s="36">
        <v>0.55000000000000004</v>
      </c>
      <c r="BP24" s="3">
        <f t="shared" si="29"/>
        <v>0</v>
      </c>
      <c r="BQ24" s="3">
        <f t="shared" si="30"/>
        <v>0</v>
      </c>
      <c r="BS24" s="35">
        <v>52</v>
      </c>
      <c r="BT24" s="3">
        <f t="shared" si="31"/>
        <v>0</v>
      </c>
      <c r="BU24" s="3"/>
      <c r="BV24" s="3"/>
      <c r="BW24" s="76">
        <f t="shared" si="32"/>
        <v>0</v>
      </c>
      <c r="BX24" s="3">
        <f t="shared" si="33"/>
        <v>0</v>
      </c>
      <c r="BY24" s="3">
        <f t="shared" si="34"/>
        <v>0</v>
      </c>
      <c r="BZ24" s="36">
        <v>0.55000000000000004</v>
      </c>
      <c r="CA24" s="3">
        <f t="shared" si="35"/>
        <v>0</v>
      </c>
      <c r="CB24" s="3">
        <f t="shared" si="36"/>
        <v>0</v>
      </c>
      <c r="CD24" s="35">
        <v>52</v>
      </c>
      <c r="CE24" s="3">
        <f t="shared" si="37"/>
        <v>0</v>
      </c>
      <c r="CF24" s="3"/>
      <c r="CG24" s="3"/>
      <c r="CH24" s="76">
        <f t="shared" si="38"/>
        <v>0</v>
      </c>
      <c r="CI24" s="3">
        <f t="shared" si="39"/>
        <v>0</v>
      </c>
      <c r="CJ24" s="3">
        <f t="shared" si="40"/>
        <v>0</v>
      </c>
      <c r="CK24" s="36">
        <v>0.55000000000000004</v>
      </c>
      <c r="CL24" s="3">
        <f t="shared" si="41"/>
        <v>0</v>
      </c>
      <c r="CM24" s="3">
        <f t="shared" si="42"/>
        <v>0</v>
      </c>
      <c r="CO24" s="35">
        <v>52</v>
      </c>
      <c r="CP24" s="3">
        <f t="shared" si="43"/>
        <v>0</v>
      </c>
      <c r="CQ24" s="3"/>
      <c r="CR24" s="3"/>
      <c r="CS24" s="76">
        <f t="shared" si="44"/>
        <v>0</v>
      </c>
      <c r="CT24" s="3">
        <f t="shared" si="45"/>
        <v>0</v>
      </c>
      <c r="CU24" s="3">
        <f t="shared" si="46"/>
        <v>0</v>
      </c>
      <c r="CV24" s="36">
        <v>0.55000000000000004</v>
      </c>
      <c r="CW24" s="3">
        <f t="shared" si="47"/>
        <v>0</v>
      </c>
      <c r="CX24" s="3">
        <f t="shared" si="48"/>
        <v>0</v>
      </c>
      <c r="CZ24" s="35">
        <v>52</v>
      </c>
      <c r="DA24" s="3">
        <f t="shared" si="49"/>
        <v>0</v>
      </c>
      <c r="DB24" s="3"/>
      <c r="DC24" s="3"/>
      <c r="DD24" s="76">
        <f t="shared" si="50"/>
        <v>0</v>
      </c>
      <c r="DE24" s="3">
        <f t="shared" si="51"/>
        <v>0</v>
      </c>
      <c r="DF24" s="3">
        <f t="shared" si="52"/>
        <v>0</v>
      </c>
      <c r="DG24" s="36">
        <v>0.55000000000000004</v>
      </c>
      <c r="DH24" s="3">
        <f t="shared" si="53"/>
        <v>0</v>
      </c>
      <c r="DI24" s="3">
        <f t="shared" si="54"/>
        <v>0</v>
      </c>
    </row>
    <row r="25" spans="2:113" x14ac:dyDescent="0.25">
      <c r="B25" s="45">
        <v>95</v>
      </c>
      <c r="C25" s="46" t="s">
        <v>138</v>
      </c>
      <c r="D25" s="67">
        <v>68314217</v>
      </c>
      <c r="E25" s="68"/>
      <c r="F25" s="49"/>
      <c r="G25" s="69">
        <v>68314217</v>
      </c>
      <c r="H25" s="69">
        <v>0</v>
      </c>
      <c r="I25" s="69">
        <v>68314217</v>
      </c>
      <c r="J25" s="51">
        <v>0</v>
      </c>
      <c r="K25" s="69">
        <v>0</v>
      </c>
      <c r="L25" s="69">
        <v>68314217</v>
      </c>
      <c r="N25" s="39">
        <f t="shared" si="0"/>
        <v>0</v>
      </c>
      <c r="P25" s="35">
        <v>95</v>
      </c>
      <c r="Q25" s="3"/>
      <c r="R25" s="3">
        <f t="shared" si="1"/>
        <v>0</v>
      </c>
      <c r="S25" s="3"/>
      <c r="T25" s="76">
        <f t="shared" si="2"/>
        <v>0</v>
      </c>
      <c r="U25" s="3">
        <f t="shared" si="3"/>
        <v>0</v>
      </c>
      <c r="V25" s="3">
        <f t="shared" si="4"/>
        <v>0</v>
      </c>
      <c r="W25" s="36">
        <v>0</v>
      </c>
      <c r="X25" s="3">
        <f t="shared" si="5"/>
        <v>0</v>
      </c>
      <c r="Y25" s="3">
        <f t="shared" si="6"/>
        <v>0</v>
      </c>
      <c r="Z25"/>
      <c r="AA25" s="35">
        <v>95</v>
      </c>
      <c r="AB25" s="3">
        <f t="shared" si="7"/>
        <v>0</v>
      </c>
      <c r="AC25" s="3"/>
      <c r="AD25" s="3"/>
      <c r="AE25" s="76">
        <f t="shared" si="8"/>
        <v>0</v>
      </c>
      <c r="AF25" s="3">
        <f t="shared" si="9"/>
        <v>0</v>
      </c>
      <c r="AG25" s="3">
        <f t="shared" si="10"/>
        <v>0</v>
      </c>
      <c r="AH25" s="36">
        <v>0</v>
      </c>
      <c r="AI25" s="3">
        <f t="shared" si="11"/>
        <v>0</v>
      </c>
      <c r="AJ25" s="3">
        <f t="shared" si="12"/>
        <v>0</v>
      </c>
      <c r="AK25"/>
      <c r="AL25" s="35">
        <v>95</v>
      </c>
      <c r="AM25" s="3">
        <f t="shared" si="13"/>
        <v>0</v>
      </c>
      <c r="AN25" s="3"/>
      <c r="AO25" s="3"/>
      <c r="AP25" s="76">
        <f t="shared" si="14"/>
        <v>0</v>
      </c>
      <c r="AQ25" s="3">
        <f t="shared" si="15"/>
        <v>0</v>
      </c>
      <c r="AR25" s="3">
        <f t="shared" si="16"/>
        <v>0</v>
      </c>
      <c r="AS25" s="36">
        <v>0</v>
      </c>
      <c r="AT25" s="3">
        <f t="shared" si="17"/>
        <v>0</v>
      </c>
      <c r="AU25" s="3">
        <f t="shared" si="18"/>
        <v>0</v>
      </c>
      <c r="AV25"/>
      <c r="AW25" s="35">
        <v>95</v>
      </c>
      <c r="AX25" s="3">
        <f t="shared" si="19"/>
        <v>0</v>
      </c>
      <c r="AY25" s="3"/>
      <c r="AZ25" s="3"/>
      <c r="BA25" s="76">
        <f t="shared" si="20"/>
        <v>0</v>
      </c>
      <c r="BB25" s="3">
        <f t="shared" si="21"/>
        <v>0</v>
      </c>
      <c r="BC25" s="3">
        <f t="shared" si="22"/>
        <v>0</v>
      </c>
      <c r="BD25" s="36">
        <v>0</v>
      </c>
      <c r="BE25" s="3">
        <f t="shared" si="23"/>
        <v>0</v>
      </c>
      <c r="BF25" s="3">
        <f t="shared" si="24"/>
        <v>0</v>
      </c>
      <c r="BG25"/>
      <c r="BH25" s="35">
        <v>95</v>
      </c>
      <c r="BI25" s="3">
        <f t="shared" si="25"/>
        <v>0</v>
      </c>
      <c r="BJ25" s="3"/>
      <c r="BK25" s="3"/>
      <c r="BL25" s="76">
        <f t="shared" si="26"/>
        <v>0</v>
      </c>
      <c r="BM25" s="3">
        <f t="shared" si="27"/>
        <v>0</v>
      </c>
      <c r="BN25" s="3">
        <f t="shared" si="28"/>
        <v>0</v>
      </c>
      <c r="BO25" s="36">
        <v>0</v>
      </c>
      <c r="BP25" s="3">
        <f t="shared" si="29"/>
        <v>0</v>
      </c>
      <c r="BQ25" s="3">
        <f t="shared" si="30"/>
        <v>0</v>
      </c>
      <c r="BS25" s="35">
        <v>95</v>
      </c>
      <c r="BT25" s="3">
        <f t="shared" si="31"/>
        <v>0</v>
      </c>
      <c r="BU25" s="3"/>
      <c r="BV25" s="3"/>
      <c r="BW25" s="76">
        <f t="shared" si="32"/>
        <v>0</v>
      </c>
      <c r="BX25" s="3">
        <f t="shared" si="33"/>
        <v>0</v>
      </c>
      <c r="BY25" s="3">
        <f t="shared" si="34"/>
        <v>0</v>
      </c>
      <c r="BZ25" s="36">
        <v>0</v>
      </c>
      <c r="CA25" s="3">
        <f t="shared" si="35"/>
        <v>0</v>
      </c>
      <c r="CB25" s="3">
        <f t="shared" si="36"/>
        <v>0</v>
      </c>
      <c r="CD25" s="35">
        <v>95</v>
      </c>
      <c r="CE25" s="3">
        <f t="shared" si="37"/>
        <v>0</v>
      </c>
      <c r="CF25" s="3"/>
      <c r="CG25" s="3"/>
      <c r="CH25" s="76">
        <f t="shared" si="38"/>
        <v>0</v>
      </c>
      <c r="CI25" s="3">
        <f t="shared" si="39"/>
        <v>0</v>
      </c>
      <c r="CJ25" s="3">
        <f t="shared" si="40"/>
        <v>0</v>
      </c>
      <c r="CK25" s="36">
        <v>0</v>
      </c>
      <c r="CL25" s="3">
        <f t="shared" si="41"/>
        <v>0</v>
      </c>
      <c r="CM25" s="3">
        <f t="shared" si="42"/>
        <v>0</v>
      </c>
      <c r="CO25" s="35">
        <v>95</v>
      </c>
      <c r="CP25" s="3">
        <f t="shared" si="43"/>
        <v>0</v>
      </c>
      <c r="CQ25" s="3"/>
      <c r="CR25" s="3"/>
      <c r="CS25" s="76">
        <f t="shared" si="44"/>
        <v>0</v>
      </c>
      <c r="CT25" s="3">
        <f t="shared" si="45"/>
        <v>0</v>
      </c>
      <c r="CU25" s="3">
        <f t="shared" si="46"/>
        <v>0</v>
      </c>
      <c r="CV25" s="36">
        <v>0</v>
      </c>
      <c r="CW25" s="3">
        <f t="shared" si="47"/>
        <v>0</v>
      </c>
      <c r="CX25" s="3">
        <f t="shared" si="48"/>
        <v>0</v>
      </c>
      <c r="CZ25" s="35">
        <v>95</v>
      </c>
      <c r="DA25" s="3">
        <f t="shared" si="49"/>
        <v>0</v>
      </c>
      <c r="DB25" s="3"/>
      <c r="DC25" s="3"/>
      <c r="DD25" s="76">
        <f t="shared" si="50"/>
        <v>0</v>
      </c>
      <c r="DE25" s="3">
        <f t="shared" si="51"/>
        <v>0</v>
      </c>
      <c r="DF25" s="3">
        <f t="shared" si="52"/>
        <v>0</v>
      </c>
      <c r="DG25" s="36">
        <v>0</v>
      </c>
      <c r="DH25" s="3">
        <f t="shared" si="53"/>
        <v>0</v>
      </c>
      <c r="DI25" s="3">
        <f t="shared" si="54"/>
        <v>0</v>
      </c>
    </row>
    <row r="26" spans="2:113" x14ac:dyDescent="0.25">
      <c r="B26" s="55" t="s">
        <v>140</v>
      </c>
      <c r="C26" s="56" t="s">
        <v>140</v>
      </c>
      <c r="D26" s="75">
        <v>1125000</v>
      </c>
      <c r="E26" s="68"/>
      <c r="F26" s="49"/>
      <c r="G26" s="69">
        <v>1125000</v>
      </c>
      <c r="H26" s="69">
        <v>0</v>
      </c>
      <c r="I26" s="69">
        <v>1125000</v>
      </c>
      <c r="J26" s="51">
        <v>0</v>
      </c>
      <c r="K26" s="69">
        <v>0</v>
      </c>
      <c r="L26" s="69">
        <v>1125000</v>
      </c>
      <c r="N26" s="39">
        <f t="shared" si="0"/>
        <v>0</v>
      </c>
      <c r="P26"/>
      <c r="Q26" s="3"/>
      <c r="R26" s="3">
        <f t="shared" si="1"/>
        <v>0</v>
      </c>
      <c r="S26" s="3"/>
      <c r="T26" s="76">
        <f t="shared" si="2"/>
        <v>0</v>
      </c>
      <c r="U26" s="3">
        <f t="shared" si="3"/>
        <v>0</v>
      </c>
      <c r="V26" s="3">
        <f t="shared" si="4"/>
        <v>0</v>
      </c>
      <c r="W26" s="3"/>
      <c r="X26" s="3">
        <f t="shared" si="5"/>
        <v>0</v>
      </c>
      <c r="Y26" s="3">
        <f t="shared" si="6"/>
        <v>0</v>
      </c>
      <c r="Z26"/>
      <c r="AA26"/>
      <c r="AB26" s="3">
        <f t="shared" si="7"/>
        <v>0</v>
      </c>
      <c r="AC26" s="3"/>
      <c r="AD26" s="3"/>
      <c r="AE26" s="76">
        <f t="shared" si="8"/>
        <v>0</v>
      </c>
      <c r="AF26" s="3">
        <f t="shared" si="9"/>
        <v>0</v>
      </c>
      <c r="AG26" s="3">
        <f t="shared" si="10"/>
        <v>0</v>
      </c>
      <c r="AH26" s="3"/>
      <c r="AI26" s="3">
        <f t="shared" si="11"/>
        <v>0</v>
      </c>
      <c r="AJ26" s="3">
        <f t="shared" si="12"/>
        <v>0</v>
      </c>
      <c r="AK26"/>
      <c r="AL26"/>
      <c r="AM26" s="3">
        <f t="shared" si="13"/>
        <v>0</v>
      </c>
      <c r="AN26" s="3"/>
      <c r="AO26" s="3"/>
      <c r="AP26" s="76">
        <f t="shared" si="14"/>
        <v>0</v>
      </c>
      <c r="AQ26" s="3">
        <f t="shared" si="15"/>
        <v>0</v>
      </c>
      <c r="AR26" s="3">
        <f t="shared" si="16"/>
        <v>0</v>
      </c>
      <c r="AS26" s="3"/>
      <c r="AT26" s="3">
        <f t="shared" si="17"/>
        <v>0</v>
      </c>
      <c r="AU26" s="3">
        <f t="shared" si="18"/>
        <v>0</v>
      </c>
      <c r="AV26"/>
      <c r="AW26"/>
      <c r="AX26" s="3">
        <f t="shared" si="19"/>
        <v>0</v>
      </c>
      <c r="AY26" s="3"/>
      <c r="AZ26" s="3"/>
      <c r="BA26" s="76">
        <f t="shared" si="20"/>
        <v>0</v>
      </c>
      <c r="BB26" s="3">
        <f t="shared" si="21"/>
        <v>0</v>
      </c>
      <c r="BC26" s="3">
        <f t="shared" si="22"/>
        <v>0</v>
      </c>
      <c r="BD26" s="3"/>
      <c r="BE26" s="3">
        <f t="shared" si="23"/>
        <v>0</v>
      </c>
      <c r="BF26" s="3">
        <f t="shared" si="24"/>
        <v>0</v>
      </c>
      <c r="BG26"/>
      <c r="BH26"/>
      <c r="BI26" s="3">
        <f t="shared" si="25"/>
        <v>0</v>
      </c>
      <c r="BJ26" s="3"/>
      <c r="BK26" s="3"/>
      <c r="BL26" s="76">
        <f t="shared" si="26"/>
        <v>0</v>
      </c>
      <c r="BM26" s="3">
        <f t="shared" si="27"/>
        <v>0</v>
      </c>
      <c r="BN26" s="3">
        <f t="shared" si="28"/>
        <v>0</v>
      </c>
      <c r="BO26" s="3"/>
      <c r="BP26" s="3">
        <f t="shared" si="29"/>
        <v>0</v>
      </c>
      <c r="BQ26" s="3">
        <f t="shared" si="30"/>
        <v>0</v>
      </c>
      <c r="BS26"/>
      <c r="BT26" s="3">
        <f t="shared" si="31"/>
        <v>0</v>
      </c>
      <c r="BU26" s="3"/>
      <c r="BV26" s="3"/>
      <c r="BW26" s="76">
        <f t="shared" si="32"/>
        <v>0</v>
      </c>
      <c r="BX26" s="3">
        <f t="shared" si="33"/>
        <v>0</v>
      </c>
      <c r="BY26" s="3">
        <f t="shared" si="34"/>
        <v>0</v>
      </c>
      <c r="BZ26" s="3"/>
      <c r="CA26" s="3">
        <f t="shared" si="35"/>
        <v>0</v>
      </c>
      <c r="CB26" s="3">
        <f t="shared" si="36"/>
        <v>0</v>
      </c>
      <c r="CD26"/>
      <c r="CE26" s="3">
        <f t="shared" si="37"/>
        <v>0</v>
      </c>
      <c r="CF26" s="3"/>
      <c r="CG26" s="3"/>
      <c r="CH26" s="76">
        <f t="shared" si="38"/>
        <v>0</v>
      </c>
      <c r="CI26" s="3">
        <f t="shared" si="39"/>
        <v>0</v>
      </c>
      <c r="CJ26" s="3">
        <f t="shared" si="40"/>
        <v>0</v>
      </c>
      <c r="CK26" s="3"/>
      <c r="CL26" s="3">
        <f t="shared" si="41"/>
        <v>0</v>
      </c>
      <c r="CM26" s="3">
        <f t="shared" si="42"/>
        <v>0</v>
      </c>
      <c r="CO26"/>
      <c r="CP26" s="3">
        <f t="shared" si="43"/>
        <v>0</v>
      </c>
      <c r="CQ26" s="3"/>
      <c r="CR26" s="3"/>
      <c r="CS26" s="76">
        <f t="shared" si="44"/>
        <v>0</v>
      </c>
      <c r="CT26" s="3">
        <f t="shared" si="45"/>
        <v>0</v>
      </c>
      <c r="CU26" s="3">
        <f t="shared" si="46"/>
        <v>0</v>
      </c>
      <c r="CV26" s="3"/>
      <c r="CW26" s="3">
        <f t="shared" si="47"/>
        <v>0</v>
      </c>
      <c r="CX26" s="3">
        <f t="shared" si="48"/>
        <v>0</v>
      </c>
      <c r="CZ26"/>
      <c r="DA26" s="3">
        <f t="shared" si="49"/>
        <v>0</v>
      </c>
      <c r="DB26" s="3"/>
      <c r="DC26" s="3"/>
      <c r="DD26" s="76">
        <f t="shared" si="50"/>
        <v>0</v>
      </c>
      <c r="DE26" s="3">
        <f t="shared" si="51"/>
        <v>0</v>
      </c>
      <c r="DF26" s="3">
        <f t="shared" si="52"/>
        <v>0</v>
      </c>
      <c r="DG26" s="3"/>
      <c r="DH26" s="3">
        <f t="shared" si="53"/>
        <v>0</v>
      </c>
      <c r="DI26" s="3">
        <f t="shared" si="54"/>
        <v>0</v>
      </c>
    </row>
    <row r="27" spans="2:113" x14ac:dyDescent="0.25">
      <c r="B27" s="55">
        <v>47</v>
      </c>
      <c r="C27" s="56" t="s">
        <v>182</v>
      </c>
      <c r="D27" s="75">
        <v>-2555879.8464000002</v>
      </c>
      <c r="E27" s="68">
        <v>-1303795</v>
      </c>
      <c r="F27" s="49"/>
      <c r="G27" s="69">
        <v>-3859674.8464000002</v>
      </c>
      <c r="H27" s="69">
        <v>-651897.5</v>
      </c>
      <c r="I27" s="69">
        <v>-4511572.3464000002</v>
      </c>
      <c r="J27" s="51">
        <v>0.08</v>
      </c>
      <c r="K27" s="69">
        <v>-360925.78771200002</v>
      </c>
      <c r="L27" s="69">
        <v>-3498749.0586880003</v>
      </c>
      <c r="N27" s="39">
        <f t="shared" si="0"/>
        <v>-1303795</v>
      </c>
      <c r="P27"/>
      <c r="Q27" s="3"/>
      <c r="R27" s="3">
        <f t="shared" si="1"/>
        <v>0</v>
      </c>
      <c r="S27" s="3"/>
      <c r="T27" s="76">
        <f t="shared" si="2"/>
        <v>0</v>
      </c>
      <c r="U27" s="3">
        <f t="shared" si="3"/>
        <v>0</v>
      </c>
      <c r="V27" s="3">
        <f t="shared" si="4"/>
        <v>0</v>
      </c>
      <c r="W27" s="3"/>
      <c r="X27" s="3">
        <f t="shared" si="5"/>
        <v>0</v>
      </c>
      <c r="Y27" s="3">
        <f t="shared" si="6"/>
        <v>0</v>
      </c>
      <c r="Z27"/>
      <c r="AA27"/>
      <c r="AB27" s="3">
        <f t="shared" si="7"/>
        <v>0</v>
      </c>
      <c r="AC27" s="3"/>
      <c r="AD27" s="3"/>
      <c r="AE27" s="76">
        <f t="shared" si="8"/>
        <v>0</v>
      </c>
      <c r="AF27" s="3">
        <f t="shared" si="9"/>
        <v>0</v>
      </c>
      <c r="AG27" s="3">
        <f t="shared" si="10"/>
        <v>0</v>
      </c>
      <c r="AH27" s="3"/>
      <c r="AI27" s="3">
        <f t="shared" si="11"/>
        <v>0</v>
      </c>
      <c r="AJ27" s="3">
        <f t="shared" si="12"/>
        <v>0</v>
      </c>
      <c r="AK27"/>
      <c r="AL27"/>
      <c r="AM27" s="3">
        <f t="shared" si="13"/>
        <v>0</v>
      </c>
      <c r="AN27" s="3"/>
      <c r="AO27" s="3"/>
      <c r="AP27" s="76">
        <f t="shared" si="14"/>
        <v>0</v>
      </c>
      <c r="AQ27" s="3">
        <f t="shared" si="15"/>
        <v>0</v>
      </c>
      <c r="AR27" s="3">
        <f t="shared" si="16"/>
        <v>0</v>
      </c>
      <c r="AS27" s="3"/>
      <c r="AT27" s="3">
        <f t="shared" si="17"/>
        <v>0</v>
      </c>
      <c r="AU27" s="3">
        <f t="shared" si="18"/>
        <v>0</v>
      </c>
      <c r="AV27"/>
      <c r="AW27"/>
      <c r="AX27" s="3">
        <f t="shared" si="19"/>
        <v>0</v>
      </c>
      <c r="AY27" s="3"/>
      <c r="AZ27" s="3"/>
      <c r="BA27" s="76">
        <f t="shared" si="20"/>
        <v>0</v>
      </c>
      <c r="BB27" s="3">
        <f t="shared" si="21"/>
        <v>0</v>
      </c>
      <c r="BC27" s="3">
        <f t="shared" si="22"/>
        <v>0</v>
      </c>
      <c r="BD27" s="3"/>
      <c r="BE27" s="3">
        <f t="shared" si="23"/>
        <v>0</v>
      </c>
      <c r="BF27" s="3">
        <f t="shared" si="24"/>
        <v>0</v>
      </c>
      <c r="BG27"/>
      <c r="BH27"/>
      <c r="BI27" s="3">
        <f t="shared" si="25"/>
        <v>0</v>
      </c>
      <c r="BJ27" s="3"/>
      <c r="BK27" s="3"/>
      <c r="BL27" s="76">
        <f t="shared" si="26"/>
        <v>0</v>
      </c>
      <c r="BM27" s="3">
        <f t="shared" si="27"/>
        <v>0</v>
      </c>
      <c r="BN27" s="3">
        <f t="shared" si="28"/>
        <v>0</v>
      </c>
      <c r="BO27" s="3"/>
      <c r="BP27" s="3">
        <f t="shared" si="29"/>
        <v>0</v>
      </c>
      <c r="BQ27" s="3">
        <f t="shared" si="30"/>
        <v>0</v>
      </c>
      <c r="BS27"/>
      <c r="BT27" s="3">
        <f t="shared" si="31"/>
        <v>0</v>
      </c>
      <c r="BU27" s="3"/>
      <c r="BV27" s="3"/>
      <c r="BW27" s="76">
        <f t="shared" si="32"/>
        <v>0</v>
      </c>
      <c r="BX27" s="3">
        <f t="shared" si="33"/>
        <v>0</v>
      </c>
      <c r="BY27" s="3">
        <f t="shared" si="34"/>
        <v>0</v>
      </c>
      <c r="BZ27" s="3"/>
      <c r="CA27" s="3">
        <f t="shared" si="35"/>
        <v>0</v>
      </c>
      <c r="CB27" s="3">
        <f t="shared" si="36"/>
        <v>0</v>
      </c>
      <c r="CD27"/>
      <c r="CE27" s="3">
        <f t="shared" si="37"/>
        <v>0</v>
      </c>
      <c r="CF27" s="3"/>
      <c r="CG27" s="3"/>
      <c r="CH27" s="76">
        <f t="shared" si="38"/>
        <v>0</v>
      </c>
      <c r="CI27" s="3">
        <f t="shared" si="39"/>
        <v>0</v>
      </c>
      <c r="CJ27" s="3">
        <f t="shared" si="40"/>
        <v>0</v>
      </c>
      <c r="CK27" s="3"/>
      <c r="CL27" s="3">
        <f t="shared" si="41"/>
        <v>0</v>
      </c>
      <c r="CM27" s="3">
        <f t="shared" si="42"/>
        <v>0</v>
      </c>
      <c r="CO27"/>
      <c r="CP27" s="3">
        <f t="shared" si="43"/>
        <v>0</v>
      </c>
      <c r="CQ27" s="3"/>
      <c r="CR27" s="3"/>
      <c r="CS27" s="76">
        <f t="shared" si="44"/>
        <v>0</v>
      </c>
      <c r="CT27" s="3">
        <f t="shared" si="45"/>
        <v>0</v>
      </c>
      <c r="CU27" s="3">
        <f t="shared" si="46"/>
        <v>0</v>
      </c>
      <c r="CV27" s="3"/>
      <c r="CW27" s="3">
        <f t="shared" si="47"/>
        <v>0</v>
      </c>
      <c r="CX27" s="3">
        <f t="shared" si="48"/>
        <v>0</v>
      </c>
      <c r="CZ27"/>
      <c r="DA27" s="3">
        <f t="shared" si="49"/>
        <v>0</v>
      </c>
      <c r="DB27" s="3"/>
      <c r="DC27" s="3"/>
      <c r="DD27" s="76">
        <f t="shared" si="50"/>
        <v>0</v>
      </c>
      <c r="DE27" s="3">
        <f t="shared" si="51"/>
        <v>0</v>
      </c>
      <c r="DF27" s="3">
        <f t="shared" si="52"/>
        <v>0</v>
      </c>
      <c r="DG27" s="3"/>
      <c r="DH27" s="3">
        <f t="shared" si="53"/>
        <v>0</v>
      </c>
      <c r="DI27" s="3">
        <f t="shared" si="54"/>
        <v>0</v>
      </c>
    </row>
    <row r="28" spans="2:113" x14ac:dyDescent="0.25">
      <c r="B28" s="55" t="s">
        <v>140</v>
      </c>
      <c r="C28" s="56" t="s">
        <v>140</v>
      </c>
      <c r="D28" s="75">
        <v>0</v>
      </c>
      <c r="E28" s="68"/>
      <c r="F28" s="49"/>
      <c r="G28" s="69">
        <v>0</v>
      </c>
      <c r="H28" s="69">
        <v>0</v>
      </c>
      <c r="I28" s="69">
        <v>0</v>
      </c>
      <c r="J28" s="51">
        <v>0</v>
      </c>
      <c r="K28" s="69">
        <v>0</v>
      </c>
      <c r="L28" s="69">
        <v>0</v>
      </c>
      <c r="N28" s="39">
        <f t="shared" si="0"/>
        <v>0</v>
      </c>
      <c r="P28"/>
      <c r="Q28" s="3"/>
      <c r="R28" s="3">
        <f t="shared" si="1"/>
        <v>0</v>
      </c>
      <c r="S28" s="3"/>
      <c r="T28" s="76">
        <f t="shared" si="2"/>
        <v>0</v>
      </c>
      <c r="U28" s="3">
        <f t="shared" si="3"/>
        <v>0</v>
      </c>
      <c r="V28" s="3">
        <f t="shared" si="4"/>
        <v>0</v>
      </c>
      <c r="W28" s="3"/>
      <c r="X28" s="3">
        <f t="shared" si="5"/>
        <v>0</v>
      </c>
      <c r="Y28" s="3">
        <f t="shared" si="6"/>
        <v>0</v>
      </c>
      <c r="Z28"/>
      <c r="AA28"/>
      <c r="AB28" s="3">
        <f t="shared" si="7"/>
        <v>0</v>
      </c>
      <c r="AC28" s="3"/>
      <c r="AD28" s="3"/>
      <c r="AE28" s="76">
        <f t="shared" si="8"/>
        <v>0</v>
      </c>
      <c r="AF28" s="3">
        <f t="shared" si="9"/>
        <v>0</v>
      </c>
      <c r="AG28" s="3">
        <f t="shared" si="10"/>
        <v>0</v>
      </c>
      <c r="AH28" s="3"/>
      <c r="AI28" s="3">
        <f t="shared" si="11"/>
        <v>0</v>
      </c>
      <c r="AJ28" s="3">
        <f t="shared" si="12"/>
        <v>0</v>
      </c>
      <c r="AK28"/>
      <c r="AL28"/>
      <c r="AM28" s="3">
        <f t="shared" si="13"/>
        <v>0</v>
      </c>
      <c r="AN28" s="3"/>
      <c r="AO28" s="3"/>
      <c r="AP28" s="76">
        <f t="shared" si="14"/>
        <v>0</v>
      </c>
      <c r="AQ28" s="3">
        <f t="shared" si="15"/>
        <v>0</v>
      </c>
      <c r="AR28" s="3">
        <f t="shared" si="16"/>
        <v>0</v>
      </c>
      <c r="AS28" s="3"/>
      <c r="AT28" s="3">
        <f t="shared" si="17"/>
        <v>0</v>
      </c>
      <c r="AU28" s="3">
        <f t="shared" si="18"/>
        <v>0</v>
      </c>
      <c r="AV28"/>
      <c r="AW28"/>
      <c r="AX28" s="3">
        <f t="shared" si="19"/>
        <v>0</v>
      </c>
      <c r="AY28" s="3"/>
      <c r="AZ28" s="3"/>
      <c r="BA28" s="76">
        <f t="shared" si="20"/>
        <v>0</v>
      </c>
      <c r="BB28" s="3">
        <f t="shared" si="21"/>
        <v>0</v>
      </c>
      <c r="BC28" s="3">
        <f t="shared" si="22"/>
        <v>0</v>
      </c>
      <c r="BD28" s="3"/>
      <c r="BE28" s="3">
        <f t="shared" si="23"/>
        <v>0</v>
      </c>
      <c r="BF28" s="3">
        <f t="shared" si="24"/>
        <v>0</v>
      </c>
      <c r="BG28"/>
      <c r="BH28"/>
      <c r="BI28" s="3">
        <f t="shared" si="25"/>
        <v>0</v>
      </c>
      <c r="BJ28" s="3"/>
      <c r="BK28" s="3"/>
      <c r="BL28" s="76">
        <f t="shared" si="26"/>
        <v>0</v>
      </c>
      <c r="BM28" s="3">
        <f t="shared" si="27"/>
        <v>0</v>
      </c>
      <c r="BN28" s="3">
        <f t="shared" si="28"/>
        <v>0</v>
      </c>
      <c r="BO28" s="3"/>
      <c r="BP28" s="3">
        <f t="shared" si="29"/>
        <v>0</v>
      </c>
      <c r="BQ28" s="3">
        <f t="shared" si="30"/>
        <v>0</v>
      </c>
      <c r="BS28"/>
      <c r="BT28" s="3">
        <f t="shared" si="31"/>
        <v>0</v>
      </c>
      <c r="BU28" s="3"/>
      <c r="BV28" s="3"/>
      <c r="BW28" s="76">
        <f t="shared" si="32"/>
        <v>0</v>
      </c>
      <c r="BX28" s="3">
        <f t="shared" si="33"/>
        <v>0</v>
      </c>
      <c r="BY28" s="3">
        <f t="shared" si="34"/>
        <v>0</v>
      </c>
      <c r="BZ28" s="3"/>
      <c r="CA28" s="3">
        <f t="shared" si="35"/>
        <v>0</v>
      </c>
      <c r="CB28" s="3">
        <f t="shared" si="36"/>
        <v>0</v>
      </c>
      <c r="CD28"/>
      <c r="CE28" s="3">
        <f t="shared" si="37"/>
        <v>0</v>
      </c>
      <c r="CF28" s="3"/>
      <c r="CG28" s="3"/>
      <c r="CH28" s="76">
        <f t="shared" si="38"/>
        <v>0</v>
      </c>
      <c r="CI28" s="3">
        <f t="shared" si="39"/>
        <v>0</v>
      </c>
      <c r="CJ28" s="3">
        <f t="shared" si="40"/>
        <v>0</v>
      </c>
      <c r="CK28" s="3"/>
      <c r="CL28" s="3">
        <f t="shared" si="41"/>
        <v>0</v>
      </c>
      <c r="CM28" s="3">
        <f t="shared" si="42"/>
        <v>0</v>
      </c>
      <c r="CO28"/>
      <c r="CP28" s="3">
        <f t="shared" si="43"/>
        <v>0</v>
      </c>
      <c r="CQ28" s="3"/>
      <c r="CR28" s="3"/>
      <c r="CS28" s="76">
        <f t="shared" si="44"/>
        <v>0</v>
      </c>
      <c r="CT28" s="3">
        <f t="shared" si="45"/>
        <v>0</v>
      </c>
      <c r="CU28" s="3">
        <f t="shared" si="46"/>
        <v>0</v>
      </c>
      <c r="CV28" s="3"/>
      <c r="CW28" s="3">
        <f t="shared" si="47"/>
        <v>0</v>
      </c>
      <c r="CX28" s="3">
        <f t="shared" si="48"/>
        <v>0</v>
      </c>
      <c r="CZ28"/>
      <c r="DA28" s="3">
        <f t="shared" si="49"/>
        <v>0</v>
      </c>
      <c r="DB28" s="3"/>
      <c r="DC28" s="3"/>
      <c r="DD28" s="76">
        <f t="shared" si="50"/>
        <v>0</v>
      </c>
      <c r="DE28" s="3">
        <f t="shared" si="51"/>
        <v>0</v>
      </c>
      <c r="DF28" s="3">
        <f t="shared" si="52"/>
        <v>0</v>
      </c>
      <c r="DG28" s="3"/>
      <c r="DH28" s="3">
        <f t="shared" si="53"/>
        <v>0</v>
      </c>
      <c r="DI28" s="3">
        <f t="shared" si="54"/>
        <v>0</v>
      </c>
    </row>
    <row r="29" spans="2:113" ht="15.75" thickBot="1" x14ac:dyDescent="0.3">
      <c r="B29" s="55" t="s">
        <v>140</v>
      </c>
      <c r="C29" s="56" t="s">
        <v>140</v>
      </c>
      <c r="D29" s="75">
        <v>0</v>
      </c>
      <c r="E29" s="68"/>
      <c r="F29" s="49"/>
      <c r="G29" s="69">
        <v>0</v>
      </c>
      <c r="H29" s="69">
        <v>0</v>
      </c>
      <c r="I29" s="69">
        <v>0</v>
      </c>
      <c r="J29" s="51">
        <v>0</v>
      </c>
      <c r="K29" s="69">
        <v>0</v>
      </c>
      <c r="L29" s="69">
        <v>0</v>
      </c>
      <c r="N29" s="39">
        <f t="shared" si="0"/>
        <v>0</v>
      </c>
      <c r="P29"/>
      <c r="Q29" s="7">
        <f>SUM(Q4:Q28)</f>
        <v>0</v>
      </c>
      <c r="R29" s="7">
        <f>SUM(R4:R28)</f>
        <v>130707205</v>
      </c>
      <c r="S29" s="7">
        <f t="shared" ref="S29:V29" si="55">SUM(S4:S28)</f>
        <v>0</v>
      </c>
      <c r="T29" s="7">
        <f t="shared" si="55"/>
        <v>130707205</v>
      </c>
      <c r="U29" s="7">
        <f t="shared" si="55"/>
        <v>130707205</v>
      </c>
      <c r="V29" s="7">
        <f t="shared" si="55"/>
        <v>130707205</v>
      </c>
      <c r="W29" s="3"/>
      <c r="X29" s="7">
        <f t="shared" ref="X29:Y29" si="56">SUM(X4:X28)</f>
        <v>-20683254.399999999</v>
      </c>
      <c r="Y29" s="7">
        <f t="shared" si="56"/>
        <v>110023950.59999999</v>
      </c>
      <c r="Z29"/>
      <c r="AA29"/>
      <c r="AB29" s="7">
        <f>SUM(AB4:AB28)</f>
        <v>110023950.59999999</v>
      </c>
      <c r="AC29" s="7">
        <f>SUM(AC4:AC28)</f>
        <v>0</v>
      </c>
      <c r="AD29" s="7">
        <f t="shared" ref="AD29:AG29" si="57">SUM(AD4:AD28)</f>
        <v>0</v>
      </c>
      <c r="AE29" s="7">
        <f t="shared" si="57"/>
        <v>0</v>
      </c>
      <c r="AF29" s="7">
        <f t="shared" si="57"/>
        <v>0</v>
      </c>
      <c r="AG29" s="7">
        <f t="shared" si="57"/>
        <v>110023950.59999999</v>
      </c>
      <c r="AH29" s="3"/>
      <c r="AI29" s="7">
        <f t="shared" ref="AI29:AJ29" si="58">SUM(AI4:AI28)</f>
        <v>-9785472.7479999997</v>
      </c>
      <c r="AJ29" s="7">
        <f t="shared" si="58"/>
        <v>100238477.852</v>
      </c>
      <c r="AK29"/>
      <c r="AL29"/>
      <c r="AM29" s="7">
        <f>SUM(AM4:AM28)</f>
        <v>100238477.852</v>
      </c>
      <c r="AN29" s="7">
        <f>SUM(AN4:AN28)</f>
        <v>0</v>
      </c>
      <c r="AO29" s="7">
        <f t="shared" ref="AO29:AR29" si="59">SUM(AO4:AO28)</f>
        <v>0</v>
      </c>
      <c r="AP29" s="7">
        <f t="shared" si="59"/>
        <v>0</v>
      </c>
      <c r="AQ29" s="7">
        <f t="shared" si="59"/>
        <v>0</v>
      </c>
      <c r="AR29" s="7">
        <f t="shared" si="59"/>
        <v>100238477.852</v>
      </c>
      <c r="AS29" s="3"/>
      <c r="AT29" s="7">
        <f t="shared" ref="AT29:AU29" si="60">SUM(AT4:AT28)</f>
        <v>-8574370.7951599993</v>
      </c>
      <c r="AU29" s="7">
        <f t="shared" si="60"/>
        <v>91664107.056839988</v>
      </c>
      <c r="AV29"/>
      <c r="AW29"/>
      <c r="AX29" s="7">
        <f>SUM(AX4:AX28)</f>
        <v>91664107.056839988</v>
      </c>
      <c r="AY29" s="7">
        <f>SUM(AY4:AY28)</f>
        <v>0</v>
      </c>
      <c r="AZ29" s="7">
        <f t="shared" ref="AZ29:BC29" si="61">SUM(AZ4:AZ28)</f>
        <v>0</v>
      </c>
      <c r="BA29" s="7">
        <f t="shared" si="61"/>
        <v>0</v>
      </c>
      <c r="BB29" s="7">
        <f t="shared" si="61"/>
        <v>0</v>
      </c>
      <c r="BC29" s="7">
        <f t="shared" si="61"/>
        <v>91664107.056839988</v>
      </c>
      <c r="BD29" s="3"/>
      <c r="BE29" s="7">
        <f t="shared" ref="BE29:BF29" si="62">SUM(BE4:BE28)</f>
        <v>-7662736.2996172002</v>
      </c>
      <c r="BF29" s="7">
        <f t="shared" si="62"/>
        <v>84001370.757222787</v>
      </c>
      <c r="BG29"/>
      <c r="BH29"/>
      <c r="BI29" s="7">
        <f>SUM(BI4:BI28)</f>
        <v>84001370.757222787</v>
      </c>
      <c r="BJ29" s="7">
        <f>SUM(BJ4:BJ28)</f>
        <v>0</v>
      </c>
      <c r="BK29" s="7">
        <f t="shared" ref="BK29:BN29" si="63">SUM(BK4:BK28)</f>
        <v>0</v>
      </c>
      <c r="BL29" s="7">
        <f t="shared" si="63"/>
        <v>0</v>
      </c>
      <c r="BM29" s="7">
        <f t="shared" si="63"/>
        <v>0</v>
      </c>
      <c r="BN29" s="7">
        <f t="shared" si="63"/>
        <v>84001370.757222787</v>
      </c>
      <c r="BO29" s="3"/>
      <c r="BP29" s="7">
        <f t="shared" ref="BP29:BQ29" si="64">SUM(BP4:BP28)</f>
        <v>-6924570.9110825239</v>
      </c>
      <c r="BQ29" s="7">
        <f t="shared" si="64"/>
        <v>77076799.846140265</v>
      </c>
      <c r="BS29"/>
      <c r="BT29" s="7">
        <f>SUM(BT4:BT28)</f>
        <v>77076799.846140265</v>
      </c>
      <c r="BU29" s="7">
        <f>SUM(BU4:BU28)</f>
        <v>0</v>
      </c>
      <c r="BV29" s="7">
        <f t="shared" ref="BV29:BY29" si="65">SUM(BV4:BV28)</f>
        <v>0</v>
      </c>
      <c r="BW29" s="7">
        <f t="shared" si="65"/>
        <v>0</v>
      </c>
      <c r="BX29" s="7">
        <f t="shared" si="65"/>
        <v>0</v>
      </c>
      <c r="BY29" s="7">
        <f t="shared" si="65"/>
        <v>77076799.846140265</v>
      </c>
      <c r="BZ29" s="3"/>
      <c r="CA29" s="7">
        <f t="shared" ref="CA29:CB29" si="66">SUM(CA4:CA28)</f>
        <v>-6297381.5512526091</v>
      </c>
      <c r="CB29" s="7">
        <f t="shared" si="66"/>
        <v>70779418.294887662</v>
      </c>
      <c r="CD29"/>
      <c r="CE29" s="7">
        <f>SUM(CE4:CE28)</f>
        <v>70779418.294887662</v>
      </c>
      <c r="CF29" s="7">
        <f>SUM(CF4:CF28)</f>
        <v>0</v>
      </c>
      <c r="CG29" s="7">
        <f t="shared" ref="CG29:CJ29" si="67">SUM(CG4:CG28)</f>
        <v>0</v>
      </c>
      <c r="CH29" s="7">
        <f t="shared" si="67"/>
        <v>0</v>
      </c>
      <c r="CI29" s="7">
        <f t="shared" si="67"/>
        <v>0</v>
      </c>
      <c r="CJ29" s="7">
        <f t="shared" si="67"/>
        <v>70779418.294887662</v>
      </c>
      <c r="CK29" s="3"/>
      <c r="CL29" s="7">
        <f t="shared" ref="CL29:CM29" si="68">SUM(CL4:CL28)</f>
        <v>-5748501.3703645384</v>
      </c>
      <c r="CM29" s="7">
        <f t="shared" si="68"/>
        <v>65030916.924523115</v>
      </c>
      <c r="CO29"/>
      <c r="CP29" s="7">
        <f>SUM(CP4:CP28)</f>
        <v>65030916.924523115</v>
      </c>
      <c r="CQ29" s="7">
        <f>SUM(CQ4:CQ28)</f>
        <v>0</v>
      </c>
      <c r="CR29" s="7">
        <f t="shared" ref="CR29:CU29" si="69">SUM(CR4:CR28)</f>
        <v>0</v>
      </c>
      <c r="CS29" s="7">
        <f t="shared" si="69"/>
        <v>0</v>
      </c>
      <c r="CT29" s="7">
        <f t="shared" si="69"/>
        <v>0</v>
      </c>
      <c r="CU29" s="7">
        <f t="shared" si="69"/>
        <v>65030916.924523115</v>
      </c>
      <c r="CV29" s="3"/>
      <c r="CW29" s="7">
        <f t="shared" ref="CW29:CX29" si="70">SUM(CW4:CW28)</f>
        <v>-5259603.4431450013</v>
      </c>
      <c r="CX29" s="7">
        <f t="shared" si="70"/>
        <v>59771313.481378108</v>
      </c>
      <c r="CZ29"/>
      <c r="DA29" s="7">
        <f>SUM(DA4:DA28)</f>
        <v>59771313.481378108</v>
      </c>
      <c r="DB29" s="7">
        <f>SUM(DB4:DB28)</f>
        <v>0</v>
      </c>
      <c r="DC29" s="7">
        <f t="shared" ref="DC29:DF29" si="71">SUM(DC4:DC28)</f>
        <v>0</v>
      </c>
      <c r="DD29" s="7">
        <f t="shared" si="71"/>
        <v>0</v>
      </c>
      <c r="DE29" s="7">
        <f t="shared" si="71"/>
        <v>0</v>
      </c>
      <c r="DF29" s="7">
        <f t="shared" si="71"/>
        <v>59771313.481378108</v>
      </c>
      <c r="DG29" s="3"/>
      <c r="DH29" s="7">
        <f t="shared" ref="DH29:DI29" si="72">SUM(DH4:DH28)</f>
        <v>-4819495.9473416302</v>
      </c>
      <c r="DI29" s="7">
        <f t="shared" si="72"/>
        <v>54951817.534036487</v>
      </c>
    </row>
    <row r="30" spans="2:113" ht="15.75" thickTop="1" x14ac:dyDescent="0.25">
      <c r="B30" s="55" t="s">
        <v>140</v>
      </c>
      <c r="C30" s="56" t="s">
        <v>140</v>
      </c>
      <c r="D30" s="75">
        <v>0</v>
      </c>
      <c r="E30" s="68"/>
      <c r="F30" s="49"/>
      <c r="G30" s="69">
        <v>0</v>
      </c>
      <c r="H30" s="69">
        <v>0</v>
      </c>
      <c r="I30" s="69">
        <v>0</v>
      </c>
      <c r="J30" s="51">
        <v>0</v>
      </c>
      <c r="K30" s="69">
        <v>0</v>
      </c>
      <c r="L30" s="69">
        <v>0</v>
      </c>
      <c r="N30" s="39">
        <f t="shared" si="0"/>
        <v>0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S30"/>
      <c r="BT30"/>
      <c r="BU30"/>
      <c r="BV30"/>
      <c r="BW30"/>
      <c r="BX30"/>
      <c r="BY30"/>
      <c r="BZ30"/>
      <c r="CA30"/>
      <c r="CB30"/>
      <c r="CD30"/>
      <c r="CE30"/>
      <c r="CF30"/>
      <c r="CG30"/>
      <c r="CH30"/>
      <c r="CI30"/>
      <c r="CJ30"/>
      <c r="CK30"/>
      <c r="CL30"/>
      <c r="CM30"/>
      <c r="CO30"/>
      <c r="CP30"/>
      <c r="CQ30"/>
      <c r="CR30"/>
      <c r="CS30"/>
      <c r="CT30"/>
      <c r="CU30"/>
      <c r="CV30"/>
      <c r="CW30"/>
      <c r="CX30"/>
      <c r="CZ30"/>
      <c r="DA30"/>
      <c r="DB30"/>
      <c r="DC30"/>
      <c r="DD30"/>
      <c r="DE30"/>
      <c r="DF30"/>
      <c r="DG30"/>
      <c r="DH30"/>
      <c r="DI30"/>
    </row>
    <row r="31" spans="2:113" x14ac:dyDescent="0.25">
      <c r="B31" s="55" t="s">
        <v>140</v>
      </c>
      <c r="C31" s="56" t="s">
        <v>140</v>
      </c>
      <c r="D31" s="75">
        <v>0</v>
      </c>
      <c r="E31" s="68"/>
      <c r="F31" s="49"/>
      <c r="G31" s="69">
        <v>0</v>
      </c>
      <c r="H31" s="69">
        <v>0</v>
      </c>
      <c r="I31" s="69">
        <v>0</v>
      </c>
      <c r="J31" s="51">
        <v>0</v>
      </c>
      <c r="K31" s="69">
        <v>0</v>
      </c>
      <c r="L31" s="69">
        <v>0</v>
      </c>
      <c r="N31" s="39">
        <f t="shared" si="0"/>
        <v>0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S31"/>
      <c r="BT31"/>
      <c r="BU31"/>
      <c r="BV31"/>
      <c r="BW31"/>
      <c r="BX31"/>
      <c r="BY31"/>
      <c r="BZ31"/>
      <c r="CA31"/>
      <c r="CB31"/>
      <c r="CD31"/>
      <c r="CE31"/>
      <c r="CF31"/>
      <c r="CG31"/>
      <c r="CH31"/>
      <c r="CI31"/>
      <c r="CJ31"/>
      <c r="CK31"/>
      <c r="CL31"/>
      <c r="CM31"/>
      <c r="CO31"/>
      <c r="CP31"/>
      <c r="CQ31"/>
      <c r="CR31"/>
      <c r="CS31"/>
      <c r="CT31"/>
      <c r="CU31"/>
      <c r="CV31"/>
      <c r="CW31"/>
      <c r="CX31"/>
      <c r="CZ31"/>
      <c r="DA31"/>
      <c r="DB31"/>
      <c r="DC31"/>
      <c r="DD31"/>
      <c r="DE31"/>
      <c r="DF31"/>
      <c r="DG31"/>
      <c r="DH31"/>
      <c r="DI31"/>
    </row>
    <row r="32" spans="2:113" x14ac:dyDescent="0.25">
      <c r="B32" s="55" t="s">
        <v>140</v>
      </c>
      <c r="C32" s="56" t="s">
        <v>140</v>
      </c>
      <c r="D32" s="75">
        <v>0</v>
      </c>
      <c r="E32" s="68"/>
      <c r="F32" s="49"/>
      <c r="G32" s="69">
        <v>0</v>
      </c>
      <c r="H32" s="69">
        <v>0</v>
      </c>
      <c r="I32" s="69">
        <v>0</v>
      </c>
      <c r="J32" s="51">
        <v>0</v>
      </c>
      <c r="K32" s="69">
        <v>0</v>
      </c>
      <c r="L32" s="69">
        <v>0</v>
      </c>
      <c r="N32" s="39">
        <f t="shared" si="0"/>
        <v>0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S32"/>
      <c r="BT32"/>
      <c r="BU32"/>
      <c r="BV32"/>
      <c r="BW32"/>
      <c r="BX32"/>
      <c r="BY32"/>
      <c r="BZ32"/>
      <c r="CA32"/>
      <c r="CB32"/>
      <c r="CD32"/>
      <c r="CE32"/>
      <c r="CF32"/>
      <c r="CG32"/>
      <c r="CH32"/>
      <c r="CI32"/>
      <c r="CJ32"/>
      <c r="CK32"/>
      <c r="CL32"/>
      <c r="CM32"/>
      <c r="CO32"/>
      <c r="CP32"/>
      <c r="CQ32"/>
      <c r="CR32"/>
      <c r="CS32"/>
      <c r="CT32"/>
      <c r="CU32"/>
      <c r="CV32"/>
      <c r="CW32"/>
      <c r="CX32"/>
      <c r="CZ32"/>
      <c r="DA32"/>
      <c r="DB32"/>
      <c r="DC32"/>
      <c r="DD32"/>
      <c r="DE32"/>
      <c r="DF32"/>
      <c r="DG32"/>
      <c r="DH32"/>
      <c r="DI32"/>
    </row>
    <row r="33" spans="2:113" x14ac:dyDescent="0.25">
      <c r="B33" s="55" t="s">
        <v>140</v>
      </c>
      <c r="C33" s="56" t="s">
        <v>140</v>
      </c>
      <c r="D33" s="75">
        <v>0</v>
      </c>
      <c r="E33" s="68"/>
      <c r="F33" s="49"/>
      <c r="G33" s="69">
        <v>0</v>
      </c>
      <c r="H33" s="69">
        <v>0</v>
      </c>
      <c r="I33" s="69">
        <v>0</v>
      </c>
      <c r="J33" s="51">
        <v>0</v>
      </c>
      <c r="K33" s="69">
        <v>0</v>
      </c>
      <c r="L33" s="69">
        <v>0</v>
      </c>
      <c r="N33" s="39">
        <f t="shared" si="0"/>
        <v>0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S33"/>
      <c r="BT33"/>
      <c r="BU33"/>
      <c r="BV33"/>
      <c r="BW33"/>
      <c r="BX33"/>
      <c r="BY33"/>
      <c r="BZ33"/>
      <c r="CA33"/>
      <c r="CB33"/>
      <c r="CD33"/>
      <c r="CE33"/>
      <c r="CF33"/>
      <c r="CG33"/>
      <c r="CH33"/>
      <c r="CI33"/>
      <c r="CJ33"/>
      <c r="CK33"/>
      <c r="CL33"/>
      <c r="CM33"/>
      <c r="CO33"/>
      <c r="CP33"/>
      <c r="CQ33"/>
      <c r="CR33"/>
      <c r="CS33"/>
      <c r="CT33"/>
      <c r="CU33"/>
      <c r="CV33"/>
      <c r="CW33"/>
      <c r="CX33"/>
      <c r="CZ33"/>
      <c r="DA33"/>
      <c r="DB33"/>
      <c r="DC33"/>
      <c r="DD33"/>
      <c r="DE33"/>
      <c r="DF33"/>
      <c r="DG33"/>
      <c r="DH33"/>
      <c r="DI33"/>
    </row>
    <row r="34" spans="2:113" x14ac:dyDescent="0.25">
      <c r="B34" s="55" t="s">
        <v>140</v>
      </c>
      <c r="C34" s="56" t="s">
        <v>140</v>
      </c>
      <c r="D34" s="75">
        <v>0</v>
      </c>
      <c r="E34" s="68"/>
      <c r="F34" s="49"/>
      <c r="G34" s="69">
        <v>0</v>
      </c>
      <c r="H34" s="69">
        <v>0</v>
      </c>
      <c r="I34" s="69">
        <v>0</v>
      </c>
      <c r="J34" s="51">
        <v>0</v>
      </c>
      <c r="K34" s="69">
        <v>0</v>
      </c>
      <c r="L34" s="69">
        <v>0</v>
      </c>
      <c r="N34" s="39">
        <f t="shared" si="0"/>
        <v>0</v>
      </c>
      <c r="P34" s="100" t="s">
        <v>146</v>
      </c>
      <c r="Q34" s="100"/>
      <c r="R34" s="100"/>
      <c r="S34" s="100"/>
      <c r="T34" s="100"/>
      <c r="U34" s="100"/>
      <c r="V34" s="100"/>
      <c r="W34" s="100"/>
      <c r="X34" s="100"/>
      <c r="Y34" s="100"/>
      <c r="Z34"/>
      <c r="AA34" s="100" t="s">
        <v>147</v>
      </c>
      <c r="AB34" s="100"/>
      <c r="AC34" s="100"/>
      <c r="AD34" s="100"/>
      <c r="AE34" s="100"/>
      <c r="AF34" s="100"/>
      <c r="AG34" s="100"/>
      <c r="AH34" s="100"/>
      <c r="AI34" s="100"/>
      <c r="AJ34" s="100"/>
      <c r="AK34"/>
      <c r="AL34" s="100" t="s">
        <v>148</v>
      </c>
      <c r="AM34" s="100"/>
      <c r="AN34" s="100"/>
      <c r="AO34" s="100"/>
      <c r="AP34" s="100"/>
      <c r="AQ34" s="100"/>
      <c r="AR34" s="100"/>
      <c r="AS34" s="100"/>
      <c r="AT34" s="100"/>
      <c r="AU34" s="100"/>
      <c r="AV34"/>
      <c r="AW34" s="100" t="s">
        <v>149</v>
      </c>
      <c r="AX34" s="100"/>
      <c r="AY34" s="100"/>
      <c r="AZ34" s="100"/>
      <c r="BA34" s="100"/>
      <c r="BB34" s="100"/>
      <c r="BC34" s="100"/>
      <c r="BD34" s="100"/>
      <c r="BE34" s="100"/>
      <c r="BF34" s="100"/>
      <c r="BG34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</row>
    <row r="35" spans="2:113" ht="60.75" thickBot="1" x14ac:dyDescent="0.3">
      <c r="B35" s="55" t="s">
        <v>140</v>
      </c>
      <c r="C35" s="56" t="s">
        <v>140</v>
      </c>
      <c r="D35" s="75">
        <v>0</v>
      </c>
      <c r="E35" s="68"/>
      <c r="F35" s="49"/>
      <c r="G35" s="69">
        <v>0</v>
      </c>
      <c r="H35" s="69">
        <v>0</v>
      </c>
      <c r="I35" s="69">
        <v>0</v>
      </c>
      <c r="J35" s="51">
        <v>0</v>
      </c>
      <c r="K35" s="69">
        <v>0</v>
      </c>
      <c r="L35" s="69">
        <v>0</v>
      </c>
      <c r="N35" s="39">
        <f t="shared" si="0"/>
        <v>0</v>
      </c>
      <c r="P35" s="34" t="s">
        <v>99</v>
      </c>
      <c r="Q35" s="34" t="s">
        <v>110</v>
      </c>
      <c r="R35" s="34" t="s">
        <v>102</v>
      </c>
      <c r="S35" s="34"/>
      <c r="T35" s="34" t="s">
        <v>111</v>
      </c>
      <c r="U35" s="77" t="s">
        <v>150</v>
      </c>
      <c r="V35" s="34" t="s">
        <v>151</v>
      </c>
      <c r="W35" s="34" t="s">
        <v>114</v>
      </c>
      <c r="X35" s="34" t="s">
        <v>115</v>
      </c>
      <c r="Y35" s="34" t="s">
        <v>116</v>
      </c>
      <c r="Z35"/>
      <c r="AA35" s="34" t="s">
        <v>99</v>
      </c>
      <c r="AB35" s="34" t="s">
        <v>110</v>
      </c>
      <c r="AC35" s="34" t="s">
        <v>102</v>
      </c>
      <c r="AD35" s="34"/>
      <c r="AE35" s="34" t="s">
        <v>111</v>
      </c>
      <c r="AF35" s="77" t="s">
        <v>150</v>
      </c>
      <c r="AG35" s="34" t="s">
        <v>151</v>
      </c>
      <c r="AH35" s="34" t="s">
        <v>114</v>
      </c>
      <c r="AI35" s="34" t="s">
        <v>115</v>
      </c>
      <c r="AJ35" s="34" t="s">
        <v>116</v>
      </c>
      <c r="AK35"/>
      <c r="AL35" s="34" t="s">
        <v>99</v>
      </c>
      <c r="AM35" s="34" t="s">
        <v>110</v>
      </c>
      <c r="AN35" s="34" t="s">
        <v>102</v>
      </c>
      <c r="AO35" s="34"/>
      <c r="AP35" s="34" t="s">
        <v>111</v>
      </c>
      <c r="AQ35" s="77" t="s">
        <v>150</v>
      </c>
      <c r="AR35" s="34" t="s">
        <v>151</v>
      </c>
      <c r="AS35" s="34" t="s">
        <v>114</v>
      </c>
      <c r="AT35" s="34" t="s">
        <v>115</v>
      </c>
      <c r="AU35" s="34" t="s">
        <v>116</v>
      </c>
      <c r="AV35"/>
      <c r="AW35" s="34" t="s">
        <v>99</v>
      </c>
      <c r="AX35" s="34" t="s">
        <v>110</v>
      </c>
      <c r="AY35" s="34" t="s">
        <v>102</v>
      </c>
      <c r="AZ35" s="34"/>
      <c r="BA35" s="34" t="s">
        <v>111</v>
      </c>
      <c r="BB35" s="77" t="s">
        <v>150</v>
      </c>
      <c r="BC35" s="34" t="s">
        <v>151</v>
      </c>
      <c r="BD35" s="34" t="s">
        <v>114</v>
      </c>
      <c r="BE35" s="34" t="s">
        <v>115</v>
      </c>
      <c r="BF35" s="34" t="s">
        <v>116</v>
      </c>
      <c r="BG35"/>
      <c r="BH35" s="34" t="s">
        <v>99</v>
      </c>
      <c r="BI35" s="34" t="s">
        <v>110</v>
      </c>
      <c r="BJ35" s="34" t="s">
        <v>102</v>
      </c>
      <c r="BK35" s="34"/>
      <c r="BL35" s="34" t="s">
        <v>111</v>
      </c>
      <c r="BM35" s="77" t="s">
        <v>150</v>
      </c>
      <c r="BN35" s="34" t="s">
        <v>151</v>
      </c>
      <c r="BO35" s="34" t="s">
        <v>114</v>
      </c>
      <c r="BP35" s="34" t="s">
        <v>115</v>
      </c>
      <c r="BQ35" s="34" t="s">
        <v>116</v>
      </c>
      <c r="BS35" s="34" t="s">
        <v>99</v>
      </c>
      <c r="BT35" s="34" t="s">
        <v>110</v>
      </c>
      <c r="BU35" s="34" t="s">
        <v>102</v>
      </c>
      <c r="BV35" s="34"/>
      <c r="BW35" s="34" t="s">
        <v>111</v>
      </c>
      <c r="BX35" s="77" t="s">
        <v>150</v>
      </c>
      <c r="BY35" s="34" t="s">
        <v>151</v>
      </c>
      <c r="BZ35" s="34" t="s">
        <v>114</v>
      </c>
      <c r="CA35" s="34" t="s">
        <v>115</v>
      </c>
      <c r="CB35" s="34" t="s">
        <v>116</v>
      </c>
      <c r="CD35" s="34" t="s">
        <v>99</v>
      </c>
      <c r="CE35" s="34" t="s">
        <v>110</v>
      </c>
      <c r="CF35" s="34" t="s">
        <v>102</v>
      </c>
      <c r="CG35" s="34"/>
      <c r="CH35" s="34" t="s">
        <v>111</v>
      </c>
      <c r="CI35" s="77" t="s">
        <v>150</v>
      </c>
      <c r="CJ35" s="34" t="s">
        <v>151</v>
      </c>
      <c r="CK35" s="34" t="s">
        <v>114</v>
      </c>
      <c r="CL35" s="34" t="s">
        <v>115</v>
      </c>
      <c r="CM35" s="34" t="s">
        <v>116</v>
      </c>
      <c r="CO35" s="34" t="s">
        <v>99</v>
      </c>
      <c r="CP35" s="34" t="s">
        <v>110</v>
      </c>
      <c r="CQ35" s="34" t="s">
        <v>102</v>
      </c>
      <c r="CR35" s="34"/>
      <c r="CS35" s="34" t="s">
        <v>111</v>
      </c>
      <c r="CT35" s="77" t="s">
        <v>150</v>
      </c>
      <c r="CU35" s="34" t="s">
        <v>151</v>
      </c>
      <c r="CV35" s="34" t="s">
        <v>114</v>
      </c>
      <c r="CW35" s="34" t="s">
        <v>115</v>
      </c>
      <c r="CX35" s="34" t="s">
        <v>116</v>
      </c>
      <c r="CZ35" s="34" t="s">
        <v>99</v>
      </c>
      <c r="DA35" s="34" t="s">
        <v>110</v>
      </c>
      <c r="DB35" s="34" t="s">
        <v>102</v>
      </c>
      <c r="DC35" s="34"/>
      <c r="DD35" s="34" t="s">
        <v>111</v>
      </c>
      <c r="DE35" s="77" t="s">
        <v>150</v>
      </c>
      <c r="DF35" s="34" t="s">
        <v>151</v>
      </c>
      <c r="DG35" s="34" t="s">
        <v>114</v>
      </c>
      <c r="DH35" s="34" t="s">
        <v>115</v>
      </c>
      <c r="DI35" s="34" t="s">
        <v>116</v>
      </c>
    </row>
    <row r="36" spans="2:113" ht="15.75" thickBot="1" x14ac:dyDescent="0.3">
      <c r="B36" s="58"/>
      <c r="C36" s="59" t="s">
        <v>26</v>
      </c>
      <c r="D36" s="72">
        <v>950050355.12740004</v>
      </c>
      <c r="E36" s="72">
        <v>130707205</v>
      </c>
      <c r="F36" s="60">
        <v>0</v>
      </c>
      <c r="G36" s="72">
        <v>1080757560.1274002</v>
      </c>
      <c r="H36" s="72">
        <v>65353602.5</v>
      </c>
      <c r="I36" s="72">
        <v>1141549212.6273999</v>
      </c>
      <c r="J36" s="61"/>
      <c r="K36" s="72">
        <v>93302791.820218027</v>
      </c>
      <c r="L36" s="72">
        <v>987454768.30718195</v>
      </c>
      <c r="P36" s="35">
        <v>1</v>
      </c>
      <c r="Q36" s="3"/>
      <c r="R36" s="3">
        <f>+R4</f>
        <v>422000</v>
      </c>
      <c r="S36" s="3"/>
      <c r="T36" s="76">
        <f>IF(R36+S36&lt;0,0,R36+S36)</f>
        <v>422000</v>
      </c>
      <c r="U36" s="3">
        <f>T36*0.5</f>
        <v>211000</v>
      </c>
      <c r="V36" s="3">
        <f>+Q36+U36</f>
        <v>211000</v>
      </c>
      <c r="W36" s="36">
        <v>0.04</v>
      </c>
      <c r="X36" s="3">
        <f>-V36*W36</f>
        <v>-8440</v>
      </c>
      <c r="Y36" s="3">
        <f>+Q36+T36+X36</f>
        <v>413560</v>
      </c>
      <c r="Z36"/>
      <c r="AA36" s="35">
        <v>1</v>
      </c>
      <c r="AB36" s="3">
        <f>+Y36</f>
        <v>413560</v>
      </c>
      <c r="AC36" s="3"/>
      <c r="AD36" s="3"/>
      <c r="AE36" s="76">
        <f>IF(AC36+AD36&lt;0,0,AC36+AD36)</f>
        <v>0</v>
      </c>
      <c r="AF36" s="3">
        <f>AE36*0.5</f>
        <v>0</v>
      </c>
      <c r="AG36" s="3">
        <f>+AB36+AF36</f>
        <v>413560</v>
      </c>
      <c r="AH36" s="36">
        <v>0.04</v>
      </c>
      <c r="AI36" s="3">
        <f>-AG36*AH36</f>
        <v>-16542.400000000001</v>
      </c>
      <c r="AJ36" s="3">
        <f>+AB36+AE36+AI36</f>
        <v>397017.59999999998</v>
      </c>
      <c r="AK36"/>
      <c r="AL36" s="35">
        <v>1</v>
      </c>
      <c r="AM36" s="3">
        <f>AJ36</f>
        <v>397017.59999999998</v>
      </c>
      <c r="AN36" s="3"/>
      <c r="AO36" s="3"/>
      <c r="AP36" s="76">
        <f>IF(AN36+AO36&lt;0,0,AN36+AO36)</f>
        <v>0</v>
      </c>
      <c r="AQ36" s="3">
        <f>AP36*0.5</f>
        <v>0</v>
      </c>
      <c r="AR36" s="3">
        <f>+AM36+AQ36</f>
        <v>397017.59999999998</v>
      </c>
      <c r="AS36" s="36">
        <v>0.04</v>
      </c>
      <c r="AT36" s="3">
        <f>-AR36*AS36</f>
        <v>-15880.704</v>
      </c>
      <c r="AU36" s="3">
        <f>+AM36+AP36+AT36</f>
        <v>381136.89599999995</v>
      </c>
      <c r="AV36"/>
      <c r="AW36" s="35">
        <v>1</v>
      </c>
      <c r="AX36" s="3">
        <f>+AU36</f>
        <v>381136.89599999995</v>
      </c>
      <c r="AY36" s="3"/>
      <c r="AZ36" s="3"/>
      <c r="BA36" s="76">
        <f>IF(AY36+AZ36&lt;0,0,AY36+AZ36)</f>
        <v>0</v>
      </c>
      <c r="BB36" s="3">
        <f>BA36*0.5</f>
        <v>0</v>
      </c>
      <c r="BC36" s="3">
        <f>+AX36+BB36</f>
        <v>381136.89599999995</v>
      </c>
      <c r="BD36" s="36">
        <v>0.04</v>
      </c>
      <c r="BE36" s="3">
        <f>-BC36*BD36</f>
        <v>-15245.475839999999</v>
      </c>
      <c r="BF36" s="3">
        <f>+AX36+BA36+BE36</f>
        <v>365891.42015999998</v>
      </c>
      <c r="BG36"/>
      <c r="BH36" s="35">
        <v>1</v>
      </c>
      <c r="BI36" s="3">
        <f>+BF36</f>
        <v>365891.42015999998</v>
      </c>
      <c r="BJ36" s="3"/>
      <c r="BK36" s="3"/>
      <c r="BL36" s="76">
        <f>IF(BJ36+BK36&lt;0,0,BJ36+BK36)</f>
        <v>0</v>
      </c>
      <c r="BM36" s="3">
        <f>BL36*0.5</f>
        <v>0</v>
      </c>
      <c r="BN36" s="3">
        <f>+BI36+BM36</f>
        <v>365891.42015999998</v>
      </c>
      <c r="BO36" s="36">
        <v>0.04</v>
      </c>
      <c r="BP36" s="3">
        <f>-BN36*BO36</f>
        <v>-14635.6568064</v>
      </c>
      <c r="BQ36" s="3">
        <f>+BI36+BL36+BP36</f>
        <v>351255.76335359999</v>
      </c>
      <c r="BS36" s="35">
        <v>1</v>
      </c>
      <c r="BT36" s="3">
        <f>+BQ36</f>
        <v>351255.76335359999</v>
      </c>
      <c r="BU36" s="3"/>
      <c r="BV36" s="3"/>
      <c r="BW36" s="76">
        <f>IF(BU36+BV36&lt;0,0,BU36+BV36)</f>
        <v>0</v>
      </c>
      <c r="BX36" s="3">
        <f>BW36*0.5</f>
        <v>0</v>
      </c>
      <c r="BY36" s="3">
        <f>+BT36+BX36</f>
        <v>351255.76335359999</v>
      </c>
      <c r="BZ36" s="36">
        <v>0.04</v>
      </c>
      <c r="CA36" s="3">
        <f>-BY36*BZ36</f>
        <v>-14050.230534144001</v>
      </c>
      <c r="CB36" s="3">
        <f>+BT36+BW36+CA36</f>
        <v>337205.53281945601</v>
      </c>
      <c r="CD36" s="35">
        <v>1</v>
      </c>
      <c r="CE36" s="3">
        <f>+CB36</f>
        <v>337205.53281945601</v>
      </c>
      <c r="CF36" s="3"/>
      <c r="CG36" s="3"/>
      <c r="CH36" s="76">
        <f>IF(CF36+CG36&lt;0,0,CF36+CG36)</f>
        <v>0</v>
      </c>
      <c r="CI36" s="3">
        <f>CH36*0.5</f>
        <v>0</v>
      </c>
      <c r="CJ36" s="3">
        <f>+CE36+CI36</f>
        <v>337205.53281945601</v>
      </c>
      <c r="CK36" s="36">
        <v>0.04</v>
      </c>
      <c r="CL36" s="3">
        <f>-CJ36*CK36</f>
        <v>-13488.221312778242</v>
      </c>
      <c r="CM36" s="3">
        <f>+CE36+CH36+CL36</f>
        <v>323717.31150667777</v>
      </c>
      <c r="CO36" s="35">
        <v>1</v>
      </c>
      <c r="CP36" s="3">
        <f>+CM36</f>
        <v>323717.31150667777</v>
      </c>
      <c r="CQ36" s="3"/>
      <c r="CR36" s="3"/>
      <c r="CS36" s="76">
        <f>IF(CQ36+CR36&lt;0,0,CQ36+CR36)</f>
        <v>0</v>
      </c>
      <c r="CT36" s="3">
        <f>CS36*0.5</f>
        <v>0</v>
      </c>
      <c r="CU36" s="3">
        <f>+CP36+CT36</f>
        <v>323717.31150667777</v>
      </c>
      <c r="CV36" s="36">
        <v>0.04</v>
      </c>
      <c r="CW36" s="3">
        <f>-CU36*CV36</f>
        <v>-12948.692460267112</v>
      </c>
      <c r="CX36" s="3">
        <f>+CP36+CS36+CW36</f>
        <v>310768.61904641066</v>
      </c>
      <c r="CZ36" s="35">
        <v>1</v>
      </c>
      <c r="DA36" s="3">
        <f>+CX36</f>
        <v>310768.61904641066</v>
      </c>
      <c r="DB36" s="3"/>
      <c r="DC36" s="3"/>
      <c r="DD36" s="76">
        <f>IF(DB36+DC36&lt;0,0,DB36+DC36)</f>
        <v>0</v>
      </c>
      <c r="DE36" s="3">
        <f>DD36*0.5</f>
        <v>0</v>
      </c>
      <c r="DF36" s="3">
        <f>+DA36+DE36</f>
        <v>310768.61904641066</v>
      </c>
      <c r="DG36" s="36">
        <v>0.04</v>
      </c>
      <c r="DH36" s="3">
        <f>-DF36*DG36</f>
        <v>-12430.744761856427</v>
      </c>
      <c r="DI36" s="3">
        <f>+DA36+DD36+DH36</f>
        <v>298337.87428455421</v>
      </c>
    </row>
    <row r="37" spans="2:113" x14ac:dyDescent="0.25">
      <c r="P37" s="35" t="s">
        <v>28</v>
      </c>
      <c r="Q37" s="3"/>
      <c r="R37" s="3">
        <f t="shared" ref="R37:R60" si="73">+R5</f>
        <v>0</v>
      </c>
      <c r="S37" s="3"/>
      <c r="T37" s="76">
        <f t="shared" ref="T37:T60" si="74">IF(R37+S37&lt;0,0,R37+S37)</f>
        <v>0</v>
      </c>
      <c r="U37" s="3">
        <f t="shared" ref="U37:U60" si="75">T37*0.5</f>
        <v>0</v>
      </c>
      <c r="V37" s="3">
        <f t="shared" ref="V37:V60" si="76">+Q37+U37</f>
        <v>0</v>
      </c>
      <c r="W37" s="36">
        <v>0.06</v>
      </c>
      <c r="X37" s="3">
        <f t="shared" ref="X37:X60" si="77">-V37*W37</f>
        <v>0</v>
      </c>
      <c r="Y37" s="3">
        <f t="shared" ref="Y37:Y60" si="78">+Q37+T37+X37</f>
        <v>0</v>
      </c>
      <c r="Z37"/>
      <c r="AA37" s="35" t="s">
        <v>28</v>
      </c>
      <c r="AB37" s="3">
        <f t="shared" ref="AB37:AB60" si="79">+Y37</f>
        <v>0</v>
      </c>
      <c r="AC37" s="3"/>
      <c r="AD37" s="3"/>
      <c r="AE37" s="76">
        <f t="shared" ref="AE37:AE60" si="80">IF(AC37+AD37&lt;0,0,AC37+AD37)</f>
        <v>0</v>
      </c>
      <c r="AF37" s="3">
        <f t="shared" ref="AF37:AF60" si="81">AE37*0.5</f>
        <v>0</v>
      </c>
      <c r="AG37" s="3">
        <f t="shared" ref="AG37:AG60" si="82">+AB37+AF37</f>
        <v>0</v>
      </c>
      <c r="AH37" s="36">
        <v>0.06</v>
      </c>
      <c r="AI37" s="3">
        <f t="shared" ref="AI37:AI60" si="83">-AG37*AH37</f>
        <v>0</v>
      </c>
      <c r="AJ37" s="3">
        <f t="shared" ref="AJ37:AJ60" si="84">+AB37+AE37+AI37</f>
        <v>0</v>
      </c>
      <c r="AK37"/>
      <c r="AL37" s="35" t="s">
        <v>28</v>
      </c>
      <c r="AM37" s="3">
        <f t="shared" ref="AM37:AM60" si="85">AJ37</f>
        <v>0</v>
      </c>
      <c r="AN37" s="3"/>
      <c r="AO37" s="3"/>
      <c r="AP37" s="76">
        <f t="shared" ref="AP37:AP60" si="86">IF(AN37+AO37&lt;0,0,AN37+AO37)</f>
        <v>0</v>
      </c>
      <c r="AQ37" s="3">
        <f t="shared" ref="AQ37:AQ60" si="87">AP37*0.5</f>
        <v>0</v>
      </c>
      <c r="AR37" s="3">
        <f t="shared" ref="AR37:AR60" si="88">+AM37+AQ37</f>
        <v>0</v>
      </c>
      <c r="AS37" s="36">
        <v>0.06</v>
      </c>
      <c r="AT37" s="3">
        <f t="shared" ref="AT37:AT60" si="89">-AR37*AS37</f>
        <v>0</v>
      </c>
      <c r="AU37" s="3">
        <f t="shared" ref="AU37:AU60" si="90">+AM37+AP37+AT37</f>
        <v>0</v>
      </c>
      <c r="AV37"/>
      <c r="AW37" s="35" t="s">
        <v>28</v>
      </c>
      <c r="AX37" s="3">
        <f t="shared" ref="AX37:AX60" si="91">+AU37</f>
        <v>0</v>
      </c>
      <c r="AY37" s="3"/>
      <c r="AZ37" s="3"/>
      <c r="BA37" s="76">
        <f t="shared" ref="BA37:BA60" si="92">IF(AY37+AZ37&lt;0,0,AY37+AZ37)</f>
        <v>0</v>
      </c>
      <c r="BB37" s="3">
        <f t="shared" ref="BB37:BB60" si="93">BA37*0.5</f>
        <v>0</v>
      </c>
      <c r="BC37" s="3">
        <f t="shared" ref="BC37:BC60" si="94">+AX37+BB37</f>
        <v>0</v>
      </c>
      <c r="BD37" s="36">
        <v>0.06</v>
      </c>
      <c r="BE37" s="3">
        <f t="shared" ref="BE37:BE60" si="95">-BC37*BD37</f>
        <v>0</v>
      </c>
      <c r="BF37" s="3">
        <f t="shared" ref="BF37:BF60" si="96">+AX37+BA37+BE37</f>
        <v>0</v>
      </c>
      <c r="BG37"/>
      <c r="BH37" s="35" t="s">
        <v>28</v>
      </c>
      <c r="BI37" s="3">
        <f t="shared" ref="BI37:BI60" si="97">+BF37</f>
        <v>0</v>
      </c>
      <c r="BJ37" s="3"/>
      <c r="BK37" s="3"/>
      <c r="BL37" s="76">
        <f t="shared" ref="BL37:BL60" si="98">IF(BJ37+BK37&lt;0,0,BJ37+BK37)</f>
        <v>0</v>
      </c>
      <c r="BM37" s="3">
        <f t="shared" ref="BM37:BM60" si="99">BL37*0.5</f>
        <v>0</v>
      </c>
      <c r="BN37" s="3">
        <f t="shared" ref="BN37:BN60" si="100">+BI37+BM37</f>
        <v>0</v>
      </c>
      <c r="BO37" s="36">
        <v>0.06</v>
      </c>
      <c r="BP37" s="3">
        <f t="shared" ref="BP37:BP60" si="101">-BN37*BO37</f>
        <v>0</v>
      </c>
      <c r="BQ37" s="3">
        <f t="shared" ref="BQ37:BQ60" si="102">+BI37+BL37+BP37</f>
        <v>0</v>
      </c>
      <c r="BS37" s="35" t="s">
        <v>28</v>
      </c>
      <c r="BT37" s="3">
        <f t="shared" ref="BT37:BT60" si="103">+BQ37</f>
        <v>0</v>
      </c>
      <c r="BU37" s="3"/>
      <c r="BV37" s="3"/>
      <c r="BW37" s="76">
        <f t="shared" ref="BW37:BW60" si="104">IF(BU37+BV37&lt;0,0,BU37+BV37)</f>
        <v>0</v>
      </c>
      <c r="BX37" s="3">
        <f t="shared" ref="BX37:BX60" si="105">BW37*0.5</f>
        <v>0</v>
      </c>
      <c r="BY37" s="3">
        <f t="shared" ref="BY37:BY60" si="106">+BT37+BX37</f>
        <v>0</v>
      </c>
      <c r="BZ37" s="36">
        <v>0.06</v>
      </c>
      <c r="CA37" s="3">
        <f t="shared" ref="CA37:CA60" si="107">-BY37*BZ37</f>
        <v>0</v>
      </c>
      <c r="CB37" s="3">
        <f t="shared" ref="CB37:CB60" si="108">+BT37+BW37+CA37</f>
        <v>0</v>
      </c>
      <c r="CD37" s="35" t="s">
        <v>28</v>
      </c>
      <c r="CE37" s="3">
        <f t="shared" ref="CE37:CE60" si="109">+CB37</f>
        <v>0</v>
      </c>
      <c r="CF37" s="3"/>
      <c r="CG37" s="3"/>
      <c r="CH37" s="76">
        <f t="shared" ref="CH37:CH60" si="110">IF(CF37+CG37&lt;0,0,CF37+CG37)</f>
        <v>0</v>
      </c>
      <c r="CI37" s="3">
        <f t="shared" ref="CI37:CI60" si="111">CH37*0.5</f>
        <v>0</v>
      </c>
      <c r="CJ37" s="3">
        <f t="shared" ref="CJ37:CJ60" si="112">+CE37+CI37</f>
        <v>0</v>
      </c>
      <c r="CK37" s="36">
        <v>0.06</v>
      </c>
      <c r="CL37" s="3">
        <f t="shared" ref="CL37:CL60" si="113">-CJ37*CK37</f>
        <v>0</v>
      </c>
      <c r="CM37" s="3">
        <f t="shared" ref="CM37:CM60" si="114">+CE37+CH37+CL37</f>
        <v>0</v>
      </c>
      <c r="CO37" s="35" t="s">
        <v>28</v>
      </c>
      <c r="CP37" s="3">
        <f t="shared" ref="CP37:CP60" si="115">+CM37</f>
        <v>0</v>
      </c>
      <c r="CQ37" s="3"/>
      <c r="CR37" s="3"/>
      <c r="CS37" s="76">
        <f t="shared" ref="CS37:CS60" si="116">IF(CQ37+CR37&lt;0,0,CQ37+CR37)</f>
        <v>0</v>
      </c>
      <c r="CT37" s="3">
        <f t="shared" ref="CT37:CT60" si="117">CS37*0.5</f>
        <v>0</v>
      </c>
      <c r="CU37" s="3">
        <f t="shared" ref="CU37:CU60" si="118">+CP37+CT37</f>
        <v>0</v>
      </c>
      <c r="CV37" s="36">
        <v>0.06</v>
      </c>
      <c r="CW37" s="3">
        <f t="shared" ref="CW37:CW60" si="119">-CU37*CV37</f>
        <v>0</v>
      </c>
      <c r="CX37" s="3">
        <f t="shared" ref="CX37:CX60" si="120">+CP37+CS37+CW37</f>
        <v>0</v>
      </c>
      <c r="CZ37" s="35" t="s">
        <v>28</v>
      </c>
      <c r="DA37" s="3">
        <f t="shared" ref="DA37:DA60" si="121">+CX37</f>
        <v>0</v>
      </c>
      <c r="DB37" s="3"/>
      <c r="DC37" s="3"/>
      <c r="DD37" s="76">
        <f t="shared" ref="DD37:DD60" si="122">IF(DB37+DC37&lt;0,0,DB37+DC37)</f>
        <v>0</v>
      </c>
      <c r="DE37" s="3">
        <f t="shared" ref="DE37:DE60" si="123">DD37*0.5</f>
        <v>0</v>
      </c>
      <c r="DF37" s="3">
        <f t="shared" ref="DF37:DF60" si="124">+DA37+DE37</f>
        <v>0</v>
      </c>
      <c r="DG37" s="36">
        <v>0.06</v>
      </c>
      <c r="DH37" s="3">
        <f t="shared" ref="DH37:DH60" si="125">-DF37*DG37</f>
        <v>0</v>
      </c>
      <c r="DI37" s="3">
        <f t="shared" ref="DI37:DI60" si="126">+DA37+DD37+DH37</f>
        <v>0</v>
      </c>
    </row>
    <row r="38" spans="2:113" x14ac:dyDescent="0.25">
      <c r="P38" s="35">
        <v>2</v>
      </c>
      <c r="Q38" s="3"/>
      <c r="R38" s="3">
        <f t="shared" si="73"/>
        <v>0</v>
      </c>
      <c r="S38" s="3"/>
      <c r="T38" s="76">
        <f t="shared" si="74"/>
        <v>0</v>
      </c>
      <c r="U38" s="3">
        <f t="shared" si="75"/>
        <v>0</v>
      </c>
      <c r="V38" s="3">
        <f t="shared" si="76"/>
        <v>0</v>
      </c>
      <c r="W38" s="36">
        <v>0.06</v>
      </c>
      <c r="X38" s="3">
        <f t="shared" si="77"/>
        <v>0</v>
      </c>
      <c r="Y38" s="3">
        <f t="shared" si="78"/>
        <v>0</v>
      </c>
      <c r="Z38"/>
      <c r="AA38" s="35">
        <v>2</v>
      </c>
      <c r="AB38" s="3">
        <f t="shared" si="79"/>
        <v>0</v>
      </c>
      <c r="AC38" s="3"/>
      <c r="AD38" s="3"/>
      <c r="AE38" s="76">
        <f t="shared" si="80"/>
        <v>0</v>
      </c>
      <c r="AF38" s="3">
        <f t="shared" si="81"/>
        <v>0</v>
      </c>
      <c r="AG38" s="3">
        <f t="shared" si="82"/>
        <v>0</v>
      </c>
      <c r="AH38" s="36">
        <v>0.06</v>
      </c>
      <c r="AI38" s="3">
        <f t="shared" si="83"/>
        <v>0</v>
      </c>
      <c r="AJ38" s="3">
        <f t="shared" si="84"/>
        <v>0</v>
      </c>
      <c r="AK38"/>
      <c r="AL38" s="35">
        <v>2</v>
      </c>
      <c r="AM38" s="3">
        <f t="shared" si="85"/>
        <v>0</v>
      </c>
      <c r="AN38" s="3"/>
      <c r="AO38" s="3"/>
      <c r="AP38" s="76">
        <f t="shared" si="86"/>
        <v>0</v>
      </c>
      <c r="AQ38" s="3">
        <f t="shared" si="87"/>
        <v>0</v>
      </c>
      <c r="AR38" s="3">
        <f t="shared" si="88"/>
        <v>0</v>
      </c>
      <c r="AS38" s="36">
        <v>0.06</v>
      </c>
      <c r="AT38" s="3">
        <f t="shared" si="89"/>
        <v>0</v>
      </c>
      <c r="AU38" s="3">
        <f t="shared" si="90"/>
        <v>0</v>
      </c>
      <c r="AV38"/>
      <c r="AW38" s="35">
        <v>2</v>
      </c>
      <c r="AX38" s="3">
        <f t="shared" si="91"/>
        <v>0</v>
      </c>
      <c r="AY38" s="3"/>
      <c r="AZ38" s="3"/>
      <c r="BA38" s="76">
        <f t="shared" si="92"/>
        <v>0</v>
      </c>
      <c r="BB38" s="3">
        <f t="shared" si="93"/>
        <v>0</v>
      </c>
      <c r="BC38" s="3">
        <f t="shared" si="94"/>
        <v>0</v>
      </c>
      <c r="BD38" s="36">
        <v>0.06</v>
      </c>
      <c r="BE38" s="3">
        <f t="shared" si="95"/>
        <v>0</v>
      </c>
      <c r="BF38" s="3">
        <f t="shared" si="96"/>
        <v>0</v>
      </c>
      <c r="BG38"/>
      <c r="BH38" s="35">
        <v>2</v>
      </c>
      <c r="BI38" s="3">
        <f t="shared" si="97"/>
        <v>0</v>
      </c>
      <c r="BJ38" s="3"/>
      <c r="BK38" s="3"/>
      <c r="BL38" s="76">
        <f t="shared" si="98"/>
        <v>0</v>
      </c>
      <c r="BM38" s="3">
        <f t="shared" si="99"/>
        <v>0</v>
      </c>
      <c r="BN38" s="3">
        <f t="shared" si="100"/>
        <v>0</v>
      </c>
      <c r="BO38" s="36">
        <v>0.06</v>
      </c>
      <c r="BP38" s="3">
        <f t="shared" si="101"/>
        <v>0</v>
      </c>
      <c r="BQ38" s="3">
        <f t="shared" si="102"/>
        <v>0</v>
      </c>
      <c r="BS38" s="35">
        <v>2</v>
      </c>
      <c r="BT38" s="3">
        <f t="shared" si="103"/>
        <v>0</v>
      </c>
      <c r="BU38" s="3"/>
      <c r="BV38" s="3"/>
      <c r="BW38" s="76">
        <f t="shared" si="104"/>
        <v>0</v>
      </c>
      <c r="BX38" s="3">
        <f t="shared" si="105"/>
        <v>0</v>
      </c>
      <c r="BY38" s="3">
        <f t="shared" si="106"/>
        <v>0</v>
      </c>
      <c r="BZ38" s="36">
        <v>0.06</v>
      </c>
      <c r="CA38" s="3">
        <f t="shared" si="107"/>
        <v>0</v>
      </c>
      <c r="CB38" s="3">
        <f t="shared" si="108"/>
        <v>0</v>
      </c>
      <c r="CD38" s="35">
        <v>2</v>
      </c>
      <c r="CE38" s="3">
        <f t="shared" si="109"/>
        <v>0</v>
      </c>
      <c r="CF38" s="3"/>
      <c r="CG38" s="3"/>
      <c r="CH38" s="76">
        <f t="shared" si="110"/>
        <v>0</v>
      </c>
      <c r="CI38" s="3">
        <f t="shared" si="111"/>
        <v>0</v>
      </c>
      <c r="CJ38" s="3">
        <f t="shared" si="112"/>
        <v>0</v>
      </c>
      <c r="CK38" s="36">
        <v>0.06</v>
      </c>
      <c r="CL38" s="3">
        <f t="shared" si="113"/>
        <v>0</v>
      </c>
      <c r="CM38" s="3">
        <f t="shared" si="114"/>
        <v>0</v>
      </c>
      <c r="CO38" s="35">
        <v>2</v>
      </c>
      <c r="CP38" s="3">
        <f t="shared" si="115"/>
        <v>0</v>
      </c>
      <c r="CQ38" s="3"/>
      <c r="CR38" s="3"/>
      <c r="CS38" s="76">
        <f t="shared" si="116"/>
        <v>0</v>
      </c>
      <c r="CT38" s="3">
        <f t="shared" si="117"/>
        <v>0</v>
      </c>
      <c r="CU38" s="3">
        <f t="shared" si="118"/>
        <v>0</v>
      </c>
      <c r="CV38" s="36">
        <v>0.06</v>
      </c>
      <c r="CW38" s="3">
        <f t="shared" si="119"/>
        <v>0</v>
      </c>
      <c r="CX38" s="3">
        <f t="shared" si="120"/>
        <v>0</v>
      </c>
      <c r="CZ38" s="35">
        <v>2</v>
      </c>
      <c r="DA38" s="3">
        <f t="shared" si="121"/>
        <v>0</v>
      </c>
      <c r="DB38" s="3"/>
      <c r="DC38" s="3"/>
      <c r="DD38" s="76">
        <f t="shared" si="122"/>
        <v>0</v>
      </c>
      <c r="DE38" s="3">
        <f t="shared" si="123"/>
        <v>0</v>
      </c>
      <c r="DF38" s="3">
        <f t="shared" si="124"/>
        <v>0</v>
      </c>
      <c r="DG38" s="36">
        <v>0.06</v>
      </c>
      <c r="DH38" s="3">
        <f t="shared" si="125"/>
        <v>0</v>
      </c>
      <c r="DI38" s="3">
        <f t="shared" si="126"/>
        <v>0</v>
      </c>
    </row>
    <row r="39" spans="2:113" x14ac:dyDescent="0.25">
      <c r="P39" s="35">
        <v>8</v>
      </c>
      <c r="Q39" s="3"/>
      <c r="R39" s="3">
        <f t="shared" si="73"/>
        <v>890000</v>
      </c>
      <c r="S39" s="3"/>
      <c r="T39" s="76">
        <f t="shared" si="74"/>
        <v>890000</v>
      </c>
      <c r="U39" s="3">
        <f t="shared" si="75"/>
        <v>445000</v>
      </c>
      <c r="V39" s="3">
        <f t="shared" si="76"/>
        <v>445000</v>
      </c>
      <c r="W39" s="36">
        <v>0.2</v>
      </c>
      <c r="X39" s="3">
        <f t="shared" si="77"/>
        <v>-89000</v>
      </c>
      <c r="Y39" s="3">
        <f t="shared" si="78"/>
        <v>801000</v>
      </c>
      <c r="Z39"/>
      <c r="AA39" s="35">
        <v>8</v>
      </c>
      <c r="AB39" s="3">
        <f t="shared" si="79"/>
        <v>801000</v>
      </c>
      <c r="AC39" s="3"/>
      <c r="AD39" s="3"/>
      <c r="AE39" s="76">
        <f t="shared" si="80"/>
        <v>0</v>
      </c>
      <c r="AF39" s="3">
        <f t="shared" si="81"/>
        <v>0</v>
      </c>
      <c r="AG39" s="3">
        <f t="shared" si="82"/>
        <v>801000</v>
      </c>
      <c r="AH39" s="36">
        <v>0.2</v>
      </c>
      <c r="AI39" s="3">
        <f t="shared" si="83"/>
        <v>-160200</v>
      </c>
      <c r="AJ39" s="3">
        <f t="shared" si="84"/>
        <v>640800</v>
      </c>
      <c r="AK39"/>
      <c r="AL39" s="35">
        <v>8</v>
      </c>
      <c r="AM39" s="3">
        <f t="shared" si="85"/>
        <v>640800</v>
      </c>
      <c r="AN39" s="3"/>
      <c r="AO39" s="3"/>
      <c r="AP39" s="76">
        <f t="shared" si="86"/>
        <v>0</v>
      </c>
      <c r="AQ39" s="3">
        <f t="shared" si="87"/>
        <v>0</v>
      </c>
      <c r="AR39" s="3">
        <f t="shared" si="88"/>
        <v>640800</v>
      </c>
      <c r="AS39" s="36">
        <v>0.2</v>
      </c>
      <c r="AT39" s="3">
        <f t="shared" si="89"/>
        <v>-128160</v>
      </c>
      <c r="AU39" s="3">
        <f t="shared" si="90"/>
        <v>512640</v>
      </c>
      <c r="AV39"/>
      <c r="AW39" s="35">
        <v>8</v>
      </c>
      <c r="AX39" s="3">
        <f t="shared" si="91"/>
        <v>512640</v>
      </c>
      <c r="AY39" s="3"/>
      <c r="AZ39" s="3"/>
      <c r="BA39" s="76">
        <f t="shared" si="92"/>
        <v>0</v>
      </c>
      <c r="BB39" s="3">
        <f t="shared" si="93"/>
        <v>0</v>
      </c>
      <c r="BC39" s="3">
        <f t="shared" si="94"/>
        <v>512640</v>
      </c>
      <c r="BD39" s="36">
        <v>0.2</v>
      </c>
      <c r="BE39" s="3">
        <f t="shared" si="95"/>
        <v>-102528</v>
      </c>
      <c r="BF39" s="3">
        <f t="shared" si="96"/>
        <v>410112</v>
      </c>
      <c r="BG39"/>
      <c r="BH39" s="35">
        <v>8</v>
      </c>
      <c r="BI39" s="3">
        <f t="shared" si="97"/>
        <v>410112</v>
      </c>
      <c r="BJ39" s="3"/>
      <c r="BK39" s="3"/>
      <c r="BL39" s="76">
        <f t="shared" si="98"/>
        <v>0</v>
      </c>
      <c r="BM39" s="3">
        <f t="shared" si="99"/>
        <v>0</v>
      </c>
      <c r="BN39" s="3">
        <f t="shared" si="100"/>
        <v>410112</v>
      </c>
      <c r="BO39" s="36">
        <v>0.2</v>
      </c>
      <c r="BP39" s="3">
        <f t="shared" si="101"/>
        <v>-82022.400000000009</v>
      </c>
      <c r="BQ39" s="3">
        <f t="shared" si="102"/>
        <v>328089.59999999998</v>
      </c>
      <c r="BS39" s="35">
        <v>8</v>
      </c>
      <c r="BT39" s="3">
        <f t="shared" si="103"/>
        <v>328089.59999999998</v>
      </c>
      <c r="BU39" s="3"/>
      <c r="BV39" s="3"/>
      <c r="BW39" s="76">
        <f t="shared" si="104"/>
        <v>0</v>
      </c>
      <c r="BX39" s="3">
        <f t="shared" si="105"/>
        <v>0</v>
      </c>
      <c r="BY39" s="3">
        <f t="shared" si="106"/>
        <v>328089.59999999998</v>
      </c>
      <c r="BZ39" s="36">
        <v>0.2</v>
      </c>
      <c r="CA39" s="3">
        <f t="shared" si="107"/>
        <v>-65617.919999999998</v>
      </c>
      <c r="CB39" s="3">
        <f t="shared" si="108"/>
        <v>262471.67999999999</v>
      </c>
      <c r="CD39" s="35">
        <v>8</v>
      </c>
      <c r="CE39" s="3">
        <f t="shared" si="109"/>
        <v>262471.67999999999</v>
      </c>
      <c r="CF39" s="3"/>
      <c r="CG39" s="3"/>
      <c r="CH39" s="76">
        <f t="shared" si="110"/>
        <v>0</v>
      </c>
      <c r="CI39" s="3">
        <f t="shared" si="111"/>
        <v>0</v>
      </c>
      <c r="CJ39" s="3">
        <f t="shared" si="112"/>
        <v>262471.67999999999</v>
      </c>
      <c r="CK39" s="36">
        <v>0.2</v>
      </c>
      <c r="CL39" s="3">
        <f t="shared" si="113"/>
        <v>-52494.336000000003</v>
      </c>
      <c r="CM39" s="3">
        <f t="shared" si="114"/>
        <v>209977.34399999998</v>
      </c>
      <c r="CO39" s="35">
        <v>8</v>
      </c>
      <c r="CP39" s="3">
        <f t="shared" si="115"/>
        <v>209977.34399999998</v>
      </c>
      <c r="CQ39" s="3"/>
      <c r="CR39" s="3"/>
      <c r="CS39" s="76">
        <f t="shared" si="116"/>
        <v>0</v>
      </c>
      <c r="CT39" s="3">
        <f t="shared" si="117"/>
        <v>0</v>
      </c>
      <c r="CU39" s="3">
        <f t="shared" si="118"/>
        <v>209977.34399999998</v>
      </c>
      <c r="CV39" s="36">
        <v>0.2</v>
      </c>
      <c r="CW39" s="3">
        <f t="shared" si="119"/>
        <v>-41995.468800000002</v>
      </c>
      <c r="CX39" s="3">
        <f t="shared" si="120"/>
        <v>167981.87519999998</v>
      </c>
      <c r="CZ39" s="35">
        <v>8</v>
      </c>
      <c r="DA39" s="3">
        <f t="shared" si="121"/>
        <v>167981.87519999998</v>
      </c>
      <c r="DB39" s="3"/>
      <c r="DC39" s="3"/>
      <c r="DD39" s="76">
        <f t="shared" si="122"/>
        <v>0</v>
      </c>
      <c r="DE39" s="3">
        <f t="shared" si="123"/>
        <v>0</v>
      </c>
      <c r="DF39" s="3">
        <f t="shared" si="124"/>
        <v>167981.87519999998</v>
      </c>
      <c r="DG39" s="36">
        <v>0.2</v>
      </c>
      <c r="DH39" s="3">
        <f t="shared" si="125"/>
        <v>-33596.375039999999</v>
      </c>
      <c r="DI39" s="3">
        <f t="shared" si="126"/>
        <v>134385.50016</v>
      </c>
    </row>
    <row r="40" spans="2:113" x14ac:dyDescent="0.25">
      <c r="P40" s="35">
        <v>10</v>
      </c>
      <c r="Q40" s="3"/>
      <c r="R40" s="3">
        <f t="shared" si="73"/>
        <v>2365000</v>
      </c>
      <c r="S40" s="3"/>
      <c r="T40" s="76">
        <f t="shared" si="74"/>
        <v>2365000</v>
      </c>
      <c r="U40" s="3">
        <f t="shared" si="75"/>
        <v>1182500</v>
      </c>
      <c r="V40" s="3">
        <f t="shared" si="76"/>
        <v>1182500</v>
      </c>
      <c r="W40" s="36">
        <v>0.3</v>
      </c>
      <c r="X40" s="3">
        <f t="shared" si="77"/>
        <v>-354750</v>
      </c>
      <c r="Y40" s="3">
        <f t="shared" si="78"/>
        <v>2010250</v>
      </c>
      <c r="Z40"/>
      <c r="AA40" s="35">
        <v>10</v>
      </c>
      <c r="AB40" s="3">
        <f t="shared" si="79"/>
        <v>2010250</v>
      </c>
      <c r="AC40" s="3"/>
      <c r="AD40" s="3"/>
      <c r="AE40" s="76">
        <f t="shared" si="80"/>
        <v>0</v>
      </c>
      <c r="AF40" s="3">
        <f t="shared" si="81"/>
        <v>0</v>
      </c>
      <c r="AG40" s="3">
        <f t="shared" si="82"/>
        <v>2010250</v>
      </c>
      <c r="AH40" s="36">
        <v>0.3</v>
      </c>
      <c r="AI40" s="3">
        <f t="shared" si="83"/>
        <v>-603075</v>
      </c>
      <c r="AJ40" s="3">
        <f t="shared" si="84"/>
        <v>1407175</v>
      </c>
      <c r="AK40"/>
      <c r="AL40" s="35">
        <v>10</v>
      </c>
      <c r="AM40" s="3">
        <f t="shared" si="85"/>
        <v>1407175</v>
      </c>
      <c r="AN40" s="3"/>
      <c r="AO40" s="3"/>
      <c r="AP40" s="76">
        <f t="shared" si="86"/>
        <v>0</v>
      </c>
      <c r="AQ40" s="3">
        <f t="shared" si="87"/>
        <v>0</v>
      </c>
      <c r="AR40" s="3">
        <f t="shared" si="88"/>
        <v>1407175</v>
      </c>
      <c r="AS40" s="36">
        <v>0.3</v>
      </c>
      <c r="AT40" s="3">
        <f t="shared" si="89"/>
        <v>-422152.5</v>
      </c>
      <c r="AU40" s="3">
        <f t="shared" si="90"/>
        <v>985022.5</v>
      </c>
      <c r="AV40"/>
      <c r="AW40" s="35">
        <v>10</v>
      </c>
      <c r="AX40" s="3">
        <f t="shared" si="91"/>
        <v>985022.5</v>
      </c>
      <c r="AY40" s="3"/>
      <c r="AZ40" s="3"/>
      <c r="BA40" s="76">
        <f t="shared" si="92"/>
        <v>0</v>
      </c>
      <c r="BB40" s="3">
        <f t="shared" si="93"/>
        <v>0</v>
      </c>
      <c r="BC40" s="3">
        <f t="shared" si="94"/>
        <v>985022.5</v>
      </c>
      <c r="BD40" s="36">
        <v>0.3</v>
      </c>
      <c r="BE40" s="3">
        <f t="shared" si="95"/>
        <v>-295506.75</v>
      </c>
      <c r="BF40" s="3">
        <f t="shared" si="96"/>
        <v>689515.75</v>
      </c>
      <c r="BG40"/>
      <c r="BH40" s="35">
        <v>10</v>
      </c>
      <c r="BI40" s="3">
        <f t="shared" si="97"/>
        <v>689515.75</v>
      </c>
      <c r="BJ40" s="3"/>
      <c r="BK40" s="3"/>
      <c r="BL40" s="76">
        <f t="shared" si="98"/>
        <v>0</v>
      </c>
      <c r="BM40" s="3">
        <f t="shared" si="99"/>
        <v>0</v>
      </c>
      <c r="BN40" s="3">
        <f t="shared" si="100"/>
        <v>689515.75</v>
      </c>
      <c r="BO40" s="36">
        <v>0.3</v>
      </c>
      <c r="BP40" s="3">
        <f t="shared" si="101"/>
        <v>-206854.72500000001</v>
      </c>
      <c r="BQ40" s="3">
        <f t="shared" si="102"/>
        <v>482661.02500000002</v>
      </c>
      <c r="BS40" s="35">
        <v>10</v>
      </c>
      <c r="BT40" s="3">
        <f t="shared" si="103"/>
        <v>482661.02500000002</v>
      </c>
      <c r="BU40" s="3"/>
      <c r="BV40" s="3"/>
      <c r="BW40" s="76">
        <f t="shared" si="104"/>
        <v>0</v>
      </c>
      <c r="BX40" s="3">
        <f t="shared" si="105"/>
        <v>0</v>
      </c>
      <c r="BY40" s="3">
        <f t="shared" si="106"/>
        <v>482661.02500000002</v>
      </c>
      <c r="BZ40" s="36">
        <v>0.3</v>
      </c>
      <c r="CA40" s="3">
        <f t="shared" si="107"/>
        <v>-144798.3075</v>
      </c>
      <c r="CB40" s="3">
        <f t="shared" si="108"/>
        <v>337862.71750000003</v>
      </c>
      <c r="CD40" s="35">
        <v>10</v>
      </c>
      <c r="CE40" s="3">
        <f t="shared" si="109"/>
        <v>337862.71750000003</v>
      </c>
      <c r="CF40" s="3"/>
      <c r="CG40" s="3"/>
      <c r="CH40" s="76">
        <f t="shared" si="110"/>
        <v>0</v>
      </c>
      <c r="CI40" s="3">
        <f t="shared" si="111"/>
        <v>0</v>
      </c>
      <c r="CJ40" s="3">
        <f t="shared" si="112"/>
        <v>337862.71750000003</v>
      </c>
      <c r="CK40" s="36">
        <v>0.3</v>
      </c>
      <c r="CL40" s="3">
        <f t="shared" si="113"/>
        <v>-101358.81525</v>
      </c>
      <c r="CM40" s="3">
        <f t="shared" si="114"/>
        <v>236503.90225000004</v>
      </c>
      <c r="CO40" s="35">
        <v>10</v>
      </c>
      <c r="CP40" s="3">
        <f t="shared" si="115"/>
        <v>236503.90225000004</v>
      </c>
      <c r="CQ40" s="3"/>
      <c r="CR40" s="3"/>
      <c r="CS40" s="76">
        <f t="shared" si="116"/>
        <v>0</v>
      </c>
      <c r="CT40" s="3">
        <f t="shared" si="117"/>
        <v>0</v>
      </c>
      <c r="CU40" s="3">
        <f t="shared" si="118"/>
        <v>236503.90225000004</v>
      </c>
      <c r="CV40" s="36">
        <v>0.3</v>
      </c>
      <c r="CW40" s="3">
        <f t="shared" si="119"/>
        <v>-70951.170675000016</v>
      </c>
      <c r="CX40" s="3">
        <f t="shared" si="120"/>
        <v>165552.73157500004</v>
      </c>
      <c r="CZ40" s="35">
        <v>10</v>
      </c>
      <c r="DA40" s="3">
        <f t="shared" si="121"/>
        <v>165552.73157500004</v>
      </c>
      <c r="DB40" s="3"/>
      <c r="DC40" s="3"/>
      <c r="DD40" s="76">
        <f t="shared" si="122"/>
        <v>0</v>
      </c>
      <c r="DE40" s="3">
        <f t="shared" si="123"/>
        <v>0</v>
      </c>
      <c r="DF40" s="3">
        <f t="shared" si="124"/>
        <v>165552.73157500004</v>
      </c>
      <c r="DG40" s="36">
        <v>0.3</v>
      </c>
      <c r="DH40" s="3">
        <f t="shared" si="125"/>
        <v>-49665.819472500014</v>
      </c>
      <c r="DI40" s="3">
        <f t="shared" si="126"/>
        <v>115886.91210250003</v>
      </c>
    </row>
    <row r="41" spans="2:113" x14ac:dyDescent="0.25">
      <c r="P41" s="35">
        <v>10.1</v>
      </c>
      <c r="Q41" s="3"/>
      <c r="R41" s="3">
        <f t="shared" si="73"/>
        <v>0</v>
      </c>
      <c r="S41" s="3"/>
      <c r="T41" s="76">
        <f t="shared" si="74"/>
        <v>0</v>
      </c>
      <c r="U41" s="3">
        <f t="shared" si="75"/>
        <v>0</v>
      </c>
      <c r="V41" s="3">
        <f t="shared" si="76"/>
        <v>0</v>
      </c>
      <c r="W41" s="36">
        <v>0.3</v>
      </c>
      <c r="X41" s="3">
        <f t="shared" si="77"/>
        <v>0</v>
      </c>
      <c r="Y41" s="3">
        <f t="shared" si="78"/>
        <v>0</v>
      </c>
      <c r="Z41"/>
      <c r="AA41" s="35">
        <v>10.1</v>
      </c>
      <c r="AB41" s="3">
        <f t="shared" si="79"/>
        <v>0</v>
      </c>
      <c r="AC41" s="3"/>
      <c r="AD41" s="3"/>
      <c r="AE41" s="76">
        <f t="shared" si="80"/>
        <v>0</v>
      </c>
      <c r="AF41" s="3">
        <f t="shared" si="81"/>
        <v>0</v>
      </c>
      <c r="AG41" s="3">
        <f t="shared" si="82"/>
        <v>0</v>
      </c>
      <c r="AH41" s="36">
        <v>0.3</v>
      </c>
      <c r="AI41" s="3">
        <f t="shared" si="83"/>
        <v>0</v>
      </c>
      <c r="AJ41" s="3">
        <f t="shared" si="84"/>
        <v>0</v>
      </c>
      <c r="AK41"/>
      <c r="AL41" s="35">
        <v>10.1</v>
      </c>
      <c r="AM41" s="3">
        <f t="shared" si="85"/>
        <v>0</v>
      </c>
      <c r="AN41" s="3"/>
      <c r="AO41" s="3"/>
      <c r="AP41" s="76">
        <f t="shared" si="86"/>
        <v>0</v>
      </c>
      <c r="AQ41" s="3">
        <f t="shared" si="87"/>
        <v>0</v>
      </c>
      <c r="AR41" s="3">
        <f t="shared" si="88"/>
        <v>0</v>
      </c>
      <c r="AS41" s="36">
        <v>0.3</v>
      </c>
      <c r="AT41" s="3">
        <f t="shared" si="89"/>
        <v>0</v>
      </c>
      <c r="AU41" s="3">
        <f t="shared" si="90"/>
        <v>0</v>
      </c>
      <c r="AV41"/>
      <c r="AW41" s="35">
        <v>10.1</v>
      </c>
      <c r="AX41" s="3">
        <f t="shared" si="91"/>
        <v>0</v>
      </c>
      <c r="AY41" s="3"/>
      <c r="AZ41" s="3"/>
      <c r="BA41" s="76">
        <f t="shared" si="92"/>
        <v>0</v>
      </c>
      <c r="BB41" s="3">
        <f t="shared" si="93"/>
        <v>0</v>
      </c>
      <c r="BC41" s="3">
        <f t="shared" si="94"/>
        <v>0</v>
      </c>
      <c r="BD41" s="36">
        <v>0.3</v>
      </c>
      <c r="BE41" s="3">
        <f t="shared" si="95"/>
        <v>0</v>
      </c>
      <c r="BF41" s="3">
        <f t="shared" si="96"/>
        <v>0</v>
      </c>
      <c r="BG41"/>
      <c r="BH41" s="35">
        <v>10.1</v>
      </c>
      <c r="BI41" s="3">
        <f t="shared" si="97"/>
        <v>0</v>
      </c>
      <c r="BJ41" s="3"/>
      <c r="BK41" s="3"/>
      <c r="BL41" s="76">
        <f t="shared" si="98"/>
        <v>0</v>
      </c>
      <c r="BM41" s="3">
        <f t="shared" si="99"/>
        <v>0</v>
      </c>
      <c r="BN41" s="3">
        <f t="shared" si="100"/>
        <v>0</v>
      </c>
      <c r="BO41" s="36">
        <v>0.3</v>
      </c>
      <c r="BP41" s="3">
        <f t="shared" si="101"/>
        <v>0</v>
      </c>
      <c r="BQ41" s="3">
        <f t="shared" si="102"/>
        <v>0</v>
      </c>
      <c r="BS41" s="35">
        <v>10.1</v>
      </c>
      <c r="BT41" s="3">
        <f t="shared" si="103"/>
        <v>0</v>
      </c>
      <c r="BU41" s="3"/>
      <c r="BV41" s="3"/>
      <c r="BW41" s="76">
        <f t="shared" si="104"/>
        <v>0</v>
      </c>
      <c r="BX41" s="3">
        <f t="shared" si="105"/>
        <v>0</v>
      </c>
      <c r="BY41" s="3">
        <f t="shared" si="106"/>
        <v>0</v>
      </c>
      <c r="BZ41" s="36">
        <v>0.3</v>
      </c>
      <c r="CA41" s="3">
        <f t="shared" si="107"/>
        <v>0</v>
      </c>
      <c r="CB41" s="3">
        <f t="shared" si="108"/>
        <v>0</v>
      </c>
      <c r="CD41" s="35">
        <v>10.1</v>
      </c>
      <c r="CE41" s="3">
        <f t="shared" si="109"/>
        <v>0</v>
      </c>
      <c r="CF41" s="3"/>
      <c r="CG41" s="3"/>
      <c r="CH41" s="76">
        <f t="shared" si="110"/>
        <v>0</v>
      </c>
      <c r="CI41" s="3">
        <f t="shared" si="111"/>
        <v>0</v>
      </c>
      <c r="CJ41" s="3">
        <f t="shared" si="112"/>
        <v>0</v>
      </c>
      <c r="CK41" s="36">
        <v>0.3</v>
      </c>
      <c r="CL41" s="3">
        <f t="shared" si="113"/>
        <v>0</v>
      </c>
      <c r="CM41" s="3">
        <f t="shared" si="114"/>
        <v>0</v>
      </c>
      <c r="CO41" s="35">
        <v>10.1</v>
      </c>
      <c r="CP41" s="3">
        <f t="shared" si="115"/>
        <v>0</v>
      </c>
      <c r="CQ41" s="3"/>
      <c r="CR41" s="3"/>
      <c r="CS41" s="76">
        <f t="shared" si="116"/>
        <v>0</v>
      </c>
      <c r="CT41" s="3">
        <f t="shared" si="117"/>
        <v>0</v>
      </c>
      <c r="CU41" s="3">
        <f t="shared" si="118"/>
        <v>0</v>
      </c>
      <c r="CV41" s="36">
        <v>0.3</v>
      </c>
      <c r="CW41" s="3">
        <f t="shared" si="119"/>
        <v>0</v>
      </c>
      <c r="CX41" s="3">
        <f t="shared" si="120"/>
        <v>0</v>
      </c>
      <c r="CZ41" s="35">
        <v>10.1</v>
      </c>
      <c r="DA41" s="3">
        <f t="shared" si="121"/>
        <v>0</v>
      </c>
      <c r="DB41" s="3"/>
      <c r="DC41" s="3"/>
      <c r="DD41" s="76">
        <f t="shared" si="122"/>
        <v>0</v>
      </c>
      <c r="DE41" s="3">
        <f t="shared" si="123"/>
        <v>0</v>
      </c>
      <c r="DF41" s="3">
        <f t="shared" si="124"/>
        <v>0</v>
      </c>
      <c r="DG41" s="36">
        <v>0.3</v>
      </c>
      <c r="DH41" s="3">
        <f t="shared" si="125"/>
        <v>0</v>
      </c>
      <c r="DI41" s="3">
        <f t="shared" si="126"/>
        <v>0</v>
      </c>
    </row>
    <row r="42" spans="2:113" x14ac:dyDescent="0.25">
      <c r="P42" s="35">
        <v>12</v>
      </c>
      <c r="Q42" s="3"/>
      <c r="R42" s="3">
        <f t="shared" si="73"/>
        <v>9123900</v>
      </c>
      <c r="S42" s="3"/>
      <c r="T42" s="76">
        <f t="shared" si="74"/>
        <v>9123900</v>
      </c>
      <c r="U42" s="3">
        <f t="shared" si="75"/>
        <v>4561950</v>
      </c>
      <c r="V42" s="3">
        <f t="shared" si="76"/>
        <v>4561950</v>
      </c>
      <c r="W42" s="36">
        <v>1</v>
      </c>
      <c r="X42" s="3">
        <f t="shared" si="77"/>
        <v>-4561950</v>
      </c>
      <c r="Y42" s="3">
        <f t="shared" si="78"/>
        <v>4561950</v>
      </c>
      <c r="Z42"/>
      <c r="AA42" s="35">
        <v>12</v>
      </c>
      <c r="AB42" s="3">
        <f t="shared" si="79"/>
        <v>4561950</v>
      </c>
      <c r="AC42" s="3"/>
      <c r="AD42" s="3"/>
      <c r="AE42" s="76">
        <f t="shared" si="80"/>
        <v>0</v>
      </c>
      <c r="AF42" s="3">
        <f t="shared" si="81"/>
        <v>0</v>
      </c>
      <c r="AG42" s="3">
        <f t="shared" si="82"/>
        <v>4561950</v>
      </c>
      <c r="AH42" s="36">
        <v>1</v>
      </c>
      <c r="AI42" s="3">
        <f t="shared" si="83"/>
        <v>-4561950</v>
      </c>
      <c r="AJ42" s="3">
        <f t="shared" si="84"/>
        <v>0</v>
      </c>
      <c r="AK42"/>
      <c r="AL42" s="35">
        <v>12</v>
      </c>
      <c r="AM42" s="3">
        <f t="shared" si="85"/>
        <v>0</v>
      </c>
      <c r="AN42" s="3"/>
      <c r="AO42" s="3"/>
      <c r="AP42" s="76">
        <f t="shared" si="86"/>
        <v>0</v>
      </c>
      <c r="AQ42" s="3">
        <f t="shared" si="87"/>
        <v>0</v>
      </c>
      <c r="AR42" s="3">
        <f t="shared" si="88"/>
        <v>0</v>
      </c>
      <c r="AS42" s="36">
        <v>1</v>
      </c>
      <c r="AT42" s="3">
        <f t="shared" si="89"/>
        <v>0</v>
      </c>
      <c r="AU42" s="3">
        <f t="shared" si="90"/>
        <v>0</v>
      </c>
      <c r="AV42"/>
      <c r="AW42" s="35">
        <v>12</v>
      </c>
      <c r="AX42" s="3">
        <f t="shared" si="91"/>
        <v>0</v>
      </c>
      <c r="AY42" s="3"/>
      <c r="AZ42" s="3"/>
      <c r="BA42" s="76">
        <f t="shared" si="92"/>
        <v>0</v>
      </c>
      <c r="BB42" s="3">
        <f t="shared" si="93"/>
        <v>0</v>
      </c>
      <c r="BC42" s="3">
        <f t="shared" si="94"/>
        <v>0</v>
      </c>
      <c r="BD42" s="36">
        <v>1</v>
      </c>
      <c r="BE42" s="3">
        <f t="shared" si="95"/>
        <v>0</v>
      </c>
      <c r="BF42" s="3">
        <f t="shared" si="96"/>
        <v>0</v>
      </c>
      <c r="BG42"/>
      <c r="BH42" s="35">
        <v>12</v>
      </c>
      <c r="BI42" s="3">
        <f t="shared" si="97"/>
        <v>0</v>
      </c>
      <c r="BJ42" s="3"/>
      <c r="BK42" s="3"/>
      <c r="BL42" s="76">
        <f t="shared" si="98"/>
        <v>0</v>
      </c>
      <c r="BM42" s="3">
        <f t="shared" si="99"/>
        <v>0</v>
      </c>
      <c r="BN42" s="3">
        <f t="shared" si="100"/>
        <v>0</v>
      </c>
      <c r="BO42" s="36">
        <v>1</v>
      </c>
      <c r="BP42" s="3">
        <f t="shared" si="101"/>
        <v>0</v>
      </c>
      <c r="BQ42" s="3">
        <f t="shared" si="102"/>
        <v>0</v>
      </c>
      <c r="BS42" s="35">
        <v>12</v>
      </c>
      <c r="BT42" s="3">
        <f t="shared" si="103"/>
        <v>0</v>
      </c>
      <c r="BU42" s="3"/>
      <c r="BV42" s="3"/>
      <c r="BW42" s="76">
        <f t="shared" si="104"/>
        <v>0</v>
      </c>
      <c r="BX42" s="3">
        <f t="shared" si="105"/>
        <v>0</v>
      </c>
      <c r="BY42" s="3">
        <f t="shared" si="106"/>
        <v>0</v>
      </c>
      <c r="BZ42" s="36">
        <v>1</v>
      </c>
      <c r="CA42" s="3">
        <f t="shared" si="107"/>
        <v>0</v>
      </c>
      <c r="CB42" s="3">
        <f t="shared" si="108"/>
        <v>0</v>
      </c>
      <c r="CD42" s="35">
        <v>12</v>
      </c>
      <c r="CE42" s="3">
        <f t="shared" si="109"/>
        <v>0</v>
      </c>
      <c r="CF42" s="3"/>
      <c r="CG42" s="3"/>
      <c r="CH42" s="76">
        <f t="shared" si="110"/>
        <v>0</v>
      </c>
      <c r="CI42" s="3">
        <f t="shared" si="111"/>
        <v>0</v>
      </c>
      <c r="CJ42" s="3">
        <f t="shared" si="112"/>
        <v>0</v>
      </c>
      <c r="CK42" s="36">
        <v>1</v>
      </c>
      <c r="CL42" s="3">
        <f t="shared" si="113"/>
        <v>0</v>
      </c>
      <c r="CM42" s="3">
        <f t="shared" si="114"/>
        <v>0</v>
      </c>
      <c r="CO42" s="35">
        <v>12</v>
      </c>
      <c r="CP42" s="3">
        <f t="shared" si="115"/>
        <v>0</v>
      </c>
      <c r="CQ42" s="3"/>
      <c r="CR42" s="3"/>
      <c r="CS42" s="76">
        <f t="shared" si="116"/>
        <v>0</v>
      </c>
      <c r="CT42" s="3">
        <f t="shared" si="117"/>
        <v>0</v>
      </c>
      <c r="CU42" s="3">
        <f t="shared" si="118"/>
        <v>0</v>
      </c>
      <c r="CV42" s="36">
        <v>1</v>
      </c>
      <c r="CW42" s="3">
        <f t="shared" si="119"/>
        <v>0</v>
      </c>
      <c r="CX42" s="3">
        <f t="shared" si="120"/>
        <v>0</v>
      </c>
      <c r="CZ42" s="35">
        <v>12</v>
      </c>
      <c r="DA42" s="3">
        <f t="shared" si="121"/>
        <v>0</v>
      </c>
      <c r="DB42" s="3"/>
      <c r="DC42" s="3"/>
      <c r="DD42" s="76">
        <f t="shared" si="122"/>
        <v>0</v>
      </c>
      <c r="DE42" s="3">
        <f t="shared" si="123"/>
        <v>0</v>
      </c>
      <c r="DF42" s="3">
        <f t="shared" si="124"/>
        <v>0</v>
      </c>
      <c r="DG42" s="36">
        <v>1</v>
      </c>
      <c r="DH42" s="3">
        <f t="shared" si="125"/>
        <v>0</v>
      </c>
      <c r="DI42" s="3">
        <f t="shared" si="126"/>
        <v>0</v>
      </c>
    </row>
    <row r="43" spans="2:113" x14ac:dyDescent="0.25">
      <c r="P43" s="35" t="s">
        <v>29</v>
      </c>
      <c r="Q43" s="3"/>
      <c r="R43" s="3">
        <f t="shared" si="73"/>
        <v>0</v>
      </c>
      <c r="S43" s="3"/>
      <c r="T43" s="76">
        <f t="shared" si="74"/>
        <v>0</v>
      </c>
      <c r="U43" s="3">
        <f t="shared" si="75"/>
        <v>0</v>
      </c>
      <c r="V43" s="3">
        <f t="shared" si="76"/>
        <v>0</v>
      </c>
      <c r="W43" s="36"/>
      <c r="X43" s="3">
        <f t="shared" si="77"/>
        <v>0</v>
      </c>
      <c r="Y43" s="3">
        <f t="shared" si="78"/>
        <v>0</v>
      </c>
      <c r="Z43"/>
      <c r="AA43" s="35" t="s">
        <v>29</v>
      </c>
      <c r="AB43" s="3">
        <f t="shared" si="79"/>
        <v>0</v>
      </c>
      <c r="AC43" s="3"/>
      <c r="AD43" s="3"/>
      <c r="AE43" s="76">
        <f t="shared" si="80"/>
        <v>0</v>
      </c>
      <c r="AF43" s="3">
        <f t="shared" si="81"/>
        <v>0</v>
      </c>
      <c r="AG43" s="3">
        <f t="shared" si="82"/>
        <v>0</v>
      </c>
      <c r="AH43" s="36"/>
      <c r="AI43" s="3">
        <f t="shared" si="83"/>
        <v>0</v>
      </c>
      <c r="AJ43" s="3">
        <f t="shared" si="84"/>
        <v>0</v>
      </c>
      <c r="AK43"/>
      <c r="AL43" s="35" t="s">
        <v>29</v>
      </c>
      <c r="AM43" s="3">
        <f t="shared" si="85"/>
        <v>0</v>
      </c>
      <c r="AN43" s="3"/>
      <c r="AO43" s="3"/>
      <c r="AP43" s="76">
        <f t="shared" si="86"/>
        <v>0</v>
      </c>
      <c r="AQ43" s="3">
        <f t="shared" si="87"/>
        <v>0</v>
      </c>
      <c r="AR43" s="3">
        <f t="shared" si="88"/>
        <v>0</v>
      </c>
      <c r="AS43" s="36"/>
      <c r="AT43" s="3">
        <f t="shared" si="89"/>
        <v>0</v>
      </c>
      <c r="AU43" s="3">
        <f t="shared" si="90"/>
        <v>0</v>
      </c>
      <c r="AV43"/>
      <c r="AW43" s="35" t="s">
        <v>29</v>
      </c>
      <c r="AX43" s="3">
        <f t="shared" si="91"/>
        <v>0</v>
      </c>
      <c r="AY43" s="3"/>
      <c r="AZ43" s="3"/>
      <c r="BA43" s="76">
        <f t="shared" si="92"/>
        <v>0</v>
      </c>
      <c r="BB43" s="3">
        <f t="shared" si="93"/>
        <v>0</v>
      </c>
      <c r="BC43" s="3">
        <f t="shared" si="94"/>
        <v>0</v>
      </c>
      <c r="BD43" s="36"/>
      <c r="BE43" s="3">
        <f t="shared" si="95"/>
        <v>0</v>
      </c>
      <c r="BF43" s="3">
        <f t="shared" si="96"/>
        <v>0</v>
      </c>
      <c r="BG43"/>
      <c r="BH43" s="35" t="s">
        <v>29</v>
      </c>
      <c r="BI43" s="3">
        <f t="shared" si="97"/>
        <v>0</v>
      </c>
      <c r="BJ43" s="3"/>
      <c r="BK43" s="3"/>
      <c r="BL43" s="76">
        <f t="shared" si="98"/>
        <v>0</v>
      </c>
      <c r="BM43" s="3">
        <f t="shared" si="99"/>
        <v>0</v>
      </c>
      <c r="BN43" s="3">
        <f t="shared" si="100"/>
        <v>0</v>
      </c>
      <c r="BO43" s="36"/>
      <c r="BP43" s="3">
        <f t="shared" si="101"/>
        <v>0</v>
      </c>
      <c r="BQ43" s="3">
        <f t="shared" si="102"/>
        <v>0</v>
      </c>
      <c r="BS43" s="35" t="s">
        <v>29</v>
      </c>
      <c r="BT43" s="3">
        <f t="shared" si="103"/>
        <v>0</v>
      </c>
      <c r="BU43" s="3"/>
      <c r="BV43" s="3"/>
      <c r="BW43" s="76">
        <f t="shared" si="104"/>
        <v>0</v>
      </c>
      <c r="BX43" s="3">
        <f t="shared" si="105"/>
        <v>0</v>
      </c>
      <c r="BY43" s="3">
        <f t="shared" si="106"/>
        <v>0</v>
      </c>
      <c r="BZ43" s="36"/>
      <c r="CA43" s="3">
        <f t="shared" si="107"/>
        <v>0</v>
      </c>
      <c r="CB43" s="3">
        <f t="shared" si="108"/>
        <v>0</v>
      </c>
      <c r="CD43" s="35" t="s">
        <v>29</v>
      </c>
      <c r="CE43" s="3">
        <f t="shared" si="109"/>
        <v>0</v>
      </c>
      <c r="CF43" s="3"/>
      <c r="CG43" s="3"/>
      <c r="CH43" s="76">
        <f t="shared" si="110"/>
        <v>0</v>
      </c>
      <c r="CI43" s="3">
        <f t="shared" si="111"/>
        <v>0</v>
      </c>
      <c r="CJ43" s="3">
        <f t="shared" si="112"/>
        <v>0</v>
      </c>
      <c r="CK43" s="36"/>
      <c r="CL43" s="3">
        <f t="shared" si="113"/>
        <v>0</v>
      </c>
      <c r="CM43" s="3">
        <f t="shared" si="114"/>
        <v>0</v>
      </c>
      <c r="CO43" s="35" t="s">
        <v>29</v>
      </c>
      <c r="CP43" s="3">
        <f t="shared" si="115"/>
        <v>0</v>
      </c>
      <c r="CQ43" s="3"/>
      <c r="CR43" s="3"/>
      <c r="CS43" s="76">
        <f t="shared" si="116"/>
        <v>0</v>
      </c>
      <c r="CT43" s="3">
        <f t="shared" si="117"/>
        <v>0</v>
      </c>
      <c r="CU43" s="3">
        <f t="shared" si="118"/>
        <v>0</v>
      </c>
      <c r="CV43" s="36"/>
      <c r="CW43" s="3">
        <f t="shared" si="119"/>
        <v>0</v>
      </c>
      <c r="CX43" s="3">
        <f t="shared" si="120"/>
        <v>0</v>
      </c>
      <c r="CZ43" s="35" t="s">
        <v>29</v>
      </c>
      <c r="DA43" s="3">
        <f t="shared" si="121"/>
        <v>0</v>
      </c>
      <c r="DB43" s="3"/>
      <c r="DC43" s="3"/>
      <c r="DD43" s="76">
        <f t="shared" si="122"/>
        <v>0</v>
      </c>
      <c r="DE43" s="3">
        <f t="shared" si="123"/>
        <v>0</v>
      </c>
      <c r="DF43" s="3">
        <f t="shared" si="124"/>
        <v>0</v>
      </c>
      <c r="DG43" s="36"/>
      <c r="DH43" s="3">
        <f t="shared" si="125"/>
        <v>0</v>
      </c>
      <c r="DI43" s="3">
        <f t="shared" si="126"/>
        <v>0</v>
      </c>
    </row>
    <row r="44" spans="2:113" x14ac:dyDescent="0.25">
      <c r="P44" s="35" t="s">
        <v>30</v>
      </c>
      <c r="Q44" s="3"/>
      <c r="R44" s="3">
        <f t="shared" si="73"/>
        <v>0</v>
      </c>
      <c r="S44" s="3"/>
      <c r="T44" s="76">
        <f t="shared" si="74"/>
        <v>0</v>
      </c>
      <c r="U44" s="3">
        <f t="shared" si="75"/>
        <v>0</v>
      </c>
      <c r="V44" s="3">
        <f t="shared" si="76"/>
        <v>0</v>
      </c>
      <c r="W44" s="36"/>
      <c r="X44" s="3">
        <f t="shared" si="77"/>
        <v>0</v>
      </c>
      <c r="Y44" s="3">
        <f t="shared" si="78"/>
        <v>0</v>
      </c>
      <c r="Z44"/>
      <c r="AA44" s="35" t="s">
        <v>30</v>
      </c>
      <c r="AB44" s="3">
        <f t="shared" si="79"/>
        <v>0</v>
      </c>
      <c r="AC44" s="3"/>
      <c r="AD44" s="3"/>
      <c r="AE44" s="76">
        <f t="shared" si="80"/>
        <v>0</v>
      </c>
      <c r="AF44" s="3">
        <f t="shared" si="81"/>
        <v>0</v>
      </c>
      <c r="AG44" s="3">
        <f t="shared" si="82"/>
        <v>0</v>
      </c>
      <c r="AH44" s="36"/>
      <c r="AI44" s="3">
        <f t="shared" si="83"/>
        <v>0</v>
      </c>
      <c r="AJ44" s="3">
        <f t="shared" si="84"/>
        <v>0</v>
      </c>
      <c r="AK44"/>
      <c r="AL44" s="35" t="s">
        <v>30</v>
      </c>
      <c r="AM44" s="3">
        <f t="shared" si="85"/>
        <v>0</v>
      </c>
      <c r="AN44" s="3"/>
      <c r="AO44" s="3"/>
      <c r="AP44" s="76">
        <f t="shared" si="86"/>
        <v>0</v>
      </c>
      <c r="AQ44" s="3">
        <f t="shared" si="87"/>
        <v>0</v>
      </c>
      <c r="AR44" s="3">
        <f t="shared" si="88"/>
        <v>0</v>
      </c>
      <c r="AS44" s="36"/>
      <c r="AT44" s="3">
        <f t="shared" si="89"/>
        <v>0</v>
      </c>
      <c r="AU44" s="3">
        <f t="shared" si="90"/>
        <v>0</v>
      </c>
      <c r="AV44"/>
      <c r="AW44" s="35" t="s">
        <v>30</v>
      </c>
      <c r="AX44" s="3">
        <f t="shared" si="91"/>
        <v>0</v>
      </c>
      <c r="AY44" s="3"/>
      <c r="AZ44" s="3"/>
      <c r="BA44" s="76">
        <f t="shared" si="92"/>
        <v>0</v>
      </c>
      <c r="BB44" s="3">
        <f t="shared" si="93"/>
        <v>0</v>
      </c>
      <c r="BC44" s="3">
        <f t="shared" si="94"/>
        <v>0</v>
      </c>
      <c r="BD44" s="36"/>
      <c r="BE44" s="3">
        <f t="shared" si="95"/>
        <v>0</v>
      </c>
      <c r="BF44" s="3">
        <f t="shared" si="96"/>
        <v>0</v>
      </c>
      <c r="BG44"/>
      <c r="BH44" s="35" t="s">
        <v>30</v>
      </c>
      <c r="BI44" s="3">
        <f t="shared" si="97"/>
        <v>0</v>
      </c>
      <c r="BJ44" s="3"/>
      <c r="BK44" s="3"/>
      <c r="BL44" s="76">
        <f t="shared" si="98"/>
        <v>0</v>
      </c>
      <c r="BM44" s="3">
        <f t="shared" si="99"/>
        <v>0</v>
      </c>
      <c r="BN44" s="3">
        <f t="shared" si="100"/>
        <v>0</v>
      </c>
      <c r="BO44" s="36"/>
      <c r="BP44" s="3">
        <f t="shared" si="101"/>
        <v>0</v>
      </c>
      <c r="BQ44" s="3">
        <f t="shared" si="102"/>
        <v>0</v>
      </c>
      <c r="BS44" s="35" t="s">
        <v>30</v>
      </c>
      <c r="BT44" s="3">
        <f t="shared" si="103"/>
        <v>0</v>
      </c>
      <c r="BU44" s="3"/>
      <c r="BV44" s="3"/>
      <c r="BW44" s="76">
        <f t="shared" si="104"/>
        <v>0</v>
      </c>
      <c r="BX44" s="3">
        <f t="shared" si="105"/>
        <v>0</v>
      </c>
      <c r="BY44" s="3">
        <f t="shared" si="106"/>
        <v>0</v>
      </c>
      <c r="BZ44" s="36"/>
      <c r="CA44" s="3">
        <f t="shared" si="107"/>
        <v>0</v>
      </c>
      <c r="CB44" s="3">
        <f t="shared" si="108"/>
        <v>0</v>
      </c>
      <c r="CD44" s="35" t="s">
        <v>30</v>
      </c>
      <c r="CE44" s="3">
        <f t="shared" si="109"/>
        <v>0</v>
      </c>
      <c r="CF44" s="3"/>
      <c r="CG44" s="3"/>
      <c r="CH44" s="76">
        <f t="shared" si="110"/>
        <v>0</v>
      </c>
      <c r="CI44" s="3">
        <f t="shared" si="111"/>
        <v>0</v>
      </c>
      <c r="CJ44" s="3">
        <f t="shared" si="112"/>
        <v>0</v>
      </c>
      <c r="CK44" s="36"/>
      <c r="CL44" s="3">
        <f t="shared" si="113"/>
        <v>0</v>
      </c>
      <c r="CM44" s="3">
        <f t="shared" si="114"/>
        <v>0</v>
      </c>
      <c r="CO44" s="35" t="s">
        <v>30</v>
      </c>
      <c r="CP44" s="3">
        <f t="shared" si="115"/>
        <v>0</v>
      </c>
      <c r="CQ44" s="3"/>
      <c r="CR44" s="3"/>
      <c r="CS44" s="76">
        <f t="shared" si="116"/>
        <v>0</v>
      </c>
      <c r="CT44" s="3">
        <f t="shared" si="117"/>
        <v>0</v>
      </c>
      <c r="CU44" s="3">
        <f t="shared" si="118"/>
        <v>0</v>
      </c>
      <c r="CV44" s="36"/>
      <c r="CW44" s="3">
        <f t="shared" si="119"/>
        <v>0</v>
      </c>
      <c r="CX44" s="3">
        <f t="shared" si="120"/>
        <v>0</v>
      </c>
      <c r="CZ44" s="35" t="s">
        <v>30</v>
      </c>
      <c r="DA44" s="3">
        <f t="shared" si="121"/>
        <v>0</v>
      </c>
      <c r="DB44" s="3"/>
      <c r="DC44" s="3"/>
      <c r="DD44" s="76">
        <f t="shared" si="122"/>
        <v>0</v>
      </c>
      <c r="DE44" s="3">
        <f t="shared" si="123"/>
        <v>0</v>
      </c>
      <c r="DF44" s="3">
        <f t="shared" si="124"/>
        <v>0</v>
      </c>
      <c r="DG44" s="36"/>
      <c r="DH44" s="3">
        <f t="shared" si="125"/>
        <v>0</v>
      </c>
      <c r="DI44" s="3">
        <f t="shared" si="126"/>
        <v>0</v>
      </c>
    </row>
    <row r="45" spans="2:113" x14ac:dyDescent="0.25">
      <c r="P45" s="35" t="s">
        <v>31</v>
      </c>
      <c r="Q45" s="3"/>
      <c r="R45" s="3">
        <f t="shared" si="73"/>
        <v>0</v>
      </c>
      <c r="S45" s="3"/>
      <c r="T45" s="76">
        <f t="shared" si="74"/>
        <v>0</v>
      </c>
      <c r="U45" s="3">
        <f t="shared" si="75"/>
        <v>0</v>
      </c>
      <c r="V45" s="3">
        <f t="shared" si="76"/>
        <v>0</v>
      </c>
      <c r="W45" s="36"/>
      <c r="X45" s="3">
        <f t="shared" si="77"/>
        <v>0</v>
      </c>
      <c r="Y45" s="3">
        <f t="shared" si="78"/>
        <v>0</v>
      </c>
      <c r="Z45"/>
      <c r="AA45" s="35" t="s">
        <v>31</v>
      </c>
      <c r="AB45" s="3">
        <f t="shared" si="79"/>
        <v>0</v>
      </c>
      <c r="AC45" s="3"/>
      <c r="AD45" s="3"/>
      <c r="AE45" s="76">
        <f t="shared" si="80"/>
        <v>0</v>
      </c>
      <c r="AF45" s="3">
        <f t="shared" si="81"/>
        <v>0</v>
      </c>
      <c r="AG45" s="3">
        <f t="shared" si="82"/>
        <v>0</v>
      </c>
      <c r="AH45" s="36"/>
      <c r="AI45" s="3">
        <f t="shared" si="83"/>
        <v>0</v>
      </c>
      <c r="AJ45" s="3">
        <f t="shared" si="84"/>
        <v>0</v>
      </c>
      <c r="AK45"/>
      <c r="AL45" s="35" t="s">
        <v>31</v>
      </c>
      <c r="AM45" s="3">
        <f t="shared" si="85"/>
        <v>0</v>
      </c>
      <c r="AN45" s="3"/>
      <c r="AO45" s="3"/>
      <c r="AP45" s="76">
        <f t="shared" si="86"/>
        <v>0</v>
      </c>
      <c r="AQ45" s="3">
        <f t="shared" si="87"/>
        <v>0</v>
      </c>
      <c r="AR45" s="3">
        <f t="shared" si="88"/>
        <v>0</v>
      </c>
      <c r="AS45" s="36"/>
      <c r="AT45" s="3">
        <f t="shared" si="89"/>
        <v>0</v>
      </c>
      <c r="AU45" s="3">
        <f t="shared" si="90"/>
        <v>0</v>
      </c>
      <c r="AV45"/>
      <c r="AW45" s="35" t="s">
        <v>31</v>
      </c>
      <c r="AX45" s="3">
        <f t="shared" si="91"/>
        <v>0</v>
      </c>
      <c r="AY45" s="3"/>
      <c r="AZ45" s="3"/>
      <c r="BA45" s="76">
        <f t="shared" si="92"/>
        <v>0</v>
      </c>
      <c r="BB45" s="3">
        <f t="shared" si="93"/>
        <v>0</v>
      </c>
      <c r="BC45" s="3">
        <f t="shared" si="94"/>
        <v>0</v>
      </c>
      <c r="BD45" s="36"/>
      <c r="BE45" s="3">
        <f t="shared" si="95"/>
        <v>0</v>
      </c>
      <c r="BF45" s="3">
        <f t="shared" si="96"/>
        <v>0</v>
      </c>
      <c r="BG45"/>
      <c r="BH45" s="35" t="s">
        <v>31</v>
      </c>
      <c r="BI45" s="3">
        <f t="shared" si="97"/>
        <v>0</v>
      </c>
      <c r="BJ45" s="3"/>
      <c r="BK45" s="3"/>
      <c r="BL45" s="76">
        <f t="shared" si="98"/>
        <v>0</v>
      </c>
      <c r="BM45" s="3">
        <f t="shared" si="99"/>
        <v>0</v>
      </c>
      <c r="BN45" s="3">
        <f t="shared" si="100"/>
        <v>0</v>
      </c>
      <c r="BO45" s="36"/>
      <c r="BP45" s="3">
        <f t="shared" si="101"/>
        <v>0</v>
      </c>
      <c r="BQ45" s="3">
        <f t="shared" si="102"/>
        <v>0</v>
      </c>
      <c r="BS45" s="35" t="s">
        <v>31</v>
      </c>
      <c r="BT45" s="3">
        <f t="shared" si="103"/>
        <v>0</v>
      </c>
      <c r="BU45" s="3"/>
      <c r="BV45" s="3"/>
      <c r="BW45" s="76">
        <f t="shared" si="104"/>
        <v>0</v>
      </c>
      <c r="BX45" s="3">
        <f t="shared" si="105"/>
        <v>0</v>
      </c>
      <c r="BY45" s="3">
        <f t="shared" si="106"/>
        <v>0</v>
      </c>
      <c r="BZ45" s="36"/>
      <c r="CA45" s="3">
        <f t="shared" si="107"/>
        <v>0</v>
      </c>
      <c r="CB45" s="3">
        <f t="shared" si="108"/>
        <v>0</v>
      </c>
      <c r="CD45" s="35" t="s">
        <v>31</v>
      </c>
      <c r="CE45" s="3">
        <f t="shared" si="109"/>
        <v>0</v>
      </c>
      <c r="CF45" s="3"/>
      <c r="CG45" s="3"/>
      <c r="CH45" s="76">
        <f t="shared" si="110"/>
        <v>0</v>
      </c>
      <c r="CI45" s="3">
        <f t="shared" si="111"/>
        <v>0</v>
      </c>
      <c r="CJ45" s="3">
        <f t="shared" si="112"/>
        <v>0</v>
      </c>
      <c r="CK45" s="36"/>
      <c r="CL45" s="3">
        <f t="shared" si="113"/>
        <v>0</v>
      </c>
      <c r="CM45" s="3">
        <f t="shared" si="114"/>
        <v>0</v>
      </c>
      <c r="CO45" s="35" t="s">
        <v>31</v>
      </c>
      <c r="CP45" s="3">
        <f t="shared" si="115"/>
        <v>0</v>
      </c>
      <c r="CQ45" s="3"/>
      <c r="CR45" s="3"/>
      <c r="CS45" s="76">
        <f t="shared" si="116"/>
        <v>0</v>
      </c>
      <c r="CT45" s="3">
        <f t="shared" si="117"/>
        <v>0</v>
      </c>
      <c r="CU45" s="3">
        <f t="shared" si="118"/>
        <v>0</v>
      </c>
      <c r="CV45" s="36"/>
      <c r="CW45" s="3">
        <f t="shared" si="119"/>
        <v>0</v>
      </c>
      <c r="CX45" s="3">
        <f t="shared" si="120"/>
        <v>0</v>
      </c>
      <c r="CZ45" s="35" t="s">
        <v>31</v>
      </c>
      <c r="DA45" s="3">
        <f t="shared" si="121"/>
        <v>0</v>
      </c>
      <c r="DB45" s="3"/>
      <c r="DC45" s="3"/>
      <c r="DD45" s="76">
        <f t="shared" si="122"/>
        <v>0</v>
      </c>
      <c r="DE45" s="3">
        <f t="shared" si="123"/>
        <v>0</v>
      </c>
      <c r="DF45" s="3">
        <f t="shared" si="124"/>
        <v>0</v>
      </c>
      <c r="DG45" s="36"/>
      <c r="DH45" s="3">
        <f t="shared" si="125"/>
        <v>0</v>
      </c>
      <c r="DI45" s="3">
        <f t="shared" si="126"/>
        <v>0</v>
      </c>
    </row>
    <row r="46" spans="2:113" x14ac:dyDescent="0.25">
      <c r="P46" s="35" t="s">
        <v>32</v>
      </c>
      <c r="Q46" s="3"/>
      <c r="R46" s="3">
        <f t="shared" si="73"/>
        <v>0</v>
      </c>
      <c r="S46" s="3"/>
      <c r="T46" s="76">
        <f t="shared" si="74"/>
        <v>0</v>
      </c>
      <c r="U46" s="3">
        <f t="shared" si="75"/>
        <v>0</v>
      </c>
      <c r="V46" s="3">
        <f t="shared" si="76"/>
        <v>0</v>
      </c>
      <c r="W46" s="36"/>
      <c r="X46" s="3">
        <f t="shared" si="77"/>
        <v>0</v>
      </c>
      <c r="Y46" s="3">
        <f t="shared" si="78"/>
        <v>0</v>
      </c>
      <c r="Z46"/>
      <c r="AA46" s="35" t="s">
        <v>32</v>
      </c>
      <c r="AB46" s="3">
        <f t="shared" si="79"/>
        <v>0</v>
      </c>
      <c r="AC46" s="3"/>
      <c r="AD46" s="3"/>
      <c r="AE46" s="76">
        <f t="shared" si="80"/>
        <v>0</v>
      </c>
      <c r="AF46" s="3">
        <f t="shared" si="81"/>
        <v>0</v>
      </c>
      <c r="AG46" s="3">
        <f t="shared" si="82"/>
        <v>0</v>
      </c>
      <c r="AH46" s="36"/>
      <c r="AI46" s="3">
        <f t="shared" si="83"/>
        <v>0</v>
      </c>
      <c r="AJ46" s="3">
        <f t="shared" si="84"/>
        <v>0</v>
      </c>
      <c r="AK46"/>
      <c r="AL46" s="35" t="s">
        <v>32</v>
      </c>
      <c r="AM46" s="3">
        <f t="shared" si="85"/>
        <v>0</v>
      </c>
      <c r="AN46" s="3"/>
      <c r="AO46" s="3"/>
      <c r="AP46" s="76">
        <f t="shared" si="86"/>
        <v>0</v>
      </c>
      <c r="AQ46" s="3">
        <f t="shared" si="87"/>
        <v>0</v>
      </c>
      <c r="AR46" s="3">
        <f t="shared" si="88"/>
        <v>0</v>
      </c>
      <c r="AS46" s="36"/>
      <c r="AT46" s="3">
        <f t="shared" si="89"/>
        <v>0</v>
      </c>
      <c r="AU46" s="3">
        <f t="shared" si="90"/>
        <v>0</v>
      </c>
      <c r="AV46"/>
      <c r="AW46" s="35" t="s">
        <v>32</v>
      </c>
      <c r="AX46" s="3">
        <f t="shared" si="91"/>
        <v>0</v>
      </c>
      <c r="AY46" s="3"/>
      <c r="AZ46" s="3"/>
      <c r="BA46" s="76">
        <f t="shared" si="92"/>
        <v>0</v>
      </c>
      <c r="BB46" s="3">
        <f t="shared" si="93"/>
        <v>0</v>
      </c>
      <c r="BC46" s="3">
        <f t="shared" si="94"/>
        <v>0</v>
      </c>
      <c r="BD46" s="36"/>
      <c r="BE46" s="3">
        <f t="shared" si="95"/>
        <v>0</v>
      </c>
      <c r="BF46" s="3">
        <f t="shared" si="96"/>
        <v>0</v>
      </c>
      <c r="BG46"/>
      <c r="BH46" s="35" t="s">
        <v>32</v>
      </c>
      <c r="BI46" s="3">
        <f t="shared" si="97"/>
        <v>0</v>
      </c>
      <c r="BJ46" s="3"/>
      <c r="BK46" s="3"/>
      <c r="BL46" s="76">
        <f t="shared" si="98"/>
        <v>0</v>
      </c>
      <c r="BM46" s="3">
        <f t="shared" si="99"/>
        <v>0</v>
      </c>
      <c r="BN46" s="3">
        <f t="shared" si="100"/>
        <v>0</v>
      </c>
      <c r="BO46" s="36"/>
      <c r="BP46" s="3">
        <f t="shared" si="101"/>
        <v>0</v>
      </c>
      <c r="BQ46" s="3">
        <f t="shared" si="102"/>
        <v>0</v>
      </c>
      <c r="BS46" s="35" t="s">
        <v>32</v>
      </c>
      <c r="BT46" s="3">
        <f t="shared" si="103"/>
        <v>0</v>
      </c>
      <c r="BU46" s="3"/>
      <c r="BV46" s="3"/>
      <c r="BW46" s="76">
        <f t="shared" si="104"/>
        <v>0</v>
      </c>
      <c r="BX46" s="3">
        <f t="shared" si="105"/>
        <v>0</v>
      </c>
      <c r="BY46" s="3">
        <f t="shared" si="106"/>
        <v>0</v>
      </c>
      <c r="BZ46" s="36"/>
      <c r="CA46" s="3">
        <f t="shared" si="107"/>
        <v>0</v>
      </c>
      <c r="CB46" s="3">
        <f t="shared" si="108"/>
        <v>0</v>
      </c>
      <c r="CD46" s="35" t="s">
        <v>32</v>
      </c>
      <c r="CE46" s="3">
        <f t="shared" si="109"/>
        <v>0</v>
      </c>
      <c r="CF46" s="3"/>
      <c r="CG46" s="3"/>
      <c r="CH46" s="76">
        <f t="shared" si="110"/>
        <v>0</v>
      </c>
      <c r="CI46" s="3">
        <f t="shared" si="111"/>
        <v>0</v>
      </c>
      <c r="CJ46" s="3">
        <f t="shared" si="112"/>
        <v>0</v>
      </c>
      <c r="CK46" s="36"/>
      <c r="CL46" s="3">
        <f t="shared" si="113"/>
        <v>0</v>
      </c>
      <c r="CM46" s="3">
        <f t="shared" si="114"/>
        <v>0</v>
      </c>
      <c r="CO46" s="35" t="s">
        <v>32</v>
      </c>
      <c r="CP46" s="3">
        <f t="shared" si="115"/>
        <v>0</v>
      </c>
      <c r="CQ46" s="3"/>
      <c r="CR46" s="3"/>
      <c r="CS46" s="76">
        <f t="shared" si="116"/>
        <v>0</v>
      </c>
      <c r="CT46" s="3">
        <f t="shared" si="117"/>
        <v>0</v>
      </c>
      <c r="CU46" s="3">
        <f t="shared" si="118"/>
        <v>0</v>
      </c>
      <c r="CV46" s="36"/>
      <c r="CW46" s="3">
        <f t="shared" si="119"/>
        <v>0</v>
      </c>
      <c r="CX46" s="3">
        <f t="shared" si="120"/>
        <v>0</v>
      </c>
      <c r="CZ46" s="35" t="s">
        <v>32</v>
      </c>
      <c r="DA46" s="3">
        <f t="shared" si="121"/>
        <v>0</v>
      </c>
      <c r="DB46" s="3"/>
      <c r="DC46" s="3"/>
      <c r="DD46" s="76">
        <f t="shared" si="122"/>
        <v>0</v>
      </c>
      <c r="DE46" s="3">
        <f t="shared" si="123"/>
        <v>0</v>
      </c>
      <c r="DF46" s="3">
        <f t="shared" si="124"/>
        <v>0</v>
      </c>
      <c r="DG46" s="36"/>
      <c r="DH46" s="3">
        <f t="shared" si="125"/>
        <v>0</v>
      </c>
      <c r="DI46" s="3">
        <f t="shared" si="126"/>
        <v>0</v>
      </c>
    </row>
    <row r="47" spans="2:113" x14ac:dyDescent="0.25">
      <c r="P47" s="35">
        <v>14</v>
      </c>
      <c r="Q47" s="3"/>
      <c r="R47" s="3">
        <f t="shared" si="73"/>
        <v>0</v>
      </c>
      <c r="S47" s="3"/>
      <c r="T47" s="76">
        <f t="shared" si="74"/>
        <v>0</v>
      </c>
      <c r="U47" s="3">
        <f t="shared" si="75"/>
        <v>0</v>
      </c>
      <c r="V47" s="3">
        <f t="shared" si="76"/>
        <v>0</v>
      </c>
      <c r="W47" s="36"/>
      <c r="X47" s="3">
        <f t="shared" si="77"/>
        <v>0</v>
      </c>
      <c r="Y47" s="3">
        <f t="shared" si="78"/>
        <v>0</v>
      </c>
      <c r="Z47"/>
      <c r="AA47" s="35">
        <v>14</v>
      </c>
      <c r="AB47" s="3">
        <f t="shared" si="79"/>
        <v>0</v>
      </c>
      <c r="AC47" s="3"/>
      <c r="AD47" s="3"/>
      <c r="AE47" s="76">
        <f t="shared" si="80"/>
        <v>0</v>
      </c>
      <c r="AF47" s="3">
        <f t="shared" si="81"/>
        <v>0</v>
      </c>
      <c r="AG47" s="3">
        <f t="shared" si="82"/>
        <v>0</v>
      </c>
      <c r="AH47" s="36"/>
      <c r="AI47" s="3">
        <f t="shared" si="83"/>
        <v>0</v>
      </c>
      <c r="AJ47" s="3">
        <f t="shared" si="84"/>
        <v>0</v>
      </c>
      <c r="AK47"/>
      <c r="AL47" s="35">
        <v>14</v>
      </c>
      <c r="AM47" s="3">
        <f t="shared" si="85"/>
        <v>0</v>
      </c>
      <c r="AN47" s="3"/>
      <c r="AO47" s="3"/>
      <c r="AP47" s="76">
        <f t="shared" si="86"/>
        <v>0</v>
      </c>
      <c r="AQ47" s="3">
        <f t="shared" si="87"/>
        <v>0</v>
      </c>
      <c r="AR47" s="3">
        <f t="shared" si="88"/>
        <v>0</v>
      </c>
      <c r="AS47" s="36"/>
      <c r="AT47" s="3">
        <f t="shared" si="89"/>
        <v>0</v>
      </c>
      <c r="AU47" s="3">
        <f t="shared" si="90"/>
        <v>0</v>
      </c>
      <c r="AV47"/>
      <c r="AW47" s="35">
        <v>14</v>
      </c>
      <c r="AX47" s="3">
        <f t="shared" si="91"/>
        <v>0</v>
      </c>
      <c r="AY47" s="3"/>
      <c r="AZ47" s="3"/>
      <c r="BA47" s="76">
        <f t="shared" si="92"/>
        <v>0</v>
      </c>
      <c r="BB47" s="3">
        <f t="shared" si="93"/>
        <v>0</v>
      </c>
      <c r="BC47" s="3">
        <f t="shared" si="94"/>
        <v>0</v>
      </c>
      <c r="BD47" s="36"/>
      <c r="BE47" s="3">
        <f t="shared" si="95"/>
        <v>0</v>
      </c>
      <c r="BF47" s="3">
        <f t="shared" si="96"/>
        <v>0</v>
      </c>
      <c r="BG47"/>
      <c r="BH47" s="35">
        <v>14</v>
      </c>
      <c r="BI47" s="3">
        <f t="shared" si="97"/>
        <v>0</v>
      </c>
      <c r="BJ47" s="3"/>
      <c r="BK47" s="3"/>
      <c r="BL47" s="76">
        <f t="shared" si="98"/>
        <v>0</v>
      </c>
      <c r="BM47" s="3">
        <f t="shared" si="99"/>
        <v>0</v>
      </c>
      <c r="BN47" s="3">
        <f t="shared" si="100"/>
        <v>0</v>
      </c>
      <c r="BO47" s="36"/>
      <c r="BP47" s="3">
        <f t="shared" si="101"/>
        <v>0</v>
      </c>
      <c r="BQ47" s="3">
        <f t="shared" si="102"/>
        <v>0</v>
      </c>
      <c r="BS47" s="35">
        <v>14</v>
      </c>
      <c r="BT47" s="3">
        <f t="shared" si="103"/>
        <v>0</v>
      </c>
      <c r="BU47" s="3"/>
      <c r="BV47" s="3"/>
      <c r="BW47" s="76">
        <f t="shared" si="104"/>
        <v>0</v>
      </c>
      <c r="BX47" s="3">
        <f t="shared" si="105"/>
        <v>0</v>
      </c>
      <c r="BY47" s="3">
        <f t="shared" si="106"/>
        <v>0</v>
      </c>
      <c r="BZ47" s="36"/>
      <c r="CA47" s="3">
        <f t="shared" si="107"/>
        <v>0</v>
      </c>
      <c r="CB47" s="3">
        <f t="shared" si="108"/>
        <v>0</v>
      </c>
      <c r="CD47" s="35">
        <v>14</v>
      </c>
      <c r="CE47" s="3">
        <f t="shared" si="109"/>
        <v>0</v>
      </c>
      <c r="CF47" s="3"/>
      <c r="CG47" s="3"/>
      <c r="CH47" s="76">
        <f t="shared" si="110"/>
        <v>0</v>
      </c>
      <c r="CI47" s="3">
        <f t="shared" si="111"/>
        <v>0</v>
      </c>
      <c r="CJ47" s="3">
        <f t="shared" si="112"/>
        <v>0</v>
      </c>
      <c r="CK47" s="36"/>
      <c r="CL47" s="3">
        <f t="shared" si="113"/>
        <v>0</v>
      </c>
      <c r="CM47" s="3">
        <f t="shared" si="114"/>
        <v>0</v>
      </c>
      <c r="CO47" s="35">
        <v>14</v>
      </c>
      <c r="CP47" s="3">
        <f t="shared" si="115"/>
        <v>0</v>
      </c>
      <c r="CQ47" s="3"/>
      <c r="CR47" s="3"/>
      <c r="CS47" s="76">
        <f t="shared" si="116"/>
        <v>0</v>
      </c>
      <c r="CT47" s="3">
        <f t="shared" si="117"/>
        <v>0</v>
      </c>
      <c r="CU47" s="3">
        <f t="shared" si="118"/>
        <v>0</v>
      </c>
      <c r="CV47" s="36"/>
      <c r="CW47" s="3">
        <f t="shared" si="119"/>
        <v>0</v>
      </c>
      <c r="CX47" s="3">
        <f t="shared" si="120"/>
        <v>0</v>
      </c>
      <c r="CZ47" s="35">
        <v>14</v>
      </c>
      <c r="DA47" s="3">
        <f t="shared" si="121"/>
        <v>0</v>
      </c>
      <c r="DB47" s="3"/>
      <c r="DC47" s="3"/>
      <c r="DD47" s="76">
        <f t="shared" si="122"/>
        <v>0</v>
      </c>
      <c r="DE47" s="3">
        <f t="shared" si="123"/>
        <v>0</v>
      </c>
      <c r="DF47" s="3">
        <f t="shared" si="124"/>
        <v>0</v>
      </c>
      <c r="DG47" s="36"/>
      <c r="DH47" s="3">
        <f t="shared" si="125"/>
        <v>0</v>
      </c>
      <c r="DI47" s="3">
        <f t="shared" si="126"/>
        <v>0</v>
      </c>
    </row>
    <row r="48" spans="2:113" x14ac:dyDescent="0.25">
      <c r="P48" s="35">
        <v>17</v>
      </c>
      <c r="Q48" s="3"/>
      <c r="R48" s="3">
        <f t="shared" si="73"/>
        <v>0</v>
      </c>
      <c r="S48" s="3"/>
      <c r="T48" s="76">
        <f t="shared" si="74"/>
        <v>0</v>
      </c>
      <c r="U48" s="3">
        <f t="shared" si="75"/>
        <v>0</v>
      </c>
      <c r="V48" s="3">
        <f t="shared" si="76"/>
        <v>0</v>
      </c>
      <c r="W48" s="36">
        <v>0.08</v>
      </c>
      <c r="X48" s="3">
        <f t="shared" si="77"/>
        <v>0</v>
      </c>
      <c r="Y48" s="3">
        <f t="shared" si="78"/>
        <v>0</v>
      </c>
      <c r="Z48"/>
      <c r="AA48" s="35">
        <v>17</v>
      </c>
      <c r="AB48" s="3">
        <f t="shared" si="79"/>
        <v>0</v>
      </c>
      <c r="AC48" s="3"/>
      <c r="AD48" s="3"/>
      <c r="AE48" s="76">
        <f t="shared" si="80"/>
        <v>0</v>
      </c>
      <c r="AF48" s="3">
        <f t="shared" si="81"/>
        <v>0</v>
      </c>
      <c r="AG48" s="3">
        <f t="shared" si="82"/>
        <v>0</v>
      </c>
      <c r="AH48" s="36">
        <v>0.08</v>
      </c>
      <c r="AI48" s="3">
        <f t="shared" si="83"/>
        <v>0</v>
      </c>
      <c r="AJ48" s="3">
        <f t="shared" si="84"/>
        <v>0</v>
      </c>
      <c r="AK48"/>
      <c r="AL48" s="35">
        <v>17</v>
      </c>
      <c r="AM48" s="3">
        <f t="shared" si="85"/>
        <v>0</v>
      </c>
      <c r="AN48" s="3"/>
      <c r="AO48" s="3"/>
      <c r="AP48" s="76">
        <f t="shared" si="86"/>
        <v>0</v>
      </c>
      <c r="AQ48" s="3">
        <f t="shared" si="87"/>
        <v>0</v>
      </c>
      <c r="AR48" s="3">
        <f t="shared" si="88"/>
        <v>0</v>
      </c>
      <c r="AS48" s="36">
        <v>0.08</v>
      </c>
      <c r="AT48" s="3">
        <f t="shared" si="89"/>
        <v>0</v>
      </c>
      <c r="AU48" s="3">
        <f t="shared" si="90"/>
        <v>0</v>
      </c>
      <c r="AV48"/>
      <c r="AW48" s="35">
        <v>17</v>
      </c>
      <c r="AX48" s="3">
        <f t="shared" si="91"/>
        <v>0</v>
      </c>
      <c r="AY48" s="3"/>
      <c r="AZ48" s="3"/>
      <c r="BA48" s="76">
        <f t="shared" si="92"/>
        <v>0</v>
      </c>
      <c r="BB48" s="3">
        <f t="shared" si="93"/>
        <v>0</v>
      </c>
      <c r="BC48" s="3">
        <f t="shared" si="94"/>
        <v>0</v>
      </c>
      <c r="BD48" s="36">
        <v>0.08</v>
      </c>
      <c r="BE48" s="3">
        <f t="shared" si="95"/>
        <v>0</v>
      </c>
      <c r="BF48" s="3">
        <f t="shared" si="96"/>
        <v>0</v>
      </c>
      <c r="BG48"/>
      <c r="BH48" s="35">
        <v>17</v>
      </c>
      <c r="BI48" s="3">
        <f t="shared" si="97"/>
        <v>0</v>
      </c>
      <c r="BJ48" s="3"/>
      <c r="BK48" s="3"/>
      <c r="BL48" s="76">
        <f t="shared" si="98"/>
        <v>0</v>
      </c>
      <c r="BM48" s="3">
        <f t="shared" si="99"/>
        <v>0</v>
      </c>
      <c r="BN48" s="3">
        <f t="shared" si="100"/>
        <v>0</v>
      </c>
      <c r="BO48" s="36">
        <v>0.08</v>
      </c>
      <c r="BP48" s="3">
        <f t="shared" si="101"/>
        <v>0</v>
      </c>
      <c r="BQ48" s="3">
        <f t="shared" si="102"/>
        <v>0</v>
      </c>
      <c r="BS48" s="35">
        <v>17</v>
      </c>
      <c r="BT48" s="3">
        <f t="shared" si="103"/>
        <v>0</v>
      </c>
      <c r="BU48" s="3"/>
      <c r="BV48" s="3"/>
      <c r="BW48" s="76">
        <f t="shared" si="104"/>
        <v>0</v>
      </c>
      <c r="BX48" s="3">
        <f t="shared" si="105"/>
        <v>0</v>
      </c>
      <c r="BY48" s="3">
        <f t="shared" si="106"/>
        <v>0</v>
      </c>
      <c r="BZ48" s="36">
        <v>0.08</v>
      </c>
      <c r="CA48" s="3">
        <f t="shared" si="107"/>
        <v>0</v>
      </c>
      <c r="CB48" s="3">
        <f t="shared" si="108"/>
        <v>0</v>
      </c>
      <c r="CD48" s="35">
        <v>17</v>
      </c>
      <c r="CE48" s="3">
        <f t="shared" si="109"/>
        <v>0</v>
      </c>
      <c r="CF48" s="3"/>
      <c r="CG48" s="3"/>
      <c r="CH48" s="76">
        <f t="shared" si="110"/>
        <v>0</v>
      </c>
      <c r="CI48" s="3">
        <f t="shared" si="111"/>
        <v>0</v>
      </c>
      <c r="CJ48" s="3">
        <f t="shared" si="112"/>
        <v>0</v>
      </c>
      <c r="CK48" s="36">
        <v>0.08</v>
      </c>
      <c r="CL48" s="3">
        <f t="shared" si="113"/>
        <v>0</v>
      </c>
      <c r="CM48" s="3">
        <f t="shared" si="114"/>
        <v>0</v>
      </c>
      <c r="CO48" s="35">
        <v>17</v>
      </c>
      <c r="CP48" s="3">
        <f t="shared" si="115"/>
        <v>0</v>
      </c>
      <c r="CQ48" s="3"/>
      <c r="CR48" s="3"/>
      <c r="CS48" s="76">
        <f t="shared" si="116"/>
        <v>0</v>
      </c>
      <c r="CT48" s="3">
        <f t="shared" si="117"/>
        <v>0</v>
      </c>
      <c r="CU48" s="3">
        <f t="shared" si="118"/>
        <v>0</v>
      </c>
      <c r="CV48" s="36">
        <v>0.08</v>
      </c>
      <c r="CW48" s="3">
        <f t="shared" si="119"/>
        <v>0</v>
      </c>
      <c r="CX48" s="3">
        <f t="shared" si="120"/>
        <v>0</v>
      </c>
      <c r="CZ48" s="35">
        <v>17</v>
      </c>
      <c r="DA48" s="3">
        <f t="shared" si="121"/>
        <v>0</v>
      </c>
      <c r="DB48" s="3"/>
      <c r="DC48" s="3"/>
      <c r="DD48" s="76">
        <f t="shared" si="122"/>
        <v>0</v>
      </c>
      <c r="DE48" s="3">
        <f t="shared" si="123"/>
        <v>0</v>
      </c>
      <c r="DF48" s="3">
        <f t="shared" si="124"/>
        <v>0</v>
      </c>
      <c r="DG48" s="36">
        <v>0.08</v>
      </c>
      <c r="DH48" s="3">
        <f t="shared" si="125"/>
        <v>0</v>
      </c>
      <c r="DI48" s="3">
        <f t="shared" si="126"/>
        <v>0</v>
      </c>
    </row>
    <row r="49" spans="16:113" x14ac:dyDescent="0.25">
      <c r="P49" s="35">
        <v>42</v>
      </c>
      <c r="Q49" s="3"/>
      <c r="R49" s="3">
        <f t="shared" si="73"/>
        <v>0</v>
      </c>
      <c r="S49" s="3"/>
      <c r="T49" s="76">
        <f t="shared" si="74"/>
        <v>0</v>
      </c>
      <c r="U49" s="3">
        <f t="shared" si="75"/>
        <v>0</v>
      </c>
      <c r="V49" s="3">
        <f t="shared" si="76"/>
        <v>0</v>
      </c>
      <c r="W49" s="36">
        <v>0.12</v>
      </c>
      <c r="X49" s="3">
        <f t="shared" si="77"/>
        <v>0</v>
      </c>
      <c r="Y49" s="3">
        <f t="shared" si="78"/>
        <v>0</v>
      </c>
      <c r="Z49"/>
      <c r="AA49" s="35">
        <v>42</v>
      </c>
      <c r="AB49" s="3">
        <f t="shared" si="79"/>
        <v>0</v>
      </c>
      <c r="AC49" s="3"/>
      <c r="AD49" s="3"/>
      <c r="AE49" s="76">
        <f t="shared" si="80"/>
        <v>0</v>
      </c>
      <c r="AF49" s="3">
        <f t="shared" si="81"/>
        <v>0</v>
      </c>
      <c r="AG49" s="3">
        <f t="shared" si="82"/>
        <v>0</v>
      </c>
      <c r="AH49" s="36">
        <v>0.12</v>
      </c>
      <c r="AI49" s="3">
        <f t="shared" si="83"/>
        <v>0</v>
      </c>
      <c r="AJ49" s="3">
        <f t="shared" si="84"/>
        <v>0</v>
      </c>
      <c r="AK49"/>
      <c r="AL49" s="35">
        <v>42</v>
      </c>
      <c r="AM49" s="3">
        <f t="shared" si="85"/>
        <v>0</v>
      </c>
      <c r="AN49" s="3"/>
      <c r="AO49" s="3"/>
      <c r="AP49" s="76">
        <f t="shared" si="86"/>
        <v>0</v>
      </c>
      <c r="AQ49" s="3">
        <f t="shared" si="87"/>
        <v>0</v>
      </c>
      <c r="AR49" s="3">
        <f t="shared" si="88"/>
        <v>0</v>
      </c>
      <c r="AS49" s="36">
        <v>0.12</v>
      </c>
      <c r="AT49" s="3">
        <f t="shared" si="89"/>
        <v>0</v>
      </c>
      <c r="AU49" s="3">
        <f t="shared" si="90"/>
        <v>0</v>
      </c>
      <c r="AV49"/>
      <c r="AW49" s="35">
        <v>42</v>
      </c>
      <c r="AX49" s="3">
        <f t="shared" si="91"/>
        <v>0</v>
      </c>
      <c r="AY49" s="3"/>
      <c r="AZ49" s="3"/>
      <c r="BA49" s="76">
        <f t="shared" si="92"/>
        <v>0</v>
      </c>
      <c r="BB49" s="3">
        <f t="shared" si="93"/>
        <v>0</v>
      </c>
      <c r="BC49" s="3">
        <f t="shared" si="94"/>
        <v>0</v>
      </c>
      <c r="BD49" s="36">
        <v>0.12</v>
      </c>
      <c r="BE49" s="3">
        <f t="shared" si="95"/>
        <v>0</v>
      </c>
      <c r="BF49" s="3">
        <f t="shared" si="96"/>
        <v>0</v>
      </c>
      <c r="BG49"/>
      <c r="BH49" s="35">
        <v>42</v>
      </c>
      <c r="BI49" s="3">
        <f t="shared" si="97"/>
        <v>0</v>
      </c>
      <c r="BJ49" s="3"/>
      <c r="BK49" s="3"/>
      <c r="BL49" s="76">
        <f t="shared" si="98"/>
        <v>0</v>
      </c>
      <c r="BM49" s="3">
        <f t="shared" si="99"/>
        <v>0</v>
      </c>
      <c r="BN49" s="3">
        <f t="shared" si="100"/>
        <v>0</v>
      </c>
      <c r="BO49" s="36">
        <v>0.12</v>
      </c>
      <c r="BP49" s="3">
        <f t="shared" si="101"/>
        <v>0</v>
      </c>
      <c r="BQ49" s="3">
        <f t="shared" si="102"/>
        <v>0</v>
      </c>
      <c r="BS49" s="35">
        <v>42</v>
      </c>
      <c r="BT49" s="3">
        <f t="shared" si="103"/>
        <v>0</v>
      </c>
      <c r="BU49" s="3"/>
      <c r="BV49" s="3"/>
      <c r="BW49" s="76">
        <f t="shared" si="104"/>
        <v>0</v>
      </c>
      <c r="BX49" s="3">
        <f t="shared" si="105"/>
        <v>0</v>
      </c>
      <c r="BY49" s="3">
        <f t="shared" si="106"/>
        <v>0</v>
      </c>
      <c r="BZ49" s="36">
        <v>0.12</v>
      </c>
      <c r="CA49" s="3">
        <f t="shared" si="107"/>
        <v>0</v>
      </c>
      <c r="CB49" s="3">
        <f t="shared" si="108"/>
        <v>0</v>
      </c>
      <c r="CD49" s="35">
        <v>42</v>
      </c>
      <c r="CE49" s="3">
        <f t="shared" si="109"/>
        <v>0</v>
      </c>
      <c r="CF49" s="3"/>
      <c r="CG49" s="3"/>
      <c r="CH49" s="76">
        <f t="shared" si="110"/>
        <v>0</v>
      </c>
      <c r="CI49" s="3">
        <f t="shared" si="111"/>
        <v>0</v>
      </c>
      <c r="CJ49" s="3">
        <f t="shared" si="112"/>
        <v>0</v>
      </c>
      <c r="CK49" s="36">
        <v>0.12</v>
      </c>
      <c r="CL49" s="3">
        <f t="shared" si="113"/>
        <v>0</v>
      </c>
      <c r="CM49" s="3">
        <f t="shared" si="114"/>
        <v>0</v>
      </c>
      <c r="CO49" s="35">
        <v>42</v>
      </c>
      <c r="CP49" s="3">
        <f t="shared" si="115"/>
        <v>0</v>
      </c>
      <c r="CQ49" s="3"/>
      <c r="CR49" s="3"/>
      <c r="CS49" s="76">
        <f t="shared" si="116"/>
        <v>0</v>
      </c>
      <c r="CT49" s="3">
        <f t="shared" si="117"/>
        <v>0</v>
      </c>
      <c r="CU49" s="3">
        <f t="shared" si="118"/>
        <v>0</v>
      </c>
      <c r="CV49" s="36">
        <v>0.12</v>
      </c>
      <c r="CW49" s="3">
        <f t="shared" si="119"/>
        <v>0</v>
      </c>
      <c r="CX49" s="3">
        <f t="shared" si="120"/>
        <v>0</v>
      </c>
      <c r="CZ49" s="35">
        <v>42</v>
      </c>
      <c r="DA49" s="3">
        <f t="shared" si="121"/>
        <v>0</v>
      </c>
      <c r="DB49" s="3"/>
      <c r="DC49" s="3"/>
      <c r="DD49" s="76">
        <f t="shared" si="122"/>
        <v>0</v>
      </c>
      <c r="DE49" s="3">
        <f t="shared" si="123"/>
        <v>0</v>
      </c>
      <c r="DF49" s="3">
        <f t="shared" si="124"/>
        <v>0</v>
      </c>
      <c r="DG49" s="36">
        <v>0.12</v>
      </c>
      <c r="DH49" s="3">
        <f t="shared" si="125"/>
        <v>0</v>
      </c>
      <c r="DI49" s="3">
        <f t="shared" si="126"/>
        <v>0</v>
      </c>
    </row>
    <row r="50" spans="16:113" x14ac:dyDescent="0.25">
      <c r="P50" s="35">
        <v>43.1</v>
      </c>
      <c r="Q50" s="3"/>
      <c r="R50" s="3">
        <f t="shared" si="73"/>
        <v>0</v>
      </c>
      <c r="S50" s="3"/>
      <c r="T50" s="76">
        <f t="shared" si="74"/>
        <v>0</v>
      </c>
      <c r="U50" s="3">
        <f t="shared" si="75"/>
        <v>0</v>
      </c>
      <c r="V50" s="3">
        <f t="shared" si="76"/>
        <v>0</v>
      </c>
      <c r="W50" s="36">
        <v>0.3</v>
      </c>
      <c r="X50" s="3">
        <f t="shared" si="77"/>
        <v>0</v>
      </c>
      <c r="Y50" s="3">
        <f t="shared" si="78"/>
        <v>0</v>
      </c>
      <c r="Z50"/>
      <c r="AA50" s="35">
        <v>43.1</v>
      </c>
      <c r="AB50" s="3">
        <f t="shared" si="79"/>
        <v>0</v>
      </c>
      <c r="AC50" s="3"/>
      <c r="AD50" s="3"/>
      <c r="AE50" s="76">
        <f t="shared" si="80"/>
        <v>0</v>
      </c>
      <c r="AF50" s="3">
        <f t="shared" si="81"/>
        <v>0</v>
      </c>
      <c r="AG50" s="3">
        <f t="shared" si="82"/>
        <v>0</v>
      </c>
      <c r="AH50" s="36">
        <v>0.3</v>
      </c>
      <c r="AI50" s="3">
        <f t="shared" si="83"/>
        <v>0</v>
      </c>
      <c r="AJ50" s="3">
        <f t="shared" si="84"/>
        <v>0</v>
      </c>
      <c r="AK50"/>
      <c r="AL50" s="35">
        <v>43.1</v>
      </c>
      <c r="AM50" s="3">
        <f t="shared" si="85"/>
        <v>0</v>
      </c>
      <c r="AN50" s="3"/>
      <c r="AO50" s="3"/>
      <c r="AP50" s="76">
        <f t="shared" si="86"/>
        <v>0</v>
      </c>
      <c r="AQ50" s="3">
        <f t="shared" si="87"/>
        <v>0</v>
      </c>
      <c r="AR50" s="3">
        <f t="shared" si="88"/>
        <v>0</v>
      </c>
      <c r="AS50" s="36">
        <v>0.3</v>
      </c>
      <c r="AT50" s="3">
        <f t="shared" si="89"/>
        <v>0</v>
      </c>
      <c r="AU50" s="3">
        <f t="shared" si="90"/>
        <v>0</v>
      </c>
      <c r="AV50"/>
      <c r="AW50" s="35">
        <v>43.1</v>
      </c>
      <c r="AX50" s="3">
        <f t="shared" si="91"/>
        <v>0</v>
      </c>
      <c r="AY50" s="3"/>
      <c r="AZ50" s="3"/>
      <c r="BA50" s="76">
        <f t="shared" si="92"/>
        <v>0</v>
      </c>
      <c r="BB50" s="3">
        <f t="shared" si="93"/>
        <v>0</v>
      </c>
      <c r="BC50" s="3">
        <f t="shared" si="94"/>
        <v>0</v>
      </c>
      <c r="BD50" s="36">
        <v>0.3</v>
      </c>
      <c r="BE50" s="3">
        <f t="shared" si="95"/>
        <v>0</v>
      </c>
      <c r="BF50" s="3">
        <f t="shared" si="96"/>
        <v>0</v>
      </c>
      <c r="BG50"/>
      <c r="BH50" s="35">
        <v>43.1</v>
      </c>
      <c r="BI50" s="3">
        <f t="shared" si="97"/>
        <v>0</v>
      </c>
      <c r="BJ50" s="3"/>
      <c r="BK50" s="3"/>
      <c r="BL50" s="76">
        <f t="shared" si="98"/>
        <v>0</v>
      </c>
      <c r="BM50" s="3">
        <f t="shared" si="99"/>
        <v>0</v>
      </c>
      <c r="BN50" s="3">
        <f t="shared" si="100"/>
        <v>0</v>
      </c>
      <c r="BO50" s="36">
        <v>0.3</v>
      </c>
      <c r="BP50" s="3">
        <f t="shared" si="101"/>
        <v>0</v>
      </c>
      <c r="BQ50" s="3">
        <f t="shared" si="102"/>
        <v>0</v>
      </c>
      <c r="BS50" s="35">
        <v>43.1</v>
      </c>
      <c r="BT50" s="3">
        <f t="shared" si="103"/>
        <v>0</v>
      </c>
      <c r="BU50" s="3"/>
      <c r="BV50" s="3"/>
      <c r="BW50" s="76">
        <f t="shared" si="104"/>
        <v>0</v>
      </c>
      <c r="BX50" s="3">
        <f t="shared" si="105"/>
        <v>0</v>
      </c>
      <c r="BY50" s="3">
        <f t="shared" si="106"/>
        <v>0</v>
      </c>
      <c r="BZ50" s="36">
        <v>0.3</v>
      </c>
      <c r="CA50" s="3">
        <f t="shared" si="107"/>
        <v>0</v>
      </c>
      <c r="CB50" s="3">
        <f t="shared" si="108"/>
        <v>0</v>
      </c>
      <c r="CD50" s="35">
        <v>43.1</v>
      </c>
      <c r="CE50" s="3">
        <f t="shared" si="109"/>
        <v>0</v>
      </c>
      <c r="CF50" s="3"/>
      <c r="CG50" s="3"/>
      <c r="CH50" s="76">
        <f t="shared" si="110"/>
        <v>0</v>
      </c>
      <c r="CI50" s="3">
        <f t="shared" si="111"/>
        <v>0</v>
      </c>
      <c r="CJ50" s="3">
        <f t="shared" si="112"/>
        <v>0</v>
      </c>
      <c r="CK50" s="36">
        <v>0.3</v>
      </c>
      <c r="CL50" s="3">
        <f t="shared" si="113"/>
        <v>0</v>
      </c>
      <c r="CM50" s="3">
        <f t="shared" si="114"/>
        <v>0</v>
      </c>
      <c r="CO50" s="35">
        <v>43.1</v>
      </c>
      <c r="CP50" s="3">
        <f t="shared" si="115"/>
        <v>0</v>
      </c>
      <c r="CQ50" s="3"/>
      <c r="CR50" s="3"/>
      <c r="CS50" s="76">
        <f t="shared" si="116"/>
        <v>0</v>
      </c>
      <c r="CT50" s="3">
        <f t="shared" si="117"/>
        <v>0</v>
      </c>
      <c r="CU50" s="3">
        <f t="shared" si="118"/>
        <v>0</v>
      </c>
      <c r="CV50" s="36">
        <v>0.3</v>
      </c>
      <c r="CW50" s="3">
        <f t="shared" si="119"/>
        <v>0</v>
      </c>
      <c r="CX50" s="3">
        <f t="shared" si="120"/>
        <v>0</v>
      </c>
      <c r="CZ50" s="35">
        <v>43.1</v>
      </c>
      <c r="DA50" s="3">
        <f t="shared" si="121"/>
        <v>0</v>
      </c>
      <c r="DB50" s="3"/>
      <c r="DC50" s="3"/>
      <c r="DD50" s="76">
        <f t="shared" si="122"/>
        <v>0</v>
      </c>
      <c r="DE50" s="3">
        <f t="shared" si="123"/>
        <v>0</v>
      </c>
      <c r="DF50" s="3">
        <f t="shared" si="124"/>
        <v>0</v>
      </c>
      <c r="DG50" s="36">
        <v>0.3</v>
      </c>
      <c r="DH50" s="3">
        <f t="shared" si="125"/>
        <v>0</v>
      </c>
      <c r="DI50" s="3">
        <f t="shared" si="126"/>
        <v>0</v>
      </c>
    </row>
    <row r="51" spans="16:113" x14ac:dyDescent="0.25">
      <c r="P51" s="35">
        <v>43.2</v>
      </c>
      <c r="Q51" s="3"/>
      <c r="R51" s="3">
        <f t="shared" si="73"/>
        <v>0</v>
      </c>
      <c r="S51" s="3"/>
      <c r="T51" s="76">
        <f t="shared" si="74"/>
        <v>0</v>
      </c>
      <c r="U51" s="3">
        <f t="shared" si="75"/>
        <v>0</v>
      </c>
      <c r="V51" s="3">
        <f t="shared" si="76"/>
        <v>0</v>
      </c>
      <c r="W51" s="36">
        <v>0.5</v>
      </c>
      <c r="X51" s="3">
        <f t="shared" si="77"/>
        <v>0</v>
      </c>
      <c r="Y51" s="3">
        <f t="shared" si="78"/>
        <v>0</v>
      </c>
      <c r="Z51"/>
      <c r="AA51" s="35">
        <v>43.2</v>
      </c>
      <c r="AB51" s="3">
        <f t="shared" si="79"/>
        <v>0</v>
      </c>
      <c r="AC51" s="3"/>
      <c r="AD51" s="3"/>
      <c r="AE51" s="76">
        <f t="shared" si="80"/>
        <v>0</v>
      </c>
      <c r="AF51" s="3">
        <f t="shared" si="81"/>
        <v>0</v>
      </c>
      <c r="AG51" s="3">
        <f t="shared" si="82"/>
        <v>0</v>
      </c>
      <c r="AH51" s="36">
        <v>0.5</v>
      </c>
      <c r="AI51" s="3">
        <f t="shared" si="83"/>
        <v>0</v>
      </c>
      <c r="AJ51" s="3">
        <f t="shared" si="84"/>
        <v>0</v>
      </c>
      <c r="AK51"/>
      <c r="AL51" s="35">
        <v>43.2</v>
      </c>
      <c r="AM51" s="3">
        <f t="shared" si="85"/>
        <v>0</v>
      </c>
      <c r="AN51" s="3"/>
      <c r="AO51" s="3"/>
      <c r="AP51" s="76">
        <f t="shared" si="86"/>
        <v>0</v>
      </c>
      <c r="AQ51" s="3">
        <f t="shared" si="87"/>
        <v>0</v>
      </c>
      <c r="AR51" s="3">
        <f t="shared" si="88"/>
        <v>0</v>
      </c>
      <c r="AS51" s="36">
        <v>0.5</v>
      </c>
      <c r="AT51" s="3">
        <f t="shared" si="89"/>
        <v>0</v>
      </c>
      <c r="AU51" s="3">
        <f t="shared" si="90"/>
        <v>0</v>
      </c>
      <c r="AV51"/>
      <c r="AW51" s="35">
        <v>43.2</v>
      </c>
      <c r="AX51" s="3">
        <f t="shared" si="91"/>
        <v>0</v>
      </c>
      <c r="AY51" s="3"/>
      <c r="AZ51" s="3"/>
      <c r="BA51" s="76">
        <f t="shared" si="92"/>
        <v>0</v>
      </c>
      <c r="BB51" s="3">
        <f t="shared" si="93"/>
        <v>0</v>
      </c>
      <c r="BC51" s="3">
        <f t="shared" si="94"/>
        <v>0</v>
      </c>
      <c r="BD51" s="36">
        <v>0.5</v>
      </c>
      <c r="BE51" s="3">
        <f t="shared" si="95"/>
        <v>0</v>
      </c>
      <c r="BF51" s="3">
        <f t="shared" si="96"/>
        <v>0</v>
      </c>
      <c r="BG51"/>
      <c r="BH51" s="35">
        <v>43.2</v>
      </c>
      <c r="BI51" s="3">
        <f t="shared" si="97"/>
        <v>0</v>
      </c>
      <c r="BJ51" s="3"/>
      <c r="BK51" s="3"/>
      <c r="BL51" s="76">
        <f t="shared" si="98"/>
        <v>0</v>
      </c>
      <c r="BM51" s="3">
        <f t="shared" si="99"/>
        <v>0</v>
      </c>
      <c r="BN51" s="3">
        <f t="shared" si="100"/>
        <v>0</v>
      </c>
      <c r="BO51" s="36">
        <v>0.5</v>
      </c>
      <c r="BP51" s="3">
        <f t="shared" si="101"/>
        <v>0</v>
      </c>
      <c r="BQ51" s="3">
        <f t="shared" si="102"/>
        <v>0</v>
      </c>
      <c r="BS51" s="35">
        <v>43.2</v>
      </c>
      <c r="BT51" s="3">
        <f t="shared" si="103"/>
        <v>0</v>
      </c>
      <c r="BU51" s="3"/>
      <c r="BV51" s="3"/>
      <c r="BW51" s="76">
        <f t="shared" si="104"/>
        <v>0</v>
      </c>
      <c r="BX51" s="3">
        <f t="shared" si="105"/>
        <v>0</v>
      </c>
      <c r="BY51" s="3">
        <f t="shared" si="106"/>
        <v>0</v>
      </c>
      <c r="BZ51" s="36">
        <v>0.5</v>
      </c>
      <c r="CA51" s="3">
        <f t="shared" si="107"/>
        <v>0</v>
      </c>
      <c r="CB51" s="3">
        <f t="shared" si="108"/>
        <v>0</v>
      </c>
      <c r="CD51" s="35">
        <v>43.2</v>
      </c>
      <c r="CE51" s="3">
        <f t="shared" si="109"/>
        <v>0</v>
      </c>
      <c r="CF51" s="3"/>
      <c r="CG51" s="3"/>
      <c r="CH51" s="76">
        <f t="shared" si="110"/>
        <v>0</v>
      </c>
      <c r="CI51" s="3">
        <f t="shared" si="111"/>
        <v>0</v>
      </c>
      <c r="CJ51" s="3">
        <f t="shared" si="112"/>
        <v>0</v>
      </c>
      <c r="CK51" s="36">
        <v>0.5</v>
      </c>
      <c r="CL51" s="3">
        <f t="shared" si="113"/>
        <v>0</v>
      </c>
      <c r="CM51" s="3">
        <f t="shared" si="114"/>
        <v>0</v>
      </c>
      <c r="CO51" s="35">
        <v>43.2</v>
      </c>
      <c r="CP51" s="3">
        <f t="shared" si="115"/>
        <v>0</v>
      </c>
      <c r="CQ51" s="3"/>
      <c r="CR51" s="3"/>
      <c r="CS51" s="76">
        <f t="shared" si="116"/>
        <v>0</v>
      </c>
      <c r="CT51" s="3">
        <f t="shared" si="117"/>
        <v>0</v>
      </c>
      <c r="CU51" s="3">
        <f t="shared" si="118"/>
        <v>0</v>
      </c>
      <c r="CV51" s="36">
        <v>0.5</v>
      </c>
      <c r="CW51" s="3">
        <f t="shared" si="119"/>
        <v>0</v>
      </c>
      <c r="CX51" s="3">
        <f t="shared" si="120"/>
        <v>0</v>
      </c>
      <c r="CZ51" s="35">
        <v>43.2</v>
      </c>
      <c r="DA51" s="3">
        <f t="shared" si="121"/>
        <v>0</v>
      </c>
      <c r="DB51" s="3"/>
      <c r="DC51" s="3"/>
      <c r="DD51" s="76">
        <f t="shared" si="122"/>
        <v>0</v>
      </c>
      <c r="DE51" s="3">
        <f t="shared" si="123"/>
        <v>0</v>
      </c>
      <c r="DF51" s="3">
        <f t="shared" si="124"/>
        <v>0</v>
      </c>
      <c r="DG51" s="36">
        <v>0.5</v>
      </c>
      <c r="DH51" s="3">
        <f t="shared" si="125"/>
        <v>0</v>
      </c>
      <c r="DI51" s="3">
        <f t="shared" si="126"/>
        <v>0</v>
      </c>
    </row>
    <row r="52" spans="16:113" x14ac:dyDescent="0.25">
      <c r="P52" s="35">
        <v>45</v>
      </c>
      <c r="Q52" s="3"/>
      <c r="R52" s="3">
        <f t="shared" si="73"/>
        <v>0</v>
      </c>
      <c r="S52" s="3"/>
      <c r="T52" s="76">
        <f t="shared" si="74"/>
        <v>0</v>
      </c>
      <c r="U52" s="3">
        <f t="shared" si="75"/>
        <v>0</v>
      </c>
      <c r="V52" s="3">
        <f t="shared" si="76"/>
        <v>0</v>
      </c>
      <c r="W52" s="36">
        <v>0.45</v>
      </c>
      <c r="X52" s="3">
        <f t="shared" si="77"/>
        <v>0</v>
      </c>
      <c r="Y52" s="3">
        <f t="shared" si="78"/>
        <v>0</v>
      </c>
      <c r="Z52"/>
      <c r="AA52" s="35">
        <v>45</v>
      </c>
      <c r="AB52" s="3">
        <f t="shared" si="79"/>
        <v>0</v>
      </c>
      <c r="AC52" s="3"/>
      <c r="AD52" s="3"/>
      <c r="AE52" s="76">
        <f t="shared" si="80"/>
        <v>0</v>
      </c>
      <c r="AF52" s="3">
        <f t="shared" si="81"/>
        <v>0</v>
      </c>
      <c r="AG52" s="3">
        <f t="shared" si="82"/>
        <v>0</v>
      </c>
      <c r="AH52" s="36">
        <v>0.45</v>
      </c>
      <c r="AI52" s="3">
        <f t="shared" si="83"/>
        <v>0</v>
      </c>
      <c r="AJ52" s="3">
        <f t="shared" si="84"/>
        <v>0</v>
      </c>
      <c r="AK52"/>
      <c r="AL52" s="35">
        <v>45</v>
      </c>
      <c r="AM52" s="3">
        <f t="shared" si="85"/>
        <v>0</v>
      </c>
      <c r="AN52" s="3"/>
      <c r="AO52" s="3"/>
      <c r="AP52" s="76">
        <f t="shared" si="86"/>
        <v>0</v>
      </c>
      <c r="AQ52" s="3">
        <f t="shared" si="87"/>
        <v>0</v>
      </c>
      <c r="AR52" s="3">
        <f t="shared" si="88"/>
        <v>0</v>
      </c>
      <c r="AS52" s="36">
        <v>0.45</v>
      </c>
      <c r="AT52" s="3">
        <f t="shared" si="89"/>
        <v>0</v>
      </c>
      <c r="AU52" s="3">
        <f t="shared" si="90"/>
        <v>0</v>
      </c>
      <c r="AV52"/>
      <c r="AW52" s="35">
        <v>45</v>
      </c>
      <c r="AX52" s="3">
        <f t="shared" si="91"/>
        <v>0</v>
      </c>
      <c r="AY52" s="3"/>
      <c r="AZ52" s="3"/>
      <c r="BA52" s="76">
        <f t="shared" si="92"/>
        <v>0</v>
      </c>
      <c r="BB52" s="3">
        <f t="shared" si="93"/>
        <v>0</v>
      </c>
      <c r="BC52" s="3">
        <f t="shared" si="94"/>
        <v>0</v>
      </c>
      <c r="BD52" s="36">
        <v>0.45</v>
      </c>
      <c r="BE52" s="3">
        <f t="shared" si="95"/>
        <v>0</v>
      </c>
      <c r="BF52" s="3">
        <f t="shared" si="96"/>
        <v>0</v>
      </c>
      <c r="BG52"/>
      <c r="BH52" s="35">
        <v>45</v>
      </c>
      <c r="BI52" s="3">
        <f t="shared" si="97"/>
        <v>0</v>
      </c>
      <c r="BJ52" s="3"/>
      <c r="BK52" s="3"/>
      <c r="BL52" s="76">
        <f t="shared" si="98"/>
        <v>0</v>
      </c>
      <c r="BM52" s="3">
        <f t="shared" si="99"/>
        <v>0</v>
      </c>
      <c r="BN52" s="3">
        <f t="shared" si="100"/>
        <v>0</v>
      </c>
      <c r="BO52" s="36">
        <v>0.45</v>
      </c>
      <c r="BP52" s="3">
        <f t="shared" si="101"/>
        <v>0</v>
      </c>
      <c r="BQ52" s="3">
        <f t="shared" si="102"/>
        <v>0</v>
      </c>
      <c r="BS52" s="35">
        <v>45</v>
      </c>
      <c r="BT52" s="3">
        <f t="shared" si="103"/>
        <v>0</v>
      </c>
      <c r="BU52" s="3"/>
      <c r="BV52" s="3"/>
      <c r="BW52" s="76">
        <f t="shared" si="104"/>
        <v>0</v>
      </c>
      <c r="BX52" s="3">
        <f t="shared" si="105"/>
        <v>0</v>
      </c>
      <c r="BY52" s="3">
        <f t="shared" si="106"/>
        <v>0</v>
      </c>
      <c r="BZ52" s="36">
        <v>0.45</v>
      </c>
      <c r="CA52" s="3">
        <f t="shared" si="107"/>
        <v>0</v>
      </c>
      <c r="CB52" s="3">
        <f t="shared" si="108"/>
        <v>0</v>
      </c>
      <c r="CD52" s="35">
        <v>45</v>
      </c>
      <c r="CE52" s="3">
        <f t="shared" si="109"/>
        <v>0</v>
      </c>
      <c r="CF52" s="3"/>
      <c r="CG52" s="3"/>
      <c r="CH52" s="76">
        <f t="shared" si="110"/>
        <v>0</v>
      </c>
      <c r="CI52" s="3">
        <f t="shared" si="111"/>
        <v>0</v>
      </c>
      <c r="CJ52" s="3">
        <f t="shared" si="112"/>
        <v>0</v>
      </c>
      <c r="CK52" s="36">
        <v>0.45</v>
      </c>
      <c r="CL52" s="3">
        <f t="shared" si="113"/>
        <v>0</v>
      </c>
      <c r="CM52" s="3">
        <f t="shared" si="114"/>
        <v>0</v>
      </c>
      <c r="CO52" s="35">
        <v>45</v>
      </c>
      <c r="CP52" s="3">
        <f t="shared" si="115"/>
        <v>0</v>
      </c>
      <c r="CQ52" s="3"/>
      <c r="CR52" s="3"/>
      <c r="CS52" s="76">
        <f t="shared" si="116"/>
        <v>0</v>
      </c>
      <c r="CT52" s="3">
        <f t="shared" si="117"/>
        <v>0</v>
      </c>
      <c r="CU52" s="3">
        <f t="shared" si="118"/>
        <v>0</v>
      </c>
      <c r="CV52" s="36">
        <v>0.45</v>
      </c>
      <c r="CW52" s="3">
        <f t="shared" si="119"/>
        <v>0</v>
      </c>
      <c r="CX52" s="3">
        <f t="shared" si="120"/>
        <v>0</v>
      </c>
      <c r="CZ52" s="35">
        <v>45</v>
      </c>
      <c r="DA52" s="3">
        <f t="shared" si="121"/>
        <v>0</v>
      </c>
      <c r="DB52" s="3"/>
      <c r="DC52" s="3"/>
      <c r="DD52" s="76">
        <f t="shared" si="122"/>
        <v>0</v>
      </c>
      <c r="DE52" s="3">
        <f t="shared" si="123"/>
        <v>0</v>
      </c>
      <c r="DF52" s="3">
        <f t="shared" si="124"/>
        <v>0</v>
      </c>
      <c r="DG52" s="36">
        <v>0.45</v>
      </c>
      <c r="DH52" s="3">
        <f t="shared" si="125"/>
        <v>0</v>
      </c>
      <c r="DI52" s="3">
        <f t="shared" si="126"/>
        <v>0</v>
      </c>
    </row>
    <row r="53" spans="16:113" x14ac:dyDescent="0.25">
      <c r="P53" s="35">
        <v>46</v>
      </c>
      <c r="Q53" s="3"/>
      <c r="R53" s="3">
        <f t="shared" si="73"/>
        <v>0</v>
      </c>
      <c r="S53" s="3"/>
      <c r="T53" s="76">
        <f t="shared" si="74"/>
        <v>0</v>
      </c>
      <c r="U53" s="3">
        <f t="shared" si="75"/>
        <v>0</v>
      </c>
      <c r="V53" s="3">
        <f t="shared" si="76"/>
        <v>0</v>
      </c>
      <c r="W53" s="36">
        <v>0.3</v>
      </c>
      <c r="X53" s="3">
        <f t="shared" si="77"/>
        <v>0</v>
      </c>
      <c r="Y53" s="3">
        <f t="shared" si="78"/>
        <v>0</v>
      </c>
      <c r="Z53"/>
      <c r="AA53" s="35">
        <v>46</v>
      </c>
      <c r="AB53" s="3">
        <f t="shared" si="79"/>
        <v>0</v>
      </c>
      <c r="AC53" s="3"/>
      <c r="AD53" s="3"/>
      <c r="AE53" s="76">
        <f t="shared" si="80"/>
        <v>0</v>
      </c>
      <c r="AF53" s="3">
        <f t="shared" si="81"/>
        <v>0</v>
      </c>
      <c r="AG53" s="3">
        <f t="shared" si="82"/>
        <v>0</v>
      </c>
      <c r="AH53" s="36">
        <v>0.3</v>
      </c>
      <c r="AI53" s="3">
        <f t="shared" si="83"/>
        <v>0</v>
      </c>
      <c r="AJ53" s="3">
        <f t="shared" si="84"/>
        <v>0</v>
      </c>
      <c r="AK53"/>
      <c r="AL53" s="35">
        <v>46</v>
      </c>
      <c r="AM53" s="3">
        <f t="shared" si="85"/>
        <v>0</v>
      </c>
      <c r="AN53" s="3"/>
      <c r="AO53" s="3"/>
      <c r="AP53" s="76">
        <f t="shared" si="86"/>
        <v>0</v>
      </c>
      <c r="AQ53" s="3">
        <f t="shared" si="87"/>
        <v>0</v>
      </c>
      <c r="AR53" s="3">
        <f t="shared" si="88"/>
        <v>0</v>
      </c>
      <c r="AS53" s="36">
        <v>0.3</v>
      </c>
      <c r="AT53" s="3">
        <f t="shared" si="89"/>
        <v>0</v>
      </c>
      <c r="AU53" s="3">
        <f t="shared" si="90"/>
        <v>0</v>
      </c>
      <c r="AV53"/>
      <c r="AW53" s="35">
        <v>46</v>
      </c>
      <c r="AX53" s="3">
        <f t="shared" si="91"/>
        <v>0</v>
      </c>
      <c r="AY53" s="3"/>
      <c r="AZ53" s="3"/>
      <c r="BA53" s="76">
        <f t="shared" si="92"/>
        <v>0</v>
      </c>
      <c r="BB53" s="3">
        <f t="shared" si="93"/>
        <v>0</v>
      </c>
      <c r="BC53" s="3">
        <f t="shared" si="94"/>
        <v>0</v>
      </c>
      <c r="BD53" s="36">
        <v>0.3</v>
      </c>
      <c r="BE53" s="3">
        <f t="shared" si="95"/>
        <v>0</v>
      </c>
      <c r="BF53" s="3">
        <f t="shared" si="96"/>
        <v>0</v>
      </c>
      <c r="BG53"/>
      <c r="BH53" s="35">
        <v>46</v>
      </c>
      <c r="BI53" s="3">
        <f t="shared" si="97"/>
        <v>0</v>
      </c>
      <c r="BJ53" s="3"/>
      <c r="BK53" s="3"/>
      <c r="BL53" s="76">
        <f t="shared" si="98"/>
        <v>0</v>
      </c>
      <c r="BM53" s="3">
        <f t="shared" si="99"/>
        <v>0</v>
      </c>
      <c r="BN53" s="3">
        <f t="shared" si="100"/>
        <v>0</v>
      </c>
      <c r="BO53" s="36">
        <v>0.3</v>
      </c>
      <c r="BP53" s="3">
        <f t="shared" si="101"/>
        <v>0</v>
      </c>
      <c r="BQ53" s="3">
        <f t="shared" si="102"/>
        <v>0</v>
      </c>
      <c r="BS53" s="35">
        <v>46</v>
      </c>
      <c r="BT53" s="3">
        <f t="shared" si="103"/>
        <v>0</v>
      </c>
      <c r="BU53" s="3"/>
      <c r="BV53" s="3"/>
      <c r="BW53" s="76">
        <f t="shared" si="104"/>
        <v>0</v>
      </c>
      <c r="BX53" s="3">
        <f t="shared" si="105"/>
        <v>0</v>
      </c>
      <c r="BY53" s="3">
        <f t="shared" si="106"/>
        <v>0</v>
      </c>
      <c r="BZ53" s="36">
        <v>0.3</v>
      </c>
      <c r="CA53" s="3">
        <f t="shared" si="107"/>
        <v>0</v>
      </c>
      <c r="CB53" s="3">
        <f t="shared" si="108"/>
        <v>0</v>
      </c>
      <c r="CD53" s="35">
        <v>46</v>
      </c>
      <c r="CE53" s="3">
        <f t="shared" si="109"/>
        <v>0</v>
      </c>
      <c r="CF53" s="3"/>
      <c r="CG53" s="3"/>
      <c r="CH53" s="76">
        <f t="shared" si="110"/>
        <v>0</v>
      </c>
      <c r="CI53" s="3">
        <f t="shared" si="111"/>
        <v>0</v>
      </c>
      <c r="CJ53" s="3">
        <f t="shared" si="112"/>
        <v>0</v>
      </c>
      <c r="CK53" s="36">
        <v>0.3</v>
      </c>
      <c r="CL53" s="3">
        <f t="shared" si="113"/>
        <v>0</v>
      </c>
      <c r="CM53" s="3">
        <f t="shared" si="114"/>
        <v>0</v>
      </c>
      <c r="CO53" s="35">
        <v>46</v>
      </c>
      <c r="CP53" s="3">
        <f t="shared" si="115"/>
        <v>0</v>
      </c>
      <c r="CQ53" s="3"/>
      <c r="CR53" s="3"/>
      <c r="CS53" s="76">
        <f t="shared" si="116"/>
        <v>0</v>
      </c>
      <c r="CT53" s="3">
        <f t="shared" si="117"/>
        <v>0</v>
      </c>
      <c r="CU53" s="3">
        <f t="shared" si="118"/>
        <v>0</v>
      </c>
      <c r="CV53" s="36">
        <v>0.3</v>
      </c>
      <c r="CW53" s="3">
        <f t="shared" si="119"/>
        <v>0</v>
      </c>
      <c r="CX53" s="3">
        <f t="shared" si="120"/>
        <v>0</v>
      </c>
      <c r="CZ53" s="35">
        <v>46</v>
      </c>
      <c r="DA53" s="3">
        <f t="shared" si="121"/>
        <v>0</v>
      </c>
      <c r="DB53" s="3"/>
      <c r="DC53" s="3"/>
      <c r="DD53" s="76">
        <f t="shared" si="122"/>
        <v>0</v>
      </c>
      <c r="DE53" s="3">
        <f t="shared" si="123"/>
        <v>0</v>
      </c>
      <c r="DF53" s="3">
        <f t="shared" si="124"/>
        <v>0</v>
      </c>
      <c r="DG53" s="36">
        <v>0.3</v>
      </c>
      <c r="DH53" s="3">
        <f t="shared" si="125"/>
        <v>0</v>
      </c>
      <c r="DI53" s="3">
        <f t="shared" si="126"/>
        <v>0</v>
      </c>
    </row>
    <row r="54" spans="16:113" x14ac:dyDescent="0.25">
      <c r="P54" s="35">
        <v>47</v>
      </c>
      <c r="Q54" s="3"/>
      <c r="R54" s="3">
        <f t="shared" si="73"/>
        <v>115305305</v>
      </c>
      <c r="S54" s="3"/>
      <c r="T54" s="76">
        <f t="shared" si="74"/>
        <v>115305305</v>
      </c>
      <c r="U54" s="3">
        <f t="shared" si="75"/>
        <v>57652652.5</v>
      </c>
      <c r="V54" s="3">
        <f t="shared" si="76"/>
        <v>57652652.5</v>
      </c>
      <c r="W54" s="36">
        <v>0.08</v>
      </c>
      <c r="X54" s="3">
        <f t="shared" si="77"/>
        <v>-4612212.2</v>
      </c>
      <c r="Y54" s="3">
        <f t="shared" si="78"/>
        <v>110693092.8</v>
      </c>
      <c r="Z54"/>
      <c r="AA54" s="35">
        <v>47</v>
      </c>
      <c r="AB54" s="3">
        <f t="shared" si="79"/>
        <v>110693092.8</v>
      </c>
      <c r="AC54" s="3"/>
      <c r="AD54" s="3"/>
      <c r="AE54" s="76">
        <f t="shared" si="80"/>
        <v>0</v>
      </c>
      <c r="AF54" s="3">
        <f t="shared" si="81"/>
        <v>0</v>
      </c>
      <c r="AG54" s="3">
        <f t="shared" si="82"/>
        <v>110693092.8</v>
      </c>
      <c r="AH54" s="36">
        <v>0.08</v>
      </c>
      <c r="AI54" s="3">
        <f t="shared" si="83"/>
        <v>-8855447.4240000006</v>
      </c>
      <c r="AJ54" s="3">
        <f t="shared" si="84"/>
        <v>101837645.376</v>
      </c>
      <c r="AK54"/>
      <c r="AL54" s="35">
        <v>47</v>
      </c>
      <c r="AM54" s="3">
        <f t="shared" si="85"/>
        <v>101837645.376</v>
      </c>
      <c r="AN54" s="3"/>
      <c r="AO54" s="3"/>
      <c r="AP54" s="76">
        <f t="shared" si="86"/>
        <v>0</v>
      </c>
      <c r="AQ54" s="3">
        <f t="shared" si="87"/>
        <v>0</v>
      </c>
      <c r="AR54" s="3">
        <f t="shared" si="88"/>
        <v>101837645.376</v>
      </c>
      <c r="AS54" s="36">
        <v>0.08</v>
      </c>
      <c r="AT54" s="3">
        <f t="shared" si="89"/>
        <v>-8147011.6300800005</v>
      </c>
      <c r="AU54" s="3">
        <f t="shared" si="90"/>
        <v>93690633.745920002</v>
      </c>
      <c r="AV54"/>
      <c r="AW54" s="35">
        <v>47</v>
      </c>
      <c r="AX54" s="3">
        <f t="shared" si="91"/>
        <v>93690633.745920002</v>
      </c>
      <c r="AY54" s="3"/>
      <c r="AZ54" s="3"/>
      <c r="BA54" s="76">
        <f t="shared" si="92"/>
        <v>0</v>
      </c>
      <c r="BB54" s="3">
        <f t="shared" si="93"/>
        <v>0</v>
      </c>
      <c r="BC54" s="3">
        <f t="shared" si="94"/>
        <v>93690633.745920002</v>
      </c>
      <c r="BD54" s="36">
        <v>0.08</v>
      </c>
      <c r="BE54" s="3">
        <f t="shared" si="95"/>
        <v>-7495250.6996736005</v>
      </c>
      <c r="BF54" s="3">
        <f t="shared" si="96"/>
        <v>86195383.046246409</v>
      </c>
      <c r="BG54"/>
      <c r="BH54" s="35">
        <v>47</v>
      </c>
      <c r="BI54" s="3">
        <f t="shared" si="97"/>
        <v>86195383.046246409</v>
      </c>
      <c r="BJ54" s="3"/>
      <c r="BK54" s="3"/>
      <c r="BL54" s="76">
        <f t="shared" si="98"/>
        <v>0</v>
      </c>
      <c r="BM54" s="3">
        <f t="shared" si="99"/>
        <v>0</v>
      </c>
      <c r="BN54" s="3">
        <f t="shared" si="100"/>
        <v>86195383.046246409</v>
      </c>
      <c r="BO54" s="36">
        <v>0.08</v>
      </c>
      <c r="BP54" s="3">
        <f t="shared" si="101"/>
        <v>-6895630.6436997131</v>
      </c>
      <c r="BQ54" s="3">
        <f t="shared" si="102"/>
        <v>79299752.402546704</v>
      </c>
      <c r="BS54" s="35">
        <v>47</v>
      </c>
      <c r="BT54" s="3">
        <f t="shared" si="103"/>
        <v>79299752.402546704</v>
      </c>
      <c r="BU54" s="3"/>
      <c r="BV54" s="3"/>
      <c r="BW54" s="76">
        <f t="shared" si="104"/>
        <v>0</v>
      </c>
      <c r="BX54" s="3">
        <f t="shared" si="105"/>
        <v>0</v>
      </c>
      <c r="BY54" s="3">
        <f t="shared" si="106"/>
        <v>79299752.402546704</v>
      </c>
      <c r="BZ54" s="36">
        <v>0.08</v>
      </c>
      <c r="CA54" s="3">
        <f t="shared" si="107"/>
        <v>-6343980.1922037369</v>
      </c>
      <c r="CB54" s="3">
        <f t="shared" si="108"/>
        <v>72955772.210342973</v>
      </c>
      <c r="CD54" s="35">
        <v>47</v>
      </c>
      <c r="CE54" s="3">
        <f t="shared" si="109"/>
        <v>72955772.210342973</v>
      </c>
      <c r="CF54" s="3"/>
      <c r="CG54" s="3"/>
      <c r="CH54" s="76">
        <f t="shared" si="110"/>
        <v>0</v>
      </c>
      <c r="CI54" s="3">
        <f t="shared" si="111"/>
        <v>0</v>
      </c>
      <c r="CJ54" s="3">
        <f t="shared" si="112"/>
        <v>72955772.210342973</v>
      </c>
      <c r="CK54" s="36">
        <v>0.08</v>
      </c>
      <c r="CL54" s="3">
        <f t="shared" si="113"/>
        <v>-5836461.7768274378</v>
      </c>
      <c r="CM54" s="3">
        <f t="shared" si="114"/>
        <v>67119310.433515534</v>
      </c>
      <c r="CO54" s="35">
        <v>47</v>
      </c>
      <c r="CP54" s="3">
        <f t="shared" si="115"/>
        <v>67119310.433515534</v>
      </c>
      <c r="CQ54" s="3"/>
      <c r="CR54" s="3"/>
      <c r="CS54" s="76">
        <f t="shared" si="116"/>
        <v>0</v>
      </c>
      <c r="CT54" s="3">
        <f t="shared" si="117"/>
        <v>0</v>
      </c>
      <c r="CU54" s="3">
        <f t="shared" si="118"/>
        <v>67119310.433515534</v>
      </c>
      <c r="CV54" s="36">
        <v>0.08</v>
      </c>
      <c r="CW54" s="3">
        <f t="shared" si="119"/>
        <v>-5369544.8346812427</v>
      </c>
      <c r="CX54" s="3">
        <f t="shared" si="120"/>
        <v>61749765.598834291</v>
      </c>
      <c r="CZ54" s="35">
        <v>47</v>
      </c>
      <c r="DA54" s="3">
        <f t="shared" si="121"/>
        <v>61749765.598834291</v>
      </c>
      <c r="DB54" s="3"/>
      <c r="DC54" s="3"/>
      <c r="DD54" s="76">
        <f t="shared" si="122"/>
        <v>0</v>
      </c>
      <c r="DE54" s="3">
        <f t="shared" si="123"/>
        <v>0</v>
      </c>
      <c r="DF54" s="3">
        <f t="shared" si="124"/>
        <v>61749765.598834291</v>
      </c>
      <c r="DG54" s="36">
        <v>0.08</v>
      </c>
      <c r="DH54" s="3">
        <f t="shared" si="125"/>
        <v>-4939981.2479067435</v>
      </c>
      <c r="DI54" s="3">
        <f t="shared" si="126"/>
        <v>56809784.350927547</v>
      </c>
    </row>
    <row r="55" spans="16:113" x14ac:dyDescent="0.25">
      <c r="P55" s="35">
        <v>50</v>
      </c>
      <c r="Q55" s="3"/>
      <c r="R55" s="3">
        <f t="shared" si="73"/>
        <v>2601000</v>
      </c>
      <c r="S55" s="3"/>
      <c r="T55" s="76">
        <f t="shared" si="74"/>
        <v>2601000</v>
      </c>
      <c r="U55" s="3">
        <f t="shared" si="75"/>
        <v>1300500</v>
      </c>
      <c r="V55" s="3">
        <f t="shared" si="76"/>
        <v>1300500</v>
      </c>
      <c r="W55" s="36">
        <v>0.55000000000000004</v>
      </c>
      <c r="X55" s="3">
        <f t="shared" si="77"/>
        <v>-715275</v>
      </c>
      <c r="Y55" s="3">
        <f t="shared" si="78"/>
        <v>1885725</v>
      </c>
      <c r="Z55"/>
      <c r="AA55" s="35">
        <v>50</v>
      </c>
      <c r="AB55" s="3">
        <f t="shared" si="79"/>
        <v>1885725</v>
      </c>
      <c r="AC55" s="3"/>
      <c r="AD55" s="3"/>
      <c r="AE55" s="76">
        <f t="shared" si="80"/>
        <v>0</v>
      </c>
      <c r="AF55" s="3">
        <f t="shared" si="81"/>
        <v>0</v>
      </c>
      <c r="AG55" s="3">
        <f t="shared" si="82"/>
        <v>1885725</v>
      </c>
      <c r="AH55" s="36">
        <v>0.55000000000000004</v>
      </c>
      <c r="AI55" s="3">
        <f t="shared" si="83"/>
        <v>-1037148.7500000001</v>
      </c>
      <c r="AJ55" s="3">
        <f t="shared" si="84"/>
        <v>848576.24999999988</v>
      </c>
      <c r="AK55"/>
      <c r="AL55" s="35">
        <v>50</v>
      </c>
      <c r="AM55" s="3">
        <f t="shared" si="85"/>
        <v>848576.24999999988</v>
      </c>
      <c r="AN55" s="3"/>
      <c r="AO55" s="3"/>
      <c r="AP55" s="76">
        <f t="shared" si="86"/>
        <v>0</v>
      </c>
      <c r="AQ55" s="3">
        <f t="shared" si="87"/>
        <v>0</v>
      </c>
      <c r="AR55" s="3">
        <f t="shared" si="88"/>
        <v>848576.24999999988</v>
      </c>
      <c r="AS55" s="36">
        <v>0.55000000000000004</v>
      </c>
      <c r="AT55" s="3">
        <f t="shared" si="89"/>
        <v>-466716.9375</v>
      </c>
      <c r="AU55" s="3">
        <f t="shared" si="90"/>
        <v>381859.31249999988</v>
      </c>
      <c r="AV55"/>
      <c r="AW55" s="35">
        <v>50</v>
      </c>
      <c r="AX55" s="3">
        <f t="shared" si="91"/>
        <v>381859.31249999988</v>
      </c>
      <c r="AY55" s="3"/>
      <c r="AZ55" s="3"/>
      <c r="BA55" s="76">
        <f t="shared" si="92"/>
        <v>0</v>
      </c>
      <c r="BB55" s="3">
        <f t="shared" si="93"/>
        <v>0</v>
      </c>
      <c r="BC55" s="3">
        <f t="shared" si="94"/>
        <v>381859.31249999988</v>
      </c>
      <c r="BD55" s="36">
        <v>0.55000000000000004</v>
      </c>
      <c r="BE55" s="3">
        <f t="shared" si="95"/>
        <v>-210022.62187499995</v>
      </c>
      <c r="BF55" s="3">
        <f t="shared" si="96"/>
        <v>171836.69062499993</v>
      </c>
      <c r="BG55"/>
      <c r="BH55" s="35">
        <v>50</v>
      </c>
      <c r="BI55" s="3">
        <f t="shared" si="97"/>
        <v>171836.69062499993</v>
      </c>
      <c r="BJ55" s="3"/>
      <c r="BK55" s="3"/>
      <c r="BL55" s="76">
        <f t="shared" si="98"/>
        <v>0</v>
      </c>
      <c r="BM55" s="3">
        <f t="shared" si="99"/>
        <v>0</v>
      </c>
      <c r="BN55" s="3">
        <f t="shared" si="100"/>
        <v>171836.69062499993</v>
      </c>
      <c r="BO55" s="36">
        <v>0.55000000000000004</v>
      </c>
      <c r="BP55" s="3">
        <f t="shared" si="101"/>
        <v>-94510.179843749967</v>
      </c>
      <c r="BQ55" s="3">
        <f t="shared" si="102"/>
        <v>77326.510781249963</v>
      </c>
      <c r="BS55" s="35">
        <v>50</v>
      </c>
      <c r="BT55" s="3">
        <f t="shared" si="103"/>
        <v>77326.510781249963</v>
      </c>
      <c r="BU55" s="3"/>
      <c r="BV55" s="3"/>
      <c r="BW55" s="76">
        <f t="shared" si="104"/>
        <v>0</v>
      </c>
      <c r="BX55" s="3">
        <f t="shared" si="105"/>
        <v>0</v>
      </c>
      <c r="BY55" s="3">
        <f t="shared" si="106"/>
        <v>77326.510781249963</v>
      </c>
      <c r="BZ55" s="36">
        <v>0.55000000000000004</v>
      </c>
      <c r="CA55" s="3">
        <f t="shared" si="107"/>
        <v>-42529.58092968748</v>
      </c>
      <c r="CB55" s="3">
        <f t="shared" si="108"/>
        <v>34796.929851562483</v>
      </c>
      <c r="CD55" s="35">
        <v>50</v>
      </c>
      <c r="CE55" s="3">
        <f t="shared" si="109"/>
        <v>34796.929851562483</v>
      </c>
      <c r="CF55" s="3"/>
      <c r="CG55" s="3"/>
      <c r="CH55" s="76">
        <f t="shared" si="110"/>
        <v>0</v>
      </c>
      <c r="CI55" s="3">
        <f t="shared" si="111"/>
        <v>0</v>
      </c>
      <c r="CJ55" s="3">
        <f t="shared" si="112"/>
        <v>34796.929851562483</v>
      </c>
      <c r="CK55" s="36">
        <v>0.55000000000000004</v>
      </c>
      <c r="CL55" s="3">
        <f t="shared" si="113"/>
        <v>-19138.311418359368</v>
      </c>
      <c r="CM55" s="3">
        <f t="shared" si="114"/>
        <v>15658.618433203115</v>
      </c>
      <c r="CO55" s="35">
        <v>50</v>
      </c>
      <c r="CP55" s="3">
        <f t="shared" si="115"/>
        <v>15658.618433203115</v>
      </c>
      <c r="CQ55" s="3"/>
      <c r="CR55" s="3"/>
      <c r="CS55" s="76">
        <f t="shared" si="116"/>
        <v>0</v>
      </c>
      <c r="CT55" s="3">
        <f t="shared" si="117"/>
        <v>0</v>
      </c>
      <c r="CU55" s="3">
        <f t="shared" si="118"/>
        <v>15658.618433203115</v>
      </c>
      <c r="CV55" s="36">
        <v>0.55000000000000004</v>
      </c>
      <c r="CW55" s="3">
        <f t="shared" si="119"/>
        <v>-8612.2401382617136</v>
      </c>
      <c r="CX55" s="3">
        <f t="shared" si="120"/>
        <v>7046.3782949414017</v>
      </c>
      <c r="CZ55" s="35">
        <v>50</v>
      </c>
      <c r="DA55" s="3">
        <f t="shared" si="121"/>
        <v>7046.3782949414017</v>
      </c>
      <c r="DB55" s="3"/>
      <c r="DC55" s="3"/>
      <c r="DD55" s="76">
        <f t="shared" si="122"/>
        <v>0</v>
      </c>
      <c r="DE55" s="3">
        <f t="shared" si="123"/>
        <v>0</v>
      </c>
      <c r="DF55" s="3">
        <f t="shared" si="124"/>
        <v>7046.3782949414017</v>
      </c>
      <c r="DG55" s="36">
        <v>0.55000000000000004</v>
      </c>
      <c r="DH55" s="3">
        <f t="shared" si="125"/>
        <v>-3875.5080622177711</v>
      </c>
      <c r="DI55" s="3">
        <f t="shared" si="126"/>
        <v>3170.8702327236306</v>
      </c>
    </row>
    <row r="56" spans="16:113" x14ac:dyDescent="0.25">
      <c r="P56" s="35">
        <v>52</v>
      </c>
      <c r="Q56" s="3"/>
      <c r="R56" s="3">
        <f t="shared" si="73"/>
        <v>0</v>
      </c>
      <c r="S56" s="3"/>
      <c r="T56" s="76">
        <f t="shared" si="74"/>
        <v>0</v>
      </c>
      <c r="U56" s="3">
        <f t="shared" si="75"/>
        <v>0</v>
      </c>
      <c r="V56" s="3">
        <f t="shared" si="76"/>
        <v>0</v>
      </c>
      <c r="W56" s="36">
        <v>0.55000000000000004</v>
      </c>
      <c r="X56" s="3">
        <f t="shared" si="77"/>
        <v>0</v>
      </c>
      <c r="Y56" s="3">
        <f t="shared" si="78"/>
        <v>0</v>
      </c>
      <c r="Z56"/>
      <c r="AA56" s="35">
        <v>52</v>
      </c>
      <c r="AB56" s="3">
        <f t="shared" si="79"/>
        <v>0</v>
      </c>
      <c r="AC56" s="3"/>
      <c r="AD56" s="3"/>
      <c r="AE56" s="76">
        <f t="shared" si="80"/>
        <v>0</v>
      </c>
      <c r="AF56" s="3">
        <f t="shared" si="81"/>
        <v>0</v>
      </c>
      <c r="AG56" s="3">
        <f t="shared" si="82"/>
        <v>0</v>
      </c>
      <c r="AH56" s="36">
        <v>0.55000000000000004</v>
      </c>
      <c r="AI56" s="3">
        <f t="shared" si="83"/>
        <v>0</v>
      </c>
      <c r="AJ56" s="3">
        <f t="shared" si="84"/>
        <v>0</v>
      </c>
      <c r="AK56"/>
      <c r="AL56" s="35">
        <v>52</v>
      </c>
      <c r="AM56" s="3">
        <f t="shared" si="85"/>
        <v>0</v>
      </c>
      <c r="AN56" s="3"/>
      <c r="AO56" s="3"/>
      <c r="AP56" s="76">
        <f t="shared" si="86"/>
        <v>0</v>
      </c>
      <c r="AQ56" s="3">
        <f t="shared" si="87"/>
        <v>0</v>
      </c>
      <c r="AR56" s="3">
        <f t="shared" si="88"/>
        <v>0</v>
      </c>
      <c r="AS56" s="36">
        <v>0.55000000000000004</v>
      </c>
      <c r="AT56" s="3">
        <f t="shared" si="89"/>
        <v>0</v>
      </c>
      <c r="AU56" s="3">
        <f t="shared" si="90"/>
        <v>0</v>
      </c>
      <c r="AV56"/>
      <c r="AW56" s="35">
        <v>52</v>
      </c>
      <c r="AX56" s="3">
        <f t="shared" si="91"/>
        <v>0</v>
      </c>
      <c r="AY56" s="3"/>
      <c r="AZ56" s="3"/>
      <c r="BA56" s="76">
        <f t="shared" si="92"/>
        <v>0</v>
      </c>
      <c r="BB56" s="3">
        <f t="shared" si="93"/>
        <v>0</v>
      </c>
      <c r="BC56" s="3">
        <f t="shared" si="94"/>
        <v>0</v>
      </c>
      <c r="BD56" s="36">
        <v>0.55000000000000004</v>
      </c>
      <c r="BE56" s="3">
        <f t="shared" si="95"/>
        <v>0</v>
      </c>
      <c r="BF56" s="3">
        <f t="shared" si="96"/>
        <v>0</v>
      </c>
      <c r="BG56"/>
      <c r="BH56" s="35">
        <v>52</v>
      </c>
      <c r="BI56" s="3">
        <f t="shared" si="97"/>
        <v>0</v>
      </c>
      <c r="BJ56" s="3"/>
      <c r="BK56" s="3"/>
      <c r="BL56" s="76">
        <f t="shared" si="98"/>
        <v>0</v>
      </c>
      <c r="BM56" s="3">
        <f t="shared" si="99"/>
        <v>0</v>
      </c>
      <c r="BN56" s="3">
        <f t="shared" si="100"/>
        <v>0</v>
      </c>
      <c r="BO56" s="36">
        <v>0.55000000000000004</v>
      </c>
      <c r="BP56" s="3">
        <f t="shared" si="101"/>
        <v>0</v>
      </c>
      <c r="BQ56" s="3">
        <f t="shared" si="102"/>
        <v>0</v>
      </c>
      <c r="BS56" s="35">
        <v>52</v>
      </c>
      <c r="BT56" s="3">
        <f t="shared" si="103"/>
        <v>0</v>
      </c>
      <c r="BU56" s="3"/>
      <c r="BV56" s="3"/>
      <c r="BW56" s="76">
        <f t="shared" si="104"/>
        <v>0</v>
      </c>
      <c r="BX56" s="3">
        <f t="shared" si="105"/>
        <v>0</v>
      </c>
      <c r="BY56" s="3">
        <f t="shared" si="106"/>
        <v>0</v>
      </c>
      <c r="BZ56" s="36">
        <v>0.55000000000000004</v>
      </c>
      <c r="CA56" s="3">
        <f t="shared" si="107"/>
        <v>0</v>
      </c>
      <c r="CB56" s="3">
        <f t="shared" si="108"/>
        <v>0</v>
      </c>
      <c r="CD56" s="35">
        <v>52</v>
      </c>
      <c r="CE56" s="3">
        <f t="shared" si="109"/>
        <v>0</v>
      </c>
      <c r="CF56" s="3"/>
      <c r="CG56" s="3"/>
      <c r="CH56" s="76">
        <f t="shared" si="110"/>
        <v>0</v>
      </c>
      <c r="CI56" s="3">
        <f t="shared" si="111"/>
        <v>0</v>
      </c>
      <c r="CJ56" s="3">
        <f t="shared" si="112"/>
        <v>0</v>
      </c>
      <c r="CK56" s="36">
        <v>0.55000000000000004</v>
      </c>
      <c r="CL56" s="3">
        <f t="shared" si="113"/>
        <v>0</v>
      </c>
      <c r="CM56" s="3">
        <f t="shared" si="114"/>
        <v>0</v>
      </c>
      <c r="CO56" s="35">
        <v>52</v>
      </c>
      <c r="CP56" s="3">
        <f t="shared" si="115"/>
        <v>0</v>
      </c>
      <c r="CQ56" s="3"/>
      <c r="CR56" s="3"/>
      <c r="CS56" s="76">
        <f t="shared" si="116"/>
        <v>0</v>
      </c>
      <c r="CT56" s="3">
        <f t="shared" si="117"/>
        <v>0</v>
      </c>
      <c r="CU56" s="3">
        <f t="shared" si="118"/>
        <v>0</v>
      </c>
      <c r="CV56" s="36">
        <v>0.55000000000000004</v>
      </c>
      <c r="CW56" s="3">
        <f t="shared" si="119"/>
        <v>0</v>
      </c>
      <c r="CX56" s="3">
        <f t="shared" si="120"/>
        <v>0</v>
      </c>
      <c r="CZ56" s="35">
        <v>52</v>
      </c>
      <c r="DA56" s="3">
        <f t="shared" si="121"/>
        <v>0</v>
      </c>
      <c r="DB56" s="3"/>
      <c r="DC56" s="3"/>
      <c r="DD56" s="76">
        <f t="shared" si="122"/>
        <v>0</v>
      </c>
      <c r="DE56" s="3">
        <f t="shared" si="123"/>
        <v>0</v>
      </c>
      <c r="DF56" s="3">
        <f t="shared" si="124"/>
        <v>0</v>
      </c>
      <c r="DG56" s="36">
        <v>0.55000000000000004</v>
      </c>
      <c r="DH56" s="3">
        <f t="shared" si="125"/>
        <v>0</v>
      </c>
      <c r="DI56" s="3">
        <f t="shared" si="126"/>
        <v>0</v>
      </c>
    </row>
    <row r="57" spans="16:113" x14ac:dyDescent="0.25">
      <c r="P57" s="35">
        <v>95</v>
      </c>
      <c r="Q57" s="3"/>
      <c r="R57" s="3">
        <f t="shared" si="73"/>
        <v>0</v>
      </c>
      <c r="S57" s="3"/>
      <c r="T57" s="76">
        <f t="shared" si="74"/>
        <v>0</v>
      </c>
      <c r="U57" s="3">
        <f t="shared" si="75"/>
        <v>0</v>
      </c>
      <c r="V57" s="3">
        <f t="shared" si="76"/>
        <v>0</v>
      </c>
      <c r="W57" s="36">
        <v>0</v>
      </c>
      <c r="X57" s="3">
        <f t="shared" si="77"/>
        <v>0</v>
      </c>
      <c r="Y57" s="3">
        <f t="shared" si="78"/>
        <v>0</v>
      </c>
      <c r="Z57"/>
      <c r="AA57" s="35">
        <v>95</v>
      </c>
      <c r="AB57" s="3">
        <f t="shared" si="79"/>
        <v>0</v>
      </c>
      <c r="AC57" s="3"/>
      <c r="AD57" s="3"/>
      <c r="AE57" s="76">
        <f t="shared" si="80"/>
        <v>0</v>
      </c>
      <c r="AF57" s="3">
        <f t="shared" si="81"/>
        <v>0</v>
      </c>
      <c r="AG57" s="3">
        <f t="shared" si="82"/>
        <v>0</v>
      </c>
      <c r="AH57" s="36">
        <v>0</v>
      </c>
      <c r="AI57" s="3">
        <f t="shared" si="83"/>
        <v>0</v>
      </c>
      <c r="AJ57" s="3">
        <f t="shared" si="84"/>
        <v>0</v>
      </c>
      <c r="AK57"/>
      <c r="AL57" s="35">
        <v>95</v>
      </c>
      <c r="AM57" s="3">
        <f t="shared" si="85"/>
        <v>0</v>
      </c>
      <c r="AN57" s="3"/>
      <c r="AO57" s="3"/>
      <c r="AP57" s="76">
        <f t="shared" si="86"/>
        <v>0</v>
      </c>
      <c r="AQ57" s="3">
        <f t="shared" si="87"/>
        <v>0</v>
      </c>
      <c r="AR57" s="3">
        <f t="shared" si="88"/>
        <v>0</v>
      </c>
      <c r="AS57" s="36">
        <v>0</v>
      </c>
      <c r="AT57" s="3">
        <f t="shared" si="89"/>
        <v>0</v>
      </c>
      <c r="AU57" s="3">
        <f t="shared" si="90"/>
        <v>0</v>
      </c>
      <c r="AV57"/>
      <c r="AW57" s="35">
        <v>95</v>
      </c>
      <c r="AX57" s="3">
        <f t="shared" si="91"/>
        <v>0</v>
      </c>
      <c r="AY57" s="3"/>
      <c r="AZ57" s="3"/>
      <c r="BA57" s="76">
        <f t="shared" si="92"/>
        <v>0</v>
      </c>
      <c r="BB57" s="3">
        <f t="shared" si="93"/>
        <v>0</v>
      </c>
      <c r="BC57" s="3">
        <f t="shared" si="94"/>
        <v>0</v>
      </c>
      <c r="BD57" s="36">
        <v>0</v>
      </c>
      <c r="BE57" s="3">
        <f t="shared" si="95"/>
        <v>0</v>
      </c>
      <c r="BF57" s="3">
        <f t="shared" si="96"/>
        <v>0</v>
      </c>
      <c r="BG57"/>
      <c r="BH57" s="35">
        <v>95</v>
      </c>
      <c r="BI57" s="3">
        <f t="shared" si="97"/>
        <v>0</v>
      </c>
      <c r="BJ57" s="3"/>
      <c r="BK57" s="3"/>
      <c r="BL57" s="76">
        <f t="shared" si="98"/>
        <v>0</v>
      </c>
      <c r="BM57" s="3">
        <f t="shared" si="99"/>
        <v>0</v>
      </c>
      <c r="BN57" s="3">
        <f t="shared" si="100"/>
        <v>0</v>
      </c>
      <c r="BO57" s="36">
        <v>0</v>
      </c>
      <c r="BP57" s="3">
        <f t="shared" si="101"/>
        <v>0</v>
      </c>
      <c r="BQ57" s="3">
        <f t="shared" si="102"/>
        <v>0</v>
      </c>
      <c r="BS57" s="35">
        <v>95</v>
      </c>
      <c r="BT57" s="3">
        <f t="shared" si="103"/>
        <v>0</v>
      </c>
      <c r="BU57" s="3"/>
      <c r="BV57" s="3"/>
      <c r="BW57" s="76">
        <f t="shared" si="104"/>
        <v>0</v>
      </c>
      <c r="BX57" s="3">
        <f t="shared" si="105"/>
        <v>0</v>
      </c>
      <c r="BY57" s="3">
        <f t="shared" si="106"/>
        <v>0</v>
      </c>
      <c r="BZ57" s="36">
        <v>0</v>
      </c>
      <c r="CA57" s="3">
        <f t="shared" si="107"/>
        <v>0</v>
      </c>
      <c r="CB57" s="3">
        <f t="shared" si="108"/>
        <v>0</v>
      </c>
      <c r="CD57" s="35">
        <v>95</v>
      </c>
      <c r="CE57" s="3">
        <f t="shared" si="109"/>
        <v>0</v>
      </c>
      <c r="CF57" s="3"/>
      <c r="CG57" s="3"/>
      <c r="CH57" s="76">
        <f t="shared" si="110"/>
        <v>0</v>
      </c>
      <c r="CI57" s="3">
        <f t="shared" si="111"/>
        <v>0</v>
      </c>
      <c r="CJ57" s="3">
        <f t="shared" si="112"/>
        <v>0</v>
      </c>
      <c r="CK57" s="36">
        <v>0</v>
      </c>
      <c r="CL57" s="3">
        <f t="shared" si="113"/>
        <v>0</v>
      </c>
      <c r="CM57" s="3">
        <f t="shared" si="114"/>
        <v>0</v>
      </c>
      <c r="CO57" s="35">
        <v>95</v>
      </c>
      <c r="CP57" s="3">
        <f t="shared" si="115"/>
        <v>0</v>
      </c>
      <c r="CQ57" s="3"/>
      <c r="CR57" s="3"/>
      <c r="CS57" s="76">
        <f t="shared" si="116"/>
        <v>0</v>
      </c>
      <c r="CT57" s="3">
        <f t="shared" si="117"/>
        <v>0</v>
      </c>
      <c r="CU57" s="3">
        <f t="shared" si="118"/>
        <v>0</v>
      </c>
      <c r="CV57" s="36">
        <v>0</v>
      </c>
      <c r="CW57" s="3">
        <f t="shared" si="119"/>
        <v>0</v>
      </c>
      <c r="CX57" s="3">
        <f t="shared" si="120"/>
        <v>0</v>
      </c>
      <c r="CZ57" s="35">
        <v>95</v>
      </c>
      <c r="DA57" s="3">
        <f t="shared" si="121"/>
        <v>0</v>
      </c>
      <c r="DB57" s="3"/>
      <c r="DC57" s="3"/>
      <c r="DD57" s="76">
        <f t="shared" si="122"/>
        <v>0</v>
      </c>
      <c r="DE57" s="3">
        <f t="shared" si="123"/>
        <v>0</v>
      </c>
      <c r="DF57" s="3">
        <f t="shared" si="124"/>
        <v>0</v>
      </c>
      <c r="DG57" s="36">
        <v>0</v>
      </c>
      <c r="DH57" s="3">
        <f t="shared" si="125"/>
        <v>0</v>
      </c>
      <c r="DI57" s="3">
        <f t="shared" si="126"/>
        <v>0</v>
      </c>
    </row>
    <row r="58" spans="16:113" x14ac:dyDescent="0.25">
      <c r="P58"/>
      <c r="Q58" s="3"/>
      <c r="R58" s="3">
        <f t="shared" si="73"/>
        <v>0</v>
      </c>
      <c r="S58" s="3"/>
      <c r="T58" s="76">
        <f t="shared" si="74"/>
        <v>0</v>
      </c>
      <c r="U58" s="3">
        <f t="shared" si="75"/>
        <v>0</v>
      </c>
      <c r="V58" s="3">
        <f t="shared" si="76"/>
        <v>0</v>
      </c>
      <c r="W58" s="3"/>
      <c r="X58" s="3">
        <f t="shared" si="77"/>
        <v>0</v>
      </c>
      <c r="Y58" s="3">
        <f t="shared" si="78"/>
        <v>0</v>
      </c>
      <c r="Z58"/>
      <c r="AA58"/>
      <c r="AB58" s="3">
        <f t="shared" si="79"/>
        <v>0</v>
      </c>
      <c r="AC58" s="3"/>
      <c r="AD58" s="3"/>
      <c r="AE58" s="76">
        <f t="shared" si="80"/>
        <v>0</v>
      </c>
      <c r="AF58" s="3">
        <f t="shared" si="81"/>
        <v>0</v>
      </c>
      <c r="AG58" s="3">
        <f t="shared" si="82"/>
        <v>0</v>
      </c>
      <c r="AH58" s="3"/>
      <c r="AI58" s="3">
        <f t="shared" si="83"/>
        <v>0</v>
      </c>
      <c r="AJ58" s="3">
        <f t="shared" si="84"/>
        <v>0</v>
      </c>
      <c r="AK58"/>
      <c r="AL58"/>
      <c r="AM58" s="3">
        <f t="shared" si="85"/>
        <v>0</v>
      </c>
      <c r="AN58" s="3"/>
      <c r="AO58" s="3"/>
      <c r="AP58" s="76">
        <f t="shared" si="86"/>
        <v>0</v>
      </c>
      <c r="AQ58" s="3">
        <f t="shared" si="87"/>
        <v>0</v>
      </c>
      <c r="AR58" s="3">
        <f t="shared" si="88"/>
        <v>0</v>
      </c>
      <c r="AS58" s="3"/>
      <c r="AT58" s="3">
        <f t="shared" si="89"/>
        <v>0</v>
      </c>
      <c r="AU58" s="3">
        <f t="shared" si="90"/>
        <v>0</v>
      </c>
      <c r="AV58"/>
      <c r="AW58"/>
      <c r="AX58" s="3">
        <f t="shared" si="91"/>
        <v>0</v>
      </c>
      <c r="AY58" s="3"/>
      <c r="AZ58" s="3"/>
      <c r="BA58" s="76">
        <f t="shared" si="92"/>
        <v>0</v>
      </c>
      <c r="BB58" s="3">
        <f t="shared" si="93"/>
        <v>0</v>
      </c>
      <c r="BC58" s="3">
        <f t="shared" si="94"/>
        <v>0</v>
      </c>
      <c r="BD58" s="3"/>
      <c r="BE58" s="3">
        <f t="shared" si="95"/>
        <v>0</v>
      </c>
      <c r="BF58" s="3">
        <f t="shared" si="96"/>
        <v>0</v>
      </c>
      <c r="BG58"/>
      <c r="BH58"/>
      <c r="BI58" s="3">
        <f t="shared" si="97"/>
        <v>0</v>
      </c>
      <c r="BJ58" s="3"/>
      <c r="BK58" s="3"/>
      <c r="BL58" s="76">
        <f t="shared" si="98"/>
        <v>0</v>
      </c>
      <c r="BM58" s="3">
        <f t="shared" si="99"/>
        <v>0</v>
      </c>
      <c r="BN58" s="3">
        <f t="shared" si="100"/>
        <v>0</v>
      </c>
      <c r="BO58" s="3"/>
      <c r="BP58" s="3">
        <f t="shared" si="101"/>
        <v>0</v>
      </c>
      <c r="BQ58" s="3">
        <f t="shared" si="102"/>
        <v>0</v>
      </c>
      <c r="BS58"/>
      <c r="BT58" s="3">
        <f t="shared" si="103"/>
        <v>0</v>
      </c>
      <c r="BU58" s="3"/>
      <c r="BV58" s="3"/>
      <c r="BW58" s="76">
        <f t="shared" si="104"/>
        <v>0</v>
      </c>
      <c r="BX58" s="3">
        <f t="shared" si="105"/>
        <v>0</v>
      </c>
      <c r="BY58" s="3">
        <f t="shared" si="106"/>
        <v>0</v>
      </c>
      <c r="BZ58" s="3"/>
      <c r="CA58" s="3">
        <f t="shared" si="107"/>
        <v>0</v>
      </c>
      <c r="CB58" s="3">
        <f t="shared" si="108"/>
        <v>0</v>
      </c>
      <c r="CD58"/>
      <c r="CE58" s="3">
        <f t="shared" si="109"/>
        <v>0</v>
      </c>
      <c r="CF58" s="3"/>
      <c r="CG58" s="3"/>
      <c r="CH58" s="76">
        <f t="shared" si="110"/>
        <v>0</v>
      </c>
      <c r="CI58" s="3">
        <f t="shared" si="111"/>
        <v>0</v>
      </c>
      <c r="CJ58" s="3">
        <f t="shared" si="112"/>
        <v>0</v>
      </c>
      <c r="CK58" s="3"/>
      <c r="CL58" s="3">
        <f t="shared" si="113"/>
        <v>0</v>
      </c>
      <c r="CM58" s="3">
        <f t="shared" si="114"/>
        <v>0</v>
      </c>
      <c r="CO58"/>
      <c r="CP58" s="3">
        <f t="shared" si="115"/>
        <v>0</v>
      </c>
      <c r="CQ58" s="3"/>
      <c r="CR58" s="3"/>
      <c r="CS58" s="76">
        <f t="shared" si="116"/>
        <v>0</v>
      </c>
      <c r="CT58" s="3">
        <f t="shared" si="117"/>
        <v>0</v>
      </c>
      <c r="CU58" s="3">
        <f t="shared" si="118"/>
        <v>0</v>
      </c>
      <c r="CV58" s="3"/>
      <c r="CW58" s="3">
        <f t="shared" si="119"/>
        <v>0</v>
      </c>
      <c r="CX58" s="3">
        <f t="shared" si="120"/>
        <v>0</v>
      </c>
      <c r="CZ58"/>
      <c r="DA58" s="3">
        <f t="shared" si="121"/>
        <v>0</v>
      </c>
      <c r="DB58" s="3"/>
      <c r="DC58" s="3"/>
      <c r="DD58" s="76">
        <f t="shared" si="122"/>
        <v>0</v>
      </c>
      <c r="DE58" s="3">
        <f t="shared" si="123"/>
        <v>0</v>
      </c>
      <c r="DF58" s="3">
        <f t="shared" si="124"/>
        <v>0</v>
      </c>
      <c r="DG58" s="3"/>
      <c r="DH58" s="3">
        <f t="shared" si="125"/>
        <v>0</v>
      </c>
      <c r="DI58" s="3">
        <f t="shared" si="126"/>
        <v>0</v>
      </c>
    </row>
    <row r="59" spans="16:113" x14ac:dyDescent="0.25">
      <c r="P59"/>
      <c r="Q59" s="3"/>
      <c r="R59" s="3">
        <f t="shared" si="73"/>
        <v>0</v>
      </c>
      <c r="S59" s="3"/>
      <c r="T59" s="76">
        <f t="shared" si="74"/>
        <v>0</v>
      </c>
      <c r="U59" s="3">
        <f t="shared" si="75"/>
        <v>0</v>
      </c>
      <c r="V59" s="3">
        <f t="shared" si="76"/>
        <v>0</v>
      </c>
      <c r="W59" s="3"/>
      <c r="X59" s="3">
        <f t="shared" si="77"/>
        <v>0</v>
      </c>
      <c r="Y59" s="3">
        <f t="shared" si="78"/>
        <v>0</v>
      </c>
      <c r="Z59"/>
      <c r="AA59"/>
      <c r="AB59" s="3">
        <f t="shared" si="79"/>
        <v>0</v>
      </c>
      <c r="AC59" s="3"/>
      <c r="AD59" s="3"/>
      <c r="AE59" s="76">
        <f t="shared" si="80"/>
        <v>0</v>
      </c>
      <c r="AF59" s="3">
        <f t="shared" si="81"/>
        <v>0</v>
      </c>
      <c r="AG59" s="3">
        <f t="shared" si="82"/>
        <v>0</v>
      </c>
      <c r="AH59" s="3"/>
      <c r="AI59" s="3">
        <f t="shared" si="83"/>
        <v>0</v>
      </c>
      <c r="AJ59" s="3">
        <f t="shared" si="84"/>
        <v>0</v>
      </c>
      <c r="AK59"/>
      <c r="AL59"/>
      <c r="AM59" s="3">
        <f t="shared" si="85"/>
        <v>0</v>
      </c>
      <c r="AN59" s="3"/>
      <c r="AO59" s="3"/>
      <c r="AP59" s="76">
        <f t="shared" si="86"/>
        <v>0</v>
      </c>
      <c r="AQ59" s="3">
        <f t="shared" si="87"/>
        <v>0</v>
      </c>
      <c r="AR59" s="3">
        <f t="shared" si="88"/>
        <v>0</v>
      </c>
      <c r="AS59" s="3"/>
      <c r="AT59" s="3">
        <f t="shared" si="89"/>
        <v>0</v>
      </c>
      <c r="AU59" s="3">
        <f t="shared" si="90"/>
        <v>0</v>
      </c>
      <c r="AV59"/>
      <c r="AW59"/>
      <c r="AX59" s="3">
        <f t="shared" si="91"/>
        <v>0</v>
      </c>
      <c r="AY59" s="3"/>
      <c r="AZ59" s="3"/>
      <c r="BA59" s="76">
        <f t="shared" si="92"/>
        <v>0</v>
      </c>
      <c r="BB59" s="3">
        <f t="shared" si="93"/>
        <v>0</v>
      </c>
      <c r="BC59" s="3">
        <f t="shared" si="94"/>
        <v>0</v>
      </c>
      <c r="BD59" s="3"/>
      <c r="BE59" s="3">
        <f t="shared" si="95"/>
        <v>0</v>
      </c>
      <c r="BF59" s="3">
        <f t="shared" si="96"/>
        <v>0</v>
      </c>
      <c r="BG59"/>
      <c r="BH59"/>
      <c r="BI59" s="3">
        <f t="shared" si="97"/>
        <v>0</v>
      </c>
      <c r="BJ59" s="3"/>
      <c r="BK59" s="3"/>
      <c r="BL59" s="76">
        <f t="shared" si="98"/>
        <v>0</v>
      </c>
      <c r="BM59" s="3">
        <f t="shared" si="99"/>
        <v>0</v>
      </c>
      <c r="BN59" s="3">
        <f t="shared" si="100"/>
        <v>0</v>
      </c>
      <c r="BO59" s="3"/>
      <c r="BP59" s="3">
        <f t="shared" si="101"/>
        <v>0</v>
      </c>
      <c r="BQ59" s="3">
        <f t="shared" si="102"/>
        <v>0</v>
      </c>
      <c r="BS59"/>
      <c r="BT59" s="3">
        <f t="shared" si="103"/>
        <v>0</v>
      </c>
      <c r="BU59" s="3"/>
      <c r="BV59" s="3"/>
      <c r="BW59" s="76">
        <f t="shared" si="104"/>
        <v>0</v>
      </c>
      <c r="BX59" s="3">
        <f t="shared" si="105"/>
        <v>0</v>
      </c>
      <c r="BY59" s="3">
        <f t="shared" si="106"/>
        <v>0</v>
      </c>
      <c r="BZ59" s="3"/>
      <c r="CA59" s="3">
        <f t="shared" si="107"/>
        <v>0</v>
      </c>
      <c r="CB59" s="3">
        <f t="shared" si="108"/>
        <v>0</v>
      </c>
      <c r="CD59"/>
      <c r="CE59" s="3">
        <f t="shared" si="109"/>
        <v>0</v>
      </c>
      <c r="CF59" s="3"/>
      <c r="CG59" s="3"/>
      <c r="CH59" s="76">
        <f t="shared" si="110"/>
        <v>0</v>
      </c>
      <c r="CI59" s="3">
        <f t="shared" si="111"/>
        <v>0</v>
      </c>
      <c r="CJ59" s="3">
        <f t="shared" si="112"/>
        <v>0</v>
      </c>
      <c r="CK59" s="3"/>
      <c r="CL59" s="3">
        <f t="shared" si="113"/>
        <v>0</v>
      </c>
      <c r="CM59" s="3">
        <f t="shared" si="114"/>
        <v>0</v>
      </c>
      <c r="CO59"/>
      <c r="CP59" s="3">
        <f t="shared" si="115"/>
        <v>0</v>
      </c>
      <c r="CQ59" s="3"/>
      <c r="CR59" s="3"/>
      <c r="CS59" s="76">
        <f t="shared" si="116"/>
        <v>0</v>
      </c>
      <c r="CT59" s="3">
        <f t="shared" si="117"/>
        <v>0</v>
      </c>
      <c r="CU59" s="3">
        <f t="shared" si="118"/>
        <v>0</v>
      </c>
      <c r="CV59" s="3"/>
      <c r="CW59" s="3">
        <f t="shared" si="119"/>
        <v>0</v>
      </c>
      <c r="CX59" s="3">
        <f t="shared" si="120"/>
        <v>0</v>
      </c>
      <c r="CZ59"/>
      <c r="DA59" s="3">
        <f t="shared" si="121"/>
        <v>0</v>
      </c>
      <c r="DB59" s="3"/>
      <c r="DC59" s="3"/>
      <c r="DD59" s="76">
        <f t="shared" si="122"/>
        <v>0</v>
      </c>
      <c r="DE59" s="3">
        <f t="shared" si="123"/>
        <v>0</v>
      </c>
      <c r="DF59" s="3">
        <f t="shared" si="124"/>
        <v>0</v>
      </c>
      <c r="DG59" s="3"/>
      <c r="DH59" s="3">
        <f t="shared" si="125"/>
        <v>0</v>
      </c>
      <c r="DI59" s="3">
        <f t="shared" si="126"/>
        <v>0</v>
      </c>
    </row>
    <row r="60" spans="16:113" x14ac:dyDescent="0.25">
      <c r="P60"/>
      <c r="Q60" s="3"/>
      <c r="R60" s="3">
        <f t="shared" si="73"/>
        <v>0</v>
      </c>
      <c r="S60" s="3"/>
      <c r="T60" s="76">
        <f t="shared" si="74"/>
        <v>0</v>
      </c>
      <c r="U60" s="3">
        <f t="shared" si="75"/>
        <v>0</v>
      </c>
      <c r="V60" s="3">
        <f t="shared" si="76"/>
        <v>0</v>
      </c>
      <c r="W60" s="3"/>
      <c r="X60" s="3">
        <f t="shared" si="77"/>
        <v>0</v>
      </c>
      <c r="Y60" s="3">
        <f t="shared" si="78"/>
        <v>0</v>
      </c>
      <c r="Z60"/>
      <c r="AA60"/>
      <c r="AB60" s="3">
        <f t="shared" si="79"/>
        <v>0</v>
      </c>
      <c r="AC60" s="3"/>
      <c r="AD60" s="3"/>
      <c r="AE60" s="76">
        <f t="shared" si="80"/>
        <v>0</v>
      </c>
      <c r="AF60" s="3">
        <f t="shared" si="81"/>
        <v>0</v>
      </c>
      <c r="AG60" s="3">
        <f t="shared" si="82"/>
        <v>0</v>
      </c>
      <c r="AH60" s="3"/>
      <c r="AI60" s="3">
        <f t="shared" si="83"/>
        <v>0</v>
      </c>
      <c r="AJ60" s="3">
        <f t="shared" si="84"/>
        <v>0</v>
      </c>
      <c r="AK60"/>
      <c r="AL60"/>
      <c r="AM60" s="3">
        <f t="shared" si="85"/>
        <v>0</v>
      </c>
      <c r="AN60" s="3"/>
      <c r="AO60" s="3"/>
      <c r="AP60" s="76">
        <f t="shared" si="86"/>
        <v>0</v>
      </c>
      <c r="AQ60" s="3">
        <f t="shared" si="87"/>
        <v>0</v>
      </c>
      <c r="AR60" s="3">
        <f t="shared" si="88"/>
        <v>0</v>
      </c>
      <c r="AS60" s="3"/>
      <c r="AT60" s="3">
        <f t="shared" si="89"/>
        <v>0</v>
      </c>
      <c r="AU60" s="3">
        <f t="shared" si="90"/>
        <v>0</v>
      </c>
      <c r="AV60"/>
      <c r="AW60"/>
      <c r="AX60" s="3">
        <f t="shared" si="91"/>
        <v>0</v>
      </c>
      <c r="AY60" s="3"/>
      <c r="AZ60" s="3"/>
      <c r="BA60" s="76">
        <f t="shared" si="92"/>
        <v>0</v>
      </c>
      <c r="BB60" s="3">
        <f t="shared" si="93"/>
        <v>0</v>
      </c>
      <c r="BC60" s="3">
        <f t="shared" si="94"/>
        <v>0</v>
      </c>
      <c r="BD60" s="3"/>
      <c r="BE60" s="3">
        <f t="shared" si="95"/>
        <v>0</v>
      </c>
      <c r="BF60" s="3">
        <f t="shared" si="96"/>
        <v>0</v>
      </c>
      <c r="BG60"/>
      <c r="BH60"/>
      <c r="BI60" s="3">
        <f t="shared" si="97"/>
        <v>0</v>
      </c>
      <c r="BJ60" s="3"/>
      <c r="BK60" s="3"/>
      <c r="BL60" s="76">
        <f t="shared" si="98"/>
        <v>0</v>
      </c>
      <c r="BM60" s="3">
        <f t="shared" si="99"/>
        <v>0</v>
      </c>
      <c r="BN60" s="3">
        <f t="shared" si="100"/>
        <v>0</v>
      </c>
      <c r="BO60" s="3"/>
      <c r="BP60" s="3">
        <f t="shared" si="101"/>
        <v>0</v>
      </c>
      <c r="BQ60" s="3">
        <f t="shared" si="102"/>
        <v>0</v>
      </c>
      <c r="BS60"/>
      <c r="BT60" s="3">
        <f t="shared" si="103"/>
        <v>0</v>
      </c>
      <c r="BU60" s="3"/>
      <c r="BV60" s="3"/>
      <c r="BW60" s="76">
        <f t="shared" si="104"/>
        <v>0</v>
      </c>
      <c r="BX60" s="3">
        <f t="shared" si="105"/>
        <v>0</v>
      </c>
      <c r="BY60" s="3">
        <f t="shared" si="106"/>
        <v>0</v>
      </c>
      <c r="BZ60" s="3"/>
      <c r="CA60" s="3">
        <f t="shared" si="107"/>
        <v>0</v>
      </c>
      <c r="CB60" s="3">
        <f t="shared" si="108"/>
        <v>0</v>
      </c>
      <c r="CD60"/>
      <c r="CE60" s="3">
        <f t="shared" si="109"/>
        <v>0</v>
      </c>
      <c r="CF60" s="3"/>
      <c r="CG60" s="3"/>
      <c r="CH60" s="76">
        <f t="shared" si="110"/>
        <v>0</v>
      </c>
      <c r="CI60" s="3">
        <f t="shared" si="111"/>
        <v>0</v>
      </c>
      <c r="CJ60" s="3">
        <f t="shared" si="112"/>
        <v>0</v>
      </c>
      <c r="CK60" s="3"/>
      <c r="CL60" s="3">
        <f t="shared" si="113"/>
        <v>0</v>
      </c>
      <c r="CM60" s="3">
        <f t="shared" si="114"/>
        <v>0</v>
      </c>
      <c r="CO60"/>
      <c r="CP60" s="3">
        <f t="shared" si="115"/>
        <v>0</v>
      </c>
      <c r="CQ60" s="3"/>
      <c r="CR60" s="3"/>
      <c r="CS60" s="76">
        <f t="shared" si="116"/>
        <v>0</v>
      </c>
      <c r="CT60" s="3">
        <f t="shared" si="117"/>
        <v>0</v>
      </c>
      <c r="CU60" s="3">
        <f t="shared" si="118"/>
        <v>0</v>
      </c>
      <c r="CV60" s="3"/>
      <c r="CW60" s="3">
        <f t="shared" si="119"/>
        <v>0</v>
      </c>
      <c r="CX60" s="3">
        <f t="shared" si="120"/>
        <v>0</v>
      </c>
      <c r="CZ60"/>
      <c r="DA60" s="3">
        <f t="shared" si="121"/>
        <v>0</v>
      </c>
      <c r="DB60" s="3"/>
      <c r="DC60" s="3"/>
      <c r="DD60" s="76">
        <f t="shared" si="122"/>
        <v>0</v>
      </c>
      <c r="DE60" s="3">
        <f t="shared" si="123"/>
        <v>0</v>
      </c>
      <c r="DF60" s="3">
        <f t="shared" si="124"/>
        <v>0</v>
      </c>
      <c r="DG60" s="3"/>
      <c r="DH60" s="3">
        <f t="shared" si="125"/>
        <v>0</v>
      </c>
      <c r="DI60" s="3">
        <f t="shared" si="126"/>
        <v>0</v>
      </c>
    </row>
    <row r="61" spans="16:113" ht="15.75" thickBot="1" x14ac:dyDescent="0.3">
      <c r="P61"/>
      <c r="Q61" s="7">
        <f>SUM(Q36:Q60)</f>
        <v>0</v>
      </c>
      <c r="R61" s="7">
        <f>SUM(R36:R60)</f>
        <v>130707205</v>
      </c>
      <c r="S61" s="7">
        <f t="shared" ref="S61:Y61" si="127">SUM(S36:S60)</f>
        <v>0</v>
      </c>
      <c r="T61" s="7">
        <f t="shared" si="127"/>
        <v>130707205</v>
      </c>
      <c r="U61" s="7">
        <f t="shared" si="127"/>
        <v>65353602.5</v>
      </c>
      <c r="V61" s="7">
        <f t="shared" si="127"/>
        <v>65353602.5</v>
      </c>
      <c r="W61" s="3"/>
      <c r="X61" s="7">
        <f t="shared" si="127"/>
        <v>-10341627.199999999</v>
      </c>
      <c r="Y61" s="7">
        <f t="shared" si="127"/>
        <v>120365577.8</v>
      </c>
      <c r="Z61"/>
      <c r="AA61"/>
      <c r="AB61" s="7">
        <f>SUM(AB36:AB60)</f>
        <v>120365577.8</v>
      </c>
      <c r="AC61" s="7">
        <f>SUM(AC36:AC60)</f>
        <v>0</v>
      </c>
      <c r="AD61" s="7">
        <f t="shared" ref="AD61:AG61" si="128">SUM(AD36:AD60)</f>
        <v>0</v>
      </c>
      <c r="AE61" s="7">
        <f t="shared" si="128"/>
        <v>0</v>
      </c>
      <c r="AF61" s="7">
        <f t="shared" si="128"/>
        <v>0</v>
      </c>
      <c r="AG61" s="7">
        <f t="shared" si="128"/>
        <v>120365577.8</v>
      </c>
      <c r="AH61" s="3"/>
      <c r="AI61" s="7">
        <f t="shared" ref="AI61:AJ61" si="129">SUM(AI36:AI60)</f>
        <v>-15234363.574000001</v>
      </c>
      <c r="AJ61" s="7">
        <f t="shared" si="129"/>
        <v>105131214.226</v>
      </c>
      <c r="AK61"/>
      <c r="AL61"/>
      <c r="AM61" s="7">
        <f>SUM(AM36:AM60)</f>
        <v>105131214.226</v>
      </c>
      <c r="AN61" s="7">
        <f>SUM(AN36:AN60)</f>
        <v>0</v>
      </c>
      <c r="AO61" s="7">
        <f t="shared" ref="AO61:AR61" si="130">SUM(AO36:AO60)</f>
        <v>0</v>
      </c>
      <c r="AP61" s="7">
        <f t="shared" si="130"/>
        <v>0</v>
      </c>
      <c r="AQ61" s="7">
        <f t="shared" si="130"/>
        <v>0</v>
      </c>
      <c r="AR61" s="7">
        <f t="shared" si="130"/>
        <v>105131214.226</v>
      </c>
      <c r="AS61" s="3"/>
      <c r="AT61" s="7">
        <f t="shared" ref="AT61:AU61" si="131">SUM(AT36:AT60)</f>
        <v>-9179921.7715800013</v>
      </c>
      <c r="AU61" s="7">
        <f t="shared" si="131"/>
        <v>95951292.45442</v>
      </c>
      <c r="AV61"/>
      <c r="AW61"/>
      <c r="AX61" s="7">
        <f>SUM(AX36:AX60)</f>
        <v>95951292.45442</v>
      </c>
      <c r="AY61" s="7">
        <f>SUM(AY36:AY60)</f>
        <v>0</v>
      </c>
      <c r="AZ61" s="7">
        <f t="shared" ref="AZ61:BC61" si="132">SUM(AZ36:AZ60)</f>
        <v>0</v>
      </c>
      <c r="BA61" s="7">
        <f t="shared" si="132"/>
        <v>0</v>
      </c>
      <c r="BB61" s="7">
        <f t="shared" si="132"/>
        <v>0</v>
      </c>
      <c r="BC61" s="7">
        <f t="shared" si="132"/>
        <v>95951292.45442</v>
      </c>
      <c r="BD61" s="3"/>
      <c r="BE61" s="7">
        <f t="shared" ref="BE61:BF61" si="133">SUM(BE36:BE60)</f>
        <v>-8118553.5473886011</v>
      </c>
      <c r="BF61" s="7">
        <f t="shared" si="133"/>
        <v>87832738.907031402</v>
      </c>
      <c r="BG61"/>
      <c r="BH61"/>
      <c r="BI61" s="7">
        <f>SUM(BI36:BI60)</f>
        <v>87832738.907031402</v>
      </c>
      <c r="BJ61" s="7">
        <f>SUM(BJ36:BJ60)</f>
        <v>0</v>
      </c>
      <c r="BK61" s="7">
        <f t="shared" ref="BK61:BN61" si="134">SUM(BK36:BK60)</f>
        <v>0</v>
      </c>
      <c r="BL61" s="7">
        <f t="shared" si="134"/>
        <v>0</v>
      </c>
      <c r="BM61" s="7">
        <f t="shared" si="134"/>
        <v>0</v>
      </c>
      <c r="BN61" s="7">
        <f t="shared" si="134"/>
        <v>87832738.907031402</v>
      </c>
      <c r="BO61" s="3"/>
      <c r="BP61" s="7">
        <f t="shared" ref="BP61:BQ61" si="135">SUM(BP36:BP60)</f>
        <v>-7293653.6053498629</v>
      </c>
      <c r="BQ61" s="7">
        <f t="shared" si="135"/>
        <v>80539085.301681548</v>
      </c>
      <c r="BS61"/>
      <c r="BT61" s="7">
        <f>SUM(BT36:BT60)</f>
        <v>80539085.301681548</v>
      </c>
      <c r="BU61" s="7">
        <f>SUM(BU36:BU60)</f>
        <v>0</v>
      </c>
      <c r="BV61" s="7">
        <f t="shared" ref="BV61:BY61" si="136">SUM(BV36:BV60)</f>
        <v>0</v>
      </c>
      <c r="BW61" s="7">
        <f t="shared" si="136"/>
        <v>0</v>
      </c>
      <c r="BX61" s="7">
        <f t="shared" si="136"/>
        <v>0</v>
      </c>
      <c r="BY61" s="7">
        <f t="shared" si="136"/>
        <v>80539085.301681548</v>
      </c>
      <c r="BZ61" s="3"/>
      <c r="CA61" s="7">
        <f t="shared" ref="CA61:CB61" si="137">SUM(CA36:CA60)</f>
        <v>-6610976.2311675679</v>
      </c>
      <c r="CB61" s="7">
        <f t="shared" si="137"/>
        <v>73928109.070513994</v>
      </c>
      <c r="CD61"/>
      <c r="CE61" s="7">
        <f>SUM(CE36:CE60)</f>
        <v>73928109.070513994</v>
      </c>
      <c r="CF61" s="7">
        <f>SUM(CF36:CF60)</f>
        <v>0</v>
      </c>
      <c r="CG61" s="7">
        <f t="shared" ref="CG61:CJ61" si="138">SUM(CG36:CG60)</f>
        <v>0</v>
      </c>
      <c r="CH61" s="7">
        <f t="shared" si="138"/>
        <v>0</v>
      </c>
      <c r="CI61" s="7">
        <f t="shared" si="138"/>
        <v>0</v>
      </c>
      <c r="CJ61" s="7">
        <f t="shared" si="138"/>
        <v>73928109.070513994</v>
      </c>
      <c r="CK61" s="3"/>
      <c r="CL61" s="7">
        <f t="shared" ref="CL61:CM61" si="139">SUM(CL36:CL60)</f>
        <v>-6022941.4608085752</v>
      </c>
      <c r="CM61" s="7">
        <f t="shared" si="139"/>
        <v>67905167.609705418</v>
      </c>
      <c r="CO61"/>
      <c r="CP61" s="7">
        <f>SUM(CP36:CP60)</f>
        <v>67905167.609705418</v>
      </c>
      <c r="CQ61" s="7">
        <f>SUM(CQ36:CQ60)</f>
        <v>0</v>
      </c>
      <c r="CR61" s="7">
        <f t="shared" ref="CR61:CU61" si="140">SUM(CR36:CR60)</f>
        <v>0</v>
      </c>
      <c r="CS61" s="7">
        <f t="shared" si="140"/>
        <v>0</v>
      </c>
      <c r="CT61" s="7">
        <f t="shared" si="140"/>
        <v>0</v>
      </c>
      <c r="CU61" s="7">
        <f t="shared" si="140"/>
        <v>67905167.609705418</v>
      </c>
      <c r="CV61" s="3"/>
      <c r="CW61" s="7">
        <f t="shared" ref="CW61:CX61" si="141">SUM(CW36:CW60)</f>
        <v>-5504052.4067547712</v>
      </c>
      <c r="CX61" s="7">
        <f t="shared" si="141"/>
        <v>62401115.202950649</v>
      </c>
      <c r="CZ61"/>
      <c r="DA61" s="7">
        <f>SUM(DA36:DA60)</f>
        <v>62401115.202950649</v>
      </c>
      <c r="DB61" s="7">
        <f>SUM(DB36:DB60)</f>
        <v>0</v>
      </c>
      <c r="DC61" s="7">
        <f t="shared" ref="DC61:DF61" si="142">SUM(DC36:DC60)</f>
        <v>0</v>
      </c>
      <c r="DD61" s="7">
        <f t="shared" si="142"/>
        <v>0</v>
      </c>
      <c r="DE61" s="7">
        <f t="shared" si="142"/>
        <v>0</v>
      </c>
      <c r="DF61" s="7">
        <f t="shared" si="142"/>
        <v>62401115.202950649</v>
      </c>
      <c r="DG61" s="3"/>
      <c r="DH61" s="7">
        <f t="shared" ref="DH61:DI61" si="143">SUM(DH36:DH60)</f>
        <v>-5039549.6952433176</v>
      </c>
      <c r="DI61" s="7">
        <f t="shared" si="143"/>
        <v>57361565.507707328</v>
      </c>
    </row>
    <row r="62" spans="16:113" ht="15.75" thickTop="1" x14ac:dyDescent="0.25"/>
    <row r="64" spans="16:113" x14ac:dyDescent="0.25">
      <c r="X64" s="89">
        <f>+X29-X61</f>
        <v>-10341627.199999999</v>
      </c>
      <c r="AI64" s="78">
        <f>+AI29-AI61</f>
        <v>5448890.8260000013</v>
      </c>
      <c r="AT64" s="78">
        <f>+AT29-AT61</f>
        <v>605550.97642000206</v>
      </c>
      <c r="BE64" s="78">
        <f>+BE29-BE61</f>
        <v>455817.24777140096</v>
      </c>
      <c r="BF64" s="78"/>
      <c r="BP64" s="78">
        <f>+BP29-BP61</f>
        <v>369082.69426733907</v>
      </c>
      <c r="CA64" s="78">
        <f>+CA29-CA61</f>
        <v>313594.67991495878</v>
      </c>
      <c r="CL64" s="78">
        <f>+CL29-CL61</f>
        <v>274440.09044403676</v>
      </c>
      <c r="CW64" s="78">
        <f>+CW29-CW61</f>
        <v>244448.96360976994</v>
      </c>
      <c r="DH64" s="78">
        <f>+DH29-DH61</f>
        <v>220053.7479016874</v>
      </c>
    </row>
    <row r="68" spans="16:112" x14ac:dyDescent="0.25">
      <c r="P68" s="35">
        <v>1</v>
      </c>
      <c r="X68" s="78">
        <f>X4-X36</f>
        <v>-8440</v>
      </c>
      <c r="AA68" s="35">
        <v>1</v>
      </c>
      <c r="AI68" s="78">
        <f>AI4-AI36</f>
        <v>337.60000000000036</v>
      </c>
      <c r="AL68" s="35">
        <v>1</v>
      </c>
      <c r="AT68" s="78">
        <f>AT4-AT36</f>
        <v>324.09599999999955</v>
      </c>
      <c r="AW68" s="35">
        <v>1</v>
      </c>
      <c r="BE68" s="78">
        <f>BE4-BE36</f>
        <v>311.1321599999992</v>
      </c>
      <c r="BH68" s="35">
        <v>1</v>
      </c>
      <c r="BP68" s="78">
        <f>BP4-BP36</f>
        <v>298.68687359999967</v>
      </c>
      <c r="BS68" s="35">
        <v>1</v>
      </c>
      <c r="CA68" s="78">
        <f>CA4-CA36</f>
        <v>286.73939865599823</v>
      </c>
      <c r="CD68" s="35">
        <v>1</v>
      </c>
      <c r="CL68" s="78">
        <f>CL4-CL36</f>
        <v>275.26982270975896</v>
      </c>
      <c r="CO68" s="35">
        <v>1</v>
      </c>
      <c r="CW68" s="78">
        <f>CW4-CW36</f>
        <v>264.25902980136743</v>
      </c>
      <c r="CZ68" s="35">
        <v>1</v>
      </c>
      <c r="DH68" s="78">
        <f>DH4-DH36</f>
        <v>253.68866860931303</v>
      </c>
    </row>
    <row r="69" spans="16:112" x14ac:dyDescent="0.25">
      <c r="P69" s="35" t="s">
        <v>28</v>
      </c>
      <c r="X69" s="78">
        <f t="shared" ref="X69:X89" si="144">X5-X37</f>
        <v>0</v>
      </c>
      <c r="AA69" s="35" t="s">
        <v>28</v>
      </c>
      <c r="AI69" s="78">
        <f t="shared" ref="AI69:AI89" si="145">AI5-AI37</f>
        <v>0</v>
      </c>
      <c r="AL69" s="35" t="s">
        <v>28</v>
      </c>
      <c r="AT69" s="78">
        <f t="shared" ref="AT69:AT89" si="146">AT5-AT37</f>
        <v>0</v>
      </c>
      <c r="AW69" s="35" t="s">
        <v>28</v>
      </c>
      <c r="BE69" s="78">
        <f t="shared" ref="BE69:BE89" si="147">BE5-BE37</f>
        <v>0</v>
      </c>
      <c r="BH69" s="35" t="s">
        <v>28</v>
      </c>
      <c r="BP69" s="78">
        <f t="shared" ref="BP69:BP89" si="148">BP5-BP37</f>
        <v>0</v>
      </c>
      <c r="BS69" s="35" t="s">
        <v>28</v>
      </c>
      <c r="CA69" s="78">
        <f t="shared" ref="CA69:CA89" si="149">CA5-CA37</f>
        <v>0</v>
      </c>
      <c r="CD69" s="35" t="s">
        <v>28</v>
      </c>
      <c r="CL69" s="78">
        <f t="shared" ref="CL69:CL89" si="150">CL5-CL37</f>
        <v>0</v>
      </c>
      <c r="CO69" s="35" t="s">
        <v>28</v>
      </c>
      <c r="CW69" s="78">
        <f t="shared" ref="CW69:CW89" si="151">CW5-CW37</f>
        <v>0</v>
      </c>
      <c r="CZ69" s="35" t="s">
        <v>28</v>
      </c>
      <c r="DH69" s="78">
        <f t="shared" ref="DH69:DH89" si="152">DH5-DH37</f>
        <v>0</v>
      </c>
    </row>
    <row r="70" spans="16:112" x14ac:dyDescent="0.25">
      <c r="P70" s="35">
        <v>2</v>
      </c>
      <c r="X70" s="78">
        <f t="shared" si="144"/>
        <v>0</v>
      </c>
      <c r="AA70" s="35">
        <v>2</v>
      </c>
      <c r="AI70" s="78">
        <f t="shared" si="145"/>
        <v>0</v>
      </c>
      <c r="AL70" s="35">
        <v>2</v>
      </c>
      <c r="AT70" s="78">
        <f t="shared" si="146"/>
        <v>0</v>
      </c>
      <c r="AW70" s="35">
        <v>2</v>
      </c>
      <c r="BE70" s="78">
        <f t="shared" si="147"/>
        <v>0</v>
      </c>
      <c r="BH70" s="35">
        <v>2</v>
      </c>
      <c r="BP70" s="78">
        <f t="shared" si="148"/>
        <v>0</v>
      </c>
      <c r="BS70" s="35">
        <v>2</v>
      </c>
      <c r="CA70" s="78">
        <f t="shared" si="149"/>
        <v>0</v>
      </c>
      <c r="CD70" s="35">
        <v>2</v>
      </c>
      <c r="CL70" s="78">
        <f t="shared" si="150"/>
        <v>0</v>
      </c>
      <c r="CO70" s="35">
        <v>2</v>
      </c>
      <c r="CW70" s="78">
        <f t="shared" si="151"/>
        <v>0</v>
      </c>
      <c r="CZ70" s="35">
        <v>2</v>
      </c>
      <c r="DH70" s="78">
        <f t="shared" si="152"/>
        <v>0</v>
      </c>
    </row>
    <row r="71" spans="16:112" x14ac:dyDescent="0.25">
      <c r="P71" s="35">
        <v>8</v>
      </c>
      <c r="X71" s="78">
        <f t="shared" si="144"/>
        <v>-89000</v>
      </c>
      <c r="AA71" s="35">
        <v>8</v>
      </c>
      <c r="AI71" s="78">
        <f t="shared" si="145"/>
        <v>17800</v>
      </c>
      <c r="AL71" s="35">
        <v>8</v>
      </c>
      <c r="AT71" s="78">
        <f t="shared" si="146"/>
        <v>14240</v>
      </c>
      <c r="AW71" s="35">
        <v>8</v>
      </c>
      <c r="BE71" s="78">
        <f t="shared" si="147"/>
        <v>11392</v>
      </c>
      <c r="BH71" s="35">
        <v>8</v>
      </c>
      <c r="BP71" s="78">
        <f t="shared" si="148"/>
        <v>9113.6000000000058</v>
      </c>
      <c r="BS71" s="35">
        <v>8</v>
      </c>
      <c r="CA71" s="78">
        <f t="shared" si="149"/>
        <v>7290.8799999999901</v>
      </c>
      <c r="CD71" s="35">
        <v>8</v>
      </c>
      <c r="CL71" s="78">
        <f t="shared" si="150"/>
        <v>5832.7039999999979</v>
      </c>
      <c r="CO71" s="35">
        <v>8</v>
      </c>
      <c r="CW71" s="78">
        <f t="shared" si="151"/>
        <v>4666.1632000000027</v>
      </c>
      <c r="CZ71" s="35">
        <v>8</v>
      </c>
      <c r="DH71" s="78">
        <f t="shared" si="152"/>
        <v>3732.9305599999971</v>
      </c>
    </row>
    <row r="72" spans="16:112" x14ac:dyDescent="0.25">
      <c r="P72" s="35">
        <v>10</v>
      </c>
      <c r="X72" s="78">
        <f t="shared" si="144"/>
        <v>-354750</v>
      </c>
      <c r="AA72" s="35">
        <v>10</v>
      </c>
      <c r="AI72" s="78">
        <f t="shared" si="145"/>
        <v>106425</v>
      </c>
      <c r="AL72" s="35">
        <v>10</v>
      </c>
      <c r="AT72" s="78">
        <f t="shared" si="146"/>
        <v>74497.5</v>
      </c>
      <c r="AW72" s="35">
        <v>10</v>
      </c>
      <c r="BE72" s="78">
        <f t="shared" si="147"/>
        <v>52148.25</v>
      </c>
      <c r="BH72" s="35">
        <v>10</v>
      </c>
      <c r="BP72" s="78">
        <f t="shared" si="148"/>
        <v>36503.775000000023</v>
      </c>
      <c r="BS72" s="35">
        <v>10</v>
      </c>
      <c r="CA72" s="78">
        <f t="shared" si="149"/>
        <v>25552.642499999987</v>
      </c>
      <c r="CD72" s="35">
        <v>10</v>
      </c>
      <c r="CL72" s="78">
        <f t="shared" si="150"/>
        <v>17886.849749999994</v>
      </c>
      <c r="CO72" s="35">
        <v>10</v>
      </c>
      <c r="CW72" s="78">
        <f t="shared" si="151"/>
        <v>12520.794825000012</v>
      </c>
      <c r="CZ72" s="35">
        <v>10</v>
      </c>
      <c r="DH72" s="78">
        <f t="shared" si="152"/>
        <v>8764.5563775000119</v>
      </c>
    </row>
    <row r="73" spans="16:112" x14ac:dyDescent="0.25">
      <c r="P73" s="35">
        <v>10.1</v>
      </c>
      <c r="X73" s="78">
        <f t="shared" si="144"/>
        <v>0</v>
      </c>
      <c r="AA73" s="35">
        <v>10.1</v>
      </c>
      <c r="AI73" s="78">
        <f t="shared" si="145"/>
        <v>0</v>
      </c>
      <c r="AL73" s="35">
        <v>10.1</v>
      </c>
      <c r="AT73" s="78">
        <f t="shared" si="146"/>
        <v>0</v>
      </c>
      <c r="AW73" s="35">
        <v>10.1</v>
      </c>
      <c r="BE73" s="78">
        <f t="shared" si="147"/>
        <v>0</v>
      </c>
      <c r="BH73" s="35">
        <v>10.1</v>
      </c>
      <c r="BP73" s="78">
        <f t="shared" si="148"/>
        <v>0</v>
      </c>
      <c r="BS73" s="35">
        <v>10.1</v>
      </c>
      <c r="CA73" s="78">
        <f t="shared" si="149"/>
        <v>0</v>
      </c>
      <c r="CD73" s="35">
        <v>10.1</v>
      </c>
      <c r="CL73" s="78">
        <f t="shared" si="150"/>
        <v>0</v>
      </c>
      <c r="CO73" s="35">
        <v>10.1</v>
      </c>
      <c r="CW73" s="78">
        <f t="shared" si="151"/>
        <v>0</v>
      </c>
      <c r="CZ73" s="35">
        <v>10.1</v>
      </c>
      <c r="DH73" s="78">
        <f t="shared" si="152"/>
        <v>0</v>
      </c>
    </row>
    <row r="74" spans="16:112" x14ac:dyDescent="0.25">
      <c r="P74" s="35">
        <v>12</v>
      </c>
      <c r="X74" s="78">
        <f t="shared" si="144"/>
        <v>-4561950</v>
      </c>
      <c r="AA74" s="35">
        <v>12</v>
      </c>
      <c r="AI74" s="78">
        <f t="shared" si="145"/>
        <v>4561950</v>
      </c>
      <c r="AL74" s="35">
        <v>12</v>
      </c>
      <c r="AT74" s="78">
        <f t="shared" si="146"/>
        <v>0</v>
      </c>
      <c r="AW74" s="35">
        <v>12</v>
      </c>
      <c r="BE74" s="78">
        <f t="shared" si="147"/>
        <v>0</v>
      </c>
      <c r="BH74" s="35">
        <v>12</v>
      </c>
      <c r="BP74" s="78">
        <f t="shared" si="148"/>
        <v>0</v>
      </c>
      <c r="BS74" s="35">
        <v>12</v>
      </c>
      <c r="CA74" s="78">
        <f t="shared" si="149"/>
        <v>0</v>
      </c>
      <c r="CD74" s="35">
        <v>12</v>
      </c>
      <c r="CL74" s="78">
        <f t="shared" si="150"/>
        <v>0</v>
      </c>
      <c r="CO74" s="35">
        <v>12</v>
      </c>
      <c r="CW74" s="78">
        <f t="shared" si="151"/>
        <v>0</v>
      </c>
      <c r="CZ74" s="35">
        <v>12</v>
      </c>
      <c r="DH74" s="78">
        <f t="shared" si="152"/>
        <v>0</v>
      </c>
    </row>
    <row r="75" spans="16:112" x14ac:dyDescent="0.25">
      <c r="P75" s="35" t="s">
        <v>29</v>
      </c>
      <c r="X75" s="78">
        <f t="shared" si="144"/>
        <v>0</v>
      </c>
      <c r="AA75" s="35" t="s">
        <v>29</v>
      </c>
      <c r="AI75" s="78">
        <f t="shared" si="145"/>
        <v>0</v>
      </c>
      <c r="AL75" s="35" t="s">
        <v>29</v>
      </c>
      <c r="AT75" s="78">
        <f t="shared" si="146"/>
        <v>0</v>
      </c>
      <c r="AW75" s="35" t="s">
        <v>29</v>
      </c>
      <c r="BE75" s="78">
        <f t="shared" si="147"/>
        <v>0</v>
      </c>
      <c r="BH75" s="35" t="s">
        <v>29</v>
      </c>
      <c r="BP75" s="78">
        <f t="shared" si="148"/>
        <v>0</v>
      </c>
      <c r="BS75" s="35" t="s">
        <v>29</v>
      </c>
      <c r="CA75" s="78">
        <f t="shared" si="149"/>
        <v>0</v>
      </c>
      <c r="CD75" s="35" t="s">
        <v>29</v>
      </c>
      <c r="CL75" s="78">
        <f t="shared" si="150"/>
        <v>0</v>
      </c>
      <c r="CO75" s="35" t="s">
        <v>29</v>
      </c>
      <c r="CW75" s="78">
        <f t="shared" si="151"/>
        <v>0</v>
      </c>
      <c r="CZ75" s="35" t="s">
        <v>29</v>
      </c>
      <c r="DH75" s="78">
        <f t="shared" si="152"/>
        <v>0</v>
      </c>
    </row>
    <row r="76" spans="16:112" x14ac:dyDescent="0.25">
      <c r="P76" s="35" t="s">
        <v>30</v>
      </c>
      <c r="X76" s="78">
        <f t="shared" si="144"/>
        <v>0</v>
      </c>
      <c r="AA76" s="35" t="s">
        <v>30</v>
      </c>
      <c r="AI76" s="78">
        <f t="shared" si="145"/>
        <v>0</v>
      </c>
      <c r="AL76" s="35" t="s">
        <v>30</v>
      </c>
      <c r="AT76" s="78">
        <f t="shared" si="146"/>
        <v>0</v>
      </c>
      <c r="AW76" s="35" t="s">
        <v>30</v>
      </c>
      <c r="BE76" s="78">
        <f t="shared" si="147"/>
        <v>0</v>
      </c>
      <c r="BH76" s="35" t="s">
        <v>30</v>
      </c>
      <c r="BP76" s="78">
        <f t="shared" si="148"/>
        <v>0</v>
      </c>
      <c r="BS76" s="35" t="s">
        <v>30</v>
      </c>
      <c r="CA76" s="78">
        <f t="shared" si="149"/>
        <v>0</v>
      </c>
      <c r="CD76" s="35" t="s">
        <v>30</v>
      </c>
      <c r="CL76" s="78">
        <f t="shared" si="150"/>
        <v>0</v>
      </c>
      <c r="CO76" s="35" t="s">
        <v>30</v>
      </c>
      <c r="CW76" s="78">
        <f t="shared" si="151"/>
        <v>0</v>
      </c>
      <c r="CZ76" s="35" t="s">
        <v>30</v>
      </c>
      <c r="DH76" s="78">
        <f t="shared" si="152"/>
        <v>0</v>
      </c>
    </row>
    <row r="77" spans="16:112" x14ac:dyDescent="0.25">
      <c r="P77" s="35" t="s">
        <v>31</v>
      </c>
      <c r="X77" s="78">
        <f t="shared" si="144"/>
        <v>0</v>
      </c>
      <c r="AA77" s="35" t="s">
        <v>31</v>
      </c>
      <c r="AI77" s="78">
        <f t="shared" si="145"/>
        <v>0</v>
      </c>
      <c r="AL77" s="35" t="s">
        <v>31</v>
      </c>
      <c r="AT77" s="78">
        <f t="shared" si="146"/>
        <v>0</v>
      </c>
      <c r="AW77" s="35" t="s">
        <v>31</v>
      </c>
      <c r="BE77" s="78">
        <f t="shared" si="147"/>
        <v>0</v>
      </c>
      <c r="BH77" s="35" t="s">
        <v>31</v>
      </c>
      <c r="BP77" s="78">
        <f t="shared" si="148"/>
        <v>0</v>
      </c>
      <c r="BS77" s="35" t="s">
        <v>31</v>
      </c>
      <c r="CA77" s="78">
        <f t="shared" si="149"/>
        <v>0</v>
      </c>
      <c r="CD77" s="35" t="s">
        <v>31</v>
      </c>
      <c r="CL77" s="78">
        <f t="shared" si="150"/>
        <v>0</v>
      </c>
      <c r="CO77" s="35" t="s">
        <v>31</v>
      </c>
      <c r="CW77" s="78">
        <f t="shared" si="151"/>
        <v>0</v>
      </c>
      <c r="CZ77" s="35" t="s">
        <v>31</v>
      </c>
      <c r="DH77" s="78">
        <f t="shared" si="152"/>
        <v>0</v>
      </c>
    </row>
    <row r="78" spans="16:112" x14ac:dyDescent="0.25">
      <c r="P78" s="35" t="s">
        <v>32</v>
      </c>
      <c r="X78" s="78">
        <f t="shared" si="144"/>
        <v>0</v>
      </c>
      <c r="AA78" s="35" t="s">
        <v>32</v>
      </c>
      <c r="AI78" s="78">
        <f t="shared" si="145"/>
        <v>0</v>
      </c>
      <c r="AL78" s="35" t="s">
        <v>32</v>
      </c>
      <c r="AT78" s="78">
        <f t="shared" si="146"/>
        <v>0</v>
      </c>
      <c r="AW78" s="35" t="s">
        <v>32</v>
      </c>
      <c r="BE78" s="78">
        <f t="shared" si="147"/>
        <v>0</v>
      </c>
      <c r="BH78" s="35" t="s">
        <v>32</v>
      </c>
      <c r="BP78" s="78">
        <f t="shared" si="148"/>
        <v>0</v>
      </c>
      <c r="BS78" s="35" t="s">
        <v>32</v>
      </c>
      <c r="CA78" s="78">
        <f t="shared" si="149"/>
        <v>0</v>
      </c>
      <c r="CD78" s="35" t="s">
        <v>32</v>
      </c>
      <c r="CL78" s="78">
        <f t="shared" si="150"/>
        <v>0</v>
      </c>
      <c r="CO78" s="35" t="s">
        <v>32</v>
      </c>
      <c r="CW78" s="78">
        <f t="shared" si="151"/>
        <v>0</v>
      </c>
      <c r="CZ78" s="35" t="s">
        <v>32</v>
      </c>
      <c r="DH78" s="78">
        <f t="shared" si="152"/>
        <v>0</v>
      </c>
    </row>
    <row r="79" spans="16:112" x14ac:dyDescent="0.25">
      <c r="P79" s="35">
        <v>14</v>
      </c>
      <c r="X79" s="78">
        <f t="shared" si="144"/>
        <v>0</v>
      </c>
      <c r="AA79" s="35">
        <v>14</v>
      </c>
      <c r="AI79" s="78">
        <f t="shared" si="145"/>
        <v>0</v>
      </c>
      <c r="AL79" s="35">
        <v>14</v>
      </c>
      <c r="AT79" s="78">
        <f t="shared" si="146"/>
        <v>0</v>
      </c>
      <c r="AW79" s="35">
        <v>14</v>
      </c>
      <c r="BE79" s="78">
        <f t="shared" si="147"/>
        <v>0</v>
      </c>
      <c r="BH79" s="35">
        <v>14</v>
      </c>
      <c r="BP79" s="78">
        <f t="shared" si="148"/>
        <v>0</v>
      </c>
      <c r="BS79" s="35">
        <v>14</v>
      </c>
      <c r="CA79" s="78">
        <f t="shared" si="149"/>
        <v>0</v>
      </c>
      <c r="CD79" s="35">
        <v>14</v>
      </c>
      <c r="CL79" s="78">
        <f t="shared" si="150"/>
        <v>0</v>
      </c>
      <c r="CO79" s="35">
        <v>14</v>
      </c>
      <c r="CW79" s="78">
        <f t="shared" si="151"/>
        <v>0</v>
      </c>
      <c r="CZ79" s="35">
        <v>14</v>
      </c>
      <c r="DH79" s="78">
        <f t="shared" si="152"/>
        <v>0</v>
      </c>
    </row>
    <row r="80" spans="16:112" x14ac:dyDescent="0.25">
      <c r="P80" s="35">
        <v>17</v>
      </c>
      <c r="X80" s="78">
        <f t="shared" si="144"/>
        <v>0</v>
      </c>
      <c r="AA80" s="35">
        <v>17</v>
      </c>
      <c r="AI80" s="78">
        <f t="shared" si="145"/>
        <v>0</v>
      </c>
      <c r="AL80" s="35">
        <v>17</v>
      </c>
      <c r="AT80" s="78">
        <f t="shared" si="146"/>
        <v>0</v>
      </c>
      <c r="AW80" s="35">
        <v>17</v>
      </c>
      <c r="BE80" s="78">
        <f t="shared" si="147"/>
        <v>0</v>
      </c>
      <c r="BH80" s="35">
        <v>17</v>
      </c>
      <c r="BP80" s="78">
        <f t="shared" si="148"/>
        <v>0</v>
      </c>
      <c r="BS80" s="35">
        <v>17</v>
      </c>
      <c r="CA80" s="78">
        <f t="shared" si="149"/>
        <v>0</v>
      </c>
      <c r="CD80" s="35">
        <v>17</v>
      </c>
      <c r="CL80" s="78">
        <f t="shared" si="150"/>
        <v>0</v>
      </c>
      <c r="CO80" s="35">
        <v>17</v>
      </c>
      <c r="CW80" s="78">
        <f t="shared" si="151"/>
        <v>0</v>
      </c>
      <c r="CZ80" s="35">
        <v>17</v>
      </c>
      <c r="DH80" s="78">
        <f t="shared" si="152"/>
        <v>0</v>
      </c>
    </row>
    <row r="81" spans="16:112" x14ac:dyDescent="0.25">
      <c r="P81" s="35">
        <v>42</v>
      </c>
      <c r="X81" s="78">
        <f t="shared" si="144"/>
        <v>0</v>
      </c>
      <c r="AA81" s="35">
        <v>42</v>
      </c>
      <c r="AI81" s="78">
        <f t="shared" si="145"/>
        <v>0</v>
      </c>
      <c r="AL81" s="35">
        <v>42</v>
      </c>
      <c r="AT81" s="78">
        <f t="shared" si="146"/>
        <v>0</v>
      </c>
      <c r="AW81" s="35">
        <v>42</v>
      </c>
      <c r="BE81" s="78">
        <f t="shared" si="147"/>
        <v>0</v>
      </c>
      <c r="BH81" s="35">
        <v>42</v>
      </c>
      <c r="BP81" s="78">
        <f t="shared" si="148"/>
        <v>0</v>
      </c>
      <c r="BS81" s="35">
        <v>42</v>
      </c>
      <c r="CA81" s="78">
        <f t="shared" si="149"/>
        <v>0</v>
      </c>
      <c r="CD81" s="35">
        <v>42</v>
      </c>
      <c r="CL81" s="78">
        <f t="shared" si="150"/>
        <v>0</v>
      </c>
      <c r="CO81" s="35">
        <v>42</v>
      </c>
      <c r="CW81" s="78">
        <f t="shared" si="151"/>
        <v>0</v>
      </c>
      <c r="CZ81" s="35">
        <v>42</v>
      </c>
      <c r="DH81" s="78">
        <f t="shared" si="152"/>
        <v>0</v>
      </c>
    </row>
    <row r="82" spans="16:112" x14ac:dyDescent="0.25">
      <c r="P82" s="35">
        <v>43.1</v>
      </c>
      <c r="X82" s="78">
        <f t="shared" si="144"/>
        <v>0</v>
      </c>
      <c r="AA82" s="35">
        <v>43.1</v>
      </c>
      <c r="AI82" s="78">
        <f t="shared" si="145"/>
        <v>0</v>
      </c>
      <c r="AL82" s="35">
        <v>43.1</v>
      </c>
      <c r="AT82" s="78">
        <f t="shared" si="146"/>
        <v>0</v>
      </c>
      <c r="AW82" s="35">
        <v>43.1</v>
      </c>
      <c r="BE82" s="78">
        <f t="shared" si="147"/>
        <v>0</v>
      </c>
      <c r="BH82" s="35">
        <v>43.1</v>
      </c>
      <c r="BP82" s="78">
        <f t="shared" si="148"/>
        <v>0</v>
      </c>
      <c r="BS82" s="35">
        <v>43.1</v>
      </c>
      <c r="CA82" s="78">
        <f t="shared" si="149"/>
        <v>0</v>
      </c>
      <c r="CD82" s="35">
        <v>43.1</v>
      </c>
      <c r="CL82" s="78">
        <f t="shared" si="150"/>
        <v>0</v>
      </c>
      <c r="CO82" s="35">
        <v>43.1</v>
      </c>
      <c r="CW82" s="78">
        <f t="shared" si="151"/>
        <v>0</v>
      </c>
      <c r="CZ82" s="35">
        <v>43.1</v>
      </c>
      <c r="DH82" s="78">
        <f t="shared" si="152"/>
        <v>0</v>
      </c>
    </row>
    <row r="83" spans="16:112" x14ac:dyDescent="0.25">
      <c r="P83" s="35">
        <v>43.2</v>
      </c>
      <c r="X83" s="78">
        <f t="shared" si="144"/>
        <v>0</v>
      </c>
      <c r="AA83" s="35">
        <v>43.2</v>
      </c>
      <c r="AI83" s="78">
        <f t="shared" si="145"/>
        <v>0</v>
      </c>
      <c r="AL83" s="35">
        <v>43.2</v>
      </c>
      <c r="AT83" s="78">
        <f t="shared" si="146"/>
        <v>0</v>
      </c>
      <c r="AW83" s="35">
        <v>43.2</v>
      </c>
      <c r="BE83" s="78">
        <f t="shared" si="147"/>
        <v>0</v>
      </c>
      <c r="BH83" s="35">
        <v>43.2</v>
      </c>
      <c r="BP83" s="78">
        <f t="shared" si="148"/>
        <v>0</v>
      </c>
      <c r="BS83" s="35">
        <v>43.2</v>
      </c>
      <c r="CA83" s="78">
        <f t="shared" si="149"/>
        <v>0</v>
      </c>
      <c r="CD83" s="35">
        <v>43.2</v>
      </c>
      <c r="CL83" s="78">
        <f t="shared" si="150"/>
        <v>0</v>
      </c>
      <c r="CO83" s="35">
        <v>43.2</v>
      </c>
      <c r="CW83" s="78">
        <f t="shared" si="151"/>
        <v>0</v>
      </c>
      <c r="CZ83" s="35">
        <v>43.2</v>
      </c>
      <c r="DH83" s="78">
        <f t="shared" si="152"/>
        <v>0</v>
      </c>
    </row>
    <row r="84" spans="16:112" x14ac:dyDescent="0.25">
      <c r="P84" s="35">
        <v>45</v>
      </c>
      <c r="X84" s="78">
        <f t="shared" si="144"/>
        <v>0</v>
      </c>
      <c r="AA84" s="35">
        <v>45</v>
      </c>
      <c r="AI84" s="78">
        <f t="shared" si="145"/>
        <v>0</v>
      </c>
      <c r="AL84" s="35">
        <v>45</v>
      </c>
      <c r="AT84" s="78">
        <f t="shared" si="146"/>
        <v>0</v>
      </c>
      <c r="AW84" s="35">
        <v>45</v>
      </c>
      <c r="BE84" s="78">
        <f t="shared" si="147"/>
        <v>0</v>
      </c>
      <c r="BH84" s="35">
        <v>45</v>
      </c>
      <c r="BP84" s="78">
        <f t="shared" si="148"/>
        <v>0</v>
      </c>
      <c r="BS84" s="35">
        <v>45</v>
      </c>
      <c r="CA84" s="78">
        <f t="shared" si="149"/>
        <v>0</v>
      </c>
      <c r="CD84" s="35">
        <v>45</v>
      </c>
      <c r="CL84" s="78">
        <f t="shared" si="150"/>
        <v>0</v>
      </c>
      <c r="CO84" s="35">
        <v>45</v>
      </c>
      <c r="CW84" s="78">
        <f t="shared" si="151"/>
        <v>0</v>
      </c>
      <c r="CZ84" s="35">
        <v>45</v>
      </c>
      <c r="DH84" s="78">
        <f t="shared" si="152"/>
        <v>0</v>
      </c>
    </row>
    <row r="85" spans="16:112" x14ac:dyDescent="0.25">
      <c r="P85" s="35">
        <v>46</v>
      </c>
      <c r="X85" s="78">
        <f t="shared" si="144"/>
        <v>0</v>
      </c>
      <c r="AA85" s="35">
        <v>46</v>
      </c>
      <c r="AI85" s="78">
        <f t="shared" si="145"/>
        <v>0</v>
      </c>
      <c r="AL85" s="35">
        <v>46</v>
      </c>
      <c r="AT85" s="78">
        <f t="shared" si="146"/>
        <v>0</v>
      </c>
      <c r="AW85" s="35">
        <v>46</v>
      </c>
      <c r="BE85" s="78">
        <f t="shared" si="147"/>
        <v>0</v>
      </c>
      <c r="BH85" s="35">
        <v>46</v>
      </c>
      <c r="BP85" s="78">
        <f t="shared" si="148"/>
        <v>0</v>
      </c>
      <c r="BS85" s="35">
        <v>46</v>
      </c>
      <c r="CA85" s="78">
        <f t="shared" si="149"/>
        <v>0</v>
      </c>
      <c r="CD85" s="35">
        <v>46</v>
      </c>
      <c r="CL85" s="78">
        <f t="shared" si="150"/>
        <v>0</v>
      </c>
      <c r="CO85" s="35">
        <v>46</v>
      </c>
      <c r="CW85" s="78">
        <f t="shared" si="151"/>
        <v>0</v>
      </c>
      <c r="CZ85" s="35">
        <v>46</v>
      </c>
      <c r="DH85" s="78">
        <f t="shared" si="152"/>
        <v>0</v>
      </c>
    </row>
    <row r="86" spans="16:112" x14ac:dyDescent="0.25">
      <c r="P86" s="35">
        <v>47</v>
      </c>
      <c r="X86" s="78">
        <f t="shared" si="144"/>
        <v>-4612212.2</v>
      </c>
      <c r="AA86" s="35">
        <v>47</v>
      </c>
      <c r="AI86" s="78">
        <f t="shared" si="145"/>
        <v>368976.97600000165</v>
      </c>
      <c r="AL86" s="35">
        <v>47</v>
      </c>
      <c r="AT86" s="78">
        <f t="shared" si="146"/>
        <v>339458.81792000029</v>
      </c>
      <c r="AW86" s="35">
        <v>47</v>
      </c>
      <c r="BE86" s="78">
        <f t="shared" si="147"/>
        <v>312302.11248640064</v>
      </c>
      <c r="BH86" s="35">
        <v>47</v>
      </c>
      <c r="BP86" s="78">
        <f t="shared" si="148"/>
        <v>287317.9434874896</v>
      </c>
      <c r="BS86" s="35">
        <v>47</v>
      </c>
      <c r="CA86" s="78">
        <f t="shared" si="149"/>
        <v>264332.50800849125</v>
      </c>
      <c r="CD86" s="35">
        <v>47</v>
      </c>
      <c r="CL86" s="78">
        <f t="shared" si="150"/>
        <v>243185.90736781247</v>
      </c>
      <c r="CO86" s="35">
        <v>47</v>
      </c>
      <c r="CW86" s="78">
        <f t="shared" si="151"/>
        <v>223731.03477838729</v>
      </c>
      <c r="CZ86" s="35">
        <v>47</v>
      </c>
      <c r="DH86" s="78">
        <f t="shared" si="152"/>
        <v>205832.55199611653</v>
      </c>
    </row>
    <row r="87" spans="16:112" x14ac:dyDescent="0.25">
      <c r="P87" s="35">
        <v>50</v>
      </c>
      <c r="X87" s="78">
        <f t="shared" si="144"/>
        <v>-715275</v>
      </c>
      <c r="AA87" s="35">
        <v>50</v>
      </c>
      <c r="AI87" s="78">
        <f t="shared" si="145"/>
        <v>393401.25000000012</v>
      </c>
      <c r="AL87" s="35">
        <v>50</v>
      </c>
      <c r="AT87" s="78">
        <f t="shared" si="146"/>
        <v>177030.5625</v>
      </c>
      <c r="AW87" s="35">
        <v>50</v>
      </c>
      <c r="BE87" s="78">
        <f t="shared" si="147"/>
        <v>79663.753124999945</v>
      </c>
      <c r="BH87" s="35">
        <v>50</v>
      </c>
      <c r="BP87" s="78">
        <f t="shared" si="148"/>
        <v>35848.688906249969</v>
      </c>
      <c r="BS87" s="35">
        <v>50</v>
      </c>
      <c r="CA87" s="78">
        <f t="shared" si="149"/>
        <v>16131.910007812483</v>
      </c>
      <c r="CD87" s="35">
        <v>50</v>
      </c>
      <c r="CL87" s="78">
        <f t="shared" si="150"/>
        <v>7259.3595035156195</v>
      </c>
      <c r="CO87" s="35">
        <v>50</v>
      </c>
      <c r="CW87" s="78">
        <f t="shared" si="151"/>
        <v>3266.7117765820267</v>
      </c>
      <c r="CZ87" s="35">
        <v>50</v>
      </c>
      <c r="DH87" s="78">
        <f t="shared" si="152"/>
        <v>1470.0202994619126</v>
      </c>
    </row>
    <row r="88" spans="16:112" x14ac:dyDescent="0.25">
      <c r="P88" s="35">
        <v>52</v>
      </c>
      <c r="X88" s="78">
        <f t="shared" si="144"/>
        <v>0</v>
      </c>
      <c r="AA88" s="35">
        <v>52</v>
      </c>
      <c r="AI88" s="78">
        <f t="shared" si="145"/>
        <v>0</v>
      </c>
      <c r="AL88" s="35">
        <v>52</v>
      </c>
      <c r="AT88" s="78">
        <f t="shared" si="146"/>
        <v>0</v>
      </c>
      <c r="AW88" s="35">
        <v>52</v>
      </c>
      <c r="BE88" s="78">
        <f t="shared" si="147"/>
        <v>0</v>
      </c>
      <c r="BH88" s="35">
        <v>52</v>
      </c>
      <c r="BP88" s="78">
        <f t="shared" si="148"/>
        <v>0</v>
      </c>
      <c r="BS88" s="35">
        <v>52</v>
      </c>
      <c r="CA88" s="78">
        <f t="shared" si="149"/>
        <v>0</v>
      </c>
      <c r="CD88" s="35">
        <v>52</v>
      </c>
      <c r="CL88" s="78">
        <f t="shared" si="150"/>
        <v>0</v>
      </c>
      <c r="CO88" s="35">
        <v>52</v>
      </c>
      <c r="CW88" s="78">
        <f t="shared" si="151"/>
        <v>0</v>
      </c>
      <c r="CZ88" s="35">
        <v>52</v>
      </c>
      <c r="DH88" s="78">
        <f t="shared" si="152"/>
        <v>0</v>
      </c>
    </row>
    <row r="89" spans="16:112" x14ac:dyDescent="0.25">
      <c r="P89" s="35">
        <v>95</v>
      </c>
      <c r="X89" s="78">
        <f t="shared" si="144"/>
        <v>0</v>
      </c>
      <c r="AA89" s="35">
        <v>95</v>
      </c>
      <c r="AI89" s="78">
        <f t="shared" si="145"/>
        <v>0</v>
      </c>
      <c r="AL89" s="35">
        <v>95</v>
      </c>
      <c r="AT89" s="78">
        <f t="shared" si="146"/>
        <v>0</v>
      </c>
      <c r="AW89" s="35">
        <v>95</v>
      </c>
      <c r="BE89" s="78">
        <f t="shared" si="147"/>
        <v>0</v>
      </c>
      <c r="BH89" s="35">
        <v>95</v>
      </c>
      <c r="BP89" s="78">
        <f t="shared" si="148"/>
        <v>0</v>
      </c>
      <c r="BS89" s="35">
        <v>95</v>
      </c>
      <c r="CA89" s="78">
        <f t="shared" si="149"/>
        <v>0</v>
      </c>
      <c r="CD89" s="35">
        <v>95</v>
      </c>
      <c r="CL89" s="78">
        <f t="shared" si="150"/>
        <v>0</v>
      </c>
      <c r="CO89" s="35">
        <v>95</v>
      </c>
      <c r="CW89" s="78">
        <f t="shared" si="151"/>
        <v>0</v>
      </c>
      <c r="CZ89" s="35">
        <v>95</v>
      </c>
      <c r="DH89" s="78">
        <f t="shared" si="152"/>
        <v>0</v>
      </c>
    </row>
    <row r="91" spans="16:112" ht="15.75" thickBot="1" x14ac:dyDescent="0.3">
      <c r="X91" s="79">
        <f>SUM(X68:X90)</f>
        <v>-10341627.199999999</v>
      </c>
      <c r="AI91" s="79">
        <f>SUM(AI68:AI90)</f>
        <v>5448890.8260000013</v>
      </c>
      <c r="AT91" s="79">
        <f>SUM(AT68:AT90)</f>
        <v>605550.97642000031</v>
      </c>
      <c r="BE91" s="79">
        <f>SUM(BE68:BE90)</f>
        <v>455817.24777140055</v>
      </c>
      <c r="BP91" s="79">
        <f>SUM(BP68:BP90)</f>
        <v>369082.69426733954</v>
      </c>
      <c r="CA91" s="79">
        <f>SUM(CA68:CA90)</f>
        <v>313594.67991495971</v>
      </c>
      <c r="CL91" s="79">
        <f>SUM(CL68:CL90)</f>
        <v>274440.09044403787</v>
      </c>
      <c r="CW91" s="79">
        <f>SUM(CW68:CW90)</f>
        <v>244448.9636097707</v>
      </c>
      <c r="DH91" s="79">
        <f>SUM(DH68:DH90)</f>
        <v>220053.74790168775</v>
      </c>
    </row>
    <row r="92" spans="16:112" ht="15.75" thickTop="1" x14ac:dyDescent="0.25">
      <c r="X92" s="78">
        <f>+X64-X91</f>
        <v>0</v>
      </c>
      <c r="AI92" s="78">
        <f>+AI64-AI91</f>
        <v>0</v>
      </c>
      <c r="AT92" s="78">
        <f>+AT64-AT91</f>
        <v>1.7462298274040222E-9</v>
      </c>
      <c r="BE92" s="78">
        <f>+BE64-BE91</f>
        <v>0</v>
      </c>
      <c r="BP92" s="78">
        <f>+BP64-BP91</f>
        <v>-4.6566128730773926E-10</v>
      </c>
      <c r="CA92" s="78">
        <f>+CA64-CA91</f>
        <v>-9.3132257461547852E-10</v>
      </c>
      <c r="CL92" s="78">
        <f>+CL64-CL91</f>
        <v>-1.1059455573558807E-9</v>
      </c>
      <c r="CW92" s="78">
        <f>+CW64-CW91</f>
        <v>-7.5669959187507629E-10</v>
      </c>
      <c r="DH92" s="78">
        <f>+DH64-DH91</f>
        <v>-3.4924596548080444E-10</v>
      </c>
    </row>
  </sheetData>
  <mergeCells count="18">
    <mergeCell ref="CO34:CX34"/>
    <mergeCell ref="CZ34:DI34"/>
    <mergeCell ref="CD2:CM2"/>
    <mergeCell ref="CO2:CX2"/>
    <mergeCell ref="CZ2:DI2"/>
    <mergeCell ref="BS34:CB34"/>
    <mergeCell ref="CD34:CM34"/>
    <mergeCell ref="P2:Y2"/>
    <mergeCell ref="AA2:AJ2"/>
    <mergeCell ref="AL2:AU2"/>
    <mergeCell ref="AW2:BF2"/>
    <mergeCell ref="BH2:BQ2"/>
    <mergeCell ref="BS2:CB2"/>
    <mergeCell ref="P34:Y34"/>
    <mergeCell ref="AA34:AJ34"/>
    <mergeCell ref="AL34:AU34"/>
    <mergeCell ref="AW34:BF34"/>
    <mergeCell ref="BH34:BQ34"/>
  </mergeCells>
  <conditionalFormatting sqref="B4:F35">
    <cfRule type="expression" dxfId="0" priority="1" stopIfTrue="1">
      <formula>LEN(B4)&gt;0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FB00-5F47-41AF-AF22-BBDDC51CFFD1}">
  <sheetPr>
    <tabColor rgb="FFFFFF00"/>
  </sheetPr>
  <dimension ref="A1:AZ33"/>
  <sheetViews>
    <sheetView zoomScale="85" zoomScaleNormal="85" workbookViewId="0">
      <selection activeCell="D11" sqref="D11"/>
    </sheetView>
  </sheetViews>
  <sheetFormatPr defaultRowHeight="12.75" x14ac:dyDescent="0.2"/>
  <cols>
    <col min="2" max="5" width="10.85546875" bestFit="1" customWidth="1"/>
    <col min="6" max="6" width="11.85546875" bestFit="1" customWidth="1"/>
    <col min="7" max="7" width="12.140625" customWidth="1"/>
    <col min="11" max="11" width="10.5703125" bestFit="1" customWidth="1"/>
    <col min="13" max="14" width="10.5703125" bestFit="1" customWidth="1"/>
    <col min="15" max="15" width="12.7109375" bestFit="1" customWidth="1"/>
    <col min="16" max="16" width="12.7109375" customWidth="1"/>
    <col min="23" max="23" width="10.5703125" bestFit="1" customWidth="1"/>
    <col min="24" max="24" width="12.7109375" bestFit="1" customWidth="1"/>
    <col min="25" max="25" width="14.7109375" bestFit="1" customWidth="1"/>
    <col min="33" max="33" width="12.7109375" bestFit="1" customWidth="1"/>
    <col min="34" max="34" width="14.7109375" bestFit="1" customWidth="1"/>
    <col min="42" max="42" width="12.7109375" bestFit="1" customWidth="1"/>
    <col min="43" max="43" width="14.7109375" bestFit="1" customWidth="1"/>
    <col min="44" max="44" width="8.85546875" customWidth="1"/>
    <col min="45" max="45" width="11.5703125" bestFit="1" customWidth="1"/>
    <col min="46" max="47" width="11.28515625" bestFit="1" customWidth="1"/>
    <col min="48" max="48" width="9.7109375" bestFit="1" customWidth="1"/>
    <col min="49" max="50" width="11.28515625" bestFit="1" customWidth="1"/>
    <col min="51" max="51" width="12.7109375" bestFit="1" customWidth="1"/>
    <col min="52" max="52" width="14.7109375" bestFit="1" customWidth="1"/>
  </cols>
  <sheetData>
    <row r="1" spans="1:52" x14ac:dyDescent="0.2">
      <c r="A1" s="1" t="s">
        <v>18</v>
      </c>
    </row>
    <row r="2" spans="1:52" x14ac:dyDescent="0.2">
      <c r="G2" t="s">
        <v>19</v>
      </c>
      <c r="O2" t="s">
        <v>19</v>
      </c>
      <c r="X2" t="s">
        <v>19</v>
      </c>
      <c r="AG2" t="s">
        <v>19</v>
      </c>
      <c r="AP2" t="s">
        <v>19</v>
      </c>
      <c r="AY2" t="s">
        <v>19</v>
      </c>
    </row>
    <row r="3" spans="1:52" x14ac:dyDescent="0.2">
      <c r="B3" s="98" t="s">
        <v>20</v>
      </c>
      <c r="C3" s="98"/>
      <c r="D3" s="98"/>
      <c r="E3" s="98"/>
      <c r="F3" s="98"/>
      <c r="G3" s="98"/>
      <c r="J3" s="98" t="s">
        <v>21</v>
      </c>
      <c r="K3" s="98"/>
      <c r="L3" s="98"/>
      <c r="M3" s="98"/>
      <c r="N3" s="98"/>
      <c r="O3" s="98"/>
      <c r="P3" s="85"/>
      <c r="S3" s="98" t="s">
        <v>22</v>
      </c>
      <c r="T3" s="98"/>
      <c r="U3" s="98"/>
      <c r="V3" s="98"/>
      <c r="W3" s="98"/>
      <c r="X3" s="98"/>
      <c r="Y3" s="80"/>
      <c r="AB3" s="98" t="s">
        <v>23</v>
      </c>
      <c r="AC3" s="98"/>
      <c r="AD3" s="98"/>
      <c r="AE3" s="98"/>
      <c r="AF3" s="98"/>
      <c r="AG3" s="98"/>
      <c r="AH3" s="80"/>
      <c r="AK3" s="98" t="s">
        <v>24</v>
      </c>
      <c r="AL3" s="98"/>
      <c r="AM3" s="98"/>
      <c r="AN3" s="98"/>
      <c r="AO3" s="98"/>
      <c r="AP3" s="98"/>
      <c r="AQ3" s="80"/>
      <c r="AT3" s="98" t="s">
        <v>25</v>
      </c>
      <c r="AU3" s="98"/>
      <c r="AV3" s="98"/>
      <c r="AW3" s="98"/>
      <c r="AX3" s="98"/>
      <c r="AY3" s="98"/>
      <c r="AZ3" s="80"/>
    </row>
    <row r="4" spans="1:52" ht="15" x14ac:dyDescent="0.25">
      <c r="B4" t="s">
        <v>1</v>
      </c>
      <c r="C4" t="s">
        <v>2</v>
      </c>
      <c r="D4" t="s">
        <v>3</v>
      </c>
      <c r="E4" t="s">
        <v>4</v>
      </c>
      <c r="F4" t="s">
        <v>5</v>
      </c>
      <c r="G4" s="81" t="s">
        <v>26</v>
      </c>
      <c r="I4" s="35"/>
      <c r="J4" t="s">
        <v>1</v>
      </c>
      <c r="K4" t="s">
        <v>2</v>
      </c>
      <c r="L4" t="s">
        <v>3</v>
      </c>
      <c r="M4" t="s">
        <v>4</v>
      </c>
      <c r="N4" t="s">
        <v>5</v>
      </c>
      <c r="O4" t="s">
        <v>26</v>
      </c>
      <c r="P4" s="81" t="s">
        <v>27</v>
      </c>
      <c r="R4" s="35"/>
      <c r="S4" t="s">
        <v>1</v>
      </c>
      <c r="T4" t="s">
        <v>2</v>
      </c>
      <c r="U4" t="s">
        <v>3</v>
      </c>
      <c r="V4" t="s">
        <v>4</v>
      </c>
      <c r="W4" t="s">
        <v>5</v>
      </c>
      <c r="X4" t="s">
        <v>26</v>
      </c>
      <c r="Y4" s="81" t="s">
        <v>27</v>
      </c>
      <c r="AA4" s="35"/>
      <c r="AB4" t="s">
        <v>1</v>
      </c>
      <c r="AC4" t="s">
        <v>2</v>
      </c>
      <c r="AD4" t="s">
        <v>3</v>
      </c>
      <c r="AE4" t="s">
        <v>4</v>
      </c>
      <c r="AF4" t="s">
        <v>5</v>
      </c>
      <c r="AG4" t="s">
        <v>26</v>
      </c>
      <c r="AH4" s="81" t="s">
        <v>27</v>
      </c>
      <c r="AJ4" s="35"/>
      <c r="AK4" t="s">
        <v>1</v>
      </c>
      <c r="AL4" t="s">
        <v>2</v>
      </c>
      <c r="AM4" t="s">
        <v>3</v>
      </c>
      <c r="AN4" t="s">
        <v>4</v>
      </c>
      <c r="AO4" t="s">
        <v>5</v>
      </c>
      <c r="AP4" t="s">
        <v>26</v>
      </c>
      <c r="AQ4" s="81" t="s">
        <v>27</v>
      </c>
      <c r="AS4" s="35"/>
      <c r="AT4" t="s">
        <v>1</v>
      </c>
      <c r="AU4" t="s">
        <v>2</v>
      </c>
      <c r="AV4" t="s">
        <v>3</v>
      </c>
      <c r="AW4" t="s">
        <v>4</v>
      </c>
      <c r="AX4" t="s">
        <v>5</v>
      </c>
      <c r="AY4" t="s">
        <v>26</v>
      </c>
      <c r="AZ4" s="81" t="s">
        <v>27</v>
      </c>
    </row>
    <row r="5" spans="1:52" ht="15" x14ac:dyDescent="0.25">
      <c r="A5" s="35">
        <v>1</v>
      </c>
      <c r="B5" s="3">
        <f>SUMIF('BRZ SCH 8 Rates - 1.5Multiplier'!$N$68:$N$89,'Summary by CCA Class'!A5,'BRZ SCH 8 Rates - 1.5Multiplier'!$V$68:$V$89)</f>
        <v>-49209.183874446513</v>
      </c>
      <c r="C5" s="3">
        <f>SUMIF('ERZ SCH 8 Rates 1.5'!$P$68:$P$89,'Summary by CCA Class'!A5,'ERZ SCH 8 Rates 1.5'!$X$68:$X$89)</f>
        <v>-287834.19999999995</v>
      </c>
      <c r="D5" s="3">
        <f>SUMIF('GRZ SCH 8 Rates 1.5'!$P$68:$P$89,'Summary by CCA Class'!A5,'GRZ SCH 8 Rates 1.5'!$X$68:$X$89)</f>
        <v>-32160</v>
      </c>
      <c r="E5" s="3">
        <f>SUMIF('HRZ SCH 8 Rates 1.5'!$P$68:$P$89,'Summary by CCA Class'!A5,'HRZ SCH 8 Rates 1.5'!$X$68:$X$89)</f>
        <v>-15800</v>
      </c>
      <c r="F5" s="3">
        <f>SUMIF('PRZ SCH 8 Rates 1.5'!$P$68:$P$89,'Summary by CCA Class'!A5,'PRZ SCH 8 Rates 1.5'!$X$68:$X$89)</f>
        <v>-16880</v>
      </c>
      <c r="G5" s="82">
        <f>SUM(B5:F5)</f>
        <v>-401883.38387444644</v>
      </c>
      <c r="I5" s="35">
        <f>+A5</f>
        <v>1</v>
      </c>
      <c r="J5" s="3">
        <f>SUMIF('BRZ SCH 8 Rates - 1.5Multiplier'!$Y$68:$Y$89,'Summary by CCA Class'!I5,'BRZ SCH 8 Rates - 1.5Multiplier'!$AG$68:$AG$89)</f>
        <v>1968.3673549778687</v>
      </c>
      <c r="K5" s="3">
        <f>SUMIF('ERZ SCH 8 Rates 1.5'!$AA$68:$AA$89,'Summary by CCA Class'!I5,'ERZ SCH 8 Rates 1.5'!$AI$68:$AI$89)</f>
        <v>11513.368000000017</v>
      </c>
      <c r="L5" s="3">
        <f>SUMIF('GRZ SCH 8 Rates 1.5'!$AA$68:$AA$89,'Summary by CCA Class'!I5,'GRZ SCH 8 Rates 1.5'!$AI$68:$AI$89)</f>
        <v>1286.3999999999978</v>
      </c>
      <c r="M5" s="3">
        <f>SUMIF('HRZ SCH 8 Rates 1.5'!$AA$68:$AA$89,'Summary by CCA Class'!I5,'HRZ SCH 8 Rates 1.5'!$AI$68:$AI$89)</f>
        <v>632</v>
      </c>
      <c r="N5" s="3">
        <f>SUMIF('PRZ SCH 8 Rates 1.5'!$AA$68:$AA$89,'Summary by CCA Class'!I5,'PRZ SCH 8 Rates 1.5'!$AI$68:$AI$89)</f>
        <v>675.20000000000073</v>
      </c>
      <c r="O5" s="3">
        <f>SUM(J5:N5)</f>
        <v>16075.335354977884</v>
      </c>
      <c r="P5" s="84">
        <f>+G5+O5</f>
        <v>-385808.04851946858</v>
      </c>
      <c r="R5" s="35">
        <f>+I5</f>
        <v>1</v>
      </c>
      <c r="S5" s="3">
        <f>SUMIF('BRZ SCH 8 Rates - 1.5Multiplier'!$AJ$68:$AJ$89,'Summary by CCA Class'!R5,'BRZ SCH 8 Rates - 1.5Multiplier'!$AR$68:$AR$89)</f>
        <v>1889.6326607787487</v>
      </c>
      <c r="T5" s="3">
        <f>SUMIF('ERZ SCH 8 Rates 1.5'!$AL$68:$AL$89,'Summary by CCA Class'!R5,'ERZ SCH 8 Rates 1.5'!$AT$68:$AT$89)</f>
        <v>11052.833280000021</v>
      </c>
      <c r="U5" s="3">
        <f>SUMIF('GRZ SCH 8 Rates 1.5'!$AL$68:$AL$89,'Summary by CCA Class'!R5,'GRZ SCH 8 Rates 1.5'!$AT$68:$AT$89)</f>
        <v>1234.9439999999959</v>
      </c>
      <c r="V5" s="3">
        <f>SUMIF('HRZ SCH 8 Rates 1.5'!$AL$68:$AL$89,'Summary by CCA Class'!R5,'HRZ SCH 8 Rates 1.5'!$AT$68:$AT$89)</f>
        <v>606.71999999999935</v>
      </c>
      <c r="W5" s="3">
        <f>SUMIF('PRZ SCH 8 Rates 1.5'!$AL$68:$AL$89,'Summary by CCA Class'!R5,'PRZ SCH 8 Rates 1.5'!$AT$68:$AT$89)</f>
        <v>648.1919999999991</v>
      </c>
      <c r="X5" s="3">
        <f>SUM(S5:W5)</f>
        <v>15432.321940778764</v>
      </c>
      <c r="Y5" s="84">
        <f>+P5+X5</f>
        <v>-370375.72657868982</v>
      </c>
      <c r="AA5" s="35">
        <f>+R5</f>
        <v>1</v>
      </c>
      <c r="AB5" s="3">
        <f>SUMIF('BRZ SCH 8 Rates - 1.5Multiplier'!$AU$68:$AU$89,'Summary by CCA Class'!AA5,'BRZ SCH 8 Rates - 1.5Multiplier'!$BC$68:$BC$89)</f>
        <v>1814.0473543476037</v>
      </c>
      <c r="AC5" s="3">
        <f>SUMIF('ERZ SCH 8 Rates 1.5'!$AW$68:$AW$89,'Summary by CCA Class'!AA5,'ERZ SCH 8 Rates 1.5'!$BE$68:$BE$89)</f>
        <v>10610.719948800019</v>
      </c>
      <c r="AD5" s="3">
        <f>SUMIF('GRZ SCH 8 Rates 1.5'!$AW$68:$AW$89,'Summary by CCA Class'!AA5,'GRZ SCH 8 Rates 1.5'!$BE$68:$BE$89)</f>
        <v>1185.5462399999997</v>
      </c>
      <c r="AE5" s="3">
        <f>SUMIF('HRZ SCH 8 Rates 1.5'!$AW$68:$AW$89,'Summary by CCA Class'!AA5,'HRZ SCH 8 Rates 1.5'!$BE$68:$BE$89)</f>
        <v>582.4511999999977</v>
      </c>
      <c r="AF5" s="3">
        <f>SUMIF('PRZ SCH 8 Rates 1.5'!$AW$68:$AW$89,'Summary by CCA Class'!AA5,'PRZ SCH 8 Rates 1.5'!$BE$68:$BE$89)</f>
        <v>622.26431999999841</v>
      </c>
      <c r="AG5" s="3">
        <f>SUM(AB5:AF5)</f>
        <v>14815.029063147618</v>
      </c>
      <c r="AH5" s="84">
        <f>+Y5+AG5</f>
        <v>-355560.69751554221</v>
      </c>
      <c r="AJ5" s="35">
        <f>+AA5</f>
        <v>1</v>
      </c>
      <c r="AK5" s="3">
        <f>SUMIF('BRZ SCH 8 Rates - 1.5Multiplier'!$BF$68:$BF$89,'Summary by CCA Class'!AJ5,'BRZ SCH 8 Rates - 1.5Multiplier'!$BN$68:$BN$89)</f>
        <v>1741.4854601737024</v>
      </c>
      <c r="AL5" s="3">
        <f>SUMIF('ERZ SCH 8 Rates 1.5'!$BH$68:$BH$89,'Summary by CCA Class'!AJ5,'ERZ SCH 8 Rates 1.5'!$BP$68:$BP$89)</f>
        <v>10186.291150848032</v>
      </c>
      <c r="AM5" s="3">
        <f>SUMIF('GRZ SCH 8 Rates 1.5'!$BH$68:$BH$89,'Summary by CCA Class'!AJ5,'GRZ SCH 8 Rates 1.5'!$BP$68:$BP$89)</f>
        <v>1138.1243903999966</v>
      </c>
      <c r="AN5" s="3">
        <f>SUMIF('HRZ SCH 8 Rates 1.5'!$BH$68:$BH$89,'Summary by CCA Class'!AJ5,'HRZ SCH 8 Rates 1.5'!$BP$68:$BP$89)</f>
        <v>559.15315199999714</v>
      </c>
      <c r="AO5" s="3">
        <f>SUMIF('PRZ SCH 8 Rates 1.5'!$BH$68:$BH$89,'Summary by CCA Class'!AJ5,'PRZ SCH 8 Rates 1.5'!$BP$68:$BP$89)</f>
        <v>597.37374720000116</v>
      </c>
      <c r="AP5" s="3">
        <f>SUM(AK5:AO5)</f>
        <v>14222.427900621729</v>
      </c>
      <c r="AQ5" s="84">
        <f>+AH5+AP5</f>
        <v>-341338.26961492049</v>
      </c>
      <c r="AS5" s="35">
        <f>+AJ5</f>
        <v>1</v>
      </c>
      <c r="AT5" s="3">
        <f>SUMIF('BRZ SCH 8 Rates - 1.5Multiplier'!$BQ$68:$BQ$89,'Summary by CCA Class'!AS5,'BRZ SCH 8 Rates - 1.5Multiplier'!$BY$68:$BY$89)</f>
        <v>1671.8260417667552</v>
      </c>
      <c r="AU5" s="3">
        <f>SUMIF('ERZ SCH 8 Rates 1.5'!$BS$68:$BS$89,'Summary by CCA Class'!AS5,'ERZ SCH 8 Rates 1.5'!$CA$68:$CA$89)</f>
        <v>9778.8395048140956</v>
      </c>
      <c r="AV5" s="3">
        <f>SUMIF('GRZ SCH 8 Rates 1.5'!$BS$68:$BS$89,'Summary by CCA Class'!AS5,'GRZ SCH 8 Rates 1.5'!$CA$68:$CA$89)</f>
        <v>1092.5994147839956</v>
      </c>
      <c r="AW5" s="3">
        <f>SUMIF('HRZ SCH 8 Rates 1.5'!$BS$68:$BS$89,'Summary by CCA Class'!AS5,'HRZ SCH 8 Rates 1.5'!$CA$68:$CA$89)</f>
        <v>536.787025919999</v>
      </c>
      <c r="AX5" s="3">
        <f>SUMIF('PRZ SCH 8 Rates 1.5'!$BS$68:$BS$89,'Summary by CCA Class'!AS5,'PRZ SCH 8 Rates 1.5'!$CA$68:$CA$89)</f>
        <v>573.4787973120001</v>
      </c>
      <c r="AY5" s="3">
        <f>SUM(AT5:AX5)</f>
        <v>13653.530784596845</v>
      </c>
      <c r="AZ5" s="84">
        <f>+AQ5+AY5</f>
        <v>-327684.73883032362</v>
      </c>
    </row>
    <row r="6" spans="1:52" ht="15" x14ac:dyDescent="0.25">
      <c r="A6" s="35" t="s">
        <v>28</v>
      </c>
      <c r="B6" s="3">
        <f>SUMIF('BRZ SCH 8 Rates - 1.5Multiplier'!$N$68:$N$89,'Summary by CCA Class'!A6,'BRZ SCH 8 Rates - 1.5Multiplier'!$V$68:$V$89)</f>
        <v>0</v>
      </c>
      <c r="C6" s="3">
        <f>SUMIF('ERZ SCH 8 Rates 1.5'!$P$68:$P$89,'Summary by CCA Class'!A6,'ERZ SCH 8 Rates 1.5'!$X$68:$X$89)</f>
        <v>0</v>
      </c>
      <c r="D6" s="3">
        <f>SUMIF('GRZ SCH 8 Rates 1.5'!$P$68:$P$89,'Summary by CCA Class'!A6,'GRZ SCH 8 Rates 1.5'!$X$68:$X$89)</f>
        <v>0</v>
      </c>
      <c r="E6" s="3">
        <f>SUMIF('HRZ SCH 8 Rates 1.5'!$P$68:$P$89,'Summary by CCA Class'!A6,'HRZ SCH 8 Rates 1.5'!$X$68:$X$89)</f>
        <v>0</v>
      </c>
      <c r="F6" s="3">
        <f>SUMIF('PRZ SCH 8 Rates 1.5'!$P$68:$P$89,'Summary by CCA Class'!A6,'PRZ SCH 8 Rates 1.5'!$X$68:$X$89)</f>
        <v>0</v>
      </c>
      <c r="G6" s="82">
        <f t="shared" ref="G6:G26" si="0">SUM(B6:F6)</f>
        <v>0</v>
      </c>
      <c r="I6" s="35" t="str">
        <f t="shared" ref="I6:I26" si="1">+A6</f>
        <v>1 Enhanced</v>
      </c>
      <c r="J6" s="3">
        <f>SUMIF('BRZ SCH 8 Rates - 1.5Multiplier'!$Y$68:$Y$89,'Summary by CCA Class'!I6,'BRZ SCH 8 Rates - 1.5Multiplier'!$AG$68:$AG$89)</f>
        <v>0</v>
      </c>
      <c r="K6" s="3">
        <f>SUMIF('ERZ SCH 8 Rates 1.5'!$AA$68:$AA$89,'Summary by CCA Class'!I6,'ERZ SCH 8 Rates 1.5'!$AI$68:$AI$89)</f>
        <v>0</v>
      </c>
      <c r="L6" s="3">
        <f>SUMIF('GRZ SCH 8 Rates 1.5'!$AA$68:$AA$89,'Summary by CCA Class'!I6,'GRZ SCH 8 Rates 1.5'!$AI$68:$AI$89)</f>
        <v>0</v>
      </c>
      <c r="M6" s="3">
        <f>SUMIF('HRZ SCH 8 Rates 1.5'!$AA$68:$AA$89,'Summary by CCA Class'!I6,'HRZ SCH 8 Rates 1.5'!$AI$68:$AI$89)</f>
        <v>0</v>
      </c>
      <c r="N6" s="3">
        <f>SUMIF('PRZ SCH 8 Rates 1.5'!$AA$68:$AA$89,'Summary by CCA Class'!I6,'PRZ SCH 8 Rates 1.5'!$AI$68:$AI$89)</f>
        <v>0</v>
      </c>
      <c r="O6" s="3">
        <f t="shared" ref="O6:O26" si="2">SUM(J6:N6)</f>
        <v>0</v>
      </c>
      <c r="P6" s="84">
        <f t="shared" ref="P6:P26" si="3">+G6+O6</f>
        <v>0</v>
      </c>
      <c r="R6" s="35" t="str">
        <f t="shared" ref="R6:R26" si="4">+I6</f>
        <v>1 Enhanced</v>
      </c>
      <c r="S6" s="3">
        <f>SUMIF('BRZ SCH 8 Rates - 1.5Multiplier'!$AJ$68:$AJ$89,'Summary by CCA Class'!R6,'BRZ SCH 8 Rates - 1.5Multiplier'!$AR$68:$AR$89)</f>
        <v>0</v>
      </c>
      <c r="T6" s="3">
        <f>SUMIF('ERZ SCH 8 Rates 1.5'!$AL$68:$AL$89,'Summary by CCA Class'!R6,'ERZ SCH 8 Rates 1.5'!$AT$68:$AT$89)</f>
        <v>0</v>
      </c>
      <c r="U6" s="3">
        <f>SUMIF('GRZ SCH 8 Rates 1.5'!$AL$68:$AL$89,'Summary by CCA Class'!R6,'GRZ SCH 8 Rates 1.5'!$AT$68:$AT$89)</f>
        <v>0</v>
      </c>
      <c r="V6" s="3">
        <f>SUMIF('HRZ SCH 8 Rates 1.5'!$AL$68:$AL$89,'Summary by CCA Class'!R6,'HRZ SCH 8 Rates 1.5'!$AT$68:$AT$89)</f>
        <v>0</v>
      </c>
      <c r="W6" s="3">
        <f>SUMIF('PRZ SCH 8 Rates 1.5'!$AL$68:$AL$89,'Summary by CCA Class'!R6,'PRZ SCH 8 Rates 1.5'!$AT$68:$AT$89)</f>
        <v>0</v>
      </c>
      <c r="X6" s="3">
        <f t="shared" ref="X6:X26" si="5">SUM(S6:W6)</f>
        <v>0</v>
      </c>
      <c r="Y6" s="84">
        <f t="shared" ref="Y6:Y27" si="6">+P6+X6</f>
        <v>0</v>
      </c>
      <c r="AA6" s="35" t="str">
        <f t="shared" ref="AA6:AA26" si="7">+R6</f>
        <v>1 Enhanced</v>
      </c>
      <c r="AB6" s="3">
        <f>SUMIF('BRZ SCH 8 Rates - 1.5Multiplier'!$AU$68:$AU$89,'Summary by CCA Class'!AA6,'BRZ SCH 8 Rates - 1.5Multiplier'!$BC$68:$BC$89)</f>
        <v>0</v>
      </c>
      <c r="AC6" s="3">
        <f>SUMIF('ERZ SCH 8 Rates 1.5'!$AW$68:$AW$89,'Summary by CCA Class'!AA6,'ERZ SCH 8 Rates 1.5'!$BE$68:$BE$89)</f>
        <v>0</v>
      </c>
      <c r="AD6" s="3">
        <f>SUMIF('GRZ SCH 8 Rates 1.5'!$AW$68:$AW$89,'Summary by CCA Class'!AA6,'GRZ SCH 8 Rates 1.5'!$BE$68:$BE$89)</f>
        <v>0</v>
      </c>
      <c r="AE6" s="3">
        <f>SUMIF('HRZ SCH 8 Rates 1.5'!$AW$68:$AW$89,'Summary by CCA Class'!AA6,'HRZ SCH 8 Rates 1.5'!$BE$68:$BE$89)</f>
        <v>0</v>
      </c>
      <c r="AF6" s="3">
        <f>SUMIF('PRZ SCH 8 Rates 1.5'!$AW$68:$AW$89,'Summary by CCA Class'!AA6,'PRZ SCH 8 Rates 1.5'!$BE$68:$BE$89)</f>
        <v>0</v>
      </c>
      <c r="AG6" s="3">
        <f t="shared" ref="AG6:AG26" si="8">SUM(AB6:AF6)</f>
        <v>0</v>
      </c>
      <c r="AH6" s="84">
        <f t="shared" ref="AH6:AH27" si="9">+Y6+AG6</f>
        <v>0</v>
      </c>
      <c r="AJ6" s="35" t="str">
        <f t="shared" ref="AJ6:AJ26" si="10">+AA6</f>
        <v>1 Enhanced</v>
      </c>
      <c r="AK6" s="3">
        <f>SUMIF('BRZ SCH 8 Rates - 1.5Multiplier'!$BF$68:$BF$89,'Summary by CCA Class'!AJ6,'BRZ SCH 8 Rates - 1.5Multiplier'!$BN$68:$BN$89)</f>
        <v>0</v>
      </c>
      <c r="AL6" s="3">
        <f>SUMIF('ERZ SCH 8 Rates 1.5'!$BH$68:$BH$89,'Summary by CCA Class'!AJ6,'ERZ SCH 8 Rates 1.5'!$BP$68:$BP$89)</f>
        <v>0</v>
      </c>
      <c r="AM6" s="3">
        <f>SUMIF('GRZ SCH 8 Rates 1.5'!$BH$68:$BH$89,'Summary by CCA Class'!AJ6,'GRZ SCH 8 Rates 1.5'!$BP$68:$BP$89)</f>
        <v>0</v>
      </c>
      <c r="AN6" s="3">
        <f>SUMIF('HRZ SCH 8 Rates 1.5'!$BH$68:$BH$89,'Summary by CCA Class'!AJ6,'HRZ SCH 8 Rates 1.5'!$BP$68:$BP$89)</f>
        <v>0</v>
      </c>
      <c r="AO6" s="3">
        <f>SUMIF('PRZ SCH 8 Rates 1.5'!$BH$68:$BH$89,'Summary by CCA Class'!AJ6,'PRZ SCH 8 Rates 1.5'!$BP$68:$BP$89)</f>
        <v>0</v>
      </c>
      <c r="AP6" s="3">
        <f t="shared" ref="AP6:AP26" si="11">SUM(AK6:AO6)</f>
        <v>0</v>
      </c>
      <c r="AQ6" s="84">
        <f t="shared" ref="AQ6:AQ27" si="12">+AH6+AP6</f>
        <v>0</v>
      </c>
      <c r="AS6" s="35" t="str">
        <f t="shared" ref="AS6:AS26" si="13">+AJ6</f>
        <v>1 Enhanced</v>
      </c>
      <c r="AT6" s="3">
        <f>SUMIF('BRZ SCH 8 Rates - 1.5Multiplier'!$BQ$68:$BQ$89,'Summary by CCA Class'!AS6,'BRZ SCH 8 Rates - 1.5Multiplier'!$BY$68:$BY$89)</f>
        <v>0</v>
      </c>
      <c r="AU6" s="3">
        <f>SUMIF('ERZ SCH 8 Rates 1.5'!$BS$68:$BS$89,'Summary by CCA Class'!AS6,'ERZ SCH 8 Rates 1.5'!$CA$68:$CA$89)</f>
        <v>0</v>
      </c>
      <c r="AV6" s="3">
        <f>SUMIF('GRZ SCH 8 Rates 1.5'!$BS$68:$BS$89,'Summary by CCA Class'!AS6,'GRZ SCH 8 Rates 1.5'!$CA$68:$CA$89)</f>
        <v>0</v>
      </c>
      <c r="AW6" s="3">
        <f>SUMIF('HRZ SCH 8 Rates 1.5'!$BS$68:$BS$89,'Summary by CCA Class'!AS6,'HRZ SCH 8 Rates 1.5'!$CA$68:$CA$89)</f>
        <v>0</v>
      </c>
      <c r="AX6" s="3">
        <f>SUMIF('PRZ SCH 8 Rates 1.5'!$BS$68:$BS$89,'Summary by CCA Class'!AS6,'PRZ SCH 8 Rates 1.5'!$CA$68:$CA$89)</f>
        <v>0</v>
      </c>
      <c r="AY6" s="3">
        <f t="shared" ref="AY6:AY26" si="14">SUM(AT6:AX6)</f>
        <v>0</v>
      </c>
      <c r="AZ6" s="84">
        <f t="shared" ref="AZ6:AZ27" si="15">+AQ6+AY6</f>
        <v>0</v>
      </c>
    </row>
    <row r="7" spans="1:52" ht="15" x14ac:dyDescent="0.25">
      <c r="A7" s="35">
        <v>2</v>
      </c>
      <c r="B7" s="3">
        <f>SUMIF('BRZ SCH 8 Rates - 1.5Multiplier'!$N$68:$N$89,'Summary by CCA Class'!A7,'BRZ SCH 8 Rates - 1.5Multiplier'!$V$68:$V$89)</f>
        <v>0</v>
      </c>
      <c r="C7" s="3">
        <f>SUMIF('ERZ SCH 8 Rates 1.5'!$P$68:$P$89,'Summary by CCA Class'!A7,'ERZ SCH 8 Rates 1.5'!$X$68:$X$89)</f>
        <v>0</v>
      </c>
      <c r="D7" s="3">
        <f>SUMIF('GRZ SCH 8 Rates 1.5'!$P$68:$P$89,'Summary by CCA Class'!A7,'GRZ SCH 8 Rates 1.5'!$X$68:$X$89)</f>
        <v>0</v>
      </c>
      <c r="E7" s="3">
        <f>SUMIF('HRZ SCH 8 Rates 1.5'!$P$68:$P$89,'Summary by CCA Class'!A7,'HRZ SCH 8 Rates 1.5'!$X$68:$X$89)</f>
        <v>0</v>
      </c>
      <c r="F7" s="3">
        <f>SUMIF('PRZ SCH 8 Rates 1.5'!$P$68:$P$89,'Summary by CCA Class'!A7,'PRZ SCH 8 Rates 1.5'!$X$68:$X$89)</f>
        <v>0</v>
      </c>
      <c r="G7" s="82">
        <f t="shared" si="0"/>
        <v>0</v>
      </c>
      <c r="I7" s="35">
        <f t="shared" si="1"/>
        <v>2</v>
      </c>
      <c r="J7" s="3">
        <f>SUMIF('BRZ SCH 8 Rates - 1.5Multiplier'!$Y$68:$Y$89,'Summary by CCA Class'!I7,'BRZ SCH 8 Rates - 1.5Multiplier'!$AG$68:$AG$89)</f>
        <v>0</v>
      </c>
      <c r="K7" s="3">
        <f>SUMIF('ERZ SCH 8 Rates 1.5'!$AA$68:$AA$89,'Summary by CCA Class'!I7,'ERZ SCH 8 Rates 1.5'!$AI$68:$AI$89)</f>
        <v>0</v>
      </c>
      <c r="L7" s="3">
        <f>SUMIF('GRZ SCH 8 Rates 1.5'!$AA$68:$AA$89,'Summary by CCA Class'!I7,'GRZ SCH 8 Rates 1.5'!$AI$68:$AI$89)</f>
        <v>0</v>
      </c>
      <c r="M7" s="3">
        <f>SUMIF('HRZ SCH 8 Rates 1.5'!$AA$68:$AA$89,'Summary by CCA Class'!I7,'HRZ SCH 8 Rates 1.5'!$AI$68:$AI$89)</f>
        <v>0</v>
      </c>
      <c r="N7" s="3">
        <f>SUMIF('PRZ SCH 8 Rates 1.5'!$AA$68:$AA$89,'Summary by CCA Class'!I7,'PRZ SCH 8 Rates 1.5'!$AI$68:$AI$89)</f>
        <v>0</v>
      </c>
      <c r="O7" s="3">
        <f t="shared" si="2"/>
        <v>0</v>
      </c>
      <c r="P7" s="84">
        <f t="shared" si="3"/>
        <v>0</v>
      </c>
      <c r="R7" s="35">
        <f t="shared" si="4"/>
        <v>2</v>
      </c>
      <c r="S7" s="3">
        <f>SUMIF('BRZ SCH 8 Rates - 1.5Multiplier'!$AJ$68:$AJ$89,'Summary by CCA Class'!R7,'BRZ SCH 8 Rates - 1.5Multiplier'!$AR$68:$AR$89)</f>
        <v>0</v>
      </c>
      <c r="T7" s="3">
        <f>SUMIF('ERZ SCH 8 Rates 1.5'!$AL$68:$AL$89,'Summary by CCA Class'!R7,'ERZ SCH 8 Rates 1.5'!$AT$68:$AT$89)</f>
        <v>0</v>
      </c>
      <c r="U7" s="3">
        <f>SUMIF('GRZ SCH 8 Rates 1.5'!$AL$68:$AL$89,'Summary by CCA Class'!R7,'GRZ SCH 8 Rates 1.5'!$AT$68:$AT$89)</f>
        <v>0</v>
      </c>
      <c r="V7" s="3">
        <f>SUMIF('HRZ SCH 8 Rates 1.5'!$AL$68:$AL$89,'Summary by CCA Class'!R7,'HRZ SCH 8 Rates 1.5'!$AT$68:$AT$89)</f>
        <v>0</v>
      </c>
      <c r="W7" s="3">
        <f>SUMIF('PRZ SCH 8 Rates 1.5'!$AL$68:$AL$89,'Summary by CCA Class'!R7,'PRZ SCH 8 Rates 1.5'!$AT$68:$AT$89)</f>
        <v>0</v>
      </c>
      <c r="X7" s="3">
        <f t="shared" si="5"/>
        <v>0</v>
      </c>
      <c r="Y7" s="84">
        <f t="shared" si="6"/>
        <v>0</v>
      </c>
      <c r="AA7" s="35">
        <f t="shared" si="7"/>
        <v>2</v>
      </c>
      <c r="AB7" s="3">
        <f>SUMIF('BRZ SCH 8 Rates - 1.5Multiplier'!$AU$68:$AU$89,'Summary by CCA Class'!AA7,'BRZ SCH 8 Rates - 1.5Multiplier'!$BC$68:$BC$89)</f>
        <v>0</v>
      </c>
      <c r="AC7" s="3">
        <f>SUMIF('ERZ SCH 8 Rates 1.5'!$AW$68:$AW$89,'Summary by CCA Class'!AA7,'ERZ SCH 8 Rates 1.5'!$BE$68:$BE$89)</f>
        <v>0</v>
      </c>
      <c r="AD7" s="3">
        <f>SUMIF('GRZ SCH 8 Rates 1.5'!$AW$68:$AW$89,'Summary by CCA Class'!AA7,'GRZ SCH 8 Rates 1.5'!$BE$68:$BE$89)</f>
        <v>0</v>
      </c>
      <c r="AE7" s="3">
        <f>SUMIF('HRZ SCH 8 Rates 1.5'!$AW$68:$AW$89,'Summary by CCA Class'!AA7,'HRZ SCH 8 Rates 1.5'!$BE$68:$BE$89)</f>
        <v>0</v>
      </c>
      <c r="AF7" s="3">
        <f>SUMIF('PRZ SCH 8 Rates 1.5'!$AW$68:$AW$89,'Summary by CCA Class'!AA7,'PRZ SCH 8 Rates 1.5'!$BE$68:$BE$89)</f>
        <v>0</v>
      </c>
      <c r="AG7" s="3">
        <f t="shared" si="8"/>
        <v>0</v>
      </c>
      <c r="AH7" s="84">
        <f t="shared" si="9"/>
        <v>0</v>
      </c>
      <c r="AJ7" s="35">
        <f t="shared" si="10"/>
        <v>2</v>
      </c>
      <c r="AK7" s="3">
        <f>SUMIF('BRZ SCH 8 Rates - 1.5Multiplier'!$BF$68:$BF$89,'Summary by CCA Class'!AJ7,'BRZ SCH 8 Rates - 1.5Multiplier'!$BN$68:$BN$89)</f>
        <v>0</v>
      </c>
      <c r="AL7" s="3">
        <f>SUMIF('ERZ SCH 8 Rates 1.5'!$BH$68:$BH$89,'Summary by CCA Class'!AJ7,'ERZ SCH 8 Rates 1.5'!$BP$68:$BP$89)</f>
        <v>0</v>
      </c>
      <c r="AM7" s="3">
        <f>SUMIF('GRZ SCH 8 Rates 1.5'!$BH$68:$BH$89,'Summary by CCA Class'!AJ7,'GRZ SCH 8 Rates 1.5'!$BP$68:$BP$89)</f>
        <v>0</v>
      </c>
      <c r="AN7" s="3">
        <f>SUMIF('HRZ SCH 8 Rates 1.5'!$BH$68:$BH$89,'Summary by CCA Class'!AJ7,'HRZ SCH 8 Rates 1.5'!$BP$68:$BP$89)</f>
        <v>0</v>
      </c>
      <c r="AO7" s="3">
        <f>SUMIF('PRZ SCH 8 Rates 1.5'!$BH$68:$BH$89,'Summary by CCA Class'!AJ7,'PRZ SCH 8 Rates 1.5'!$BP$68:$BP$89)</f>
        <v>0</v>
      </c>
      <c r="AP7" s="3">
        <f t="shared" si="11"/>
        <v>0</v>
      </c>
      <c r="AQ7" s="84">
        <f t="shared" si="12"/>
        <v>0</v>
      </c>
      <c r="AS7" s="35">
        <f t="shared" si="13"/>
        <v>2</v>
      </c>
      <c r="AT7" s="3">
        <f>SUMIF('BRZ SCH 8 Rates - 1.5Multiplier'!$BQ$68:$BQ$89,'Summary by CCA Class'!AS7,'BRZ SCH 8 Rates - 1.5Multiplier'!$BY$68:$BY$89)</f>
        <v>0</v>
      </c>
      <c r="AU7" s="3">
        <f>SUMIF('ERZ SCH 8 Rates 1.5'!$BS$68:$BS$89,'Summary by CCA Class'!AS7,'ERZ SCH 8 Rates 1.5'!$CA$68:$CA$89)</f>
        <v>0</v>
      </c>
      <c r="AV7" s="3">
        <f>SUMIF('GRZ SCH 8 Rates 1.5'!$BS$68:$BS$89,'Summary by CCA Class'!AS7,'GRZ SCH 8 Rates 1.5'!$CA$68:$CA$89)</f>
        <v>0</v>
      </c>
      <c r="AW7" s="3">
        <f>SUMIF('HRZ SCH 8 Rates 1.5'!$BS$68:$BS$89,'Summary by CCA Class'!AS7,'HRZ SCH 8 Rates 1.5'!$CA$68:$CA$89)</f>
        <v>0</v>
      </c>
      <c r="AX7" s="3">
        <f>SUMIF('PRZ SCH 8 Rates 1.5'!$BS$68:$BS$89,'Summary by CCA Class'!AS7,'PRZ SCH 8 Rates 1.5'!$CA$68:$CA$89)</f>
        <v>0</v>
      </c>
      <c r="AY7" s="3">
        <f t="shared" si="14"/>
        <v>0</v>
      </c>
      <c r="AZ7" s="84">
        <f t="shared" si="15"/>
        <v>0</v>
      </c>
    </row>
    <row r="8" spans="1:52" ht="15" x14ac:dyDescent="0.25">
      <c r="A8" s="35">
        <v>8</v>
      </c>
      <c r="B8" s="3">
        <f>SUMIF('BRZ SCH 8 Rates - 1.5Multiplier'!$N$68:$N$89,'Summary by CCA Class'!A8,'BRZ SCH 8 Rates - 1.5Multiplier'!$V$68:$V$89)</f>
        <v>-48783.498932690054</v>
      </c>
      <c r="C8" s="3">
        <f>SUMIF('ERZ SCH 8 Rates 1.5'!$P$68:$P$89,'Summary by CCA Class'!A8,'ERZ SCH 8 Rates 1.5'!$X$68:$X$89)</f>
        <v>-264485</v>
      </c>
      <c r="D8" s="3">
        <f>SUMIF('GRZ SCH 8 Rates 1.5'!$P$68:$P$89,'Summary by CCA Class'!A8,'GRZ SCH 8 Rates 1.5'!$X$68:$X$89)</f>
        <v>-45800</v>
      </c>
      <c r="E8" s="3">
        <f>SUMIF('HRZ SCH 8 Rates 1.5'!$P$68:$P$89,'Summary by CCA Class'!A8,'HRZ SCH 8 Rates 1.5'!$X$68:$X$89)</f>
        <v>-148640</v>
      </c>
      <c r="F8" s="3">
        <f>SUMIF('PRZ SCH 8 Rates 1.5'!$P$68:$P$89,'Summary by CCA Class'!A8,'PRZ SCH 8 Rates 1.5'!$X$68:$X$89)</f>
        <v>-178000</v>
      </c>
      <c r="G8" s="82">
        <f t="shared" si="0"/>
        <v>-685708.49893269013</v>
      </c>
      <c r="I8" s="35">
        <f t="shared" si="1"/>
        <v>8</v>
      </c>
      <c r="J8" s="3">
        <f>SUMIF('BRZ SCH 8 Rates - 1.5Multiplier'!$Y$68:$Y$89,'Summary by CCA Class'!I8,'BRZ SCH 8 Rates - 1.5Multiplier'!$AG$68:$AG$89)</f>
        <v>9756.6997865380108</v>
      </c>
      <c r="K8" s="3">
        <f>SUMIF('ERZ SCH 8 Rates 1.5'!$AA$68:$AA$89,'Summary by CCA Class'!I8,'ERZ SCH 8 Rates 1.5'!$AI$68:$AI$89)</f>
        <v>52897</v>
      </c>
      <c r="L8" s="3">
        <f>SUMIF('GRZ SCH 8 Rates 1.5'!$AA$68:$AA$89,'Summary by CCA Class'!I8,'GRZ SCH 8 Rates 1.5'!$AI$68:$AI$89)</f>
        <v>9160</v>
      </c>
      <c r="M8" s="3">
        <f>SUMIF('HRZ SCH 8 Rates 1.5'!$AA$68:$AA$89,'Summary by CCA Class'!I8,'HRZ SCH 8 Rates 1.5'!$AI$68:$AI$89)</f>
        <v>29727.999999999985</v>
      </c>
      <c r="N8" s="3">
        <f>SUMIF('PRZ SCH 8 Rates 1.5'!$AA$68:$AA$89,'Summary by CCA Class'!I8,'PRZ SCH 8 Rates 1.5'!$AI$68:$AI$89)</f>
        <v>35600</v>
      </c>
      <c r="O8" s="3">
        <f t="shared" si="2"/>
        <v>137141.699786538</v>
      </c>
      <c r="P8" s="84">
        <f t="shared" si="3"/>
        <v>-548566.7991461521</v>
      </c>
      <c r="R8" s="35">
        <f t="shared" si="4"/>
        <v>8</v>
      </c>
      <c r="S8" s="3">
        <f>SUMIF('BRZ SCH 8 Rates - 1.5Multiplier'!$AJ$68:$AJ$89,'Summary by CCA Class'!R8,'BRZ SCH 8 Rates - 1.5Multiplier'!$AR$68:$AR$89)</f>
        <v>7805.3598292304014</v>
      </c>
      <c r="T8" s="3">
        <f>SUMIF('ERZ SCH 8 Rates 1.5'!$AL$68:$AL$89,'Summary by CCA Class'!R8,'ERZ SCH 8 Rates 1.5'!$AT$68:$AT$89)</f>
        <v>42317.600000000006</v>
      </c>
      <c r="U8" s="3">
        <f>SUMIF('GRZ SCH 8 Rates 1.5'!$AL$68:$AL$89,'Summary by CCA Class'!R8,'GRZ SCH 8 Rates 1.5'!$AT$68:$AT$89)</f>
        <v>7328</v>
      </c>
      <c r="V8" s="3">
        <f>SUMIF('HRZ SCH 8 Rates 1.5'!$AL$68:$AL$89,'Summary by CCA Class'!R8,'HRZ SCH 8 Rates 1.5'!$AT$68:$AT$89)</f>
        <v>23782.400000000009</v>
      </c>
      <c r="W8" s="3">
        <f>SUMIF('PRZ SCH 8 Rates 1.5'!$AL$68:$AL$89,'Summary by CCA Class'!R8,'PRZ SCH 8 Rates 1.5'!$AT$68:$AT$89)</f>
        <v>28480</v>
      </c>
      <c r="X8" s="3">
        <f t="shared" si="5"/>
        <v>109713.35982923041</v>
      </c>
      <c r="Y8" s="84">
        <f t="shared" si="6"/>
        <v>-438853.43931692169</v>
      </c>
      <c r="AA8" s="35">
        <f t="shared" si="7"/>
        <v>8</v>
      </c>
      <c r="AB8" s="3">
        <f>SUMIF('BRZ SCH 8 Rates - 1.5Multiplier'!$AU$68:$AU$89,'Summary by CCA Class'!AA8,'BRZ SCH 8 Rates - 1.5Multiplier'!$BC$68:$BC$89)</f>
        <v>6244.2878633843211</v>
      </c>
      <c r="AC8" s="3">
        <f>SUMIF('ERZ SCH 8 Rates 1.5'!$AW$68:$AW$89,'Summary by CCA Class'!AA8,'ERZ SCH 8 Rates 1.5'!$BE$68:$BE$89)</f>
        <v>33854.080000000002</v>
      </c>
      <c r="AD8" s="3">
        <f>SUMIF('GRZ SCH 8 Rates 1.5'!$AW$68:$AW$89,'Summary by CCA Class'!AA8,'GRZ SCH 8 Rates 1.5'!$BE$68:$BE$89)</f>
        <v>5862.4000000000015</v>
      </c>
      <c r="AE8" s="3">
        <f>SUMIF('HRZ SCH 8 Rates 1.5'!$AW$68:$AW$89,'Summary by CCA Class'!AA8,'HRZ SCH 8 Rates 1.5'!$BE$68:$BE$89)</f>
        <v>19025.919999999998</v>
      </c>
      <c r="AF8" s="3">
        <f>SUMIF('PRZ SCH 8 Rates 1.5'!$AW$68:$AW$89,'Summary by CCA Class'!AA8,'PRZ SCH 8 Rates 1.5'!$BE$68:$BE$89)</f>
        <v>22784</v>
      </c>
      <c r="AG8" s="3">
        <f t="shared" si="8"/>
        <v>87770.687863384315</v>
      </c>
      <c r="AH8" s="84">
        <f t="shared" si="9"/>
        <v>-351082.75145353738</v>
      </c>
      <c r="AJ8" s="35">
        <f t="shared" si="10"/>
        <v>8</v>
      </c>
      <c r="AK8" s="3">
        <f>SUMIF('BRZ SCH 8 Rates - 1.5Multiplier'!$BF$68:$BF$89,'Summary by CCA Class'!AJ8,'BRZ SCH 8 Rates - 1.5Multiplier'!$BN$68:$BN$89)</f>
        <v>4995.4302907074562</v>
      </c>
      <c r="AL8" s="3">
        <f>SUMIF('ERZ SCH 8 Rates 1.5'!$BH$68:$BH$89,'Summary by CCA Class'!AJ8,'ERZ SCH 8 Rates 1.5'!$BP$68:$BP$89)</f>
        <v>27083.264000000025</v>
      </c>
      <c r="AM8" s="3">
        <f>SUMIF('GRZ SCH 8 Rates 1.5'!$BH$68:$BH$89,'Summary by CCA Class'!AJ8,'GRZ SCH 8 Rates 1.5'!$BP$68:$BP$89)</f>
        <v>4689.9199999999983</v>
      </c>
      <c r="AN8" s="3">
        <f>SUMIF('HRZ SCH 8 Rates 1.5'!$BH$68:$BH$89,'Summary by CCA Class'!AJ8,'HRZ SCH 8 Rates 1.5'!$BP$68:$BP$89)</f>
        <v>15220.735999999997</v>
      </c>
      <c r="AO8" s="3">
        <f>SUMIF('PRZ SCH 8 Rates 1.5'!$BH$68:$BH$89,'Summary by CCA Class'!AJ8,'PRZ SCH 8 Rates 1.5'!$BP$68:$BP$89)</f>
        <v>18227.200000000004</v>
      </c>
      <c r="AP8" s="3">
        <f t="shared" si="11"/>
        <v>70216.550290707484</v>
      </c>
      <c r="AQ8" s="84">
        <f t="shared" si="12"/>
        <v>-280866.20116282988</v>
      </c>
      <c r="AS8" s="35">
        <f t="shared" si="13"/>
        <v>8</v>
      </c>
      <c r="AT8" s="3">
        <f>SUMIF('BRZ SCH 8 Rates - 1.5Multiplier'!$BQ$68:$BQ$89,'Summary by CCA Class'!AS8,'BRZ SCH 8 Rates - 1.5Multiplier'!$BY$68:$BY$89)</f>
        <v>3996.3442325659635</v>
      </c>
      <c r="AU8" s="3">
        <f>SUMIF('ERZ SCH 8 Rates 1.5'!$BS$68:$BS$89,'Summary by CCA Class'!AS8,'ERZ SCH 8 Rates 1.5'!$CA$68:$CA$89)</f>
        <v>21666.611200000014</v>
      </c>
      <c r="AV8" s="3">
        <f>SUMIF('GRZ SCH 8 Rates 1.5'!$BS$68:$BS$89,'Summary by CCA Class'!AS8,'GRZ SCH 8 Rates 1.5'!$CA$68:$CA$89)</f>
        <v>3751.9359999999979</v>
      </c>
      <c r="AW8" s="3">
        <f>SUMIF('HRZ SCH 8 Rates 1.5'!$BS$68:$BS$89,'Summary by CCA Class'!AS8,'HRZ SCH 8 Rates 1.5'!$CA$68:$CA$89)</f>
        <v>12176.588800000005</v>
      </c>
      <c r="AX8" s="3">
        <f>SUMIF('PRZ SCH 8 Rates 1.5'!$BS$68:$BS$89,'Summary by CCA Class'!AS8,'PRZ SCH 8 Rates 1.5'!$CA$68:$CA$89)</f>
        <v>14581.759999999995</v>
      </c>
      <c r="AY8" s="3">
        <f t="shared" si="14"/>
        <v>56173.240232565979</v>
      </c>
      <c r="AZ8" s="84">
        <f t="shared" si="15"/>
        <v>-224692.96093026391</v>
      </c>
    </row>
    <row r="9" spans="1:52" ht="15" x14ac:dyDescent="0.25">
      <c r="A9" s="35">
        <v>10</v>
      </c>
      <c r="B9" s="3">
        <f>SUMIF('BRZ SCH 8 Rates - 1.5Multiplier'!$N$68:$N$89,'Summary by CCA Class'!A9,'BRZ SCH 8 Rates - 1.5Multiplier'!$V$68:$V$89)</f>
        <v>-768290.02681836812</v>
      </c>
      <c r="C9" s="3">
        <f>SUMIF('ERZ SCH 8 Rates 1.5'!$P$68:$P$89,'Summary by CCA Class'!A9,'ERZ SCH 8 Rates 1.5'!$X$68:$X$89)</f>
        <v>-421332.29999999993</v>
      </c>
      <c r="D9" s="3">
        <f>SUMIF('GRZ SCH 8 Rates 1.5'!$P$68:$P$89,'Summary by CCA Class'!A9,'GRZ SCH 8 Rates 1.5'!$X$68:$X$89)</f>
        <v>-171900</v>
      </c>
      <c r="E9" s="3">
        <f>SUMIF('HRZ SCH 8 Rates 1.5'!$P$68:$P$89,'Summary by CCA Class'!A9,'HRZ SCH 8 Rates 1.5'!$X$68:$X$89)</f>
        <v>-507000</v>
      </c>
      <c r="F9" s="3">
        <f>SUMIF('PRZ SCH 8 Rates 1.5'!$P$68:$P$89,'Summary by CCA Class'!A9,'PRZ SCH 8 Rates 1.5'!$X$68:$X$89)</f>
        <v>-709500</v>
      </c>
      <c r="G9" s="82">
        <f t="shared" si="0"/>
        <v>-2578022.3268183679</v>
      </c>
      <c r="I9" s="35">
        <f t="shared" si="1"/>
        <v>10</v>
      </c>
      <c r="J9" s="3">
        <f>SUMIF('BRZ SCH 8 Rates - 1.5Multiplier'!$Y$68:$Y$89,'Summary by CCA Class'!I9,'BRZ SCH 8 Rates - 1.5Multiplier'!$AG$68:$AG$89)</f>
        <v>230487.00804551033</v>
      </c>
      <c r="K9" s="3">
        <f>SUMIF('ERZ SCH 8 Rates 1.5'!$AA$68:$AA$89,'Summary by CCA Class'!I9,'ERZ SCH 8 Rates 1.5'!$AI$68:$AI$89)</f>
        <v>126399.69</v>
      </c>
      <c r="L9" s="3">
        <f>SUMIF('GRZ SCH 8 Rates 1.5'!$AA$68:$AA$89,'Summary by CCA Class'!I9,'GRZ SCH 8 Rates 1.5'!$AI$68:$AI$89)</f>
        <v>51570</v>
      </c>
      <c r="M9" s="3">
        <f>SUMIF('HRZ SCH 8 Rates 1.5'!$AA$68:$AA$89,'Summary by CCA Class'!I9,'HRZ SCH 8 Rates 1.5'!$AI$68:$AI$89)</f>
        <v>152100</v>
      </c>
      <c r="N9" s="3">
        <f>SUMIF('PRZ SCH 8 Rates 1.5'!$AA$68:$AA$89,'Summary by CCA Class'!I9,'PRZ SCH 8 Rates 1.5'!$AI$68:$AI$89)</f>
        <v>212850</v>
      </c>
      <c r="O9" s="3">
        <f t="shared" si="2"/>
        <v>773406.69804551033</v>
      </c>
      <c r="P9" s="84">
        <f t="shared" si="3"/>
        <v>-1804615.6287728576</v>
      </c>
      <c r="R9" s="35">
        <f t="shared" si="4"/>
        <v>10</v>
      </c>
      <c r="S9" s="3">
        <f>SUMIF('BRZ SCH 8 Rates - 1.5Multiplier'!$AJ$68:$AJ$89,'Summary by CCA Class'!R9,'BRZ SCH 8 Rates - 1.5Multiplier'!$AR$68:$AR$89)</f>
        <v>161340.90563185723</v>
      </c>
      <c r="T9" s="3">
        <f>SUMIF('ERZ SCH 8 Rates 1.5'!$AL$68:$AL$89,'Summary by CCA Class'!R9,'ERZ SCH 8 Rates 1.5'!$AT$68:$AT$89)</f>
        <v>88479.782999999996</v>
      </c>
      <c r="U9" s="3">
        <f>SUMIF('GRZ SCH 8 Rates 1.5'!$AL$68:$AL$89,'Summary by CCA Class'!R9,'GRZ SCH 8 Rates 1.5'!$AT$68:$AT$89)</f>
        <v>36099</v>
      </c>
      <c r="V9" s="3">
        <f>SUMIF('HRZ SCH 8 Rates 1.5'!$AL$68:$AL$89,'Summary by CCA Class'!R9,'HRZ SCH 8 Rates 1.5'!$AT$68:$AT$89)</f>
        <v>106470</v>
      </c>
      <c r="W9" s="3">
        <f>SUMIF('PRZ SCH 8 Rates 1.5'!$AL$68:$AL$89,'Summary by CCA Class'!R9,'PRZ SCH 8 Rates 1.5'!$AT$68:$AT$89)</f>
        <v>148995</v>
      </c>
      <c r="X9" s="3">
        <f t="shared" si="5"/>
        <v>541384.68863185728</v>
      </c>
      <c r="Y9" s="84">
        <f t="shared" si="6"/>
        <v>-1263230.9401410003</v>
      </c>
      <c r="AA9" s="35">
        <f t="shared" si="7"/>
        <v>10</v>
      </c>
      <c r="AB9" s="3">
        <f>SUMIF('BRZ SCH 8 Rates - 1.5Multiplier'!$AU$68:$AU$89,'Summary by CCA Class'!AA9,'BRZ SCH 8 Rates - 1.5Multiplier'!$BC$68:$BC$89)</f>
        <v>112938.63394230008</v>
      </c>
      <c r="AC9" s="3">
        <f>SUMIF('ERZ SCH 8 Rates 1.5'!$AW$68:$AW$89,'Summary by CCA Class'!AA9,'ERZ SCH 8 Rates 1.5'!$BE$68:$BE$89)</f>
        <v>61935.848100000017</v>
      </c>
      <c r="AD9" s="3">
        <f>SUMIF('GRZ SCH 8 Rates 1.5'!$AW$68:$AW$89,'Summary by CCA Class'!AA9,'GRZ SCH 8 Rates 1.5'!$BE$68:$BE$89)</f>
        <v>25269.299999999996</v>
      </c>
      <c r="AE9" s="3">
        <f>SUMIF('HRZ SCH 8 Rates 1.5'!$AW$68:$AW$89,'Summary by CCA Class'!AA9,'HRZ SCH 8 Rates 1.5'!$BE$68:$BE$89)</f>
        <v>74529</v>
      </c>
      <c r="AF9" s="3">
        <f>SUMIF('PRZ SCH 8 Rates 1.5'!$AW$68:$AW$89,'Summary by CCA Class'!AA9,'PRZ SCH 8 Rates 1.5'!$BE$68:$BE$89)</f>
        <v>104296.5</v>
      </c>
      <c r="AG9" s="3">
        <f t="shared" si="8"/>
        <v>378969.2820423001</v>
      </c>
      <c r="AH9" s="84">
        <f t="shared" si="9"/>
        <v>-884261.65809870022</v>
      </c>
      <c r="AJ9" s="35">
        <f t="shared" si="10"/>
        <v>10</v>
      </c>
      <c r="AK9" s="3">
        <f>SUMIF('BRZ SCH 8 Rates - 1.5Multiplier'!$BF$68:$BF$89,'Summary by CCA Class'!AJ9,'BRZ SCH 8 Rates - 1.5Multiplier'!$BN$68:$BN$89)</f>
        <v>79057.043759610038</v>
      </c>
      <c r="AL9" s="3">
        <f>SUMIF('ERZ SCH 8 Rates 1.5'!$BH$68:$BH$89,'Summary by CCA Class'!AJ9,'ERZ SCH 8 Rates 1.5'!$BP$68:$BP$89)</f>
        <v>43355.093670000002</v>
      </c>
      <c r="AM9" s="3">
        <f>SUMIF('GRZ SCH 8 Rates 1.5'!$BH$68:$BH$89,'Summary by CCA Class'!AJ9,'GRZ SCH 8 Rates 1.5'!$BP$68:$BP$89)</f>
        <v>17688.510000000006</v>
      </c>
      <c r="AN9" s="3">
        <f>SUMIF('HRZ SCH 8 Rates 1.5'!$BH$68:$BH$89,'Summary by CCA Class'!AJ9,'HRZ SCH 8 Rates 1.5'!$BP$68:$BP$89)</f>
        <v>52170.3</v>
      </c>
      <c r="AO9" s="3">
        <f>SUMIF('PRZ SCH 8 Rates 1.5'!$BH$68:$BH$89,'Summary by CCA Class'!AJ9,'PRZ SCH 8 Rates 1.5'!$BP$68:$BP$89)</f>
        <v>73007.550000000017</v>
      </c>
      <c r="AP9" s="3">
        <f t="shared" si="11"/>
        <v>265278.49742961011</v>
      </c>
      <c r="AQ9" s="84">
        <f t="shared" si="12"/>
        <v>-618983.16066909011</v>
      </c>
      <c r="AS9" s="35">
        <f t="shared" si="13"/>
        <v>10</v>
      </c>
      <c r="AT9" s="3">
        <f>SUMIF('BRZ SCH 8 Rates - 1.5Multiplier'!$BQ$68:$BQ$89,'Summary by CCA Class'!AS9,'BRZ SCH 8 Rates - 1.5Multiplier'!$BY$68:$BY$89)</f>
        <v>55339.930631727038</v>
      </c>
      <c r="AU9" s="3">
        <f>SUMIF('ERZ SCH 8 Rates 1.5'!$BS$68:$BS$89,'Summary by CCA Class'!AS9,'ERZ SCH 8 Rates 1.5'!$CA$68:$CA$89)</f>
        <v>30348.56556900002</v>
      </c>
      <c r="AV9" s="3">
        <f>SUMIF('GRZ SCH 8 Rates 1.5'!$BS$68:$BS$89,'Summary by CCA Class'!AS9,'GRZ SCH 8 Rates 1.5'!$CA$68:$CA$89)</f>
        <v>12381.957000000002</v>
      </c>
      <c r="AW9" s="3">
        <f>SUMIF('HRZ SCH 8 Rates 1.5'!$BS$68:$BS$89,'Summary by CCA Class'!AS9,'HRZ SCH 8 Rates 1.5'!$CA$68:$CA$89)</f>
        <v>36519.210000000006</v>
      </c>
      <c r="AX9" s="3">
        <f>SUMIF('PRZ SCH 8 Rates 1.5'!$BS$68:$BS$89,'Summary by CCA Class'!AS9,'PRZ SCH 8 Rates 1.5'!$CA$68:$CA$89)</f>
        <v>51105.284999999989</v>
      </c>
      <c r="AY9" s="3">
        <f t="shared" si="14"/>
        <v>185694.94820072706</v>
      </c>
      <c r="AZ9" s="84">
        <f t="shared" si="15"/>
        <v>-433288.21246836305</v>
      </c>
    </row>
    <row r="10" spans="1:52" ht="15" x14ac:dyDescent="0.25">
      <c r="A10" s="35">
        <v>10.1</v>
      </c>
      <c r="B10" s="3">
        <f>SUMIF('BRZ SCH 8 Rates - 1.5Multiplier'!$N$68:$N$89,'Summary by CCA Class'!A10,'BRZ SCH 8 Rates - 1.5Multiplier'!$V$68:$V$89)</f>
        <v>0</v>
      </c>
      <c r="C10" s="3">
        <f>SUMIF('ERZ SCH 8 Rates 1.5'!$P$68:$P$89,'Summary by CCA Class'!A10,'ERZ SCH 8 Rates 1.5'!$X$68:$X$89)</f>
        <v>-20340</v>
      </c>
      <c r="D10" s="3">
        <f>SUMIF('GRZ SCH 8 Rates 1.5'!$P$68:$P$89,'Summary by CCA Class'!A10,'GRZ SCH 8 Rates 1.5'!$X$68:$X$89)</f>
        <v>0</v>
      </c>
      <c r="E10" s="3">
        <f>SUMIF('HRZ SCH 8 Rates 1.5'!$P$68:$P$89,'Summary by CCA Class'!A10,'HRZ SCH 8 Rates 1.5'!$X$68:$X$89)</f>
        <v>0</v>
      </c>
      <c r="F10" s="3">
        <f>SUMIF('PRZ SCH 8 Rates 1.5'!$P$68:$P$89,'Summary by CCA Class'!A10,'PRZ SCH 8 Rates 1.5'!$X$68:$X$89)</f>
        <v>0</v>
      </c>
      <c r="G10" s="82">
        <f t="shared" si="0"/>
        <v>-20340</v>
      </c>
      <c r="I10" s="35">
        <f t="shared" si="1"/>
        <v>10.1</v>
      </c>
      <c r="J10" s="3">
        <f>SUMIF('BRZ SCH 8 Rates - 1.5Multiplier'!$Y$68:$Y$89,'Summary by CCA Class'!I10,'BRZ SCH 8 Rates - 1.5Multiplier'!$AG$68:$AG$89)</f>
        <v>0</v>
      </c>
      <c r="K10" s="3">
        <f>SUMIF('ERZ SCH 8 Rates 1.5'!$AA$68:$AA$89,'Summary by CCA Class'!I10,'ERZ SCH 8 Rates 1.5'!$AI$68:$AI$89)</f>
        <v>6102</v>
      </c>
      <c r="L10" s="3">
        <f>SUMIF('GRZ SCH 8 Rates 1.5'!$AA$68:$AA$89,'Summary by CCA Class'!I10,'GRZ SCH 8 Rates 1.5'!$AI$68:$AI$89)</f>
        <v>0</v>
      </c>
      <c r="M10" s="3">
        <f>SUMIF('HRZ SCH 8 Rates 1.5'!$AA$68:$AA$89,'Summary by CCA Class'!I10,'HRZ SCH 8 Rates 1.5'!$AI$68:$AI$89)</f>
        <v>0</v>
      </c>
      <c r="N10" s="3">
        <f>SUMIF('PRZ SCH 8 Rates 1.5'!$AA$68:$AA$89,'Summary by CCA Class'!I10,'PRZ SCH 8 Rates 1.5'!$AI$68:$AI$89)</f>
        <v>0</v>
      </c>
      <c r="O10" s="3">
        <f t="shared" si="2"/>
        <v>6102</v>
      </c>
      <c r="P10" s="84">
        <f t="shared" si="3"/>
        <v>-14238</v>
      </c>
      <c r="R10" s="35">
        <f t="shared" si="4"/>
        <v>10.1</v>
      </c>
      <c r="S10" s="3">
        <f>SUMIF('BRZ SCH 8 Rates - 1.5Multiplier'!$AJ$68:$AJ$89,'Summary by CCA Class'!R10,'BRZ SCH 8 Rates - 1.5Multiplier'!$AR$68:$AR$89)</f>
        <v>0</v>
      </c>
      <c r="T10" s="3">
        <f>SUMIF('ERZ SCH 8 Rates 1.5'!$AL$68:$AL$89,'Summary by CCA Class'!R10,'ERZ SCH 8 Rates 1.5'!$AT$68:$AT$89)</f>
        <v>4271.3999999999996</v>
      </c>
      <c r="U10" s="3">
        <f>SUMIF('GRZ SCH 8 Rates 1.5'!$AL$68:$AL$89,'Summary by CCA Class'!R10,'GRZ SCH 8 Rates 1.5'!$AT$68:$AT$89)</f>
        <v>0</v>
      </c>
      <c r="V10" s="3">
        <f>SUMIF('HRZ SCH 8 Rates 1.5'!$AL$68:$AL$89,'Summary by CCA Class'!R10,'HRZ SCH 8 Rates 1.5'!$AT$68:$AT$89)</f>
        <v>0</v>
      </c>
      <c r="W10" s="3">
        <f>SUMIF('PRZ SCH 8 Rates 1.5'!$AL$68:$AL$89,'Summary by CCA Class'!R10,'PRZ SCH 8 Rates 1.5'!$AT$68:$AT$89)</f>
        <v>0</v>
      </c>
      <c r="X10" s="3">
        <f t="shared" si="5"/>
        <v>4271.3999999999996</v>
      </c>
      <c r="Y10" s="84">
        <f t="shared" si="6"/>
        <v>-9966.6</v>
      </c>
      <c r="AA10" s="35">
        <f t="shared" si="7"/>
        <v>10.1</v>
      </c>
      <c r="AB10" s="3">
        <f>SUMIF('BRZ SCH 8 Rates - 1.5Multiplier'!$AU$68:$AU$89,'Summary by CCA Class'!AA10,'BRZ SCH 8 Rates - 1.5Multiplier'!$BC$68:$BC$89)</f>
        <v>0</v>
      </c>
      <c r="AC10" s="3">
        <f>SUMIF('ERZ SCH 8 Rates 1.5'!$AW$68:$AW$89,'Summary by CCA Class'!AA10,'ERZ SCH 8 Rates 1.5'!$BE$68:$BE$89)</f>
        <v>2989.9800000000014</v>
      </c>
      <c r="AD10" s="3">
        <f>SUMIF('GRZ SCH 8 Rates 1.5'!$AW$68:$AW$89,'Summary by CCA Class'!AA10,'GRZ SCH 8 Rates 1.5'!$BE$68:$BE$89)</f>
        <v>0</v>
      </c>
      <c r="AE10" s="3">
        <f>SUMIF('HRZ SCH 8 Rates 1.5'!$AW$68:$AW$89,'Summary by CCA Class'!AA10,'HRZ SCH 8 Rates 1.5'!$BE$68:$BE$89)</f>
        <v>0</v>
      </c>
      <c r="AF10" s="3">
        <f>SUMIF('PRZ SCH 8 Rates 1.5'!$AW$68:$AW$89,'Summary by CCA Class'!AA10,'PRZ SCH 8 Rates 1.5'!$BE$68:$BE$89)</f>
        <v>0</v>
      </c>
      <c r="AG10" s="3">
        <f t="shared" si="8"/>
        <v>2989.9800000000014</v>
      </c>
      <c r="AH10" s="84">
        <f t="shared" si="9"/>
        <v>-6976.619999999999</v>
      </c>
      <c r="AJ10" s="35">
        <f t="shared" si="10"/>
        <v>10.1</v>
      </c>
      <c r="AK10" s="3">
        <f>SUMIF('BRZ SCH 8 Rates - 1.5Multiplier'!$BF$68:$BF$89,'Summary by CCA Class'!AJ10,'BRZ SCH 8 Rates - 1.5Multiplier'!$BN$68:$BN$89)</f>
        <v>0</v>
      </c>
      <c r="AL10" s="3">
        <f>SUMIF('ERZ SCH 8 Rates 1.5'!$BH$68:$BH$89,'Summary by CCA Class'!AJ10,'ERZ SCH 8 Rates 1.5'!$BP$68:$BP$89)</f>
        <v>2092.9859999999999</v>
      </c>
      <c r="AM10" s="3">
        <f>SUMIF('GRZ SCH 8 Rates 1.5'!$BH$68:$BH$89,'Summary by CCA Class'!AJ10,'GRZ SCH 8 Rates 1.5'!$BP$68:$BP$89)</f>
        <v>0</v>
      </c>
      <c r="AN10" s="3">
        <f>SUMIF('HRZ SCH 8 Rates 1.5'!$BH$68:$BH$89,'Summary by CCA Class'!AJ10,'HRZ SCH 8 Rates 1.5'!$BP$68:$BP$89)</f>
        <v>0</v>
      </c>
      <c r="AO10" s="3">
        <f>SUMIF('PRZ SCH 8 Rates 1.5'!$BH$68:$BH$89,'Summary by CCA Class'!AJ10,'PRZ SCH 8 Rates 1.5'!$BP$68:$BP$89)</f>
        <v>0</v>
      </c>
      <c r="AP10" s="3">
        <f t="shared" si="11"/>
        <v>2092.9859999999999</v>
      </c>
      <c r="AQ10" s="84">
        <f t="shared" si="12"/>
        <v>-4883.6339999999991</v>
      </c>
      <c r="AS10" s="35">
        <f t="shared" si="13"/>
        <v>10.1</v>
      </c>
      <c r="AT10" s="3">
        <f>SUMIF('BRZ SCH 8 Rates - 1.5Multiplier'!$BQ$68:$BQ$89,'Summary by CCA Class'!AS10,'BRZ SCH 8 Rates - 1.5Multiplier'!$BY$68:$BY$89)</f>
        <v>0</v>
      </c>
      <c r="AU10" s="3">
        <f>SUMIF('ERZ SCH 8 Rates 1.5'!$BS$68:$BS$89,'Summary by CCA Class'!AS10,'ERZ SCH 8 Rates 1.5'!$CA$68:$CA$89)</f>
        <v>1465.0902000000001</v>
      </c>
      <c r="AV10" s="3">
        <f>SUMIF('GRZ SCH 8 Rates 1.5'!$BS$68:$BS$89,'Summary by CCA Class'!AS10,'GRZ SCH 8 Rates 1.5'!$CA$68:$CA$89)</f>
        <v>0</v>
      </c>
      <c r="AW10" s="3">
        <f>SUMIF('HRZ SCH 8 Rates 1.5'!$BS$68:$BS$89,'Summary by CCA Class'!AS10,'HRZ SCH 8 Rates 1.5'!$CA$68:$CA$89)</f>
        <v>0</v>
      </c>
      <c r="AX10" s="3">
        <f>SUMIF('PRZ SCH 8 Rates 1.5'!$BS$68:$BS$89,'Summary by CCA Class'!AS10,'PRZ SCH 8 Rates 1.5'!$CA$68:$CA$89)</f>
        <v>0</v>
      </c>
      <c r="AY10" s="3">
        <f t="shared" si="14"/>
        <v>1465.0902000000001</v>
      </c>
      <c r="AZ10" s="84">
        <f t="shared" si="15"/>
        <v>-3418.543799999999</v>
      </c>
    </row>
    <row r="11" spans="1:52" ht="15" x14ac:dyDescent="0.25">
      <c r="A11" s="35">
        <v>12</v>
      </c>
      <c r="B11" s="3">
        <f>SUMIF('BRZ SCH 8 Rates - 1.5Multiplier'!$N$68:$N$89,'Summary by CCA Class'!A11,'BRZ SCH 8 Rates - 1.5Multiplier'!$V$68:$V$89)</f>
        <v>-109430.08287368459</v>
      </c>
      <c r="C11" s="3">
        <f>SUMIF('ERZ SCH 8 Rates 1.5'!$P$68:$P$89,'Summary by CCA Class'!A11,'ERZ SCH 8 Rates 1.5'!$X$68:$X$89)</f>
        <v>-1661414.5</v>
      </c>
      <c r="D11" s="3">
        <f>SUMIF('GRZ SCH 8 Rates 1.5'!$P$68:$P$89,'Summary by CCA Class'!A11,'GRZ SCH 8 Rates 1.5'!$X$68:$X$89)</f>
        <v>-46500</v>
      </c>
      <c r="E11" s="3">
        <f>SUMIF('HRZ SCH 8 Rates 1.5'!$P$68:$P$89,'Summary by CCA Class'!A11,'HRZ SCH 8 Rates 1.5'!$X$68:$X$89)</f>
        <v>-344750.00240000413</v>
      </c>
      <c r="F11" s="3">
        <f>SUMIF('PRZ SCH 8 Rates 1.5'!$P$68:$P$89,'Summary by CCA Class'!A11,'PRZ SCH 8 Rates 1.5'!$X$68:$X$89)</f>
        <v>-4561950</v>
      </c>
      <c r="G11" s="82">
        <f t="shared" si="0"/>
        <v>-6724044.5852736887</v>
      </c>
      <c r="I11" s="35">
        <f t="shared" si="1"/>
        <v>12</v>
      </c>
      <c r="J11" s="3">
        <f>SUMIF('BRZ SCH 8 Rates - 1.5Multiplier'!$Y$68:$Y$89,'Summary by CCA Class'!I11,'BRZ SCH 8 Rates - 1.5Multiplier'!$AG$68:$AG$89)</f>
        <v>109430.08287368459</v>
      </c>
      <c r="K11" s="3">
        <f>SUMIF('ERZ SCH 8 Rates 1.5'!$AA$68:$AA$89,'Summary by CCA Class'!I11,'ERZ SCH 8 Rates 1.5'!$AI$68:$AI$89)</f>
        <v>1661414.5</v>
      </c>
      <c r="L11" s="3">
        <f>SUMIF('GRZ SCH 8 Rates 1.5'!$AA$68:$AA$89,'Summary by CCA Class'!I11,'GRZ SCH 8 Rates 1.5'!$AI$68:$AI$89)</f>
        <v>46500</v>
      </c>
      <c r="M11" s="3">
        <f>SUMIF('HRZ SCH 8 Rates 1.5'!$AA$68:$AA$89,'Summary by CCA Class'!I11,'HRZ SCH 8 Rates 1.5'!$AI$68:$AI$89)</f>
        <v>344750.00240000413</v>
      </c>
      <c r="N11" s="3">
        <f>SUMIF('PRZ SCH 8 Rates 1.5'!$AA$68:$AA$89,'Summary by CCA Class'!I11,'PRZ SCH 8 Rates 1.5'!$AI$68:$AI$89)</f>
        <v>4561950</v>
      </c>
      <c r="O11" s="3">
        <f t="shared" si="2"/>
        <v>6724044.5852736887</v>
      </c>
      <c r="P11" s="84">
        <f t="shared" si="3"/>
        <v>0</v>
      </c>
      <c r="R11" s="35">
        <f t="shared" si="4"/>
        <v>12</v>
      </c>
      <c r="S11" s="3">
        <f>SUMIF('BRZ SCH 8 Rates - 1.5Multiplier'!$AJ$68:$AJ$89,'Summary by CCA Class'!R11,'BRZ SCH 8 Rates - 1.5Multiplier'!$AR$68:$AR$89)</f>
        <v>0</v>
      </c>
      <c r="T11" s="3">
        <f>SUMIF('ERZ SCH 8 Rates 1.5'!$AL$68:$AL$89,'Summary by CCA Class'!R11,'ERZ SCH 8 Rates 1.5'!$AT$68:$AT$89)</f>
        <v>0</v>
      </c>
      <c r="U11" s="3">
        <f>SUMIF('GRZ SCH 8 Rates 1.5'!$AL$68:$AL$89,'Summary by CCA Class'!R11,'GRZ SCH 8 Rates 1.5'!$AT$68:$AT$89)</f>
        <v>0</v>
      </c>
      <c r="V11" s="3">
        <f>SUMIF('HRZ SCH 8 Rates 1.5'!$AL$68:$AL$89,'Summary by CCA Class'!R11,'HRZ SCH 8 Rates 1.5'!$AT$68:$AT$89)</f>
        <v>0</v>
      </c>
      <c r="W11" s="3">
        <f>SUMIF('PRZ SCH 8 Rates 1.5'!$AL$68:$AL$89,'Summary by CCA Class'!R11,'PRZ SCH 8 Rates 1.5'!$AT$68:$AT$89)</f>
        <v>0</v>
      </c>
      <c r="X11" s="3">
        <f t="shared" si="5"/>
        <v>0</v>
      </c>
      <c r="Y11" s="84">
        <f t="shared" si="6"/>
        <v>0</v>
      </c>
      <c r="AA11" s="35">
        <f t="shared" si="7"/>
        <v>12</v>
      </c>
      <c r="AB11" s="3">
        <f>SUMIF('BRZ SCH 8 Rates - 1.5Multiplier'!$AU$68:$AU$89,'Summary by CCA Class'!AA11,'BRZ SCH 8 Rates - 1.5Multiplier'!$BC$68:$BC$89)</f>
        <v>0</v>
      </c>
      <c r="AC11" s="3">
        <f>SUMIF('ERZ SCH 8 Rates 1.5'!$AW$68:$AW$89,'Summary by CCA Class'!AA11,'ERZ SCH 8 Rates 1.5'!$BE$68:$BE$89)</f>
        <v>0</v>
      </c>
      <c r="AD11" s="3">
        <f>SUMIF('GRZ SCH 8 Rates 1.5'!$AW$68:$AW$89,'Summary by CCA Class'!AA11,'GRZ SCH 8 Rates 1.5'!$BE$68:$BE$89)</f>
        <v>0</v>
      </c>
      <c r="AE11" s="3">
        <f>SUMIF('HRZ SCH 8 Rates 1.5'!$AW$68:$AW$89,'Summary by CCA Class'!AA11,'HRZ SCH 8 Rates 1.5'!$BE$68:$BE$89)</f>
        <v>0</v>
      </c>
      <c r="AF11" s="3">
        <f>SUMIF('PRZ SCH 8 Rates 1.5'!$AW$68:$AW$89,'Summary by CCA Class'!AA11,'PRZ SCH 8 Rates 1.5'!$BE$68:$BE$89)</f>
        <v>0</v>
      </c>
      <c r="AG11" s="3">
        <f t="shared" si="8"/>
        <v>0</v>
      </c>
      <c r="AH11" s="84">
        <f t="shared" si="9"/>
        <v>0</v>
      </c>
      <c r="AJ11" s="35">
        <f t="shared" si="10"/>
        <v>12</v>
      </c>
      <c r="AK11" s="3">
        <f>SUMIF('BRZ SCH 8 Rates - 1.5Multiplier'!$BF$68:$BF$89,'Summary by CCA Class'!AJ11,'BRZ SCH 8 Rates - 1.5Multiplier'!$BN$68:$BN$89)</f>
        <v>0</v>
      </c>
      <c r="AL11" s="3">
        <f>SUMIF('ERZ SCH 8 Rates 1.5'!$BH$68:$BH$89,'Summary by CCA Class'!AJ11,'ERZ SCH 8 Rates 1.5'!$BP$68:$BP$89)</f>
        <v>0</v>
      </c>
      <c r="AM11" s="3">
        <f>SUMIF('GRZ SCH 8 Rates 1.5'!$BH$68:$BH$89,'Summary by CCA Class'!AJ11,'GRZ SCH 8 Rates 1.5'!$BP$68:$BP$89)</f>
        <v>0</v>
      </c>
      <c r="AN11" s="3">
        <f>SUMIF('HRZ SCH 8 Rates 1.5'!$BH$68:$BH$89,'Summary by CCA Class'!AJ11,'HRZ SCH 8 Rates 1.5'!$BP$68:$BP$89)</f>
        <v>0</v>
      </c>
      <c r="AO11" s="3">
        <f>SUMIF('PRZ SCH 8 Rates 1.5'!$BH$68:$BH$89,'Summary by CCA Class'!AJ11,'PRZ SCH 8 Rates 1.5'!$BP$68:$BP$89)</f>
        <v>0</v>
      </c>
      <c r="AP11" s="3">
        <f t="shared" si="11"/>
        <v>0</v>
      </c>
      <c r="AQ11" s="84">
        <f t="shared" si="12"/>
        <v>0</v>
      </c>
      <c r="AS11" s="35">
        <f t="shared" si="13"/>
        <v>12</v>
      </c>
      <c r="AT11" s="3">
        <f>SUMIF('BRZ SCH 8 Rates - 1.5Multiplier'!$BQ$68:$BQ$89,'Summary by CCA Class'!AS11,'BRZ SCH 8 Rates - 1.5Multiplier'!$BY$68:$BY$89)</f>
        <v>0</v>
      </c>
      <c r="AU11" s="3">
        <f>SUMIF('ERZ SCH 8 Rates 1.5'!$BS$68:$BS$89,'Summary by CCA Class'!AS11,'ERZ SCH 8 Rates 1.5'!$CA$68:$CA$89)</f>
        <v>0</v>
      </c>
      <c r="AV11" s="3">
        <f>SUMIF('GRZ SCH 8 Rates 1.5'!$BS$68:$BS$89,'Summary by CCA Class'!AS11,'GRZ SCH 8 Rates 1.5'!$CA$68:$CA$89)</f>
        <v>0</v>
      </c>
      <c r="AW11" s="3">
        <f>SUMIF('HRZ SCH 8 Rates 1.5'!$BS$68:$BS$89,'Summary by CCA Class'!AS11,'HRZ SCH 8 Rates 1.5'!$CA$68:$CA$89)</f>
        <v>0</v>
      </c>
      <c r="AX11" s="3">
        <f>SUMIF('PRZ SCH 8 Rates 1.5'!$BS$68:$BS$89,'Summary by CCA Class'!AS11,'PRZ SCH 8 Rates 1.5'!$CA$68:$CA$89)</f>
        <v>0</v>
      </c>
      <c r="AY11" s="3">
        <f t="shared" si="14"/>
        <v>0</v>
      </c>
      <c r="AZ11" s="84">
        <f t="shared" si="15"/>
        <v>0</v>
      </c>
    </row>
    <row r="12" spans="1:52" ht="15" x14ac:dyDescent="0.25">
      <c r="A12" s="35" t="s">
        <v>29</v>
      </c>
      <c r="B12" s="3">
        <f>SUMIF('BRZ SCH 8 Rates - 1.5Multiplier'!$N$68:$N$89,'Summary by CCA Class'!A12,'BRZ SCH 8 Rates - 1.5Multiplier'!$V$68:$V$89)</f>
        <v>0</v>
      </c>
      <c r="C12" s="3">
        <f>SUMIF('ERZ SCH 8 Rates 1.5'!$P$68:$P$89,'Summary by CCA Class'!A12,'ERZ SCH 8 Rates 1.5'!$X$68:$X$89)</f>
        <v>0</v>
      </c>
      <c r="D12" s="3">
        <f>SUMIF('GRZ SCH 8 Rates 1.5'!$P$68:$P$89,'Summary by CCA Class'!A12,'GRZ SCH 8 Rates 1.5'!$X$68:$X$89)</f>
        <v>0</v>
      </c>
      <c r="E12" s="3">
        <f>SUMIF('HRZ SCH 8 Rates 1.5'!$P$68:$P$89,'Summary by CCA Class'!A12,'HRZ SCH 8 Rates 1.5'!$X$68:$X$89)</f>
        <v>0</v>
      </c>
      <c r="F12" s="3">
        <f>SUMIF('PRZ SCH 8 Rates 1.5'!$P$68:$P$89,'Summary by CCA Class'!A12,'PRZ SCH 8 Rates 1.5'!$X$68:$X$89)</f>
        <v>0</v>
      </c>
      <c r="G12" s="82">
        <f t="shared" si="0"/>
        <v>0</v>
      </c>
      <c r="I12" s="35" t="str">
        <f t="shared" si="1"/>
        <v>13 1</v>
      </c>
      <c r="J12" s="3">
        <f>SUMIF('BRZ SCH 8 Rates - 1.5Multiplier'!$Y$68:$Y$89,'Summary by CCA Class'!I12,'BRZ SCH 8 Rates - 1.5Multiplier'!$AG$68:$AG$89)</f>
        <v>0</v>
      </c>
      <c r="K12" s="3">
        <f>SUMIF('ERZ SCH 8 Rates 1.5'!$AA$68:$AA$89,'Summary by CCA Class'!I12,'ERZ SCH 8 Rates 1.5'!$AI$68:$AI$89)</f>
        <v>0</v>
      </c>
      <c r="L12" s="3">
        <f>SUMIF('GRZ SCH 8 Rates 1.5'!$AA$68:$AA$89,'Summary by CCA Class'!I12,'GRZ SCH 8 Rates 1.5'!$AI$68:$AI$89)</f>
        <v>0</v>
      </c>
      <c r="M12" s="3">
        <f>SUMIF('HRZ SCH 8 Rates 1.5'!$AA$68:$AA$89,'Summary by CCA Class'!I12,'HRZ SCH 8 Rates 1.5'!$AI$68:$AI$89)</f>
        <v>0</v>
      </c>
      <c r="N12" s="3">
        <f>SUMIF('PRZ SCH 8 Rates 1.5'!$AA$68:$AA$89,'Summary by CCA Class'!I12,'PRZ SCH 8 Rates 1.5'!$AI$68:$AI$89)</f>
        <v>0</v>
      </c>
      <c r="O12" s="3">
        <f t="shared" si="2"/>
        <v>0</v>
      </c>
      <c r="P12" s="84">
        <f t="shared" si="3"/>
        <v>0</v>
      </c>
      <c r="R12" s="35" t="str">
        <f t="shared" si="4"/>
        <v>13 1</v>
      </c>
      <c r="S12" s="3">
        <f>SUMIF('BRZ SCH 8 Rates - 1.5Multiplier'!$AJ$68:$AJ$89,'Summary by CCA Class'!R12,'BRZ SCH 8 Rates - 1.5Multiplier'!$AR$68:$AR$89)</f>
        <v>0</v>
      </c>
      <c r="T12" s="3">
        <f>SUMIF('ERZ SCH 8 Rates 1.5'!$AL$68:$AL$89,'Summary by CCA Class'!R12,'ERZ SCH 8 Rates 1.5'!$AT$68:$AT$89)</f>
        <v>0</v>
      </c>
      <c r="U12" s="3">
        <f>SUMIF('GRZ SCH 8 Rates 1.5'!$AL$68:$AL$89,'Summary by CCA Class'!R12,'GRZ SCH 8 Rates 1.5'!$AT$68:$AT$89)</f>
        <v>0</v>
      </c>
      <c r="V12" s="3">
        <f>SUMIF('HRZ SCH 8 Rates 1.5'!$AL$68:$AL$89,'Summary by CCA Class'!R12,'HRZ SCH 8 Rates 1.5'!$AT$68:$AT$89)</f>
        <v>0</v>
      </c>
      <c r="W12" s="3">
        <f>SUMIF('PRZ SCH 8 Rates 1.5'!$AL$68:$AL$89,'Summary by CCA Class'!R12,'PRZ SCH 8 Rates 1.5'!$AT$68:$AT$89)</f>
        <v>0</v>
      </c>
      <c r="X12" s="3">
        <f t="shared" si="5"/>
        <v>0</v>
      </c>
      <c r="Y12" s="84">
        <f t="shared" si="6"/>
        <v>0</v>
      </c>
      <c r="AA12" s="35" t="str">
        <f t="shared" si="7"/>
        <v>13 1</v>
      </c>
      <c r="AB12" s="3">
        <f>SUMIF('BRZ SCH 8 Rates - 1.5Multiplier'!$AU$68:$AU$89,'Summary by CCA Class'!AA12,'BRZ SCH 8 Rates - 1.5Multiplier'!$BC$68:$BC$89)</f>
        <v>0</v>
      </c>
      <c r="AC12" s="3">
        <f>SUMIF('ERZ SCH 8 Rates 1.5'!$AW$68:$AW$89,'Summary by CCA Class'!AA12,'ERZ SCH 8 Rates 1.5'!$BE$68:$BE$89)</f>
        <v>0</v>
      </c>
      <c r="AD12" s="3">
        <f>SUMIF('GRZ SCH 8 Rates 1.5'!$AW$68:$AW$89,'Summary by CCA Class'!AA12,'GRZ SCH 8 Rates 1.5'!$BE$68:$BE$89)</f>
        <v>0</v>
      </c>
      <c r="AE12" s="3">
        <f>SUMIF('HRZ SCH 8 Rates 1.5'!$AW$68:$AW$89,'Summary by CCA Class'!AA12,'HRZ SCH 8 Rates 1.5'!$BE$68:$BE$89)</f>
        <v>0</v>
      </c>
      <c r="AF12" s="3">
        <f>SUMIF('PRZ SCH 8 Rates 1.5'!$AW$68:$AW$89,'Summary by CCA Class'!AA12,'PRZ SCH 8 Rates 1.5'!$BE$68:$BE$89)</f>
        <v>0</v>
      </c>
      <c r="AG12" s="3">
        <f t="shared" si="8"/>
        <v>0</v>
      </c>
      <c r="AH12" s="84">
        <f t="shared" si="9"/>
        <v>0</v>
      </c>
      <c r="AJ12" s="35" t="str">
        <f t="shared" si="10"/>
        <v>13 1</v>
      </c>
      <c r="AK12" s="3">
        <f>SUMIF('BRZ SCH 8 Rates - 1.5Multiplier'!$BF$68:$BF$89,'Summary by CCA Class'!AJ12,'BRZ SCH 8 Rates - 1.5Multiplier'!$BN$68:$BN$89)</f>
        <v>0</v>
      </c>
      <c r="AL12" s="3">
        <f>SUMIF('ERZ SCH 8 Rates 1.5'!$BH$68:$BH$89,'Summary by CCA Class'!AJ12,'ERZ SCH 8 Rates 1.5'!$BP$68:$BP$89)</f>
        <v>0</v>
      </c>
      <c r="AM12" s="3">
        <f>SUMIF('GRZ SCH 8 Rates 1.5'!$BH$68:$BH$89,'Summary by CCA Class'!AJ12,'GRZ SCH 8 Rates 1.5'!$BP$68:$BP$89)</f>
        <v>0</v>
      </c>
      <c r="AN12" s="3">
        <f>SUMIF('HRZ SCH 8 Rates 1.5'!$BH$68:$BH$89,'Summary by CCA Class'!AJ12,'HRZ SCH 8 Rates 1.5'!$BP$68:$BP$89)</f>
        <v>0</v>
      </c>
      <c r="AO12" s="3">
        <f>SUMIF('PRZ SCH 8 Rates 1.5'!$BH$68:$BH$89,'Summary by CCA Class'!AJ12,'PRZ SCH 8 Rates 1.5'!$BP$68:$BP$89)</f>
        <v>0</v>
      </c>
      <c r="AP12" s="3">
        <f t="shared" si="11"/>
        <v>0</v>
      </c>
      <c r="AQ12" s="84">
        <f t="shared" si="12"/>
        <v>0</v>
      </c>
      <c r="AS12" s="35" t="str">
        <f t="shared" si="13"/>
        <v>13 1</v>
      </c>
      <c r="AT12" s="3">
        <f>SUMIF('BRZ SCH 8 Rates - 1.5Multiplier'!$BQ$68:$BQ$89,'Summary by CCA Class'!AS12,'BRZ SCH 8 Rates - 1.5Multiplier'!$BY$68:$BY$89)</f>
        <v>0</v>
      </c>
      <c r="AU12" s="3">
        <f>SUMIF('ERZ SCH 8 Rates 1.5'!$BS$68:$BS$89,'Summary by CCA Class'!AS12,'ERZ SCH 8 Rates 1.5'!$CA$68:$CA$89)</f>
        <v>0</v>
      </c>
      <c r="AV12" s="3">
        <f>SUMIF('GRZ SCH 8 Rates 1.5'!$BS$68:$BS$89,'Summary by CCA Class'!AS12,'GRZ SCH 8 Rates 1.5'!$CA$68:$CA$89)</f>
        <v>0</v>
      </c>
      <c r="AW12" s="3">
        <f>SUMIF('HRZ SCH 8 Rates 1.5'!$BS$68:$BS$89,'Summary by CCA Class'!AS12,'HRZ SCH 8 Rates 1.5'!$CA$68:$CA$89)</f>
        <v>0</v>
      </c>
      <c r="AX12" s="3">
        <f>SUMIF('PRZ SCH 8 Rates 1.5'!$BS$68:$BS$89,'Summary by CCA Class'!AS12,'PRZ SCH 8 Rates 1.5'!$CA$68:$CA$89)</f>
        <v>0</v>
      </c>
      <c r="AY12" s="3">
        <f t="shared" si="14"/>
        <v>0</v>
      </c>
      <c r="AZ12" s="84">
        <f t="shared" si="15"/>
        <v>0</v>
      </c>
    </row>
    <row r="13" spans="1:52" ht="15" x14ac:dyDescent="0.25">
      <c r="A13" s="35" t="s">
        <v>30</v>
      </c>
      <c r="B13" s="3">
        <f>SUMIF('BRZ SCH 8 Rates - 1.5Multiplier'!$N$68:$N$89,'Summary by CCA Class'!A13,'BRZ SCH 8 Rates - 1.5Multiplier'!$V$68:$V$89)</f>
        <v>0</v>
      </c>
      <c r="C13" s="3">
        <f>SUMIF('ERZ SCH 8 Rates 1.5'!$P$68:$P$89,'Summary by CCA Class'!A13,'ERZ SCH 8 Rates 1.5'!$X$68:$X$89)</f>
        <v>0</v>
      </c>
      <c r="D13" s="3">
        <f>SUMIF('GRZ SCH 8 Rates 1.5'!$P$68:$P$89,'Summary by CCA Class'!A13,'GRZ SCH 8 Rates 1.5'!$X$68:$X$89)</f>
        <v>0</v>
      </c>
      <c r="E13" s="3">
        <f>SUMIF('HRZ SCH 8 Rates 1.5'!$P$68:$P$89,'Summary by CCA Class'!A13,'HRZ SCH 8 Rates 1.5'!$X$68:$X$89)</f>
        <v>0</v>
      </c>
      <c r="F13" s="3">
        <f>SUMIF('PRZ SCH 8 Rates 1.5'!$P$68:$P$89,'Summary by CCA Class'!A13,'PRZ SCH 8 Rates 1.5'!$X$68:$X$89)</f>
        <v>0</v>
      </c>
      <c r="G13" s="82">
        <f t="shared" si="0"/>
        <v>0</v>
      </c>
      <c r="I13" s="35" t="str">
        <f t="shared" si="1"/>
        <v>13 2</v>
      </c>
      <c r="J13" s="3">
        <f>SUMIF('BRZ SCH 8 Rates - 1.5Multiplier'!$Y$68:$Y$89,'Summary by CCA Class'!I13,'BRZ SCH 8 Rates - 1.5Multiplier'!$AG$68:$AG$89)</f>
        <v>0</v>
      </c>
      <c r="K13" s="3">
        <f>SUMIF('ERZ SCH 8 Rates 1.5'!$AA$68:$AA$89,'Summary by CCA Class'!I13,'ERZ SCH 8 Rates 1.5'!$AI$68:$AI$89)</f>
        <v>0</v>
      </c>
      <c r="L13" s="3">
        <f>SUMIF('GRZ SCH 8 Rates 1.5'!$AA$68:$AA$89,'Summary by CCA Class'!I13,'GRZ SCH 8 Rates 1.5'!$AI$68:$AI$89)</f>
        <v>0</v>
      </c>
      <c r="M13" s="3">
        <f>SUMIF('HRZ SCH 8 Rates 1.5'!$AA$68:$AA$89,'Summary by CCA Class'!I13,'HRZ SCH 8 Rates 1.5'!$AI$68:$AI$89)</f>
        <v>0</v>
      </c>
      <c r="N13" s="3">
        <f>SUMIF('PRZ SCH 8 Rates 1.5'!$AA$68:$AA$89,'Summary by CCA Class'!I13,'PRZ SCH 8 Rates 1.5'!$AI$68:$AI$89)</f>
        <v>0</v>
      </c>
      <c r="O13" s="3">
        <f t="shared" si="2"/>
        <v>0</v>
      </c>
      <c r="P13" s="84">
        <f t="shared" si="3"/>
        <v>0</v>
      </c>
      <c r="R13" s="35" t="str">
        <f t="shared" si="4"/>
        <v>13 2</v>
      </c>
      <c r="S13" s="3">
        <f>SUMIF('BRZ SCH 8 Rates - 1.5Multiplier'!$AJ$68:$AJ$89,'Summary by CCA Class'!R13,'BRZ SCH 8 Rates - 1.5Multiplier'!$AR$68:$AR$89)</f>
        <v>0</v>
      </c>
      <c r="T13" s="3">
        <f>SUMIF('ERZ SCH 8 Rates 1.5'!$AL$68:$AL$89,'Summary by CCA Class'!R13,'ERZ SCH 8 Rates 1.5'!$AT$68:$AT$89)</f>
        <v>0</v>
      </c>
      <c r="U13" s="3">
        <f>SUMIF('GRZ SCH 8 Rates 1.5'!$AL$68:$AL$89,'Summary by CCA Class'!R13,'GRZ SCH 8 Rates 1.5'!$AT$68:$AT$89)</f>
        <v>0</v>
      </c>
      <c r="V13" s="3">
        <f>SUMIF('HRZ SCH 8 Rates 1.5'!$AL$68:$AL$89,'Summary by CCA Class'!R13,'HRZ SCH 8 Rates 1.5'!$AT$68:$AT$89)</f>
        <v>0</v>
      </c>
      <c r="W13" s="3">
        <f>SUMIF('PRZ SCH 8 Rates 1.5'!$AL$68:$AL$89,'Summary by CCA Class'!R13,'PRZ SCH 8 Rates 1.5'!$AT$68:$AT$89)</f>
        <v>0</v>
      </c>
      <c r="X13" s="3">
        <f t="shared" si="5"/>
        <v>0</v>
      </c>
      <c r="Y13" s="84">
        <f t="shared" si="6"/>
        <v>0</v>
      </c>
      <c r="AA13" s="35" t="str">
        <f t="shared" si="7"/>
        <v>13 2</v>
      </c>
      <c r="AB13" s="3">
        <f>SUMIF('BRZ SCH 8 Rates - 1.5Multiplier'!$AU$68:$AU$89,'Summary by CCA Class'!AA13,'BRZ SCH 8 Rates - 1.5Multiplier'!$BC$68:$BC$89)</f>
        <v>0</v>
      </c>
      <c r="AC13" s="3">
        <f>SUMIF('ERZ SCH 8 Rates 1.5'!$AW$68:$AW$89,'Summary by CCA Class'!AA13,'ERZ SCH 8 Rates 1.5'!$BE$68:$BE$89)</f>
        <v>0</v>
      </c>
      <c r="AD13" s="3">
        <f>SUMIF('GRZ SCH 8 Rates 1.5'!$AW$68:$AW$89,'Summary by CCA Class'!AA13,'GRZ SCH 8 Rates 1.5'!$BE$68:$BE$89)</f>
        <v>0</v>
      </c>
      <c r="AE13" s="3">
        <f>SUMIF('HRZ SCH 8 Rates 1.5'!$AW$68:$AW$89,'Summary by CCA Class'!AA13,'HRZ SCH 8 Rates 1.5'!$BE$68:$BE$89)</f>
        <v>0</v>
      </c>
      <c r="AF13" s="3">
        <f>SUMIF('PRZ SCH 8 Rates 1.5'!$AW$68:$AW$89,'Summary by CCA Class'!AA13,'PRZ SCH 8 Rates 1.5'!$BE$68:$BE$89)</f>
        <v>0</v>
      </c>
      <c r="AG13" s="3">
        <f t="shared" si="8"/>
        <v>0</v>
      </c>
      <c r="AH13" s="84">
        <f t="shared" si="9"/>
        <v>0</v>
      </c>
      <c r="AJ13" s="35" t="str">
        <f t="shared" si="10"/>
        <v>13 2</v>
      </c>
      <c r="AK13" s="3">
        <f>SUMIF('BRZ SCH 8 Rates - 1.5Multiplier'!$BF$68:$BF$89,'Summary by CCA Class'!AJ13,'BRZ SCH 8 Rates - 1.5Multiplier'!$BN$68:$BN$89)</f>
        <v>0</v>
      </c>
      <c r="AL13" s="3">
        <f>SUMIF('ERZ SCH 8 Rates 1.5'!$BH$68:$BH$89,'Summary by CCA Class'!AJ13,'ERZ SCH 8 Rates 1.5'!$BP$68:$BP$89)</f>
        <v>0</v>
      </c>
      <c r="AM13" s="3">
        <f>SUMIF('GRZ SCH 8 Rates 1.5'!$BH$68:$BH$89,'Summary by CCA Class'!AJ13,'GRZ SCH 8 Rates 1.5'!$BP$68:$BP$89)</f>
        <v>0</v>
      </c>
      <c r="AN13" s="3">
        <f>SUMIF('HRZ SCH 8 Rates 1.5'!$BH$68:$BH$89,'Summary by CCA Class'!AJ13,'HRZ SCH 8 Rates 1.5'!$BP$68:$BP$89)</f>
        <v>0</v>
      </c>
      <c r="AO13" s="3">
        <f>SUMIF('PRZ SCH 8 Rates 1.5'!$BH$68:$BH$89,'Summary by CCA Class'!AJ13,'PRZ SCH 8 Rates 1.5'!$BP$68:$BP$89)</f>
        <v>0</v>
      </c>
      <c r="AP13" s="3">
        <f t="shared" si="11"/>
        <v>0</v>
      </c>
      <c r="AQ13" s="84">
        <f t="shared" si="12"/>
        <v>0</v>
      </c>
      <c r="AS13" s="35" t="str">
        <f t="shared" si="13"/>
        <v>13 2</v>
      </c>
      <c r="AT13" s="3">
        <f>SUMIF('BRZ SCH 8 Rates - 1.5Multiplier'!$BQ$68:$BQ$89,'Summary by CCA Class'!AS13,'BRZ SCH 8 Rates - 1.5Multiplier'!$BY$68:$BY$89)</f>
        <v>0</v>
      </c>
      <c r="AU13" s="3">
        <f>SUMIF('ERZ SCH 8 Rates 1.5'!$BS$68:$BS$89,'Summary by CCA Class'!AS13,'ERZ SCH 8 Rates 1.5'!$CA$68:$CA$89)</f>
        <v>0</v>
      </c>
      <c r="AV13" s="3">
        <f>SUMIF('GRZ SCH 8 Rates 1.5'!$BS$68:$BS$89,'Summary by CCA Class'!AS13,'GRZ SCH 8 Rates 1.5'!$CA$68:$CA$89)</f>
        <v>0</v>
      </c>
      <c r="AW13" s="3">
        <f>SUMIF('HRZ SCH 8 Rates 1.5'!$BS$68:$BS$89,'Summary by CCA Class'!AS13,'HRZ SCH 8 Rates 1.5'!$CA$68:$CA$89)</f>
        <v>0</v>
      </c>
      <c r="AX13" s="3">
        <f>SUMIF('PRZ SCH 8 Rates 1.5'!$BS$68:$BS$89,'Summary by CCA Class'!AS13,'PRZ SCH 8 Rates 1.5'!$CA$68:$CA$89)</f>
        <v>0</v>
      </c>
      <c r="AY13" s="3">
        <f t="shared" si="14"/>
        <v>0</v>
      </c>
      <c r="AZ13" s="84">
        <f t="shared" si="15"/>
        <v>0</v>
      </c>
    </row>
    <row r="14" spans="1:52" ht="15" x14ac:dyDescent="0.25">
      <c r="A14" s="35" t="s">
        <v>31</v>
      </c>
      <c r="B14" s="3">
        <f>SUMIF('BRZ SCH 8 Rates - 1.5Multiplier'!$N$68:$N$89,'Summary by CCA Class'!A14,'BRZ SCH 8 Rates - 1.5Multiplier'!$V$68:$V$89)</f>
        <v>0</v>
      </c>
      <c r="C14" s="3">
        <f>SUMIF('ERZ SCH 8 Rates 1.5'!$P$68:$P$89,'Summary by CCA Class'!A14,'ERZ SCH 8 Rates 1.5'!$X$68:$X$89)</f>
        <v>0</v>
      </c>
      <c r="D14" s="3">
        <f>SUMIF('GRZ SCH 8 Rates 1.5'!$P$68:$P$89,'Summary by CCA Class'!A14,'GRZ SCH 8 Rates 1.5'!$X$68:$X$89)</f>
        <v>0</v>
      </c>
      <c r="E14" s="3">
        <f>SUMIF('HRZ SCH 8 Rates 1.5'!$P$68:$P$89,'Summary by CCA Class'!A14,'HRZ SCH 8 Rates 1.5'!$X$68:$X$89)</f>
        <v>0</v>
      </c>
      <c r="F14" s="3">
        <f>SUMIF('PRZ SCH 8 Rates 1.5'!$P$68:$P$89,'Summary by CCA Class'!A14,'PRZ SCH 8 Rates 1.5'!$X$68:$X$89)</f>
        <v>0</v>
      </c>
      <c r="G14" s="82">
        <f t="shared" si="0"/>
        <v>0</v>
      </c>
      <c r="I14" s="35" t="str">
        <f t="shared" si="1"/>
        <v>13 3</v>
      </c>
      <c r="J14" s="3">
        <f>SUMIF('BRZ SCH 8 Rates - 1.5Multiplier'!$Y$68:$Y$89,'Summary by CCA Class'!I14,'BRZ SCH 8 Rates - 1.5Multiplier'!$AG$68:$AG$89)</f>
        <v>0</v>
      </c>
      <c r="K14" s="3">
        <f>SUMIF('ERZ SCH 8 Rates 1.5'!$AA$68:$AA$89,'Summary by CCA Class'!I14,'ERZ SCH 8 Rates 1.5'!$AI$68:$AI$89)</f>
        <v>0</v>
      </c>
      <c r="L14" s="3">
        <f>SUMIF('GRZ SCH 8 Rates 1.5'!$AA$68:$AA$89,'Summary by CCA Class'!I14,'GRZ SCH 8 Rates 1.5'!$AI$68:$AI$89)</f>
        <v>0</v>
      </c>
      <c r="M14" s="3">
        <f>SUMIF('HRZ SCH 8 Rates 1.5'!$AA$68:$AA$89,'Summary by CCA Class'!I14,'HRZ SCH 8 Rates 1.5'!$AI$68:$AI$89)</f>
        <v>0</v>
      </c>
      <c r="N14" s="3">
        <f>SUMIF('PRZ SCH 8 Rates 1.5'!$AA$68:$AA$89,'Summary by CCA Class'!I14,'PRZ SCH 8 Rates 1.5'!$AI$68:$AI$89)</f>
        <v>0</v>
      </c>
      <c r="O14" s="3">
        <f t="shared" si="2"/>
        <v>0</v>
      </c>
      <c r="P14" s="84">
        <f t="shared" si="3"/>
        <v>0</v>
      </c>
      <c r="R14" s="35" t="str">
        <f t="shared" si="4"/>
        <v>13 3</v>
      </c>
      <c r="S14" s="3">
        <f>SUMIF('BRZ SCH 8 Rates - 1.5Multiplier'!$AJ$68:$AJ$89,'Summary by CCA Class'!R14,'BRZ SCH 8 Rates - 1.5Multiplier'!$AR$68:$AR$89)</f>
        <v>0</v>
      </c>
      <c r="T14" s="3">
        <f>SUMIF('ERZ SCH 8 Rates 1.5'!$AL$68:$AL$89,'Summary by CCA Class'!R14,'ERZ SCH 8 Rates 1.5'!$AT$68:$AT$89)</f>
        <v>0</v>
      </c>
      <c r="U14" s="3">
        <f>SUMIF('GRZ SCH 8 Rates 1.5'!$AL$68:$AL$89,'Summary by CCA Class'!R14,'GRZ SCH 8 Rates 1.5'!$AT$68:$AT$89)</f>
        <v>0</v>
      </c>
      <c r="V14" s="3">
        <f>SUMIF('HRZ SCH 8 Rates 1.5'!$AL$68:$AL$89,'Summary by CCA Class'!R14,'HRZ SCH 8 Rates 1.5'!$AT$68:$AT$89)</f>
        <v>0</v>
      </c>
      <c r="W14" s="3">
        <f>SUMIF('PRZ SCH 8 Rates 1.5'!$AL$68:$AL$89,'Summary by CCA Class'!R14,'PRZ SCH 8 Rates 1.5'!$AT$68:$AT$89)</f>
        <v>0</v>
      </c>
      <c r="X14" s="3">
        <f t="shared" si="5"/>
        <v>0</v>
      </c>
      <c r="Y14" s="84">
        <f t="shared" si="6"/>
        <v>0</v>
      </c>
      <c r="AA14" s="35" t="str">
        <f t="shared" si="7"/>
        <v>13 3</v>
      </c>
      <c r="AB14" s="3">
        <f>SUMIF('BRZ SCH 8 Rates - 1.5Multiplier'!$AU$68:$AU$89,'Summary by CCA Class'!AA14,'BRZ SCH 8 Rates - 1.5Multiplier'!$BC$68:$BC$89)</f>
        <v>0</v>
      </c>
      <c r="AC14" s="3">
        <f>SUMIF('ERZ SCH 8 Rates 1.5'!$AW$68:$AW$89,'Summary by CCA Class'!AA14,'ERZ SCH 8 Rates 1.5'!$BE$68:$BE$89)</f>
        <v>0</v>
      </c>
      <c r="AD14" s="3">
        <f>SUMIF('GRZ SCH 8 Rates 1.5'!$AW$68:$AW$89,'Summary by CCA Class'!AA14,'GRZ SCH 8 Rates 1.5'!$BE$68:$BE$89)</f>
        <v>0</v>
      </c>
      <c r="AE14" s="3">
        <f>SUMIF('HRZ SCH 8 Rates 1.5'!$AW$68:$AW$89,'Summary by CCA Class'!AA14,'HRZ SCH 8 Rates 1.5'!$BE$68:$BE$89)</f>
        <v>0</v>
      </c>
      <c r="AF14" s="3">
        <f>SUMIF('PRZ SCH 8 Rates 1.5'!$AW$68:$AW$89,'Summary by CCA Class'!AA14,'PRZ SCH 8 Rates 1.5'!$BE$68:$BE$89)</f>
        <v>0</v>
      </c>
      <c r="AG14" s="3">
        <f t="shared" si="8"/>
        <v>0</v>
      </c>
      <c r="AH14" s="84">
        <f t="shared" si="9"/>
        <v>0</v>
      </c>
      <c r="AJ14" s="35" t="str">
        <f t="shared" si="10"/>
        <v>13 3</v>
      </c>
      <c r="AK14" s="3">
        <f>SUMIF('BRZ SCH 8 Rates - 1.5Multiplier'!$BF$68:$BF$89,'Summary by CCA Class'!AJ14,'BRZ SCH 8 Rates - 1.5Multiplier'!$BN$68:$BN$89)</f>
        <v>0</v>
      </c>
      <c r="AL14" s="3">
        <f>SUMIF('ERZ SCH 8 Rates 1.5'!$BH$68:$BH$89,'Summary by CCA Class'!AJ14,'ERZ SCH 8 Rates 1.5'!$BP$68:$BP$89)</f>
        <v>0</v>
      </c>
      <c r="AM14" s="3">
        <f>SUMIF('GRZ SCH 8 Rates 1.5'!$BH$68:$BH$89,'Summary by CCA Class'!AJ14,'GRZ SCH 8 Rates 1.5'!$BP$68:$BP$89)</f>
        <v>0</v>
      </c>
      <c r="AN14" s="3">
        <f>SUMIF('HRZ SCH 8 Rates 1.5'!$BH$68:$BH$89,'Summary by CCA Class'!AJ14,'HRZ SCH 8 Rates 1.5'!$BP$68:$BP$89)</f>
        <v>0</v>
      </c>
      <c r="AO14" s="3">
        <f>SUMIF('PRZ SCH 8 Rates 1.5'!$BH$68:$BH$89,'Summary by CCA Class'!AJ14,'PRZ SCH 8 Rates 1.5'!$BP$68:$BP$89)</f>
        <v>0</v>
      </c>
      <c r="AP14" s="3">
        <f t="shared" si="11"/>
        <v>0</v>
      </c>
      <c r="AQ14" s="84">
        <f t="shared" si="12"/>
        <v>0</v>
      </c>
      <c r="AS14" s="35" t="str">
        <f t="shared" si="13"/>
        <v>13 3</v>
      </c>
      <c r="AT14" s="3">
        <f>SUMIF('BRZ SCH 8 Rates - 1.5Multiplier'!$BQ$68:$BQ$89,'Summary by CCA Class'!AS14,'BRZ SCH 8 Rates - 1.5Multiplier'!$BY$68:$BY$89)</f>
        <v>0</v>
      </c>
      <c r="AU14" s="3">
        <f>SUMIF('ERZ SCH 8 Rates 1.5'!$BS$68:$BS$89,'Summary by CCA Class'!AS14,'ERZ SCH 8 Rates 1.5'!$CA$68:$CA$89)</f>
        <v>0</v>
      </c>
      <c r="AV14" s="3">
        <f>SUMIF('GRZ SCH 8 Rates 1.5'!$BS$68:$BS$89,'Summary by CCA Class'!AS14,'GRZ SCH 8 Rates 1.5'!$CA$68:$CA$89)</f>
        <v>0</v>
      </c>
      <c r="AW14" s="3">
        <f>SUMIF('HRZ SCH 8 Rates 1.5'!$BS$68:$BS$89,'Summary by CCA Class'!AS14,'HRZ SCH 8 Rates 1.5'!$CA$68:$CA$89)</f>
        <v>0</v>
      </c>
      <c r="AX14" s="3">
        <f>SUMIF('PRZ SCH 8 Rates 1.5'!$BS$68:$BS$89,'Summary by CCA Class'!AS14,'PRZ SCH 8 Rates 1.5'!$CA$68:$CA$89)</f>
        <v>0</v>
      </c>
      <c r="AY14" s="3">
        <f t="shared" si="14"/>
        <v>0</v>
      </c>
      <c r="AZ14" s="84">
        <f t="shared" si="15"/>
        <v>0</v>
      </c>
    </row>
    <row r="15" spans="1:52" ht="15" x14ac:dyDescent="0.25">
      <c r="A15" s="35" t="s">
        <v>32</v>
      </c>
      <c r="B15" s="3">
        <f>SUMIF('BRZ SCH 8 Rates - 1.5Multiplier'!$N$68:$N$89,'Summary by CCA Class'!A15,'BRZ SCH 8 Rates - 1.5Multiplier'!$V$68:$V$89)</f>
        <v>0</v>
      </c>
      <c r="C15" s="3">
        <f>SUMIF('ERZ SCH 8 Rates 1.5'!$P$68:$P$89,'Summary by CCA Class'!A15,'ERZ SCH 8 Rates 1.5'!$X$68:$X$89)</f>
        <v>0</v>
      </c>
      <c r="D15" s="3">
        <f>SUMIF('GRZ SCH 8 Rates 1.5'!$P$68:$P$89,'Summary by CCA Class'!A15,'GRZ SCH 8 Rates 1.5'!$X$68:$X$89)</f>
        <v>0</v>
      </c>
      <c r="E15" s="3">
        <f>SUMIF('HRZ SCH 8 Rates 1.5'!$P$68:$P$89,'Summary by CCA Class'!A15,'HRZ SCH 8 Rates 1.5'!$X$68:$X$89)</f>
        <v>0</v>
      </c>
      <c r="F15" s="3">
        <f>SUMIF('PRZ SCH 8 Rates 1.5'!$P$68:$P$89,'Summary by CCA Class'!A15,'PRZ SCH 8 Rates 1.5'!$X$68:$X$89)</f>
        <v>0</v>
      </c>
      <c r="G15" s="82">
        <f t="shared" si="0"/>
        <v>0</v>
      </c>
      <c r="I15" s="35" t="str">
        <f t="shared" si="1"/>
        <v>13 4</v>
      </c>
      <c r="J15" s="3">
        <f>SUMIF('BRZ SCH 8 Rates - 1.5Multiplier'!$Y$68:$Y$89,'Summary by CCA Class'!I15,'BRZ SCH 8 Rates - 1.5Multiplier'!$AG$68:$AG$89)</f>
        <v>0</v>
      </c>
      <c r="K15" s="3">
        <f>SUMIF('ERZ SCH 8 Rates 1.5'!$AA$68:$AA$89,'Summary by CCA Class'!I15,'ERZ SCH 8 Rates 1.5'!$AI$68:$AI$89)</f>
        <v>0</v>
      </c>
      <c r="L15" s="3">
        <f>SUMIF('GRZ SCH 8 Rates 1.5'!$AA$68:$AA$89,'Summary by CCA Class'!I15,'GRZ SCH 8 Rates 1.5'!$AI$68:$AI$89)</f>
        <v>0</v>
      </c>
      <c r="M15" s="3">
        <f>SUMIF('HRZ SCH 8 Rates 1.5'!$AA$68:$AA$89,'Summary by CCA Class'!I15,'HRZ SCH 8 Rates 1.5'!$AI$68:$AI$89)</f>
        <v>0</v>
      </c>
      <c r="N15" s="3">
        <f>SUMIF('PRZ SCH 8 Rates 1.5'!$AA$68:$AA$89,'Summary by CCA Class'!I15,'PRZ SCH 8 Rates 1.5'!$AI$68:$AI$89)</f>
        <v>0</v>
      </c>
      <c r="O15" s="3">
        <f t="shared" si="2"/>
        <v>0</v>
      </c>
      <c r="P15" s="84">
        <f t="shared" si="3"/>
        <v>0</v>
      </c>
      <c r="R15" s="35" t="str">
        <f t="shared" si="4"/>
        <v>13 4</v>
      </c>
      <c r="S15" s="3">
        <f>SUMIF('BRZ SCH 8 Rates - 1.5Multiplier'!$AJ$68:$AJ$89,'Summary by CCA Class'!R15,'BRZ SCH 8 Rates - 1.5Multiplier'!$AR$68:$AR$89)</f>
        <v>0</v>
      </c>
      <c r="T15" s="3">
        <f>SUMIF('ERZ SCH 8 Rates 1.5'!$AL$68:$AL$89,'Summary by CCA Class'!R15,'ERZ SCH 8 Rates 1.5'!$AT$68:$AT$89)</f>
        <v>0</v>
      </c>
      <c r="U15" s="3">
        <f>SUMIF('GRZ SCH 8 Rates 1.5'!$AL$68:$AL$89,'Summary by CCA Class'!R15,'GRZ SCH 8 Rates 1.5'!$AT$68:$AT$89)</f>
        <v>0</v>
      </c>
      <c r="V15" s="3">
        <f>SUMIF('HRZ SCH 8 Rates 1.5'!$AL$68:$AL$89,'Summary by CCA Class'!R15,'HRZ SCH 8 Rates 1.5'!$AT$68:$AT$89)</f>
        <v>0</v>
      </c>
      <c r="W15" s="3">
        <f>SUMIF('PRZ SCH 8 Rates 1.5'!$AL$68:$AL$89,'Summary by CCA Class'!R15,'PRZ SCH 8 Rates 1.5'!$AT$68:$AT$89)</f>
        <v>0</v>
      </c>
      <c r="X15" s="3">
        <f t="shared" si="5"/>
        <v>0</v>
      </c>
      <c r="Y15" s="84">
        <f t="shared" si="6"/>
        <v>0</v>
      </c>
      <c r="AA15" s="35" t="str">
        <f t="shared" si="7"/>
        <v>13 4</v>
      </c>
      <c r="AB15" s="3">
        <f>SUMIF('BRZ SCH 8 Rates - 1.5Multiplier'!$AU$68:$AU$89,'Summary by CCA Class'!AA15,'BRZ SCH 8 Rates - 1.5Multiplier'!$BC$68:$BC$89)</f>
        <v>0</v>
      </c>
      <c r="AC15" s="3">
        <f>SUMIF('ERZ SCH 8 Rates 1.5'!$AW$68:$AW$89,'Summary by CCA Class'!AA15,'ERZ SCH 8 Rates 1.5'!$BE$68:$BE$89)</f>
        <v>0</v>
      </c>
      <c r="AD15" s="3">
        <f>SUMIF('GRZ SCH 8 Rates 1.5'!$AW$68:$AW$89,'Summary by CCA Class'!AA15,'GRZ SCH 8 Rates 1.5'!$BE$68:$BE$89)</f>
        <v>0</v>
      </c>
      <c r="AE15" s="3">
        <f>SUMIF('HRZ SCH 8 Rates 1.5'!$AW$68:$AW$89,'Summary by CCA Class'!AA15,'HRZ SCH 8 Rates 1.5'!$BE$68:$BE$89)</f>
        <v>0</v>
      </c>
      <c r="AF15" s="3">
        <f>SUMIF('PRZ SCH 8 Rates 1.5'!$AW$68:$AW$89,'Summary by CCA Class'!AA15,'PRZ SCH 8 Rates 1.5'!$BE$68:$BE$89)</f>
        <v>0</v>
      </c>
      <c r="AG15" s="3">
        <f t="shared" si="8"/>
        <v>0</v>
      </c>
      <c r="AH15" s="84">
        <f t="shared" si="9"/>
        <v>0</v>
      </c>
      <c r="AJ15" s="35" t="str">
        <f t="shared" si="10"/>
        <v>13 4</v>
      </c>
      <c r="AK15" s="3">
        <f>SUMIF('BRZ SCH 8 Rates - 1.5Multiplier'!$BF$68:$BF$89,'Summary by CCA Class'!AJ15,'BRZ SCH 8 Rates - 1.5Multiplier'!$BN$68:$BN$89)</f>
        <v>0</v>
      </c>
      <c r="AL15" s="3">
        <f>SUMIF('ERZ SCH 8 Rates 1.5'!$BH$68:$BH$89,'Summary by CCA Class'!AJ15,'ERZ SCH 8 Rates 1.5'!$BP$68:$BP$89)</f>
        <v>0</v>
      </c>
      <c r="AM15" s="3">
        <f>SUMIF('GRZ SCH 8 Rates 1.5'!$BH$68:$BH$89,'Summary by CCA Class'!AJ15,'GRZ SCH 8 Rates 1.5'!$BP$68:$BP$89)</f>
        <v>0</v>
      </c>
      <c r="AN15" s="3">
        <f>SUMIF('HRZ SCH 8 Rates 1.5'!$BH$68:$BH$89,'Summary by CCA Class'!AJ15,'HRZ SCH 8 Rates 1.5'!$BP$68:$BP$89)</f>
        <v>0</v>
      </c>
      <c r="AO15" s="3">
        <f>SUMIF('PRZ SCH 8 Rates 1.5'!$BH$68:$BH$89,'Summary by CCA Class'!AJ15,'PRZ SCH 8 Rates 1.5'!$BP$68:$BP$89)</f>
        <v>0</v>
      </c>
      <c r="AP15" s="3">
        <f t="shared" si="11"/>
        <v>0</v>
      </c>
      <c r="AQ15" s="84">
        <f t="shared" si="12"/>
        <v>0</v>
      </c>
      <c r="AS15" s="35" t="str">
        <f t="shared" si="13"/>
        <v>13 4</v>
      </c>
      <c r="AT15" s="3">
        <f>SUMIF('BRZ SCH 8 Rates - 1.5Multiplier'!$BQ$68:$BQ$89,'Summary by CCA Class'!AS15,'BRZ SCH 8 Rates - 1.5Multiplier'!$BY$68:$BY$89)</f>
        <v>0</v>
      </c>
      <c r="AU15" s="3">
        <f>SUMIF('ERZ SCH 8 Rates 1.5'!$BS$68:$BS$89,'Summary by CCA Class'!AS15,'ERZ SCH 8 Rates 1.5'!$CA$68:$CA$89)</f>
        <v>0</v>
      </c>
      <c r="AV15" s="3">
        <f>SUMIF('GRZ SCH 8 Rates 1.5'!$BS$68:$BS$89,'Summary by CCA Class'!AS15,'GRZ SCH 8 Rates 1.5'!$CA$68:$CA$89)</f>
        <v>0</v>
      </c>
      <c r="AW15" s="3">
        <f>SUMIF('HRZ SCH 8 Rates 1.5'!$BS$68:$BS$89,'Summary by CCA Class'!AS15,'HRZ SCH 8 Rates 1.5'!$CA$68:$CA$89)</f>
        <v>0</v>
      </c>
      <c r="AX15" s="3">
        <f>SUMIF('PRZ SCH 8 Rates 1.5'!$BS$68:$BS$89,'Summary by CCA Class'!AS15,'PRZ SCH 8 Rates 1.5'!$CA$68:$CA$89)</f>
        <v>0</v>
      </c>
      <c r="AY15" s="3">
        <f t="shared" si="14"/>
        <v>0</v>
      </c>
      <c r="AZ15" s="84">
        <f t="shared" si="15"/>
        <v>0</v>
      </c>
    </row>
    <row r="16" spans="1:52" ht="15" x14ac:dyDescent="0.25">
      <c r="A16" s="35">
        <v>14</v>
      </c>
      <c r="B16" s="3">
        <f>SUMIF('BRZ SCH 8 Rates - 1.5Multiplier'!$N$68:$N$89,'Summary by CCA Class'!A16,'BRZ SCH 8 Rates - 1.5Multiplier'!$V$68:$V$89)</f>
        <v>0</v>
      </c>
      <c r="C16" s="3">
        <f>SUMIF('ERZ SCH 8 Rates 1.5'!$P$68:$P$89,'Summary by CCA Class'!A16,'ERZ SCH 8 Rates 1.5'!$X$68:$X$89)</f>
        <v>0</v>
      </c>
      <c r="D16" s="3">
        <f>SUMIF('GRZ SCH 8 Rates 1.5'!$P$68:$P$89,'Summary by CCA Class'!A16,'GRZ SCH 8 Rates 1.5'!$X$68:$X$89)</f>
        <v>0</v>
      </c>
      <c r="E16" s="3">
        <f>SUMIF('HRZ SCH 8 Rates 1.5'!$P$68:$P$89,'Summary by CCA Class'!A16,'HRZ SCH 8 Rates 1.5'!$X$68:$X$89)</f>
        <v>0</v>
      </c>
      <c r="F16" s="3">
        <f>SUMIF('PRZ SCH 8 Rates 1.5'!$P$68:$P$89,'Summary by CCA Class'!A16,'PRZ SCH 8 Rates 1.5'!$X$68:$X$89)</f>
        <v>0</v>
      </c>
      <c r="G16" s="82">
        <f t="shared" si="0"/>
        <v>0</v>
      </c>
      <c r="I16" s="35">
        <f t="shared" si="1"/>
        <v>14</v>
      </c>
      <c r="J16" s="3">
        <f>SUMIF('BRZ SCH 8 Rates - 1.5Multiplier'!$Y$68:$Y$89,'Summary by CCA Class'!I16,'BRZ SCH 8 Rates - 1.5Multiplier'!$AG$68:$AG$89)</f>
        <v>0</v>
      </c>
      <c r="K16" s="3">
        <f>SUMIF('ERZ SCH 8 Rates 1.5'!$AA$68:$AA$89,'Summary by CCA Class'!I16,'ERZ SCH 8 Rates 1.5'!$AI$68:$AI$89)</f>
        <v>0</v>
      </c>
      <c r="L16" s="3">
        <f>SUMIF('GRZ SCH 8 Rates 1.5'!$AA$68:$AA$89,'Summary by CCA Class'!I16,'GRZ SCH 8 Rates 1.5'!$AI$68:$AI$89)</f>
        <v>0</v>
      </c>
      <c r="M16" s="3">
        <f>SUMIF('HRZ SCH 8 Rates 1.5'!$AA$68:$AA$89,'Summary by CCA Class'!I16,'HRZ SCH 8 Rates 1.5'!$AI$68:$AI$89)</f>
        <v>0</v>
      </c>
      <c r="N16" s="3">
        <f>SUMIF('PRZ SCH 8 Rates 1.5'!$AA$68:$AA$89,'Summary by CCA Class'!I16,'PRZ SCH 8 Rates 1.5'!$AI$68:$AI$89)</f>
        <v>0</v>
      </c>
      <c r="O16" s="3">
        <f t="shared" si="2"/>
        <v>0</v>
      </c>
      <c r="P16" s="84">
        <f t="shared" si="3"/>
        <v>0</v>
      </c>
      <c r="R16" s="35">
        <f t="shared" si="4"/>
        <v>14</v>
      </c>
      <c r="S16" s="3">
        <f>SUMIF('BRZ SCH 8 Rates - 1.5Multiplier'!$AJ$68:$AJ$89,'Summary by CCA Class'!R16,'BRZ SCH 8 Rates - 1.5Multiplier'!$AR$68:$AR$89)</f>
        <v>0</v>
      </c>
      <c r="T16" s="3">
        <f>SUMIF('ERZ SCH 8 Rates 1.5'!$AL$68:$AL$89,'Summary by CCA Class'!R16,'ERZ SCH 8 Rates 1.5'!$AT$68:$AT$89)</f>
        <v>0</v>
      </c>
      <c r="U16" s="3">
        <f>SUMIF('GRZ SCH 8 Rates 1.5'!$AL$68:$AL$89,'Summary by CCA Class'!R16,'GRZ SCH 8 Rates 1.5'!$AT$68:$AT$89)</f>
        <v>0</v>
      </c>
      <c r="V16" s="3">
        <f>SUMIF('HRZ SCH 8 Rates 1.5'!$AL$68:$AL$89,'Summary by CCA Class'!R16,'HRZ SCH 8 Rates 1.5'!$AT$68:$AT$89)</f>
        <v>0</v>
      </c>
      <c r="W16" s="3">
        <f>SUMIF('PRZ SCH 8 Rates 1.5'!$AL$68:$AL$89,'Summary by CCA Class'!R16,'PRZ SCH 8 Rates 1.5'!$AT$68:$AT$89)</f>
        <v>0</v>
      </c>
      <c r="X16" s="3">
        <f t="shared" si="5"/>
        <v>0</v>
      </c>
      <c r="Y16" s="84">
        <f t="shared" si="6"/>
        <v>0</v>
      </c>
      <c r="AA16" s="35">
        <f t="shared" si="7"/>
        <v>14</v>
      </c>
      <c r="AB16" s="3">
        <f>SUMIF('BRZ SCH 8 Rates - 1.5Multiplier'!$AU$68:$AU$89,'Summary by CCA Class'!AA16,'BRZ SCH 8 Rates - 1.5Multiplier'!$BC$68:$BC$89)</f>
        <v>0</v>
      </c>
      <c r="AC16" s="3">
        <f>SUMIF('ERZ SCH 8 Rates 1.5'!$AW$68:$AW$89,'Summary by CCA Class'!AA16,'ERZ SCH 8 Rates 1.5'!$BE$68:$BE$89)</f>
        <v>0</v>
      </c>
      <c r="AD16" s="3">
        <f>SUMIF('GRZ SCH 8 Rates 1.5'!$AW$68:$AW$89,'Summary by CCA Class'!AA16,'GRZ SCH 8 Rates 1.5'!$BE$68:$BE$89)</f>
        <v>0</v>
      </c>
      <c r="AE16" s="3">
        <f>SUMIF('HRZ SCH 8 Rates 1.5'!$AW$68:$AW$89,'Summary by CCA Class'!AA16,'HRZ SCH 8 Rates 1.5'!$BE$68:$BE$89)</f>
        <v>0</v>
      </c>
      <c r="AF16" s="3">
        <f>SUMIF('PRZ SCH 8 Rates 1.5'!$AW$68:$AW$89,'Summary by CCA Class'!AA16,'PRZ SCH 8 Rates 1.5'!$BE$68:$BE$89)</f>
        <v>0</v>
      </c>
      <c r="AG16" s="3">
        <f t="shared" si="8"/>
        <v>0</v>
      </c>
      <c r="AH16" s="84">
        <f t="shared" si="9"/>
        <v>0</v>
      </c>
      <c r="AJ16" s="35">
        <f t="shared" si="10"/>
        <v>14</v>
      </c>
      <c r="AK16" s="3">
        <f>SUMIF('BRZ SCH 8 Rates - 1.5Multiplier'!$BF$68:$BF$89,'Summary by CCA Class'!AJ16,'BRZ SCH 8 Rates - 1.5Multiplier'!$BN$68:$BN$89)</f>
        <v>0</v>
      </c>
      <c r="AL16" s="3">
        <f>SUMIF('ERZ SCH 8 Rates 1.5'!$BH$68:$BH$89,'Summary by CCA Class'!AJ16,'ERZ SCH 8 Rates 1.5'!$BP$68:$BP$89)</f>
        <v>0</v>
      </c>
      <c r="AM16" s="3">
        <f>SUMIF('GRZ SCH 8 Rates 1.5'!$BH$68:$BH$89,'Summary by CCA Class'!AJ16,'GRZ SCH 8 Rates 1.5'!$BP$68:$BP$89)</f>
        <v>0</v>
      </c>
      <c r="AN16" s="3">
        <f>SUMIF('HRZ SCH 8 Rates 1.5'!$BH$68:$BH$89,'Summary by CCA Class'!AJ16,'HRZ SCH 8 Rates 1.5'!$BP$68:$BP$89)</f>
        <v>0</v>
      </c>
      <c r="AO16" s="3">
        <f>SUMIF('PRZ SCH 8 Rates 1.5'!$BH$68:$BH$89,'Summary by CCA Class'!AJ16,'PRZ SCH 8 Rates 1.5'!$BP$68:$BP$89)</f>
        <v>0</v>
      </c>
      <c r="AP16" s="3">
        <f t="shared" si="11"/>
        <v>0</v>
      </c>
      <c r="AQ16" s="84">
        <f t="shared" si="12"/>
        <v>0</v>
      </c>
      <c r="AS16" s="35">
        <f t="shared" si="13"/>
        <v>14</v>
      </c>
      <c r="AT16" s="3">
        <f>SUMIF('BRZ SCH 8 Rates - 1.5Multiplier'!$BQ$68:$BQ$89,'Summary by CCA Class'!AS16,'BRZ SCH 8 Rates - 1.5Multiplier'!$BY$68:$BY$89)</f>
        <v>0</v>
      </c>
      <c r="AU16" s="3">
        <f>SUMIF('ERZ SCH 8 Rates 1.5'!$BS$68:$BS$89,'Summary by CCA Class'!AS16,'ERZ SCH 8 Rates 1.5'!$CA$68:$CA$89)</f>
        <v>0</v>
      </c>
      <c r="AV16" s="3">
        <f>SUMIF('GRZ SCH 8 Rates 1.5'!$BS$68:$BS$89,'Summary by CCA Class'!AS16,'GRZ SCH 8 Rates 1.5'!$CA$68:$CA$89)</f>
        <v>0</v>
      </c>
      <c r="AW16" s="3">
        <f>SUMIF('HRZ SCH 8 Rates 1.5'!$BS$68:$BS$89,'Summary by CCA Class'!AS16,'HRZ SCH 8 Rates 1.5'!$CA$68:$CA$89)</f>
        <v>0</v>
      </c>
      <c r="AX16" s="3">
        <f>SUMIF('PRZ SCH 8 Rates 1.5'!$BS$68:$BS$89,'Summary by CCA Class'!AS16,'PRZ SCH 8 Rates 1.5'!$CA$68:$CA$89)</f>
        <v>0</v>
      </c>
      <c r="AY16" s="3">
        <f t="shared" si="14"/>
        <v>0</v>
      </c>
      <c r="AZ16" s="84">
        <f t="shared" si="15"/>
        <v>0</v>
      </c>
    </row>
    <row r="17" spans="1:52" ht="15" x14ac:dyDescent="0.25">
      <c r="A17" s="35">
        <v>17</v>
      </c>
      <c r="B17" s="3">
        <f>SUMIF('BRZ SCH 8 Rates - 1.5Multiplier'!$N$68:$N$89,'Summary by CCA Class'!A17,'BRZ SCH 8 Rates - 1.5Multiplier'!$V$68:$V$89)</f>
        <v>0</v>
      </c>
      <c r="C17" s="3">
        <f>SUMIF('ERZ SCH 8 Rates 1.5'!$P$68:$P$89,'Summary by CCA Class'!A17,'ERZ SCH 8 Rates 1.5'!$X$68:$X$89)</f>
        <v>-160000</v>
      </c>
      <c r="D17" s="3">
        <f>SUMIF('GRZ SCH 8 Rates 1.5'!$P$68:$P$89,'Summary by CCA Class'!A17,'GRZ SCH 8 Rates 1.5'!$X$68:$X$89)</f>
        <v>0</v>
      </c>
      <c r="E17" s="3">
        <f>SUMIF('HRZ SCH 8 Rates 1.5'!$P$68:$P$89,'Summary by CCA Class'!A17,'HRZ SCH 8 Rates 1.5'!$X$68:$X$89)</f>
        <v>0</v>
      </c>
      <c r="F17" s="3">
        <f>SUMIF('PRZ SCH 8 Rates 1.5'!$P$68:$P$89,'Summary by CCA Class'!A17,'PRZ SCH 8 Rates 1.5'!$X$68:$X$89)</f>
        <v>0</v>
      </c>
      <c r="G17" s="82">
        <f t="shared" si="0"/>
        <v>-160000</v>
      </c>
      <c r="I17" s="35">
        <f t="shared" si="1"/>
        <v>17</v>
      </c>
      <c r="J17" s="3">
        <f>SUMIF('BRZ SCH 8 Rates - 1.5Multiplier'!$Y$68:$Y$89,'Summary by CCA Class'!I17,'BRZ SCH 8 Rates - 1.5Multiplier'!$AG$68:$AG$89)</f>
        <v>0</v>
      </c>
      <c r="K17" s="3">
        <f>SUMIF('ERZ SCH 8 Rates 1.5'!$AA$68:$AA$89,'Summary by CCA Class'!I17,'ERZ SCH 8 Rates 1.5'!$AI$68:$AI$89)</f>
        <v>12800</v>
      </c>
      <c r="L17" s="3">
        <f>SUMIF('GRZ SCH 8 Rates 1.5'!$AA$68:$AA$89,'Summary by CCA Class'!I17,'GRZ SCH 8 Rates 1.5'!$AI$68:$AI$89)</f>
        <v>0</v>
      </c>
      <c r="M17" s="3">
        <f>SUMIF('HRZ SCH 8 Rates 1.5'!$AA$68:$AA$89,'Summary by CCA Class'!I17,'HRZ SCH 8 Rates 1.5'!$AI$68:$AI$89)</f>
        <v>0</v>
      </c>
      <c r="N17" s="3">
        <f>SUMIF('PRZ SCH 8 Rates 1.5'!$AA$68:$AA$89,'Summary by CCA Class'!I17,'PRZ SCH 8 Rates 1.5'!$AI$68:$AI$89)</f>
        <v>0</v>
      </c>
      <c r="O17" s="3">
        <f t="shared" si="2"/>
        <v>12800</v>
      </c>
      <c r="P17" s="84">
        <f t="shared" si="3"/>
        <v>-147200</v>
      </c>
      <c r="R17" s="35">
        <f t="shared" si="4"/>
        <v>17</v>
      </c>
      <c r="S17" s="3">
        <f>SUMIF('BRZ SCH 8 Rates - 1.5Multiplier'!$AJ$68:$AJ$89,'Summary by CCA Class'!R17,'BRZ SCH 8 Rates - 1.5Multiplier'!$AR$68:$AR$89)</f>
        <v>0</v>
      </c>
      <c r="T17" s="3">
        <f>SUMIF('ERZ SCH 8 Rates 1.5'!$AL$68:$AL$89,'Summary by CCA Class'!R17,'ERZ SCH 8 Rates 1.5'!$AT$68:$AT$89)</f>
        <v>11776</v>
      </c>
      <c r="U17" s="3">
        <f>SUMIF('GRZ SCH 8 Rates 1.5'!$AL$68:$AL$89,'Summary by CCA Class'!R17,'GRZ SCH 8 Rates 1.5'!$AT$68:$AT$89)</f>
        <v>0</v>
      </c>
      <c r="V17" s="3">
        <f>SUMIF('HRZ SCH 8 Rates 1.5'!$AL$68:$AL$89,'Summary by CCA Class'!R17,'HRZ SCH 8 Rates 1.5'!$AT$68:$AT$89)</f>
        <v>0</v>
      </c>
      <c r="W17" s="3">
        <f>SUMIF('PRZ SCH 8 Rates 1.5'!$AL$68:$AL$89,'Summary by CCA Class'!R17,'PRZ SCH 8 Rates 1.5'!$AT$68:$AT$89)</f>
        <v>0</v>
      </c>
      <c r="X17" s="3">
        <f t="shared" si="5"/>
        <v>11776</v>
      </c>
      <c r="Y17" s="84">
        <f t="shared" si="6"/>
        <v>-135424</v>
      </c>
      <c r="AA17" s="35">
        <f t="shared" si="7"/>
        <v>17</v>
      </c>
      <c r="AB17" s="3">
        <f>SUMIF('BRZ SCH 8 Rates - 1.5Multiplier'!$AU$68:$AU$89,'Summary by CCA Class'!AA17,'BRZ SCH 8 Rates - 1.5Multiplier'!$BC$68:$BC$89)</f>
        <v>0</v>
      </c>
      <c r="AC17" s="3">
        <f>SUMIF('ERZ SCH 8 Rates 1.5'!$AW$68:$AW$89,'Summary by CCA Class'!AA17,'ERZ SCH 8 Rates 1.5'!$BE$68:$BE$89)</f>
        <v>10833.920000000013</v>
      </c>
      <c r="AD17" s="3">
        <f>SUMIF('GRZ SCH 8 Rates 1.5'!$AW$68:$AW$89,'Summary by CCA Class'!AA17,'GRZ SCH 8 Rates 1.5'!$BE$68:$BE$89)</f>
        <v>0</v>
      </c>
      <c r="AE17" s="3">
        <f>SUMIF('HRZ SCH 8 Rates 1.5'!$AW$68:$AW$89,'Summary by CCA Class'!AA17,'HRZ SCH 8 Rates 1.5'!$BE$68:$BE$89)</f>
        <v>0</v>
      </c>
      <c r="AF17" s="3">
        <f>SUMIF('PRZ SCH 8 Rates 1.5'!$AW$68:$AW$89,'Summary by CCA Class'!AA17,'PRZ SCH 8 Rates 1.5'!$BE$68:$BE$89)</f>
        <v>0</v>
      </c>
      <c r="AG17" s="3">
        <f t="shared" si="8"/>
        <v>10833.920000000013</v>
      </c>
      <c r="AH17" s="84">
        <f t="shared" si="9"/>
        <v>-124590.07999999999</v>
      </c>
      <c r="AJ17" s="35">
        <f t="shared" si="10"/>
        <v>17</v>
      </c>
      <c r="AK17" s="3">
        <f>SUMIF('BRZ SCH 8 Rates - 1.5Multiplier'!$BF$68:$BF$89,'Summary by CCA Class'!AJ17,'BRZ SCH 8 Rates - 1.5Multiplier'!$BN$68:$BN$89)</f>
        <v>0</v>
      </c>
      <c r="AL17" s="3">
        <f>SUMIF('ERZ SCH 8 Rates 1.5'!$BH$68:$BH$89,'Summary by CCA Class'!AJ17,'ERZ SCH 8 Rates 1.5'!$BP$68:$BP$89)</f>
        <v>9967.20640000001</v>
      </c>
      <c r="AM17" s="3">
        <f>SUMIF('GRZ SCH 8 Rates 1.5'!$BH$68:$BH$89,'Summary by CCA Class'!AJ17,'GRZ SCH 8 Rates 1.5'!$BP$68:$BP$89)</f>
        <v>0</v>
      </c>
      <c r="AN17" s="3">
        <f>SUMIF('HRZ SCH 8 Rates 1.5'!$BH$68:$BH$89,'Summary by CCA Class'!AJ17,'HRZ SCH 8 Rates 1.5'!$BP$68:$BP$89)</f>
        <v>0</v>
      </c>
      <c r="AO17" s="3">
        <f>SUMIF('PRZ SCH 8 Rates 1.5'!$BH$68:$BH$89,'Summary by CCA Class'!AJ17,'PRZ SCH 8 Rates 1.5'!$BP$68:$BP$89)</f>
        <v>0</v>
      </c>
      <c r="AP17" s="3">
        <f t="shared" si="11"/>
        <v>9967.20640000001</v>
      </c>
      <c r="AQ17" s="84">
        <f t="shared" si="12"/>
        <v>-114622.87359999998</v>
      </c>
      <c r="AS17" s="35">
        <f t="shared" si="13"/>
        <v>17</v>
      </c>
      <c r="AT17" s="3">
        <f>SUMIF('BRZ SCH 8 Rates - 1.5Multiplier'!$BQ$68:$BQ$89,'Summary by CCA Class'!AS17,'BRZ SCH 8 Rates - 1.5Multiplier'!$BY$68:$BY$89)</f>
        <v>0</v>
      </c>
      <c r="AU17" s="3">
        <f>SUMIF('ERZ SCH 8 Rates 1.5'!$BS$68:$BS$89,'Summary by CCA Class'!AS17,'ERZ SCH 8 Rates 1.5'!$CA$68:$CA$89)</f>
        <v>9169.8298879999929</v>
      </c>
      <c r="AV17" s="3">
        <f>SUMIF('GRZ SCH 8 Rates 1.5'!$BS$68:$BS$89,'Summary by CCA Class'!AS17,'GRZ SCH 8 Rates 1.5'!$CA$68:$CA$89)</f>
        <v>0</v>
      </c>
      <c r="AW17" s="3">
        <f>SUMIF('HRZ SCH 8 Rates 1.5'!$BS$68:$BS$89,'Summary by CCA Class'!AS17,'HRZ SCH 8 Rates 1.5'!$CA$68:$CA$89)</f>
        <v>0</v>
      </c>
      <c r="AX17" s="3">
        <f>SUMIF('PRZ SCH 8 Rates 1.5'!$BS$68:$BS$89,'Summary by CCA Class'!AS17,'PRZ SCH 8 Rates 1.5'!$CA$68:$CA$89)</f>
        <v>0</v>
      </c>
      <c r="AY17" s="3">
        <f t="shared" si="14"/>
        <v>9169.8298879999929</v>
      </c>
      <c r="AZ17" s="84">
        <f t="shared" si="15"/>
        <v>-105453.04371199998</v>
      </c>
    </row>
    <row r="18" spans="1:52" ht="15" x14ac:dyDescent="0.25">
      <c r="A18" s="35">
        <v>42</v>
      </c>
      <c r="B18" s="3">
        <f>SUMIF('BRZ SCH 8 Rates - 1.5Multiplier'!$N$68:$N$89,'Summary by CCA Class'!A18,'BRZ SCH 8 Rates - 1.5Multiplier'!$V$68:$V$89)</f>
        <v>0</v>
      </c>
      <c r="C18" s="3">
        <f>SUMIF('ERZ SCH 8 Rates 1.5'!$P$68:$P$89,'Summary by CCA Class'!A18,'ERZ SCH 8 Rates 1.5'!$X$68:$X$89)</f>
        <v>0</v>
      </c>
      <c r="D18" s="3">
        <f>SUMIF('GRZ SCH 8 Rates 1.5'!$P$68:$P$89,'Summary by CCA Class'!A18,'GRZ SCH 8 Rates 1.5'!$X$68:$X$89)</f>
        <v>0</v>
      </c>
      <c r="E18" s="3">
        <f>SUMIF('HRZ SCH 8 Rates 1.5'!$P$68:$P$89,'Summary by CCA Class'!A18,'HRZ SCH 8 Rates 1.5'!$X$68:$X$89)</f>
        <v>0</v>
      </c>
      <c r="F18" s="3">
        <f>SUMIF('PRZ SCH 8 Rates 1.5'!$P$68:$P$89,'Summary by CCA Class'!A18,'PRZ SCH 8 Rates 1.5'!$X$68:$X$89)</f>
        <v>0</v>
      </c>
      <c r="G18" s="82">
        <f t="shared" si="0"/>
        <v>0</v>
      </c>
      <c r="I18" s="35">
        <f t="shared" si="1"/>
        <v>42</v>
      </c>
      <c r="J18" s="3">
        <f>SUMIF('BRZ SCH 8 Rates - 1.5Multiplier'!$Y$68:$Y$89,'Summary by CCA Class'!I18,'BRZ SCH 8 Rates - 1.5Multiplier'!$AG$68:$AG$89)</f>
        <v>0</v>
      </c>
      <c r="K18" s="3">
        <f>SUMIF('ERZ SCH 8 Rates 1.5'!$AA$68:$AA$89,'Summary by CCA Class'!I18,'ERZ SCH 8 Rates 1.5'!$AI$68:$AI$89)</f>
        <v>0</v>
      </c>
      <c r="L18" s="3">
        <f>SUMIF('GRZ SCH 8 Rates 1.5'!$AA$68:$AA$89,'Summary by CCA Class'!I18,'GRZ SCH 8 Rates 1.5'!$AI$68:$AI$89)</f>
        <v>0</v>
      </c>
      <c r="M18" s="3">
        <f>SUMIF('HRZ SCH 8 Rates 1.5'!$AA$68:$AA$89,'Summary by CCA Class'!I18,'HRZ SCH 8 Rates 1.5'!$AI$68:$AI$89)</f>
        <v>0</v>
      </c>
      <c r="N18" s="3">
        <f>SUMIF('PRZ SCH 8 Rates 1.5'!$AA$68:$AA$89,'Summary by CCA Class'!I18,'PRZ SCH 8 Rates 1.5'!$AI$68:$AI$89)</f>
        <v>0</v>
      </c>
      <c r="O18" s="3">
        <f t="shared" si="2"/>
        <v>0</v>
      </c>
      <c r="P18" s="84">
        <f t="shared" si="3"/>
        <v>0</v>
      </c>
      <c r="R18" s="35">
        <f t="shared" si="4"/>
        <v>42</v>
      </c>
      <c r="S18" s="3">
        <f>SUMIF('BRZ SCH 8 Rates - 1.5Multiplier'!$AJ$68:$AJ$89,'Summary by CCA Class'!R18,'BRZ SCH 8 Rates - 1.5Multiplier'!$AR$68:$AR$89)</f>
        <v>0</v>
      </c>
      <c r="T18" s="3">
        <f>SUMIF('ERZ SCH 8 Rates 1.5'!$AL$68:$AL$89,'Summary by CCA Class'!R18,'ERZ SCH 8 Rates 1.5'!$AT$68:$AT$89)</f>
        <v>0</v>
      </c>
      <c r="U18" s="3">
        <f>SUMIF('GRZ SCH 8 Rates 1.5'!$AL$68:$AL$89,'Summary by CCA Class'!R18,'GRZ SCH 8 Rates 1.5'!$AT$68:$AT$89)</f>
        <v>0</v>
      </c>
      <c r="V18" s="3">
        <f>SUMIF('HRZ SCH 8 Rates 1.5'!$AL$68:$AL$89,'Summary by CCA Class'!R18,'HRZ SCH 8 Rates 1.5'!$AT$68:$AT$89)</f>
        <v>0</v>
      </c>
      <c r="W18" s="3">
        <f>SUMIF('PRZ SCH 8 Rates 1.5'!$AL$68:$AL$89,'Summary by CCA Class'!R18,'PRZ SCH 8 Rates 1.5'!$AT$68:$AT$89)</f>
        <v>0</v>
      </c>
      <c r="X18" s="3">
        <f t="shared" si="5"/>
        <v>0</v>
      </c>
      <c r="Y18" s="84">
        <f t="shared" si="6"/>
        <v>0</v>
      </c>
      <c r="AA18" s="35">
        <f t="shared" si="7"/>
        <v>42</v>
      </c>
      <c r="AB18" s="3">
        <f>SUMIF('BRZ SCH 8 Rates - 1.5Multiplier'!$AU$68:$AU$89,'Summary by CCA Class'!AA18,'BRZ SCH 8 Rates - 1.5Multiplier'!$BC$68:$BC$89)</f>
        <v>0</v>
      </c>
      <c r="AC18" s="3">
        <f>SUMIF('ERZ SCH 8 Rates 1.5'!$AW$68:$AW$89,'Summary by CCA Class'!AA18,'ERZ SCH 8 Rates 1.5'!$BE$68:$BE$89)</f>
        <v>0</v>
      </c>
      <c r="AD18" s="3">
        <f>SUMIF('GRZ SCH 8 Rates 1.5'!$AW$68:$AW$89,'Summary by CCA Class'!AA18,'GRZ SCH 8 Rates 1.5'!$BE$68:$BE$89)</f>
        <v>0</v>
      </c>
      <c r="AE18" s="3">
        <f>SUMIF('HRZ SCH 8 Rates 1.5'!$AW$68:$AW$89,'Summary by CCA Class'!AA18,'HRZ SCH 8 Rates 1.5'!$BE$68:$BE$89)</f>
        <v>0</v>
      </c>
      <c r="AF18" s="3">
        <f>SUMIF('PRZ SCH 8 Rates 1.5'!$AW$68:$AW$89,'Summary by CCA Class'!AA18,'PRZ SCH 8 Rates 1.5'!$BE$68:$BE$89)</f>
        <v>0</v>
      </c>
      <c r="AG18" s="3">
        <f t="shared" si="8"/>
        <v>0</v>
      </c>
      <c r="AH18" s="84">
        <f t="shared" si="9"/>
        <v>0</v>
      </c>
      <c r="AJ18" s="35">
        <f t="shared" si="10"/>
        <v>42</v>
      </c>
      <c r="AK18" s="3">
        <f>SUMIF('BRZ SCH 8 Rates - 1.5Multiplier'!$BF$68:$BF$89,'Summary by CCA Class'!AJ18,'BRZ SCH 8 Rates - 1.5Multiplier'!$BN$68:$BN$89)</f>
        <v>0</v>
      </c>
      <c r="AL18" s="3">
        <f>SUMIF('ERZ SCH 8 Rates 1.5'!$BH$68:$BH$89,'Summary by CCA Class'!AJ18,'ERZ SCH 8 Rates 1.5'!$BP$68:$BP$89)</f>
        <v>0</v>
      </c>
      <c r="AM18" s="3">
        <f>SUMIF('GRZ SCH 8 Rates 1.5'!$BH$68:$BH$89,'Summary by CCA Class'!AJ18,'GRZ SCH 8 Rates 1.5'!$BP$68:$BP$89)</f>
        <v>0</v>
      </c>
      <c r="AN18" s="3">
        <f>SUMIF('HRZ SCH 8 Rates 1.5'!$BH$68:$BH$89,'Summary by CCA Class'!AJ18,'HRZ SCH 8 Rates 1.5'!$BP$68:$BP$89)</f>
        <v>0</v>
      </c>
      <c r="AO18" s="3">
        <f>SUMIF('PRZ SCH 8 Rates 1.5'!$BH$68:$BH$89,'Summary by CCA Class'!AJ18,'PRZ SCH 8 Rates 1.5'!$BP$68:$BP$89)</f>
        <v>0</v>
      </c>
      <c r="AP18" s="3">
        <f t="shared" si="11"/>
        <v>0</v>
      </c>
      <c r="AQ18" s="84">
        <f t="shared" si="12"/>
        <v>0</v>
      </c>
      <c r="AS18" s="35">
        <f t="shared" si="13"/>
        <v>42</v>
      </c>
      <c r="AT18" s="3">
        <f>SUMIF('BRZ SCH 8 Rates - 1.5Multiplier'!$BQ$68:$BQ$89,'Summary by CCA Class'!AS18,'BRZ SCH 8 Rates - 1.5Multiplier'!$BY$68:$BY$89)</f>
        <v>0</v>
      </c>
      <c r="AU18" s="3">
        <f>SUMIF('ERZ SCH 8 Rates 1.5'!$BS$68:$BS$89,'Summary by CCA Class'!AS18,'ERZ SCH 8 Rates 1.5'!$CA$68:$CA$89)</f>
        <v>0</v>
      </c>
      <c r="AV18" s="3">
        <f>SUMIF('GRZ SCH 8 Rates 1.5'!$BS$68:$BS$89,'Summary by CCA Class'!AS18,'GRZ SCH 8 Rates 1.5'!$CA$68:$CA$89)</f>
        <v>0</v>
      </c>
      <c r="AW18" s="3">
        <f>SUMIF('HRZ SCH 8 Rates 1.5'!$BS$68:$BS$89,'Summary by CCA Class'!AS18,'HRZ SCH 8 Rates 1.5'!$CA$68:$CA$89)</f>
        <v>0</v>
      </c>
      <c r="AX18" s="3">
        <f>SUMIF('PRZ SCH 8 Rates 1.5'!$BS$68:$BS$89,'Summary by CCA Class'!AS18,'PRZ SCH 8 Rates 1.5'!$CA$68:$CA$89)</f>
        <v>0</v>
      </c>
      <c r="AY18" s="3">
        <f t="shared" si="14"/>
        <v>0</v>
      </c>
      <c r="AZ18" s="84">
        <f t="shared" si="15"/>
        <v>0</v>
      </c>
    </row>
    <row r="19" spans="1:52" ht="15" x14ac:dyDescent="0.25">
      <c r="A19" s="35">
        <v>43.1</v>
      </c>
      <c r="B19" s="3">
        <f>SUMIF('BRZ SCH 8 Rates - 1.5Multiplier'!$N$68:$N$89,'Summary by CCA Class'!A19,'BRZ SCH 8 Rates - 1.5Multiplier'!$V$68:$V$89)</f>
        <v>0</v>
      </c>
      <c r="C19" s="3">
        <f>SUMIF('ERZ SCH 8 Rates 1.5'!$P$68:$P$89,'Summary by CCA Class'!A19,'ERZ SCH 8 Rates 1.5'!$X$68:$X$89)</f>
        <v>0</v>
      </c>
      <c r="D19" s="3">
        <f>SUMIF('GRZ SCH 8 Rates 1.5'!$P$68:$P$89,'Summary by CCA Class'!A19,'GRZ SCH 8 Rates 1.5'!$X$68:$X$89)</f>
        <v>0</v>
      </c>
      <c r="E19" s="3">
        <f>SUMIF('HRZ SCH 8 Rates 1.5'!$P$68:$P$89,'Summary by CCA Class'!A19,'HRZ SCH 8 Rates 1.5'!$X$68:$X$89)</f>
        <v>0</v>
      </c>
      <c r="F19" s="3">
        <f>SUMIF('PRZ SCH 8 Rates 1.5'!$P$68:$P$89,'Summary by CCA Class'!A19,'PRZ SCH 8 Rates 1.5'!$X$68:$X$89)</f>
        <v>0</v>
      </c>
      <c r="G19" s="82">
        <f t="shared" si="0"/>
        <v>0</v>
      </c>
      <c r="I19" s="35">
        <f t="shared" si="1"/>
        <v>43.1</v>
      </c>
      <c r="J19" s="3">
        <f>SUMIF('BRZ SCH 8 Rates - 1.5Multiplier'!$Y$68:$Y$89,'Summary by CCA Class'!I19,'BRZ SCH 8 Rates - 1.5Multiplier'!$AG$68:$AG$89)</f>
        <v>0</v>
      </c>
      <c r="K19" s="3">
        <f>SUMIF('ERZ SCH 8 Rates 1.5'!$AA$68:$AA$89,'Summary by CCA Class'!I19,'ERZ SCH 8 Rates 1.5'!$AI$68:$AI$89)</f>
        <v>0</v>
      </c>
      <c r="L19" s="3">
        <f>SUMIF('GRZ SCH 8 Rates 1.5'!$AA$68:$AA$89,'Summary by CCA Class'!I19,'GRZ SCH 8 Rates 1.5'!$AI$68:$AI$89)</f>
        <v>0</v>
      </c>
      <c r="M19" s="3">
        <f>SUMIF('HRZ SCH 8 Rates 1.5'!$AA$68:$AA$89,'Summary by CCA Class'!I19,'HRZ SCH 8 Rates 1.5'!$AI$68:$AI$89)</f>
        <v>0</v>
      </c>
      <c r="N19" s="3">
        <f>SUMIF('PRZ SCH 8 Rates 1.5'!$AA$68:$AA$89,'Summary by CCA Class'!I19,'PRZ SCH 8 Rates 1.5'!$AI$68:$AI$89)</f>
        <v>0</v>
      </c>
      <c r="O19" s="3">
        <f t="shared" si="2"/>
        <v>0</v>
      </c>
      <c r="P19" s="84">
        <f t="shared" si="3"/>
        <v>0</v>
      </c>
      <c r="R19" s="35">
        <f t="shared" si="4"/>
        <v>43.1</v>
      </c>
      <c r="S19" s="3">
        <f>SUMIF('BRZ SCH 8 Rates - 1.5Multiplier'!$AJ$68:$AJ$89,'Summary by CCA Class'!R19,'BRZ SCH 8 Rates - 1.5Multiplier'!$AR$68:$AR$89)</f>
        <v>0</v>
      </c>
      <c r="T19" s="3">
        <f>SUMIF('ERZ SCH 8 Rates 1.5'!$AL$68:$AL$89,'Summary by CCA Class'!R19,'ERZ SCH 8 Rates 1.5'!$AT$68:$AT$89)</f>
        <v>0</v>
      </c>
      <c r="U19" s="3">
        <f>SUMIF('GRZ SCH 8 Rates 1.5'!$AL$68:$AL$89,'Summary by CCA Class'!R19,'GRZ SCH 8 Rates 1.5'!$AT$68:$AT$89)</f>
        <v>0</v>
      </c>
      <c r="V19" s="3">
        <f>SUMIF('HRZ SCH 8 Rates 1.5'!$AL$68:$AL$89,'Summary by CCA Class'!R19,'HRZ SCH 8 Rates 1.5'!$AT$68:$AT$89)</f>
        <v>0</v>
      </c>
      <c r="W19" s="3">
        <f>SUMIF('PRZ SCH 8 Rates 1.5'!$AL$68:$AL$89,'Summary by CCA Class'!R19,'PRZ SCH 8 Rates 1.5'!$AT$68:$AT$89)</f>
        <v>0</v>
      </c>
      <c r="X19" s="3">
        <f t="shared" si="5"/>
        <v>0</v>
      </c>
      <c r="Y19" s="84">
        <f t="shared" si="6"/>
        <v>0</v>
      </c>
      <c r="AA19" s="35">
        <f t="shared" si="7"/>
        <v>43.1</v>
      </c>
      <c r="AB19" s="3">
        <f>SUMIF('BRZ SCH 8 Rates - 1.5Multiplier'!$AU$68:$AU$89,'Summary by CCA Class'!AA19,'BRZ SCH 8 Rates - 1.5Multiplier'!$BC$68:$BC$89)</f>
        <v>0</v>
      </c>
      <c r="AC19" s="3">
        <f>SUMIF('ERZ SCH 8 Rates 1.5'!$AW$68:$AW$89,'Summary by CCA Class'!AA19,'ERZ SCH 8 Rates 1.5'!$BE$68:$BE$89)</f>
        <v>0</v>
      </c>
      <c r="AD19" s="3">
        <f>SUMIF('GRZ SCH 8 Rates 1.5'!$AW$68:$AW$89,'Summary by CCA Class'!AA19,'GRZ SCH 8 Rates 1.5'!$BE$68:$BE$89)</f>
        <v>0</v>
      </c>
      <c r="AE19" s="3">
        <f>SUMIF('HRZ SCH 8 Rates 1.5'!$AW$68:$AW$89,'Summary by CCA Class'!AA19,'HRZ SCH 8 Rates 1.5'!$BE$68:$BE$89)</f>
        <v>0</v>
      </c>
      <c r="AF19" s="3">
        <f>SUMIF('PRZ SCH 8 Rates 1.5'!$AW$68:$AW$89,'Summary by CCA Class'!AA19,'PRZ SCH 8 Rates 1.5'!$BE$68:$BE$89)</f>
        <v>0</v>
      </c>
      <c r="AG19" s="3">
        <f t="shared" si="8"/>
        <v>0</v>
      </c>
      <c r="AH19" s="84">
        <f t="shared" si="9"/>
        <v>0</v>
      </c>
      <c r="AJ19" s="35">
        <f t="shared" si="10"/>
        <v>43.1</v>
      </c>
      <c r="AK19" s="3">
        <f>SUMIF('BRZ SCH 8 Rates - 1.5Multiplier'!$BF$68:$BF$89,'Summary by CCA Class'!AJ19,'BRZ SCH 8 Rates - 1.5Multiplier'!$BN$68:$BN$89)</f>
        <v>0</v>
      </c>
      <c r="AL19" s="3">
        <f>SUMIF('ERZ SCH 8 Rates 1.5'!$BH$68:$BH$89,'Summary by CCA Class'!AJ19,'ERZ SCH 8 Rates 1.5'!$BP$68:$BP$89)</f>
        <v>0</v>
      </c>
      <c r="AM19" s="3">
        <f>SUMIF('GRZ SCH 8 Rates 1.5'!$BH$68:$BH$89,'Summary by CCA Class'!AJ19,'GRZ SCH 8 Rates 1.5'!$BP$68:$BP$89)</f>
        <v>0</v>
      </c>
      <c r="AN19" s="3">
        <f>SUMIF('HRZ SCH 8 Rates 1.5'!$BH$68:$BH$89,'Summary by CCA Class'!AJ19,'HRZ SCH 8 Rates 1.5'!$BP$68:$BP$89)</f>
        <v>0</v>
      </c>
      <c r="AO19" s="3">
        <f>SUMIF('PRZ SCH 8 Rates 1.5'!$BH$68:$BH$89,'Summary by CCA Class'!AJ19,'PRZ SCH 8 Rates 1.5'!$BP$68:$BP$89)</f>
        <v>0</v>
      </c>
      <c r="AP19" s="3">
        <f t="shared" si="11"/>
        <v>0</v>
      </c>
      <c r="AQ19" s="84">
        <f t="shared" si="12"/>
        <v>0</v>
      </c>
      <c r="AS19" s="35">
        <f t="shared" si="13"/>
        <v>43.1</v>
      </c>
      <c r="AT19" s="3">
        <f>SUMIF('BRZ SCH 8 Rates - 1.5Multiplier'!$BQ$68:$BQ$89,'Summary by CCA Class'!AS19,'BRZ SCH 8 Rates - 1.5Multiplier'!$BY$68:$BY$89)</f>
        <v>0</v>
      </c>
      <c r="AU19" s="3">
        <f>SUMIF('ERZ SCH 8 Rates 1.5'!$BS$68:$BS$89,'Summary by CCA Class'!AS19,'ERZ SCH 8 Rates 1.5'!$CA$68:$CA$89)</f>
        <v>0</v>
      </c>
      <c r="AV19" s="3">
        <f>SUMIF('GRZ SCH 8 Rates 1.5'!$BS$68:$BS$89,'Summary by CCA Class'!AS19,'GRZ SCH 8 Rates 1.5'!$CA$68:$CA$89)</f>
        <v>0</v>
      </c>
      <c r="AW19" s="3">
        <f>SUMIF('HRZ SCH 8 Rates 1.5'!$BS$68:$BS$89,'Summary by CCA Class'!AS19,'HRZ SCH 8 Rates 1.5'!$CA$68:$CA$89)</f>
        <v>0</v>
      </c>
      <c r="AX19" s="3">
        <f>SUMIF('PRZ SCH 8 Rates 1.5'!$BS$68:$BS$89,'Summary by CCA Class'!AS19,'PRZ SCH 8 Rates 1.5'!$CA$68:$CA$89)</f>
        <v>0</v>
      </c>
      <c r="AY19" s="3">
        <f t="shared" si="14"/>
        <v>0</v>
      </c>
      <c r="AZ19" s="84">
        <f t="shared" si="15"/>
        <v>0</v>
      </c>
    </row>
    <row r="20" spans="1:52" ht="15" x14ac:dyDescent="0.25">
      <c r="A20" s="35">
        <v>43.2</v>
      </c>
      <c r="B20" s="3">
        <f>SUMIF('BRZ SCH 8 Rates - 1.5Multiplier'!$N$68:$N$89,'Summary by CCA Class'!A20,'BRZ SCH 8 Rates - 1.5Multiplier'!$V$68:$V$89)</f>
        <v>0</v>
      </c>
      <c r="C20" s="3">
        <f>SUMIF('ERZ SCH 8 Rates 1.5'!$P$68:$P$89,'Summary by CCA Class'!A20,'ERZ SCH 8 Rates 1.5'!$X$68:$X$89)</f>
        <v>0</v>
      </c>
      <c r="D20" s="3">
        <f>SUMIF('GRZ SCH 8 Rates 1.5'!$P$68:$P$89,'Summary by CCA Class'!A20,'GRZ SCH 8 Rates 1.5'!$X$68:$X$89)</f>
        <v>0</v>
      </c>
      <c r="E20" s="3">
        <f>SUMIF('HRZ SCH 8 Rates 1.5'!$P$68:$P$89,'Summary by CCA Class'!A20,'HRZ SCH 8 Rates 1.5'!$X$68:$X$89)</f>
        <v>0</v>
      </c>
      <c r="F20" s="3">
        <f>SUMIF('PRZ SCH 8 Rates 1.5'!$P$68:$P$89,'Summary by CCA Class'!A20,'PRZ SCH 8 Rates 1.5'!$X$68:$X$89)</f>
        <v>0</v>
      </c>
      <c r="G20" s="82">
        <f t="shared" si="0"/>
        <v>0</v>
      </c>
      <c r="I20" s="35">
        <f t="shared" si="1"/>
        <v>43.2</v>
      </c>
      <c r="J20" s="3">
        <f>SUMIF('BRZ SCH 8 Rates - 1.5Multiplier'!$Y$68:$Y$89,'Summary by CCA Class'!I20,'BRZ SCH 8 Rates - 1.5Multiplier'!$AG$68:$AG$89)</f>
        <v>0</v>
      </c>
      <c r="K20" s="3">
        <f>SUMIF('ERZ SCH 8 Rates 1.5'!$AA$68:$AA$89,'Summary by CCA Class'!I20,'ERZ SCH 8 Rates 1.5'!$AI$68:$AI$89)</f>
        <v>0</v>
      </c>
      <c r="L20" s="3">
        <f>SUMIF('GRZ SCH 8 Rates 1.5'!$AA$68:$AA$89,'Summary by CCA Class'!I20,'GRZ SCH 8 Rates 1.5'!$AI$68:$AI$89)</f>
        <v>0</v>
      </c>
      <c r="M20" s="3">
        <f>SUMIF('HRZ SCH 8 Rates 1.5'!$AA$68:$AA$89,'Summary by CCA Class'!I20,'HRZ SCH 8 Rates 1.5'!$AI$68:$AI$89)</f>
        <v>0</v>
      </c>
      <c r="N20" s="3">
        <f>SUMIF('PRZ SCH 8 Rates 1.5'!$AA$68:$AA$89,'Summary by CCA Class'!I20,'PRZ SCH 8 Rates 1.5'!$AI$68:$AI$89)</f>
        <v>0</v>
      </c>
      <c r="O20" s="3">
        <f t="shared" si="2"/>
        <v>0</v>
      </c>
      <c r="P20" s="84">
        <f t="shared" si="3"/>
        <v>0</v>
      </c>
      <c r="R20" s="35">
        <f t="shared" si="4"/>
        <v>43.2</v>
      </c>
      <c r="S20" s="3">
        <f>SUMIF('BRZ SCH 8 Rates - 1.5Multiplier'!$AJ$68:$AJ$89,'Summary by CCA Class'!R20,'BRZ SCH 8 Rates - 1.5Multiplier'!$AR$68:$AR$89)</f>
        <v>0</v>
      </c>
      <c r="T20" s="3">
        <f>SUMIF('ERZ SCH 8 Rates 1.5'!$AL$68:$AL$89,'Summary by CCA Class'!R20,'ERZ SCH 8 Rates 1.5'!$AT$68:$AT$89)</f>
        <v>0</v>
      </c>
      <c r="U20" s="3">
        <f>SUMIF('GRZ SCH 8 Rates 1.5'!$AL$68:$AL$89,'Summary by CCA Class'!R20,'GRZ SCH 8 Rates 1.5'!$AT$68:$AT$89)</f>
        <v>0</v>
      </c>
      <c r="V20" s="3">
        <f>SUMIF('HRZ SCH 8 Rates 1.5'!$AL$68:$AL$89,'Summary by CCA Class'!R20,'HRZ SCH 8 Rates 1.5'!$AT$68:$AT$89)</f>
        <v>0</v>
      </c>
      <c r="W20" s="3">
        <f>SUMIF('PRZ SCH 8 Rates 1.5'!$AL$68:$AL$89,'Summary by CCA Class'!R20,'PRZ SCH 8 Rates 1.5'!$AT$68:$AT$89)</f>
        <v>0</v>
      </c>
      <c r="X20" s="3">
        <f t="shared" si="5"/>
        <v>0</v>
      </c>
      <c r="Y20" s="84">
        <f t="shared" si="6"/>
        <v>0</v>
      </c>
      <c r="AA20" s="35">
        <f t="shared" si="7"/>
        <v>43.2</v>
      </c>
      <c r="AB20" s="3">
        <f>SUMIF('BRZ SCH 8 Rates - 1.5Multiplier'!$AU$68:$AU$89,'Summary by CCA Class'!AA20,'BRZ SCH 8 Rates - 1.5Multiplier'!$BC$68:$BC$89)</f>
        <v>0</v>
      </c>
      <c r="AC20" s="3">
        <f>SUMIF('ERZ SCH 8 Rates 1.5'!$AW$68:$AW$89,'Summary by CCA Class'!AA20,'ERZ SCH 8 Rates 1.5'!$BE$68:$BE$89)</f>
        <v>0</v>
      </c>
      <c r="AD20" s="3">
        <f>SUMIF('GRZ SCH 8 Rates 1.5'!$AW$68:$AW$89,'Summary by CCA Class'!AA20,'GRZ SCH 8 Rates 1.5'!$BE$68:$BE$89)</f>
        <v>0</v>
      </c>
      <c r="AE20" s="3">
        <f>SUMIF('HRZ SCH 8 Rates 1.5'!$AW$68:$AW$89,'Summary by CCA Class'!AA20,'HRZ SCH 8 Rates 1.5'!$BE$68:$BE$89)</f>
        <v>0</v>
      </c>
      <c r="AF20" s="3">
        <f>SUMIF('PRZ SCH 8 Rates 1.5'!$AW$68:$AW$89,'Summary by CCA Class'!AA20,'PRZ SCH 8 Rates 1.5'!$BE$68:$BE$89)</f>
        <v>0</v>
      </c>
      <c r="AG20" s="3">
        <f t="shared" si="8"/>
        <v>0</v>
      </c>
      <c r="AH20" s="84">
        <f t="shared" si="9"/>
        <v>0</v>
      </c>
      <c r="AJ20" s="35">
        <f t="shared" si="10"/>
        <v>43.2</v>
      </c>
      <c r="AK20" s="3">
        <f>SUMIF('BRZ SCH 8 Rates - 1.5Multiplier'!$BF$68:$BF$89,'Summary by CCA Class'!AJ20,'BRZ SCH 8 Rates - 1.5Multiplier'!$BN$68:$BN$89)</f>
        <v>0</v>
      </c>
      <c r="AL20" s="3">
        <f>SUMIF('ERZ SCH 8 Rates 1.5'!$BH$68:$BH$89,'Summary by CCA Class'!AJ20,'ERZ SCH 8 Rates 1.5'!$BP$68:$BP$89)</f>
        <v>0</v>
      </c>
      <c r="AM20" s="3">
        <f>SUMIF('GRZ SCH 8 Rates 1.5'!$BH$68:$BH$89,'Summary by CCA Class'!AJ20,'GRZ SCH 8 Rates 1.5'!$BP$68:$BP$89)</f>
        <v>0</v>
      </c>
      <c r="AN20" s="3">
        <f>SUMIF('HRZ SCH 8 Rates 1.5'!$BH$68:$BH$89,'Summary by CCA Class'!AJ20,'HRZ SCH 8 Rates 1.5'!$BP$68:$BP$89)</f>
        <v>0</v>
      </c>
      <c r="AO20" s="3">
        <f>SUMIF('PRZ SCH 8 Rates 1.5'!$BH$68:$BH$89,'Summary by CCA Class'!AJ20,'PRZ SCH 8 Rates 1.5'!$BP$68:$BP$89)</f>
        <v>0</v>
      </c>
      <c r="AP20" s="3">
        <f t="shared" si="11"/>
        <v>0</v>
      </c>
      <c r="AQ20" s="84">
        <f t="shared" si="12"/>
        <v>0</v>
      </c>
      <c r="AS20" s="35">
        <f t="shared" si="13"/>
        <v>43.2</v>
      </c>
      <c r="AT20" s="3">
        <f>SUMIF('BRZ SCH 8 Rates - 1.5Multiplier'!$BQ$68:$BQ$89,'Summary by CCA Class'!AS20,'BRZ SCH 8 Rates - 1.5Multiplier'!$BY$68:$BY$89)</f>
        <v>0</v>
      </c>
      <c r="AU20" s="3">
        <f>SUMIF('ERZ SCH 8 Rates 1.5'!$BS$68:$BS$89,'Summary by CCA Class'!AS20,'ERZ SCH 8 Rates 1.5'!$CA$68:$CA$89)</f>
        <v>0</v>
      </c>
      <c r="AV20" s="3">
        <f>SUMIF('GRZ SCH 8 Rates 1.5'!$BS$68:$BS$89,'Summary by CCA Class'!AS20,'GRZ SCH 8 Rates 1.5'!$CA$68:$CA$89)</f>
        <v>0</v>
      </c>
      <c r="AW20" s="3">
        <f>SUMIF('HRZ SCH 8 Rates 1.5'!$BS$68:$BS$89,'Summary by CCA Class'!AS20,'HRZ SCH 8 Rates 1.5'!$CA$68:$CA$89)</f>
        <v>0</v>
      </c>
      <c r="AX20" s="3">
        <f>SUMIF('PRZ SCH 8 Rates 1.5'!$BS$68:$BS$89,'Summary by CCA Class'!AS20,'PRZ SCH 8 Rates 1.5'!$CA$68:$CA$89)</f>
        <v>0</v>
      </c>
      <c r="AY20" s="3">
        <f t="shared" si="14"/>
        <v>0</v>
      </c>
      <c r="AZ20" s="84">
        <f t="shared" si="15"/>
        <v>0</v>
      </c>
    </row>
    <row r="21" spans="1:52" ht="15" x14ac:dyDescent="0.25">
      <c r="A21" s="35">
        <v>45</v>
      </c>
      <c r="B21" s="3">
        <f>SUMIF('BRZ SCH 8 Rates - 1.5Multiplier'!$N$68:$N$89,'Summary by CCA Class'!A21,'BRZ SCH 8 Rates - 1.5Multiplier'!$V$68:$V$89)</f>
        <v>-66601.169278491972</v>
      </c>
      <c r="C21" s="3">
        <f>SUMIF('ERZ SCH 8 Rates 1.5'!$P$68:$P$89,'Summary by CCA Class'!A21,'ERZ SCH 8 Rates 1.5'!$X$68:$X$89)</f>
        <v>0</v>
      </c>
      <c r="D21" s="3">
        <f>SUMIF('GRZ SCH 8 Rates 1.5'!$P$68:$P$89,'Summary by CCA Class'!A21,'GRZ SCH 8 Rates 1.5'!$X$68:$X$89)</f>
        <v>0</v>
      </c>
      <c r="E21" s="3">
        <f>SUMIF('HRZ SCH 8 Rates 1.5'!$P$68:$P$89,'Summary by CCA Class'!A21,'HRZ SCH 8 Rates 1.5'!$X$68:$X$89)</f>
        <v>0</v>
      </c>
      <c r="F21" s="3">
        <f>SUMIF('PRZ SCH 8 Rates 1.5'!$P$68:$P$89,'Summary by CCA Class'!A21,'PRZ SCH 8 Rates 1.5'!$X$68:$X$89)</f>
        <v>0</v>
      </c>
      <c r="G21" s="82">
        <f t="shared" si="0"/>
        <v>-66601.169278491972</v>
      </c>
      <c r="I21" s="35">
        <f t="shared" si="1"/>
        <v>45</v>
      </c>
      <c r="J21" s="3">
        <f>SUMIF('BRZ SCH 8 Rates - 1.5Multiplier'!$Y$68:$Y$89,'Summary by CCA Class'!I21,'BRZ SCH 8 Rates - 1.5Multiplier'!$AG$68:$AG$89)</f>
        <v>29970.526175321389</v>
      </c>
      <c r="K21" s="3">
        <f>SUMIF('ERZ SCH 8 Rates 1.5'!$AA$68:$AA$89,'Summary by CCA Class'!I21,'ERZ SCH 8 Rates 1.5'!$AI$68:$AI$89)</f>
        <v>0</v>
      </c>
      <c r="L21" s="3">
        <f>SUMIF('GRZ SCH 8 Rates 1.5'!$AA$68:$AA$89,'Summary by CCA Class'!I21,'GRZ SCH 8 Rates 1.5'!$AI$68:$AI$89)</f>
        <v>0</v>
      </c>
      <c r="M21" s="3">
        <f>SUMIF('HRZ SCH 8 Rates 1.5'!$AA$68:$AA$89,'Summary by CCA Class'!I21,'HRZ SCH 8 Rates 1.5'!$AI$68:$AI$89)</f>
        <v>0</v>
      </c>
      <c r="N21" s="3">
        <f>SUMIF('PRZ SCH 8 Rates 1.5'!$AA$68:$AA$89,'Summary by CCA Class'!I21,'PRZ SCH 8 Rates 1.5'!$AI$68:$AI$89)</f>
        <v>0</v>
      </c>
      <c r="O21" s="3">
        <f t="shared" si="2"/>
        <v>29970.526175321389</v>
      </c>
      <c r="P21" s="84">
        <f t="shared" si="3"/>
        <v>-36630.643103170587</v>
      </c>
      <c r="R21" s="35">
        <f t="shared" si="4"/>
        <v>45</v>
      </c>
      <c r="S21" s="3">
        <f>SUMIF('BRZ SCH 8 Rates - 1.5Multiplier'!$AJ$68:$AJ$89,'Summary by CCA Class'!R21,'BRZ SCH 8 Rates - 1.5Multiplier'!$AR$68:$AR$89)</f>
        <v>16483.789396426764</v>
      </c>
      <c r="T21" s="3">
        <f>SUMIF('ERZ SCH 8 Rates 1.5'!$AL$68:$AL$89,'Summary by CCA Class'!R21,'ERZ SCH 8 Rates 1.5'!$AT$68:$AT$89)</f>
        <v>0</v>
      </c>
      <c r="U21" s="3">
        <f>SUMIF('GRZ SCH 8 Rates 1.5'!$AL$68:$AL$89,'Summary by CCA Class'!R21,'GRZ SCH 8 Rates 1.5'!$AT$68:$AT$89)</f>
        <v>0</v>
      </c>
      <c r="V21" s="3">
        <f>SUMIF('HRZ SCH 8 Rates 1.5'!$AL$68:$AL$89,'Summary by CCA Class'!R21,'HRZ SCH 8 Rates 1.5'!$AT$68:$AT$89)</f>
        <v>0</v>
      </c>
      <c r="W21" s="3">
        <f>SUMIF('PRZ SCH 8 Rates 1.5'!$AL$68:$AL$89,'Summary by CCA Class'!R21,'PRZ SCH 8 Rates 1.5'!$AT$68:$AT$89)</f>
        <v>0</v>
      </c>
      <c r="X21" s="3">
        <f t="shared" si="5"/>
        <v>16483.789396426764</v>
      </c>
      <c r="Y21" s="84">
        <f t="shared" si="6"/>
        <v>-20146.853706743823</v>
      </c>
      <c r="AA21" s="35">
        <f t="shared" si="7"/>
        <v>45</v>
      </c>
      <c r="AB21" s="3">
        <f>SUMIF('BRZ SCH 8 Rates - 1.5Multiplier'!$AU$68:$AU$89,'Summary by CCA Class'!AA21,'BRZ SCH 8 Rates - 1.5Multiplier'!$BC$68:$BC$89)</f>
        <v>9066.0841680347221</v>
      </c>
      <c r="AC21" s="3">
        <f>SUMIF('ERZ SCH 8 Rates 1.5'!$AW$68:$AW$89,'Summary by CCA Class'!AA21,'ERZ SCH 8 Rates 1.5'!$BE$68:$BE$89)</f>
        <v>0</v>
      </c>
      <c r="AD21" s="3">
        <f>SUMIF('GRZ SCH 8 Rates 1.5'!$AW$68:$AW$89,'Summary by CCA Class'!AA21,'GRZ SCH 8 Rates 1.5'!$BE$68:$BE$89)</f>
        <v>0</v>
      </c>
      <c r="AE21" s="3">
        <f>SUMIF('HRZ SCH 8 Rates 1.5'!$AW$68:$AW$89,'Summary by CCA Class'!AA21,'HRZ SCH 8 Rates 1.5'!$BE$68:$BE$89)</f>
        <v>0</v>
      </c>
      <c r="AF21" s="3">
        <f>SUMIF('PRZ SCH 8 Rates 1.5'!$AW$68:$AW$89,'Summary by CCA Class'!AA21,'PRZ SCH 8 Rates 1.5'!$BE$68:$BE$89)</f>
        <v>0</v>
      </c>
      <c r="AG21" s="3">
        <f t="shared" si="8"/>
        <v>9066.0841680347221</v>
      </c>
      <c r="AH21" s="84">
        <f t="shared" si="9"/>
        <v>-11080.769538709101</v>
      </c>
      <c r="AJ21" s="35">
        <f t="shared" si="10"/>
        <v>45</v>
      </c>
      <c r="AK21" s="3">
        <f>SUMIF('BRZ SCH 8 Rates - 1.5Multiplier'!$BF$68:$BF$89,'Summary by CCA Class'!AJ21,'BRZ SCH 8 Rates - 1.5Multiplier'!$BN$68:$BN$89)</f>
        <v>4986.3462924190953</v>
      </c>
      <c r="AL21" s="3">
        <f>SUMIF('ERZ SCH 8 Rates 1.5'!$BH$68:$BH$89,'Summary by CCA Class'!AJ21,'ERZ SCH 8 Rates 1.5'!$BP$68:$BP$89)</f>
        <v>0</v>
      </c>
      <c r="AM21" s="3">
        <f>SUMIF('GRZ SCH 8 Rates 1.5'!$BH$68:$BH$89,'Summary by CCA Class'!AJ21,'GRZ SCH 8 Rates 1.5'!$BP$68:$BP$89)</f>
        <v>0</v>
      </c>
      <c r="AN21" s="3">
        <f>SUMIF('HRZ SCH 8 Rates 1.5'!$BH$68:$BH$89,'Summary by CCA Class'!AJ21,'HRZ SCH 8 Rates 1.5'!$BP$68:$BP$89)</f>
        <v>0</v>
      </c>
      <c r="AO21" s="3">
        <f>SUMIF('PRZ SCH 8 Rates 1.5'!$BH$68:$BH$89,'Summary by CCA Class'!AJ21,'PRZ SCH 8 Rates 1.5'!$BP$68:$BP$89)</f>
        <v>0</v>
      </c>
      <c r="AP21" s="3">
        <f t="shared" si="11"/>
        <v>4986.3462924190953</v>
      </c>
      <c r="AQ21" s="84">
        <f t="shared" si="12"/>
        <v>-6094.4232462900054</v>
      </c>
      <c r="AS21" s="35">
        <f t="shared" si="13"/>
        <v>45</v>
      </c>
      <c r="AT21" s="3">
        <f>SUMIF('BRZ SCH 8 Rates - 1.5Multiplier'!$BQ$68:$BQ$89,'Summary by CCA Class'!AS21,'BRZ SCH 8 Rates - 1.5Multiplier'!$BY$68:$BY$89)</f>
        <v>2742.4904608305014</v>
      </c>
      <c r="AU21" s="3">
        <f>SUMIF('ERZ SCH 8 Rates 1.5'!$BS$68:$BS$89,'Summary by CCA Class'!AS21,'ERZ SCH 8 Rates 1.5'!$CA$68:$CA$89)</f>
        <v>0</v>
      </c>
      <c r="AV21" s="3">
        <f>SUMIF('GRZ SCH 8 Rates 1.5'!$BS$68:$BS$89,'Summary by CCA Class'!AS21,'GRZ SCH 8 Rates 1.5'!$CA$68:$CA$89)</f>
        <v>0</v>
      </c>
      <c r="AW21" s="3">
        <f>SUMIF('HRZ SCH 8 Rates 1.5'!$BS$68:$BS$89,'Summary by CCA Class'!AS21,'HRZ SCH 8 Rates 1.5'!$CA$68:$CA$89)</f>
        <v>0</v>
      </c>
      <c r="AX21" s="3">
        <f>SUMIF('PRZ SCH 8 Rates 1.5'!$BS$68:$BS$89,'Summary by CCA Class'!AS21,'PRZ SCH 8 Rates 1.5'!$CA$68:$CA$89)</f>
        <v>0</v>
      </c>
      <c r="AY21" s="3">
        <f t="shared" si="14"/>
        <v>2742.4904608305014</v>
      </c>
      <c r="AZ21" s="84">
        <f t="shared" si="15"/>
        <v>-3351.932785459504</v>
      </c>
    </row>
    <row r="22" spans="1:52" ht="15" x14ac:dyDescent="0.25">
      <c r="A22" s="35">
        <v>46</v>
      </c>
      <c r="B22" s="3">
        <f>SUMIF('BRZ SCH 8 Rates - 1.5Multiplier'!$N$68:$N$89,'Summary by CCA Class'!A22,'BRZ SCH 8 Rates - 1.5Multiplier'!$V$68:$V$89)</f>
        <v>0</v>
      </c>
      <c r="C22" s="3">
        <f>SUMIF('ERZ SCH 8 Rates 1.5'!$P$68:$P$89,'Summary by CCA Class'!A22,'ERZ SCH 8 Rates 1.5'!$X$68:$X$89)</f>
        <v>0</v>
      </c>
      <c r="D22" s="3">
        <f>SUMIF('GRZ SCH 8 Rates 1.5'!$P$68:$P$89,'Summary by CCA Class'!A22,'GRZ SCH 8 Rates 1.5'!$X$68:$X$89)</f>
        <v>0</v>
      </c>
      <c r="E22" s="3">
        <f>SUMIF('HRZ SCH 8 Rates 1.5'!$P$68:$P$89,'Summary by CCA Class'!A22,'HRZ SCH 8 Rates 1.5'!$X$68:$X$89)</f>
        <v>0</v>
      </c>
      <c r="F22" s="3">
        <f>SUMIF('PRZ SCH 8 Rates 1.5'!$P$68:$P$89,'Summary by CCA Class'!A22,'PRZ SCH 8 Rates 1.5'!$X$68:$X$89)</f>
        <v>0</v>
      </c>
      <c r="G22" s="82">
        <f t="shared" si="0"/>
        <v>0</v>
      </c>
      <c r="I22" s="35">
        <f t="shared" si="1"/>
        <v>46</v>
      </c>
      <c r="J22" s="3">
        <f>SUMIF('BRZ SCH 8 Rates - 1.5Multiplier'!$Y$68:$Y$89,'Summary by CCA Class'!I22,'BRZ SCH 8 Rates - 1.5Multiplier'!$AG$68:$AG$89)</f>
        <v>0</v>
      </c>
      <c r="K22" s="3">
        <f>SUMIF('ERZ SCH 8 Rates 1.5'!$AA$68:$AA$89,'Summary by CCA Class'!I22,'ERZ SCH 8 Rates 1.5'!$AI$68:$AI$89)</f>
        <v>0</v>
      </c>
      <c r="L22" s="3">
        <f>SUMIF('GRZ SCH 8 Rates 1.5'!$AA$68:$AA$89,'Summary by CCA Class'!I22,'GRZ SCH 8 Rates 1.5'!$AI$68:$AI$89)</f>
        <v>0</v>
      </c>
      <c r="M22" s="3">
        <f>SUMIF('HRZ SCH 8 Rates 1.5'!$AA$68:$AA$89,'Summary by CCA Class'!I22,'HRZ SCH 8 Rates 1.5'!$AI$68:$AI$89)</f>
        <v>0</v>
      </c>
      <c r="N22" s="3">
        <f>SUMIF('PRZ SCH 8 Rates 1.5'!$AA$68:$AA$89,'Summary by CCA Class'!I22,'PRZ SCH 8 Rates 1.5'!$AI$68:$AI$89)</f>
        <v>0</v>
      </c>
      <c r="O22" s="3">
        <f t="shared" si="2"/>
        <v>0</v>
      </c>
      <c r="P22" s="84">
        <f t="shared" si="3"/>
        <v>0</v>
      </c>
      <c r="R22" s="35">
        <f t="shared" si="4"/>
        <v>46</v>
      </c>
      <c r="S22" s="3">
        <f>SUMIF('BRZ SCH 8 Rates - 1.5Multiplier'!$AJ$68:$AJ$89,'Summary by CCA Class'!R22,'BRZ SCH 8 Rates - 1.5Multiplier'!$AR$68:$AR$89)</f>
        <v>0</v>
      </c>
      <c r="T22" s="3">
        <f>SUMIF('ERZ SCH 8 Rates 1.5'!$AL$68:$AL$89,'Summary by CCA Class'!R22,'ERZ SCH 8 Rates 1.5'!$AT$68:$AT$89)</f>
        <v>0</v>
      </c>
      <c r="U22" s="3">
        <f>SUMIF('GRZ SCH 8 Rates 1.5'!$AL$68:$AL$89,'Summary by CCA Class'!R22,'GRZ SCH 8 Rates 1.5'!$AT$68:$AT$89)</f>
        <v>0</v>
      </c>
      <c r="V22" s="3">
        <f>SUMIF('HRZ SCH 8 Rates 1.5'!$AL$68:$AL$89,'Summary by CCA Class'!R22,'HRZ SCH 8 Rates 1.5'!$AT$68:$AT$89)</f>
        <v>0</v>
      </c>
      <c r="W22" s="3">
        <f>SUMIF('PRZ SCH 8 Rates 1.5'!$AL$68:$AL$89,'Summary by CCA Class'!R22,'PRZ SCH 8 Rates 1.5'!$AT$68:$AT$89)</f>
        <v>0</v>
      </c>
      <c r="X22" s="3">
        <f t="shared" si="5"/>
        <v>0</v>
      </c>
      <c r="Y22" s="84">
        <f t="shared" si="6"/>
        <v>0</v>
      </c>
      <c r="AA22" s="35">
        <f t="shared" si="7"/>
        <v>46</v>
      </c>
      <c r="AB22" s="3">
        <f>SUMIF('BRZ SCH 8 Rates - 1.5Multiplier'!$AU$68:$AU$89,'Summary by CCA Class'!AA22,'BRZ SCH 8 Rates - 1.5Multiplier'!$BC$68:$BC$89)</f>
        <v>0</v>
      </c>
      <c r="AC22" s="3">
        <f>SUMIF('ERZ SCH 8 Rates 1.5'!$AW$68:$AW$89,'Summary by CCA Class'!AA22,'ERZ SCH 8 Rates 1.5'!$BE$68:$BE$89)</f>
        <v>0</v>
      </c>
      <c r="AD22" s="3">
        <f>SUMIF('GRZ SCH 8 Rates 1.5'!$AW$68:$AW$89,'Summary by CCA Class'!AA22,'GRZ SCH 8 Rates 1.5'!$BE$68:$BE$89)</f>
        <v>0</v>
      </c>
      <c r="AE22" s="3">
        <f>SUMIF('HRZ SCH 8 Rates 1.5'!$AW$68:$AW$89,'Summary by CCA Class'!AA22,'HRZ SCH 8 Rates 1.5'!$BE$68:$BE$89)</f>
        <v>0</v>
      </c>
      <c r="AF22" s="3">
        <f>SUMIF('PRZ SCH 8 Rates 1.5'!$AW$68:$AW$89,'Summary by CCA Class'!AA22,'PRZ SCH 8 Rates 1.5'!$BE$68:$BE$89)</f>
        <v>0</v>
      </c>
      <c r="AG22" s="3">
        <f t="shared" si="8"/>
        <v>0</v>
      </c>
      <c r="AH22" s="84">
        <f t="shared" si="9"/>
        <v>0</v>
      </c>
      <c r="AJ22" s="35">
        <f t="shared" si="10"/>
        <v>46</v>
      </c>
      <c r="AK22" s="3">
        <f>SUMIF('BRZ SCH 8 Rates - 1.5Multiplier'!$BF$68:$BF$89,'Summary by CCA Class'!AJ22,'BRZ SCH 8 Rates - 1.5Multiplier'!$BN$68:$BN$89)</f>
        <v>0</v>
      </c>
      <c r="AL22" s="3">
        <f>SUMIF('ERZ SCH 8 Rates 1.5'!$BH$68:$BH$89,'Summary by CCA Class'!AJ22,'ERZ SCH 8 Rates 1.5'!$BP$68:$BP$89)</f>
        <v>0</v>
      </c>
      <c r="AM22" s="3">
        <f>SUMIF('GRZ SCH 8 Rates 1.5'!$BH$68:$BH$89,'Summary by CCA Class'!AJ22,'GRZ SCH 8 Rates 1.5'!$BP$68:$BP$89)</f>
        <v>0</v>
      </c>
      <c r="AN22" s="3">
        <f>SUMIF('HRZ SCH 8 Rates 1.5'!$BH$68:$BH$89,'Summary by CCA Class'!AJ22,'HRZ SCH 8 Rates 1.5'!$BP$68:$BP$89)</f>
        <v>0</v>
      </c>
      <c r="AO22" s="3">
        <f>SUMIF('PRZ SCH 8 Rates 1.5'!$BH$68:$BH$89,'Summary by CCA Class'!AJ22,'PRZ SCH 8 Rates 1.5'!$BP$68:$BP$89)</f>
        <v>0</v>
      </c>
      <c r="AP22" s="3">
        <f t="shared" si="11"/>
        <v>0</v>
      </c>
      <c r="AQ22" s="84">
        <f t="shared" si="12"/>
        <v>0</v>
      </c>
      <c r="AS22" s="35">
        <f t="shared" si="13"/>
        <v>46</v>
      </c>
      <c r="AT22" s="3">
        <f>SUMIF('BRZ SCH 8 Rates - 1.5Multiplier'!$BQ$68:$BQ$89,'Summary by CCA Class'!AS22,'BRZ SCH 8 Rates - 1.5Multiplier'!$BY$68:$BY$89)</f>
        <v>0</v>
      </c>
      <c r="AU22" s="3">
        <f>SUMIF('ERZ SCH 8 Rates 1.5'!$BS$68:$BS$89,'Summary by CCA Class'!AS22,'ERZ SCH 8 Rates 1.5'!$CA$68:$CA$89)</f>
        <v>0</v>
      </c>
      <c r="AV22" s="3">
        <f>SUMIF('GRZ SCH 8 Rates 1.5'!$BS$68:$BS$89,'Summary by CCA Class'!AS22,'GRZ SCH 8 Rates 1.5'!$CA$68:$CA$89)</f>
        <v>0</v>
      </c>
      <c r="AW22" s="3">
        <f>SUMIF('HRZ SCH 8 Rates 1.5'!$BS$68:$BS$89,'Summary by CCA Class'!AS22,'HRZ SCH 8 Rates 1.5'!$CA$68:$CA$89)</f>
        <v>0</v>
      </c>
      <c r="AX22" s="3">
        <f>SUMIF('PRZ SCH 8 Rates 1.5'!$BS$68:$BS$89,'Summary by CCA Class'!AS22,'PRZ SCH 8 Rates 1.5'!$CA$68:$CA$89)</f>
        <v>0</v>
      </c>
      <c r="AY22" s="3">
        <f t="shared" si="14"/>
        <v>0</v>
      </c>
      <c r="AZ22" s="84">
        <f t="shared" si="15"/>
        <v>0</v>
      </c>
    </row>
    <row r="23" spans="1:52" ht="15" x14ac:dyDescent="0.25">
      <c r="A23" s="35">
        <v>47</v>
      </c>
      <c r="B23" s="3">
        <f>SUMIF('BRZ SCH 8 Rates - 1.5Multiplier'!$N$68:$N$89,'Summary by CCA Class'!A23,'BRZ SCH 8 Rates - 1.5Multiplier'!$V$68:$V$89)</f>
        <v>-1872302.0220880262</v>
      </c>
      <c r="C23" s="3">
        <f>SUMIF('ERZ SCH 8 Rates 1.5'!$P$68:$P$89,'Summary by CCA Class'!A23,'ERZ SCH 8 Rates 1.5'!$X$68:$X$89)</f>
        <v>-2377538.16</v>
      </c>
      <c r="D23" s="3">
        <f>SUMIF('GRZ SCH 8 Rates 1.5'!$P$68:$P$89,'Summary by CCA Class'!A23,'GRZ SCH 8 Rates 1.5'!$X$68:$X$89)</f>
        <v>-693360</v>
      </c>
      <c r="E23" s="3">
        <f>SUMIF('HRZ SCH 8 Rates 1.5'!$P$68:$P$89,'Summary by CCA Class'!A23,'HRZ SCH 8 Rates 1.5'!$X$68:$X$89)</f>
        <v>-3510329.3379045334</v>
      </c>
      <c r="F23" s="3">
        <f>SUMIF('PRZ SCH 8 Rates 1.5'!$P$68:$P$89,'Summary by CCA Class'!A23,'PRZ SCH 8 Rates 1.5'!$X$68:$X$89)</f>
        <v>-9224424.3999999985</v>
      </c>
      <c r="G23" s="82">
        <f t="shared" si="0"/>
        <v>-17677953.919992559</v>
      </c>
      <c r="I23" s="35">
        <f t="shared" si="1"/>
        <v>47</v>
      </c>
      <c r="J23" s="3">
        <f>SUMIF('BRZ SCH 8 Rates - 1.5Multiplier'!$Y$68:$Y$89,'Summary by CCA Class'!I23,'BRZ SCH 8 Rates - 1.5Multiplier'!$AG$68:$AG$89)</f>
        <v>149784.16176704201</v>
      </c>
      <c r="K23" s="3">
        <f>SUMIF('ERZ SCH 8 Rates 1.5'!$AA$68:$AA$89,'Summary by CCA Class'!I23,'ERZ SCH 8 Rates 1.5'!$AI$68:$AI$89)</f>
        <v>190203.05280000041</v>
      </c>
      <c r="L23" s="3">
        <f>SUMIF('GRZ SCH 8 Rates 1.5'!$AA$68:$AA$89,'Summary by CCA Class'!I23,'GRZ SCH 8 Rates 1.5'!$AI$68:$AI$89)</f>
        <v>55468.79999999993</v>
      </c>
      <c r="M23" s="3">
        <f>SUMIF('HRZ SCH 8 Rates 1.5'!$AA$68:$AA$89,'Summary by CCA Class'!I23,'HRZ SCH 8 Rates 1.5'!$AI$68:$AI$89)</f>
        <v>280826.3470323626</v>
      </c>
      <c r="N23" s="3">
        <f>SUMIF('PRZ SCH 8 Rates 1.5'!$AA$68:$AA$89,'Summary by CCA Class'!I23,'PRZ SCH 8 Rates 1.5'!$AI$68:$AI$89)</f>
        <v>737953.95199999958</v>
      </c>
      <c r="O23" s="3">
        <f t="shared" si="2"/>
        <v>1414236.3135994044</v>
      </c>
      <c r="P23" s="84">
        <f t="shared" si="3"/>
        <v>-16263717.606393155</v>
      </c>
      <c r="R23" s="35">
        <f t="shared" si="4"/>
        <v>47</v>
      </c>
      <c r="S23" s="3">
        <f>SUMIF('BRZ SCH 8 Rates - 1.5Multiplier'!$AJ$68:$AJ$89,'Summary by CCA Class'!R23,'BRZ SCH 8 Rates - 1.5Multiplier'!$AR$68:$AR$89)</f>
        <v>137801.42882567854</v>
      </c>
      <c r="T23" s="3">
        <f>SUMIF('ERZ SCH 8 Rates 1.5'!$AL$68:$AL$89,'Summary by CCA Class'!R23,'ERZ SCH 8 Rates 1.5'!$AT$68:$AT$89)</f>
        <v>174986.80857600016</v>
      </c>
      <c r="U23" s="3">
        <f>SUMIF('GRZ SCH 8 Rates 1.5'!$AL$68:$AL$89,'Summary by CCA Class'!R23,'GRZ SCH 8 Rates 1.5'!$AT$68:$AT$89)</f>
        <v>51031.295999999973</v>
      </c>
      <c r="V23" s="3">
        <f>SUMIF('HRZ SCH 8 Rates 1.5'!$AL$68:$AL$89,'Summary by CCA Class'!R23,'HRZ SCH 8 Rates 1.5'!$AT$68:$AT$89)</f>
        <v>258360.23926977394</v>
      </c>
      <c r="W23" s="3">
        <f>SUMIF('PRZ SCH 8 Rates 1.5'!$AL$68:$AL$89,'Summary by CCA Class'!R23,'PRZ SCH 8 Rates 1.5'!$AT$68:$AT$89)</f>
        <v>678917.63583999965</v>
      </c>
      <c r="X23" s="3">
        <f t="shared" si="5"/>
        <v>1301097.4085114524</v>
      </c>
      <c r="Y23" s="84">
        <f t="shared" si="6"/>
        <v>-14962620.197881702</v>
      </c>
      <c r="AA23" s="35">
        <f t="shared" si="7"/>
        <v>47</v>
      </c>
      <c r="AB23" s="3">
        <f>SUMIF('BRZ SCH 8 Rates - 1.5Multiplier'!$AU$68:$AU$89,'Summary by CCA Class'!AA23,'BRZ SCH 8 Rates - 1.5Multiplier'!$BC$68:$BC$89)</f>
        <v>126777.31451962446</v>
      </c>
      <c r="AC23" s="3">
        <f>SUMIF('ERZ SCH 8 Rates 1.5'!$AW$68:$AW$89,'Summary by CCA Class'!AA23,'ERZ SCH 8 Rates 1.5'!$BE$68:$BE$89)</f>
        <v>160987.86388992053</v>
      </c>
      <c r="AD23" s="3">
        <f>SUMIF('GRZ SCH 8 Rates 1.5'!$AW$68:$AW$89,'Summary by CCA Class'!AA23,'GRZ SCH 8 Rates 1.5'!$BE$68:$BE$89)</f>
        <v>46948.79231999995</v>
      </c>
      <c r="AE23" s="3">
        <f>SUMIF('HRZ SCH 8 Rates 1.5'!$AW$68:$AW$89,'Summary by CCA Class'!AA23,'HRZ SCH 8 Rates 1.5'!$BE$68:$BE$89)</f>
        <v>237691.42012819229</v>
      </c>
      <c r="AF23" s="3">
        <f>SUMIF('PRZ SCH 8 Rates 1.5'!$AW$68:$AW$89,'Summary by CCA Class'!AA23,'PRZ SCH 8 Rates 1.5'!$BE$68:$BE$89)</f>
        <v>624604.22497280035</v>
      </c>
      <c r="AG23" s="3">
        <f t="shared" si="8"/>
        <v>1197009.6158305376</v>
      </c>
      <c r="AH23" s="84">
        <f t="shared" si="9"/>
        <v>-13765610.582051165</v>
      </c>
      <c r="AJ23" s="35">
        <f t="shared" si="10"/>
        <v>47</v>
      </c>
      <c r="AK23" s="3">
        <f>SUMIF('BRZ SCH 8 Rates - 1.5Multiplier'!$BF$68:$BF$89,'Summary by CCA Class'!AJ23,'BRZ SCH 8 Rates - 1.5Multiplier'!$BN$68:$BN$89)</f>
        <v>116635.12935805437</v>
      </c>
      <c r="AL23" s="3">
        <f>SUMIF('ERZ SCH 8 Rates 1.5'!$BH$68:$BH$89,'Summary by CCA Class'!AJ23,'ERZ SCH 8 Rates 1.5'!$BP$68:$BP$89)</f>
        <v>148108.83477872703</v>
      </c>
      <c r="AM23" s="3">
        <f>SUMIF('GRZ SCH 8 Rates 1.5'!$BH$68:$BH$89,'Summary by CCA Class'!AJ23,'GRZ SCH 8 Rates 1.5'!$BP$68:$BP$89)</f>
        <v>43192.888934399991</v>
      </c>
      <c r="AN23" s="3">
        <f>SUMIF('HRZ SCH 8 Rates 1.5'!$BH$68:$BH$89,'Summary by CCA Class'!AJ23,'HRZ SCH 8 Rates 1.5'!$BP$68:$BP$89)</f>
        <v>218676.10651793657</v>
      </c>
      <c r="AO23" s="3">
        <f>SUMIF('PRZ SCH 8 Rates 1.5'!$BH$68:$BH$89,'Summary by CCA Class'!AJ23,'PRZ SCH 8 Rates 1.5'!$BP$68:$BP$89)</f>
        <v>574635.8869749764</v>
      </c>
      <c r="AP23" s="3">
        <f t="shared" si="11"/>
        <v>1101248.8465640943</v>
      </c>
      <c r="AQ23" s="84">
        <f t="shared" si="12"/>
        <v>-12664361.735487072</v>
      </c>
      <c r="AS23" s="35">
        <f t="shared" si="13"/>
        <v>47</v>
      </c>
      <c r="AT23" s="3">
        <f>SUMIF('BRZ SCH 8 Rates - 1.5Multiplier'!$BQ$68:$BQ$89,'Summary by CCA Class'!AS23,'BRZ SCH 8 Rates - 1.5Multiplier'!$BY$68:$BY$89)</f>
        <v>107304.31900941022</v>
      </c>
      <c r="AU23" s="3">
        <f>SUMIF('ERZ SCH 8 Rates 1.5'!$BS$68:$BS$89,'Summary by CCA Class'!AS23,'ERZ SCH 8 Rates 1.5'!$CA$68:$CA$89)</f>
        <v>136260.12799642887</v>
      </c>
      <c r="AV23" s="3">
        <f>SUMIF('GRZ SCH 8 Rates 1.5'!$BS$68:$BS$89,'Summary by CCA Class'!AS23,'GRZ SCH 8 Rates 1.5'!$CA$68:$CA$89)</f>
        <v>39737.457819647971</v>
      </c>
      <c r="AW23" s="3">
        <f>SUMIF('HRZ SCH 8 Rates 1.5'!$BS$68:$BS$89,'Summary by CCA Class'!AS23,'HRZ SCH 8 Rates 1.5'!$CA$68:$CA$89)</f>
        <v>201182.01799650164</v>
      </c>
      <c r="AX23" s="3">
        <f>SUMIF('PRZ SCH 8 Rates 1.5'!$BS$68:$BS$89,'Summary by CCA Class'!AS23,'PRZ SCH 8 Rates 1.5'!$CA$68:$CA$89)</f>
        <v>528665.01601697877</v>
      </c>
      <c r="AY23" s="3">
        <f t="shared" si="14"/>
        <v>1013148.9388389675</v>
      </c>
      <c r="AZ23" s="84">
        <f t="shared" si="15"/>
        <v>-11651212.796648104</v>
      </c>
    </row>
    <row r="24" spans="1:52" ht="15" x14ac:dyDescent="0.25">
      <c r="A24" s="35">
        <v>50</v>
      </c>
      <c r="B24" s="3">
        <f>SUMIF('BRZ SCH 8 Rates - 1.5Multiplier'!$N$68:$N$89,'Summary by CCA Class'!A24,'BRZ SCH 8 Rates - 1.5Multiplier'!$V$68:$V$89)</f>
        <v>0</v>
      </c>
      <c r="C24" s="3">
        <f>SUMIF('ERZ SCH 8 Rates 1.5'!$P$68:$P$89,'Summary by CCA Class'!A24,'ERZ SCH 8 Rates 1.5'!$X$68:$X$89)</f>
        <v>-423059.45000000007</v>
      </c>
      <c r="D24" s="3">
        <f>SUMIF('GRZ SCH 8 Rates 1.5'!$P$68:$P$89,'Summary by CCA Class'!A24,'GRZ SCH 8 Rates 1.5'!$X$68:$X$89)</f>
        <v>-273350.00000000006</v>
      </c>
      <c r="E24" s="3">
        <f>SUMIF('HRZ SCH 8 Rates 1.5'!$P$68:$P$89,'Summary by CCA Class'!A24,'HRZ SCH 8 Rates 1.5'!$X$68:$X$89)</f>
        <v>0</v>
      </c>
      <c r="F24" s="3">
        <f>SUMIF('PRZ SCH 8 Rates 1.5'!$P$68:$P$89,'Summary by CCA Class'!A24,'PRZ SCH 8 Rates 1.5'!$X$68:$X$89)</f>
        <v>-1430550</v>
      </c>
      <c r="G24" s="82">
        <f t="shared" si="0"/>
        <v>-2126959.4500000002</v>
      </c>
      <c r="I24" s="35">
        <f t="shared" si="1"/>
        <v>50</v>
      </c>
      <c r="J24" s="3">
        <f>SUMIF('BRZ SCH 8 Rates - 1.5Multiplier'!$Y$68:$Y$89,'Summary by CCA Class'!I24,'BRZ SCH 8 Rates - 1.5Multiplier'!$AG$68:$AG$89)</f>
        <v>0</v>
      </c>
      <c r="K24" s="3">
        <f>SUMIF('ERZ SCH 8 Rates 1.5'!$AA$68:$AA$89,'Summary by CCA Class'!I24,'ERZ SCH 8 Rates 1.5'!$AI$68:$AI$89)</f>
        <v>232682.69750000007</v>
      </c>
      <c r="L24" s="3">
        <f>SUMIF('GRZ SCH 8 Rates 1.5'!$AA$68:$AA$89,'Summary by CCA Class'!I24,'GRZ SCH 8 Rates 1.5'!$AI$68:$AI$89)</f>
        <v>150342.50000000006</v>
      </c>
      <c r="M24" s="3">
        <f>SUMIF('HRZ SCH 8 Rates 1.5'!$AA$68:$AA$89,'Summary by CCA Class'!I24,'HRZ SCH 8 Rates 1.5'!$AI$68:$AI$89)</f>
        <v>0</v>
      </c>
      <c r="N24" s="3">
        <f>SUMIF('PRZ SCH 8 Rates 1.5'!$AA$68:$AA$89,'Summary by CCA Class'!I24,'PRZ SCH 8 Rates 1.5'!$AI$68:$AI$89)</f>
        <v>786802.50000000012</v>
      </c>
      <c r="O24" s="3">
        <f t="shared" si="2"/>
        <v>1169827.6975000002</v>
      </c>
      <c r="P24" s="84">
        <f t="shared" si="3"/>
        <v>-957131.75249999994</v>
      </c>
      <c r="R24" s="35">
        <f t="shared" si="4"/>
        <v>50</v>
      </c>
      <c r="S24" s="3">
        <f>SUMIF('BRZ SCH 8 Rates - 1.5Multiplier'!$AJ$68:$AJ$89,'Summary by CCA Class'!R24,'BRZ SCH 8 Rates - 1.5Multiplier'!$AR$68:$AR$89)</f>
        <v>0</v>
      </c>
      <c r="T24" s="3">
        <f>SUMIF('ERZ SCH 8 Rates 1.5'!$AL$68:$AL$89,'Summary by CCA Class'!R24,'ERZ SCH 8 Rates 1.5'!$AT$68:$AT$89)</f>
        <v>104707.21387500002</v>
      </c>
      <c r="U24" s="3">
        <f>SUMIF('GRZ SCH 8 Rates 1.5'!$AL$68:$AL$89,'Summary by CCA Class'!R24,'GRZ SCH 8 Rates 1.5'!$AT$68:$AT$89)</f>
        <v>67654.125</v>
      </c>
      <c r="V24" s="3">
        <f>SUMIF('HRZ SCH 8 Rates 1.5'!$AL$68:$AL$89,'Summary by CCA Class'!R24,'HRZ SCH 8 Rates 1.5'!$AT$68:$AT$89)</f>
        <v>0</v>
      </c>
      <c r="W24" s="3">
        <f>SUMIF('PRZ SCH 8 Rates 1.5'!$AL$68:$AL$89,'Summary by CCA Class'!R24,'PRZ SCH 8 Rates 1.5'!$AT$68:$AT$89)</f>
        <v>354061.125</v>
      </c>
      <c r="X24" s="3">
        <f t="shared" si="5"/>
        <v>526422.46387500002</v>
      </c>
      <c r="Y24" s="84">
        <f t="shared" si="6"/>
        <v>-430709.28862499993</v>
      </c>
      <c r="AA24" s="35">
        <f t="shared" si="7"/>
        <v>50</v>
      </c>
      <c r="AB24" s="3">
        <f>SUMIF('BRZ SCH 8 Rates - 1.5Multiplier'!$AU$68:$AU$89,'Summary by CCA Class'!AA24,'BRZ SCH 8 Rates - 1.5Multiplier'!$BC$68:$BC$89)</f>
        <v>0</v>
      </c>
      <c r="AC24" s="3">
        <f>SUMIF('ERZ SCH 8 Rates 1.5'!$AW$68:$AW$89,'Summary by CCA Class'!AA24,'ERZ SCH 8 Rates 1.5'!$BE$68:$BE$89)</f>
        <v>47118.246243749993</v>
      </c>
      <c r="AD24" s="3">
        <f>SUMIF('GRZ SCH 8 Rates 1.5'!$AW$68:$AW$89,'Summary by CCA Class'!AA24,'GRZ SCH 8 Rates 1.5'!$BE$68:$BE$89)</f>
        <v>30444.356250000001</v>
      </c>
      <c r="AE24" s="3">
        <f>SUMIF('HRZ SCH 8 Rates 1.5'!$AW$68:$AW$89,'Summary by CCA Class'!AA24,'HRZ SCH 8 Rates 1.5'!$BE$68:$BE$89)</f>
        <v>0</v>
      </c>
      <c r="AF24" s="3">
        <f>SUMIF('PRZ SCH 8 Rates 1.5'!$AW$68:$AW$89,'Summary by CCA Class'!AA24,'PRZ SCH 8 Rates 1.5'!$BE$68:$BE$89)</f>
        <v>159327.50624999998</v>
      </c>
      <c r="AG24" s="3">
        <f t="shared" si="8"/>
        <v>236890.10874374997</v>
      </c>
      <c r="AH24" s="84">
        <f t="shared" si="9"/>
        <v>-193819.17988124996</v>
      </c>
      <c r="AJ24" s="35">
        <f t="shared" si="10"/>
        <v>50</v>
      </c>
      <c r="AK24" s="3">
        <f>SUMIF('BRZ SCH 8 Rates - 1.5Multiplier'!$BF$68:$BF$89,'Summary by CCA Class'!AJ24,'BRZ SCH 8 Rates - 1.5Multiplier'!$BN$68:$BN$89)</f>
        <v>0</v>
      </c>
      <c r="AL24" s="3">
        <f>SUMIF('ERZ SCH 8 Rates 1.5'!$BH$68:$BH$89,'Summary by CCA Class'!AJ24,'ERZ SCH 8 Rates 1.5'!$BP$68:$BP$89)</f>
        <v>21203.210809687498</v>
      </c>
      <c r="AM24" s="3">
        <f>SUMIF('GRZ SCH 8 Rates 1.5'!$BH$68:$BH$89,'Summary by CCA Class'!AJ24,'GRZ SCH 8 Rates 1.5'!$BP$68:$BP$89)</f>
        <v>13699.960312499999</v>
      </c>
      <c r="AN24" s="3">
        <f>SUMIF('HRZ SCH 8 Rates 1.5'!$BH$68:$BH$89,'Summary by CCA Class'!AJ24,'HRZ SCH 8 Rates 1.5'!$BP$68:$BP$89)</f>
        <v>0</v>
      </c>
      <c r="AO24" s="3">
        <f>SUMIF('PRZ SCH 8 Rates 1.5'!$BH$68:$BH$89,'Summary by CCA Class'!AJ24,'PRZ SCH 8 Rates 1.5'!$BP$68:$BP$89)</f>
        <v>71697.377812499981</v>
      </c>
      <c r="AP24" s="3">
        <f t="shared" si="11"/>
        <v>106600.54893468748</v>
      </c>
      <c r="AQ24" s="84">
        <f t="shared" si="12"/>
        <v>-87218.63094656248</v>
      </c>
      <c r="AS24" s="35">
        <f t="shared" si="13"/>
        <v>50</v>
      </c>
      <c r="AT24" s="3">
        <f>SUMIF('BRZ SCH 8 Rates - 1.5Multiplier'!$BQ$68:$BQ$89,'Summary by CCA Class'!AS24,'BRZ SCH 8 Rates - 1.5Multiplier'!$BY$68:$BY$89)</f>
        <v>0</v>
      </c>
      <c r="AU24" s="3">
        <f>SUMIF('ERZ SCH 8 Rates 1.5'!$BS$68:$BS$89,'Summary by CCA Class'!AS24,'ERZ SCH 8 Rates 1.5'!$CA$68:$CA$89)</f>
        <v>9541.4448643593714</v>
      </c>
      <c r="AV24" s="3">
        <f>SUMIF('GRZ SCH 8 Rates 1.5'!$BS$68:$BS$89,'Summary by CCA Class'!AS24,'GRZ SCH 8 Rates 1.5'!$CA$68:$CA$89)</f>
        <v>6164.9821406250003</v>
      </c>
      <c r="AW24" s="3">
        <f>SUMIF('HRZ SCH 8 Rates 1.5'!$BS$68:$BS$89,'Summary by CCA Class'!AS24,'HRZ SCH 8 Rates 1.5'!$CA$68:$CA$89)</f>
        <v>0</v>
      </c>
      <c r="AX24" s="3">
        <f>SUMIF('PRZ SCH 8 Rates 1.5'!$BS$68:$BS$89,'Summary by CCA Class'!AS24,'PRZ SCH 8 Rates 1.5'!$CA$68:$CA$89)</f>
        <v>32263.820015624984</v>
      </c>
      <c r="AY24" s="3">
        <f t="shared" si="14"/>
        <v>47970.247020609357</v>
      </c>
      <c r="AZ24" s="84">
        <f t="shared" si="15"/>
        <v>-39248.383925953123</v>
      </c>
    </row>
    <row r="25" spans="1:52" ht="15" x14ac:dyDescent="0.25">
      <c r="A25" s="35">
        <v>52</v>
      </c>
      <c r="B25" s="3">
        <f>SUMIF('BRZ SCH 8 Rates - 1.5Multiplier'!$N$68:$N$89,'Summary by CCA Class'!A25,'BRZ SCH 8 Rates - 1.5Multiplier'!$V$68:$V$89)</f>
        <v>0</v>
      </c>
      <c r="C25" s="3">
        <f>SUMIF('ERZ SCH 8 Rates 1.5'!$P$68:$P$89,'Summary by CCA Class'!A25,'ERZ SCH 8 Rates 1.5'!$X$68:$X$89)</f>
        <v>0</v>
      </c>
      <c r="D25" s="3">
        <f>SUMIF('GRZ SCH 8 Rates 1.5'!$P$68:$P$89,'Summary by CCA Class'!A25,'GRZ SCH 8 Rates 1.5'!$X$68:$X$89)</f>
        <v>0</v>
      </c>
      <c r="E25" s="3">
        <f>SUMIF('HRZ SCH 8 Rates 1.5'!$P$68:$P$89,'Summary by CCA Class'!A25,'HRZ SCH 8 Rates 1.5'!$X$68:$X$89)</f>
        <v>-835009.99999999581</v>
      </c>
      <c r="F25" s="3">
        <f>SUMIF('PRZ SCH 8 Rates 1.5'!$P$68:$P$89,'Summary by CCA Class'!A25,'PRZ SCH 8 Rates 1.5'!$X$68:$X$89)</f>
        <v>0</v>
      </c>
      <c r="G25" s="82">
        <f t="shared" si="0"/>
        <v>-835009.99999999581</v>
      </c>
      <c r="I25" s="35">
        <f t="shared" si="1"/>
        <v>52</v>
      </c>
      <c r="J25" s="3">
        <f>SUMIF('BRZ SCH 8 Rates - 1.5Multiplier'!$Y$68:$Y$89,'Summary by CCA Class'!I25,'BRZ SCH 8 Rates - 1.5Multiplier'!$AG$68:$AG$89)</f>
        <v>0</v>
      </c>
      <c r="K25" s="3">
        <f>SUMIF('ERZ SCH 8 Rates 1.5'!$AA$68:$AA$89,'Summary by CCA Class'!I25,'ERZ SCH 8 Rates 1.5'!$AI$68:$AI$89)</f>
        <v>0</v>
      </c>
      <c r="L25" s="3">
        <f>SUMIF('GRZ SCH 8 Rates 1.5'!$AA$68:$AA$89,'Summary by CCA Class'!I25,'GRZ SCH 8 Rates 1.5'!$AI$68:$AI$89)</f>
        <v>0</v>
      </c>
      <c r="M25" s="3">
        <f>SUMIF('HRZ SCH 8 Rates 1.5'!$AA$68:$AA$89,'Summary by CCA Class'!I25,'HRZ SCH 8 Rates 1.5'!$AI$68:$AI$89)</f>
        <v>459255.49999999773</v>
      </c>
      <c r="N25" s="3">
        <f>SUMIF('PRZ SCH 8 Rates 1.5'!$AA$68:$AA$89,'Summary by CCA Class'!I25,'PRZ SCH 8 Rates 1.5'!$AI$68:$AI$89)</f>
        <v>0</v>
      </c>
      <c r="O25" s="3">
        <f t="shared" si="2"/>
        <v>459255.49999999773</v>
      </c>
      <c r="P25" s="84">
        <f t="shared" si="3"/>
        <v>-375754.49999999808</v>
      </c>
      <c r="R25" s="35">
        <f t="shared" si="4"/>
        <v>52</v>
      </c>
      <c r="S25" s="3">
        <f>SUMIF('BRZ SCH 8 Rates - 1.5Multiplier'!$AJ$68:$AJ$89,'Summary by CCA Class'!R25,'BRZ SCH 8 Rates - 1.5Multiplier'!$AR$68:$AR$89)</f>
        <v>0</v>
      </c>
      <c r="T25" s="3">
        <f>SUMIF('ERZ SCH 8 Rates 1.5'!$AL$68:$AL$89,'Summary by CCA Class'!R25,'ERZ SCH 8 Rates 1.5'!$AT$68:$AT$89)</f>
        <v>0</v>
      </c>
      <c r="U25" s="3">
        <f>SUMIF('GRZ SCH 8 Rates 1.5'!$AL$68:$AL$89,'Summary by CCA Class'!R25,'GRZ SCH 8 Rates 1.5'!$AT$68:$AT$89)</f>
        <v>0</v>
      </c>
      <c r="V25" s="3">
        <f>SUMIF('HRZ SCH 8 Rates 1.5'!$AL$68:$AL$89,'Summary by CCA Class'!R25,'HRZ SCH 8 Rates 1.5'!$AT$68:$AT$89)</f>
        <v>206664.97499999896</v>
      </c>
      <c r="W25" s="3">
        <f>SUMIF('PRZ SCH 8 Rates 1.5'!$AL$68:$AL$89,'Summary by CCA Class'!R25,'PRZ SCH 8 Rates 1.5'!$AT$68:$AT$89)</f>
        <v>0</v>
      </c>
      <c r="X25" s="3">
        <f t="shared" si="5"/>
        <v>206664.97499999896</v>
      </c>
      <c r="Y25" s="84">
        <f t="shared" si="6"/>
        <v>-169089.52499999912</v>
      </c>
      <c r="AA25" s="35">
        <f t="shared" si="7"/>
        <v>52</v>
      </c>
      <c r="AB25" s="3">
        <f>SUMIF('BRZ SCH 8 Rates - 1.5Multiplier'!$AU$68:$AU$89,'Summary by CCA Class'!AA25,'BRZ SCH 8 Rates - 1.5Multiplier'!$BC$68:$BC$89)</f>
        <v>0</v>
      </c>
      <c r="AC25" s="3">
        <f>SUMIF('ERZ SCH 8 Rates 1.5'!$AW$68:$AW$89,'Summary by CCA Class'!AA25,'ERZ SCH 8 Rates 1.5'!$BE$68:$BE$89)</f>
        <v>0</v>
      </c>
      <c r="AD25" s="3">
        <f>SUMIF('GRZ SCH 8 Rates 1.5'!$AW$68:$AW$89,'Summary by CCA Class'!AA25,'GRZ SCH 8 Rates 1.5'!$BE$68:$BE$89)</f>
        <v>0</v>
      </c>
      <c r="AE25" s="3">
        <f>SUMIF('HRZ SCH 8 Rates 1.5'!$AW$68:$AW$89,'Summary by CCA Class'!AA25,'HRZ SCH 8 Rates 1.5'!$BE$68:$BE$89)</f>
        <v>92999.238749999524</v>
      </c>
      <c r="AF25" s="3">
        <f>SUMIF('PRZ SCH 8 Rates 1.5'!$AW$68:$AW$89,'Summary by CCA Class'!AA25,'PRZ SCH 8 Rates 1.5'!$BE$68:$BE$89)</f>
        <v>0</v>
      </c>
      <c r="AG25" s="3">
        <f t="shared" si="8"/>
        <v>92999.238749999524</v>
      </c>
      <c r="AH25" s="84">
        <f t="shared" si="9"/>
        <v>-76090.286249999597</v>
      </c>
      <c r="AJ25" s="35">
        <f t="shared" si="10"/>
        <v>52</v>
      </c>
      <c r="AK25" s="3">
        <f>SUMIF('BRZ SCH 8 Rates - 1.5Multiplier'!$BF$68:$BF$89,'Summary by CCA Class'!AJ25,'BRZ SCH 8 Rates - 1.5Multiplier'!$BN$68:$BN$89)</f>
        <v>0</v>
      </c>
      <c r="AL25" s="3">
        <f>SUMIF('ERZ SCH 8 Rates 1.5'!$BH$68:$BH$89,'Summary by CCA Class'!AJ25,'ERZ SCH 8 Rates 1.5'!$BP$68:$BP$89)</f>
        <v>0</v>
      </c>
      <c r="AM25" s="3">
        <f>SUMIF('GRZ SCH 8 Rates 1.5'!$BH$68:$BH$89,'Summary by CCA Class'!AJ25,'GRZ SCH 8 Rates 1.5'!$BP$68:$BP$89)</f>
        <v>0</v>
      </c>
      <c r="AN25" s="3">
        <f>SUMIF('HRZ SCH 8 Rates 1.5'!$BH$68:$BH$89,'Summary by CCA Class'!AJ25,'HRZ SCH 8 Rates 1.5'!$BP$68:$BP$89)</f>
        <v>41849.657437499787</v>
      </c>
      <c r="AO25" s="3">
        <f>SUMIF('PRZ SCH 8 Rates 1.5'!$BH$68:$BH$89,'Summary by CCA Class'!AJ25,'PRZ SCH 8 Rates 1.5'!$BP$68:$BP$89)</f>
        <v>0</v>
      </c>
      <c r="AP25" s="3">
        <f t="shared" si="11"/>
        <v>41849.657437499787</v>
      </c>
      <c r="AQ25" s="84">
        <f t="shared" si="12"/>
        <v>-34240.62881249981</v>
      </c>
      <c r="AS25" s="35">
        <f t="shared" si="13"/>
        <v>52</v>
      </c>
      <c r="AT25" s="3">
        <f>SUMIF('BRZ SCH 8 Rates - 1.5Multiplier'!$BQ$68:$BQ$89,'Summary by CCA Class'!AS25,'BRZ SCH 8 Rates - 1.5Multiplier'!$BY$68:$BY$89)</f>
        <v>0</v>
      </c>
      <c r="AU25" s="3">
        <f>SUMIF('ERZ SCH 8 Rates 1.5'!$BS$68:$BS$89,'Summary by CCA Class'!AS25,'ERZ SCH 8 Rates 1.5'!$CA$68:$CA$89)</f>
        <v>0</v>
      </c>
      <c r="AV25" s="3">
        <f>SUMIF('GRZ SCH 8 Rates 1.5'!$BS$68:$BS$89,'Summary by CCA Class'!AS25,'GRZ SCH 8 Rates 1.5'!$CA$68:$CA$89)</f>
        <v>0</v>
      </c>
      <c r="AW25" s="3">
        <f>SUMIF('HRZ SCH 8 Rates 1.5'!$BS$68:$BS$89,'Summary by CCA Class'!AS25,'HRZ SCH 8 Rates 1.5'!$CA$68:$CA$89)</f>
        <v>18832.345846874901</v>
      </c>
      <c r="AX25" s="3">
        <f>SUMIF('PRZ SCH 8 Rates 1.5'!$BS$68:$BS$89,'Summary by CCA Class'!AS25,'PRZ SCH 8 Rates 1.5'!$CA$68:$CA$89)</f>
        <v>0</v>
      </c>
      <c r="AY25" s="3">
        <f t="shared" si="14"/>
        <v>18832.345846874901</v>
      </c>
      <c r="AZ25" s="84">
        <f t="shared" si="15"/>
        <v>-15408.282965624909</v>
      </c>
    </row>
    <row r="26" spans="1:52" ht="15" x14ac:dyDescent="0.25">
      <c r="A26" s="35">
        <v>95</v>
      </c>
      <c r="B26" s="3">
        <f>SUMIF('BRZ SCH 8 Rates - 1.5Multiplier'!$N$68:$N$89,'Summary by CCA Class'!A26,'BRZ SCH 8 Rates - 1.5Multiplier'!$V$68:$V$89)</f>
        <v>0</v>
      </c>
      <c r="C26" s="3">
        <f>SUMIF('ERZ SCH 8 Rates 1.5'!$P$68:$P$89,'Summary by CCA Class'!A26,'ERZ SCH 8 Rates 1.5'!$X$68:$X$89)</f>
        <v>0</v>
      </c>
      <c r="D26" s="3">
        <f>SUMIF('GRZ SCH 8 Rates 1.5'!$P$68:$P$89,'Summary by CCA Class'!A26,'GRZ SCH 8 Rates 1.5'!$X$68:$X$89)</f>
        <v>0</v>
      </c>
      <c r="E26" s="3">
        <f>SUMIF('HRZ SCH 8 Rates 1.5'!$P$68:$P$89,'Summary by CCA Class'!A26,'HRZ SCH 8 Rates 1.5'!$X$68:$X$89)</f>
        <v>0</v>
      </c>
      <c r="F26" s="3">
        <f>SUMIF('PRZ SCH 8 Rates 1.5'!$P$68:$P$89,'Summary by CCA Class'!A26,'PRZ SCH 8 Rates 1.5'!$X$68:$X$89)</f>
        <v>0</v>
      </c>
      <c r="G26" s="82">
        <f t="shared" si="0"/>
        <v>0</v>
      </c>
      <c r="I26" s="35">
        <f t="shared" si="1"/>
        <v>95</v>
      </c>
      <c r="J26" s="3">
        <f>SUMIF('BRZ SCH 8 Rates - 1.5Multiplier'!$Y$68:$Y$89,'Summary by CCA Class'!I26,'BRZ SCH 8 Rates - 1.5Multiplier'!$AG$68:$AG$89)</f>
        <v>0</v>
      </c>
      <c r="K26" s="3">
        <f>SUMIF('ERZ SCH 8 Rates 1.5'!$AA$68:$AA$89,'Summary by CCA Class'!I26,'ERZ SCH 8 Rates 1.5'!$AI$68:$AI$89)</f>
        <v>0</v>
      </c>
      <c r="L26" s="3">
        <f>SUMIF('GRZ SCH 8 Rates 1.5'!$AA$68:$AA$89,'Summary by CCA Class'!I26,'GRZ SCH 8 Rates 1.5'!$AI$68:$AI$89)</f>
        <v>0</v>
      </c>
      <c r="M26" s="3">
        <f>SUMIF('HRZ SCH 8 Rates 1.5'!$AA$68:$AA$89,'Summary by CCA Class'!I26,'HRZ SCH 8 Rates 1.5'!$AI$68:$AI$89)</f>
        <v>0</v>
      </c>
      <c r="N26" s="3">
        <f>SUMIF('PRZ SCH 8 Rates 1.5'!$AA$68:$AA$89,'Summary by CCA Class'!I26,'PRZ SCH 8 Rates 1.5'!$AI$68:$AI$89)</f>
        <v>0</v>
      </c>
      <c r="O26" s="3">
        <f t="shared" si="2"/>
        <v>0</v>
      </c>
      <c r="P26" s="84">
        <f t="shared" si="3"/>
        <v>0</v>
      </c>
      <c r="R26" s="35">
        <f t="shared" si="4"/>
        <v>95</v>
      </c>
      <c r="S26" s="3">
        <f>SUMIF('BRZ SCH 8 Rates - 1.5Multiplier'!$AJ$68:$AJ$89,'Summary by CCA Class'!R26,'BRZ SCH 8 Rates - 1.5Multiplier'!$AR$68:$AR$89)</f>
        <v>0</v>
      </c>
      <c r="T26" s="3">
        <f>SUMIF('ERZ SCH 8 Rates 1.5'!$AL$68:$AL$89,'Summary by CCA Class'!R26,'ERZ SCH 8 Rates 1.5'!$AT$68:$AT$89)</f>
        <v>0</v>
      </c>
      <c r="U26" s="3">
        <f>SUMIF('GRZ SCH 8 Rates 1.5'!$AL$68:$AL$89,'Summary by CCA Class'!R26,'GRZ SCH 8 Rates 1.5'!$AT$68:$AT$89)</f>
        <v>0</v>
      </c>
      <c r="V26" s="3">
        <f>SUMIF('HRZ SCH 8 Rates 1.5'!$AL$68:$AL$89,'Summary by CCA Class'!R26,'HRZ SCH 8 Rates 1.5'!$AT$68:$AT$89)</f>
        <v>0</v>
      </c>
      <c r="W26" s="3">
        <f>SUMIF('PRZ SCH 8 Rates 1.5'!$AL$68:$AL$89,'Summary by CCA Class'!R26,'PRZ SCH 8 Rates 1.5'!$AT$68:$AT$89)</f>
        <v>0</v>
      </c>
      <c r="X26" s="3">
        <f t="shared" si="5"/>
        <v>0</v>
      </c>
      <c r="Y26" s="84">
        <f t="shared" si="6"/>
        <v>0</v>
      </c>
      <c r="AA26" s="35">
        <f t="shared" si="7"/>
        <v>95</v>
      </c>
      <c r="AB26" s="3">
        <f>SUMIF('BRZ SCH 8 Rates - 1.5Multiplier'!$AU$68:$AU$89,'Summary by CCA Class'!AA26,'BRZ SCH 8 Rates - 1.5Multiplier'!$BC$68:$BC$89)</f>
        <v>0</v>
      </c>
      <c r="AC26" s="3">
        <f>SUMIF('ERZ SCH 8 Rates 1.5'!$AW$68:$AW$89,'Summary by CCA Class'!AA26,'ERZ SCH 8 Rates 1.5'!$BE$68:$BE$89)</f>
        <v>0</v>
      </c>
      <c r="AD26" s="3">
        <f>SUMIF('GRZ SCH 8 Rates 1.5'!$AW$68:$AW$89,'Summary by CCA Class'!AA26,'GRZ SCH 8 Rates 1.5'!$BE$68:$BE$89)</f>
        <v>0</v>
      </c>
      <c r="AE26" s="3">
        <f>SUMIF('HRZ SCH 8 Rates 1.5'!$AW$68:$AW$89,'Summary by CCA Class'!AA26,'HRZ SCH 8 Rates 1.5'!$BE$68:$BE$89)</f>
        <v>0</v>
      </c>
      <c r="AF26" s="3">
        <f>SUMIF('PRZ SCH 8 Rates 1.5'!$AW$68:$AW$89,'Summary by CCA Class'!AA26,'PRZ SCH 8 Rates 1.5'!$BE$68:$BE$89)</f>
        <v>0</v>
      </c>
      <c r="AG26" s="3">
        <f t="shared" si="8"/>
        <v>0</v>
      </c>
      <c r="AH26" s="84">
        <f t="shared" si="9"/>
        <v>0</v>
      </c>
      <c r="AJ26" s="35">
        <f t="shared" si="10"/>
        <v>95</v>
      </c>
      <c r="AK26" s="3">
        <f>SUMIF('BRZ SCH 8 Rates - 1.5Multiplier'!$BF$68:$BF$89,'Summary by CCA Class'!AJ26,'BRZ SCH 8 Rates - 1.5Multiplier'!$BN$68:$BN$89)</f>
        <v>0</v>
      </c>
      <c r="AL26" s="3">
        <f>SUMIF('ERZ SCH 8 Rates 1.5'!$BH$68:$BH$89,'Summary by CCA Class'!AJ26,'ERZ SCH 8 Rates 1.5'!$BP$68:$BP$89)</f>
        <v>0</v>
      </c>
      <c r="AM26" s="3">
        <f>SUMIF('GRZ SCH 8 Rates 1.5'!$BH$68:$BH$89,'Summary by CCA Class'!AJ26,'GRZ SCH 8 Rates 1.5'!$BP$68:$BP$89)</f>
        <v>0</v>
      </c>
      <c r="AN26" s="3">
        <f>SUMIF('HRZ SCH 8 Rates 1.5'!$BH$68:$BH$89,'Summary by CCA Class'!AJ26,'HRZ SCH 8 Rates 1.5'!$BP$68:$BP$89)</f>
        <v>0</v>
      </c>
      <c r="AO26" s="3">
        <f>SUMIF('PRZ SCH 8 Rates 1.5'!$BH$68:$BH$89,'Summary by CCA Class'!AJ26,'PRZ SCH 8 Rates 1.5'!$BP$68:$BP$89)</f>
        <v>0</v>
      </c>
      <c r="AP26" s="3">
        <f t="shared" si="11"/>
        <v>0</v>
      </c>
      <c r="AQ26" s="84">
        <f t="shared" si="12"/>
        <v>0</v>
      </c>
      <c r="AS26" s="35">
        <f t="shared" si="13"/>
        <v>95</v>
      </c>
      <c r="AT26" s="3">
        <f>SUMIF('BRZ SCH 8 Rates - 1.5Multiplier'!$BQ$68:$BQ$89,'Summary by CCA Class'!AS26,'BRZ SCH 8 Rates - 1.5Multiplier'!$BY$68:$BY$89)</f>
        <v>0</v>
      </c>
      <c r="AU26" s="3">
        <f>SUMIF('ERZ SCH 8 Rates 1.5'!$BS$68:$BS$89,'Summary by CCA Class'!AS26,'ERZ SCH 8 Rates 1.5'!$CA$68:$CA$89)</f>
        <v>0</v>
      </c>
      <c r="AV26" s="3">
        <f>SUMIF('GRZ SCH 8 Rates 1.5'!$BS$68:$BS$89,'Summary by CCA Class'!AS26,'GRZ SCH 8 Rates 1.5'!$CA$68:$CA$89)</f>
        <v>0</v>
      </c>
      <c r="AW26" s="3">
        <f>SUMIF('HRZ SCH 8 Rates 1.5'!$BS$68:$BS$89,'Summary by CCA Class'!AS26,'HRZ SCH 8 Rates 1.5'!$CA$68:$CA$89)</f>
        <v>0</v>
      </c>
      <c r="AX26" s="3">
        <f>SUMIF('PRZ SCH 8 Rates 1.5'!$BS$68:$BS$89,'Summary by CCA Class'!AS26,'PRZ SCH 8 Rates 1.5'!$CA$68:$CA$89)</f>
        <v>0</v>
      </c>
      <c r="AY26" s="3">
        <f t="shared" si="14"/>
        <v>0</v>
      </c>
      <c r="AZ26" s="84">
        <f t="shared" si="15"/>
        <v>0</v>
      </c>
    </row>
    <row r="27" spans="1:52" x14ac:dyDescent="0.2">
      <c r="G27" s="81"/>
      <c r="P27" s="81"/>
      <c r="Y27" s="84">
        <f t="shared" si="6"/>
        <v>0</v>
      </c>
      <c r="AD27" s="3"/>
      <c r="AE27" s="3"/>
      <c r="AF27" s="3"/>
      <c r="AH27" s="84">
        <f t="shared" si="9"/>
        <v>0</v>
      </c>
      <c r="AQ27" s="84">
        <f t="shared" si="12"/>
        <v>0</v>
      </c>
      <c r="AZ27" s="84">
        <f t="shared" si="15"/>
        <v>0</v>
      </c>
    </row>
    <row r="28" spans="1:52" ht="13.5" thickBot="1" x14ac:dyDescent="0.25">
      <c r="B28" s="16">
        <f>SUM(B5:B27)</f>
        <v>-2914615.9838657072</v>
      </c>
      <c r="C28" s="16">
        <f t="shared" ref="C28:G28" si="16">SUM(C5:C27)</f>
        <v>-5616003.6100000003</v>
      </c>
      <c r="D28" s="16">
        <f t="shared" si="16"/>
        <v>-1263070</v>
      </c>
      <c r="E28" s="16">
        <f t="shared" si="16"/>
        <v>-5361529.340304533</v>
      </c>
      <c r="F28" s="16">
        <f t="shared" si="16"/>
        <v>-16121304.399999999</v>
      </c>
      <c r="G28" s="83">
        <f t="shared" si="16"/>
        <v>-31276523.334170237</v>
      </c>
      <c r="J28" s="16">
        <f>SUM(J5:J27)</f>
        <v>531396.8460030742</v>
      </c>
      <c r="K28" s="16">
        <f t="shared" ref="K28" si="17">SUM(K5:K27)</f>
        <v>2294012.3083000006</v>
      </c>
      <c r="L28" s="16">
        <f t="shared" ref="L28" si="18">SUM(L5:L27)</f>
        <v>314327.69999999995</v>
      </c>
      <c r="M28" s="16">
        <f t="shared" ref="M28" si="19">SUM(M5:M27)</f>
        <v>1267291.8494323643</v>
      </c>
      <c r="N28" s="16">
        <f t="shared" ref="N28" si="20">SUM(N5:N27)</f>
        <v>6335831.6519999998</v>
      </c>
      <c r="O28" s="16">
        <f t="shared" ref="O28:P28" si="21">SUM(O5:O27)</f>
        <v>10742860.355735438</v>
      </c>
      <c r="P28" s="83">
        <f t="shared" si="21"/>
        <v>-20533662.978434801</v>
      </c>
      <c r="S28" s="16">
        <f>SUM(S5:S27)</f>
        <v>325321.11634397169</v>
      </c>
      <c r="T28" s="16">
        <f t="shared" ref="T28" si="22">SUM(T5:T27)</f>
        <v>437591.63873100019</v>
      </c>
      <c r="U28" s="16">
        <f t="shared" ref="U28" si="23">SUM(U5:U27)</f>
        <v>163347.36499999996</v>
      </c>
      <c r="V28" s="16">
        <f t="shared" ref="V28" si="24">SUM(V5:V27)</f>
        <v>595884.33426977287</v>
      </c>
      <c r="W28" s="16">
        <f t="shared" ref="W28" si="25">SUM(W5:W27)</f>
        <v>1211101.9528399997</v>
      </c>
      <c r="X28" s="16">
        <f t="shared" ref="X28:Y28" si="26">SUM(X5:X27)</f>
        <v>2733246.4071847447</v>
      </c>
      <c r="Y28" s="83">
        <f t="shared" si="26"/>
        <v>-17800416.571250055</v>
      </c>
      <c r="AB28" s="16">
        <f>SUM(AB5:AB27)</f>
        <v>256840.36784769117</v>
      </c>
      <c r="AC28" s="16">
        <f t="shared" ref="AC28" si="27">SUM(AC5:AC27)</f>
        <v>328330.65818247054</v>
      </c>
      <c r="AD28" s="16">
        <f t="shared" ref="AD28" si="28">SUM(AD5:AD27)</f>
        <v>109710.39480999994</v>
      </c>
      <c r="AE28" s="16">
        <f t="shared" ref="AE28" si="29">SUM(AE5:AE27)</f>
        <v>424828.03007819178</v>
      </c>
      <c r="AF28" s="16">
        <f t="shared" ref="AF28" si="30">SUM(AF5:AF27)</f>
        <v>911634.49554280029</v>
      </c>
      <c r="AG28" s="16">
        <f t="shared" ref="AG28:AH28" si="31">SUM(AG5:AG27)</f>
        <v>2031343.9464611539</v>
      </c>
      <c r="AH28" s="83">
        <f t="shared" si="31"/>
        <v>-15769072.624788905</v>
      </c>
      <c r="AK28" s="16">
        <f>SUM(AK5:AK27)</f>
        <v>207415.43516096467</v>
      </c>
      <c r="AL28" s="16">
        <f t="shared" ref="AL28" si="32">SUM(AL5:AL27)</f>
        <v>261996.88680926262</v>
      </c>
      <c r="AM28" s="16">
        <f t="shared" ref="AM28" si="33">SUM(AM5:AM27)</f>
        <v>80409.403637299998</v>
      </c>
      <c r="AN28" s="16">
        <f t="shared" ref="AN28" si="34">SUM(AN5:AN27)</f>
        <v>328475.95310743636</v>
      </c>
      <c r="AO28" s="16">
        <f t="shared" ref="AO28" si="35">SUM(AO5:AO27)</f>
        <v>738165.3885346764</v>
      </c>
      <c r="AP28" s="16">
        <f t="shared" ref="AP28:AQ28" si="36">SUM(AP5:AP27)</f>
        <v>1616463.0672496399</v>
      </c>
      <c r="AQ28" s="83">
        <f t="shared" si="36"/>
        <v>-14152609.557539264</v>
      </c>
      <c r="AT28" s="16">
        <f>SUM(AT5:AT27)</f>
        <v>171054.91037630048</v>
      </c>
      <c r="AU28" s="16">
        <f t="shared" ref="AU28" si="37">SUM(AU5:AU27)</f>
        <v>218230.50922260236</v>
      </c>
      <c r="AV28" s="16">
        <f t="shared" ref="AV28" si="38">SUM(AV5:AV27)</f>
        <v>63128.93237505696</v>
      </c>
      <c r="AW28" s="16">
        <f t="shared" ref="AW28" si="39">SUM(AW5:AW27)</f>
        <v>269246.94966929656</v>
      </c>
      <c r="AX28" s="16">
        <f t="shared" ref="AX28" si="40">SUM(AX5:AX27)</f>
        <v>627189.35982991569</v>
      </c>
      <c r="AY28" s="16">
        <f t="shared" ref="AY28:AZ28" si="41">SUM(AY5:AY27)</f>
        <v>1348850.6614731723</v>
      </c>
      <c r="AZ28" s="83">
        <f t="shared" si="41"/>
        <v>-12803758.896066092</v>
      </c>
    </row>
    <row r="29" spans="1:52" ht="13.5" thickTop="1" x14ac:dyDescent="0.2"/>
    <row r="30" spans="1:52" x14ac:dyDescent="0.2">
      <c r="AT30" s="26">
        <f t="shared" ref="AT30:AW30" si="42">SUM(B28,J28,S28,AB28,AK28,AT28)</f>
        <v>-1422587.3081337046</v>
      </c>
      <c r="AU30" s="26">
        <f t="shared" si="42"/>
        <v>-2075841.6087546642</v>
      </c>
      <c r="AV30" s="26">
        <f t="shared" si="42"/>
        <v>-532146.20417764317</v>
      </c>
      <c r="AW30" s="26">
        <f t="shared" si="42"/>
        <v>-2475802.2237474718</v>
      </c>
      <c r="AX30" s="26">
        <f>SUM(F28,N28,W28,AF28,AO28,AX28)</f>
        <v>-6297381.5512526073</v>
      </c>
    </row>
    <row r="33" spans="10:10" x14ac:dyDescent="0.2">
      <c r="J33" t="s">
        <v>33</v>
      </c>
    </row>
  </sheetData>
  <mergeCells count="6">
    <mergeCell ref="AT3:AY3"/>
    <mergeCell ref="B3:G3"/>
    <mergeCell ref="J3:O3"/>
    <mergeCell ref="S3:X3"/>
    <mergeCell ref="AB3:AG3"/>
    <mergeCell ref="AK3:AP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CC43"/>
  <sheetViews>
    <sheetView topLeftCell="BC1" zoomScale="85" zoomScaleNormal="85" workbookViewId="0">
      <selection activeCell="BW16" sqref="BW16"/>
    </sheetView>
  </sheetViews>
  <sheetFormatPr defaultRowHeight="12.75" x14ac:dyDescent="0.2"/>
  <cols>
    <col min="5" max="5" width="11.28515625" bestFit="1" customWidth="1"/>
    <col min="6" max="6" width="1.42578125" customWidth="1"/>
    <col min="8" max="11" width="11.28515625" bestFit="1" customWidth="1"/>
    <col min="12" max="12" width="12.28515625" bestFit="1" customWidth="1"/>
    <col min="13" max="13" width="11.85546875" bestFit="1" customWidth="1"/>
    <col min="14" max="14" width="12.28515625" bestFit="1" customWidth="1"/>
    <col min="15" max="15" width="12.28515625" customWidth="1"/>
    <col min="16" max="16" width="9.5703125" customWidth="1"/>
    <col min="17" max="18" width="12.28515625" bestFit="1" customWidth="1"/>
    <col min="19" max="19" width="9.7109375" bestFit="1" customWidth="1"/>
    <col min="20" max="21" width="11.28515625" bestFit="1" customWidth="1"/>
    <col min="22" max="22" width="12.28515625" bestFit="1" customWidth="1"/>
    <col min="24" max="24" width="2.85546875" customWidth="1"/>
    <col min="25" max="26" width="11.28515625" bestFit="1" customWidth="1"/>
    <col min="27" max="27" width="9.7109375" bestFit="1" customWidth="1"/>
    <col min="28" max="30" width="11.28515625" bestFit="1" customWidth="1"/>
    <col min="32" max="32" width="4.28515625" customWidth="1"/>
    <col min="33" max="34" width="11.28515625" bestFit="1" customWidth="1"/>
    <col min="35" max="35" width="9.7109375" bestFit="1" customWidth="1"/>
    <col min="36" max="37" width="11.28515625" bestFit="1" customWidth="1"/>
    <col min="38" max="38" width="12.28515625" bestFit="1" customWidth="1"/>
    <col min="40" max="40" width="4" customWidth="1"/>
    <col min="41" max="42" width="11.28515625" bestFit="1" customWidth="1"/>
    <col min="43" max="43" width="9.7109375" bestFit="1" customWidth="1"/>
    <col min="44" max="45" width="11.28515625" bestFit="1" customWidth="1"/>
    <col min="46" max="46" width="12.28515625" bestFit="1" customWidth="1"/>
    <col min="49" max="50" width="11.28515625" bestFit="1" customWidth="1"/>
    <col min="51" max="51" width="9.7109375" bestFit="1" customWidth="1"/>
    <col min="52" max="53" width="11.28515625" bestFit="1" customWidth="1"/>
    <col min="54" max="54" width="12.28515625" bestFit="1" customWidth="1"/>
    <col min="57" max="58" width="11.28515625" bestFit="1" customWidth="1"/>
    <col min="59" max="59" width="9.7109375" bestFit="1" customWidth="1"/>
    <col min="60" max="61" width="11.28515625" bestFit="1" customWidth="1"/>
    <col min="62" max="62" width="12.28515625" bestFit="1" customWidth="1"/>
    <col min="66" max="67" width="9.7109375" bestFit="1" customWidth="1"/>
    <col min="69" max="70" width="9.7109375" bestFit="1" customWidth="1"/>
    <col min="71" max="71" width="11.28515625" bestFit="1" customWidth="1"/>
    <col min="75" max="76" width="9.7109375" bestFit="1" customWidth="1"/>
    <col min="78" max="79" width="9.7109375" bestFit="1" customWidth="1"/>
    <col min="80" max="80" width="11.28515625" bestFit="1" customWidth="1"/>
  </cols>
  <sheetData>
    <row r="1" spans="1:80" x14ac:dyDescent="0.2">
      <c r="A1" s="1" t="s">
        <v>34</v>
      </c>
      <c r="G1" s="1"/>
    </row>
    <row r="3" spans="1:80" x14ac:dyDescent="0.2">
      <c r="H3" s="97" t="s">
        <v>35</v>
      </c>
      <c r="I3" s="97"/>
      <c r="J3" s="97"/>
      <c r="K3" s="97"/>
      <c r="L3" s="97"/>
      <c r="Q3" s="97" t="s">
        <v>36</v>
      </c>
      <c r="R3" s="97"/>
      <c r="S3" s="97"/>
      <c r="T3" s="97"/>
      <c r="U3" s="97"/>
      <c r="Y3" s="97" t="s">
        <v>37</v>
      </c>
      <c r="Z3" s="97"/>
      <c r="AA3" s="97"/>
      <c r="AB3" s="97"/>
      <c r="AC3" s="97"/>
      <c r="AG3" s="97" t="s">
        <v>38</v>
      </c>
      <c r="AH3" s="97"/>
      <c r="AI3" s="97"/>
      <c r="AJ3" s="97"/>
      <c r="AK3" s="97"/>
      <c r="AO3" s="97" t="s">
        <v>39</v>
      </c>
      <c r="AP3" s="97"/>
      <c r="AQ3" s="97"/>
      <c r="AR3" s="97"/>
      <c r="AS3" s="97"/>
      <c r="AW3" s="97" t="s">
        <v>40</v>
      </c>
      <c r="AX3" s="97"/>
      <c r="AY3" s="97"/>
      <c r="AZ3" s="97"/>
      <c r="BA3" s="97"/>
      <c r="BE3" s="97" t="s">
        <v>41</v>
      </c>
      <c r="BF3" s="97"/>
      <c r="BG3" s="97"/>
      <c r="BH3" s="97"/>
      <c r="BI3" s="97"/>
      <c r="BN3" s="97" t="s">
        <v>42</v>
      </c>
      <c r="BO3" s="97"/>
      <c r="BP3" s="97"/>
      <c r="BQ3" s="97"/>
      <c r="BR3" s="97"/>
      <c r="BW3" s="97" t="s">
        <v>43</v>
      </c>
      <c r="BX3" s="97"/>
      <c r="BY3" s="97"/>
      <c r="BZ3" s="97"/>
      <c r="CA3" s="97"/>
    </row>
    <row r="4" spans="1:80" ht="13.5" thickBot="1" x14ac:dyDescent="0.25">
      <c r="H4" s="2" t="s">
        <v>1</v>
      </c>
      <c r="I4" s="2" t="s">
        <v>2</v>
      </c>
      <c r="J4" s="2" t="s">
        <v>3</v>
      </c>
      <c r="K4" s="2" t="s">
        <v>4</v>
      </c>
      <c r="L4" s="2" t="s">
        <v>5</v>
      </c>
      <c r="M4" s="2" t="s">
        <v>26</v>
      </c>
      <c r="Q4" s="2" t="s">
        <v>1</v>
      </c>
      <c r="R4" s="2" t="s">
        <v>2</v>
      </c>
      <c r="S4" s="2" t="s">
        <v>3</v>
      </c>
      <c r="T4" s="2" t="s">
        <v>4</v>
      </c>
      <c r="U4" s="2" t="s">
        <v>5</v>
      </c>
      <c r="V4" s="2" t="s">
        <v>26</v>
      </c>
      <c r="Y4" s="2" t="s">
        <v>1</v>
      </c>
      <c r="Z4" s="2" t="s">
        <v>2</v>
      </c>
      <c r="AA4" s="2" t="s">
        <v>3</v>
      </c>
      <c r="AB4" s="2" t="s">
        <v>4</v>
      </c>
      <c r="AC4" s="2" t="s">
        <v>5</v>
      </c>
      <c r="AD4" s="2" t="s">
        <v>26</v>
      </c>
      <c r="AG4" s="2" t="s">
        <v>1</v>
      </c>
      <c r="AH4" s="2" t="s">
        <v>2</v>
      </c>
      <c r="AI4" s="2" t="s">
        <v>3</v>
      </c>
      <c r="AJ4" s="2" t="s">
        <v>4</v>
      </c>
      <c r="AK4" s="2" t="s">
        <v>5</v>
      </c>
      <c r="AL4" s="2" t="s">
        <v>26</v>
      </c>
      <c r="AO4" s="2" t="s">
        <v>1</v>
      </c>
      <c r="AP4" s="2" t="s">
        <v>2</v>
      </c>
      <c r="AQ4" s="2" t="s">
        <v>3</v>
      </c>
      <c r="AR4" s="2" t="s">
        <v>4</v>
      </c>
      <c r="AS4" s="2" t="s">
        <v>5</v>
      </c>
      <c r="AT4" s="2" t="s">
        <v>26</v>
      </c>
      <c r="AW4" s="2" t="s">
        <v>1</v>
      </c>
      <c r="AX4" s="2" t="s">
        <v>2</v>
      </c>
      <c r="AY4" s="2" t="s">
        <v>3</v>
      </c>
      <c r="AZ4" s="2" t="s">
        <v>4</v>
      </c>
      <c r="BA4" s="2" t="s">
        <v>5</v>
      </c>
      <c r="BB4" s="2" t="s">
        <v>26</v>
      </c>
      <c r="BE4" s="2" t="s">
        <v>1</v>
      </c>
      <c r="BF4" s="2" t="s">
        <v>2</v>
      </c>
      <c r="BG4" s="2" t="s">
        <v>3</v>
      </c>
      <c r="BH4" s="2" t="s">
        <v>4</v>
      </c>
      <c r="BI4" s="2" t="s">
        <v>5</v>
      </c>
      <c r="BJ4" s="2" t="s">
        <v>26</v>
      </c>
      <c r="BN4" s="2" t="s">
        <v>1</v>
      </c>
      <c r="BO4" s="2" t="s">
        <v>2</v>
      </c>
      <c r="BP4" s="2" t="s">
        <v>3</v>
      </c>
      <c r="BQ4" s="2" t="s">
        <v>4</v>
      </c>
      <c r="BR4" s="2" t="s">
        <v>5</v>
      </c>
      <c r="BS4" s="2" t="s">
        <v>26</v>
      </c>
      <c r="BW4" s="2" t="s">
        <v>1</v>
      </c>
      <c r="BX4" s="2" t="s">
        <v>2</v>
      </c>
      <c r="BY4" s="2" t="s">
        <v>3</v>
      </c>
      <c r="BZ4" s="2" t="s">
        <v>4</v>
      </c>
      <c r="CA4" s="2" t="s">
        <v>5</v>
      </c>
      <c r="CB4" s="2" t="s">
        <v>26</v>
      </c>
    </row>
    <row r="6" spans="1:80" x14ac:dyDescent="0.2">
      <c r="A6" t="s">
        <v>44</v>
      </c>
      <c r="H6" s="26">
        <f>+'BRZ Rates'!$I$22</f>
        <v>-2914615.9838657081</v>
      </c>
      <c r="I6" s="26">
        <f>+'ERZ Rates'!$I$24</f>
        <v>-5614965.8949999958</v>
      </c>
      <c r="J6" s="26">
        <f>+'GRZ Rates'!$I$22</f>
        <v>-1263070.0000000019</v>
      </c>
      <c r="K6" s="26">
        <f>+'HRZ Rates'!$I$23</f>
        <v>-5361529.3403045321</v>
      </c>
      <c r="L6" s="26">
        <f>+'PRZ Rates'!$I$21</f>
        <v>-16121304.4</v>
      </c>
      <c r="M6" s="19">
        <f>SUM(H6:L6)</f>
        <v>-31275485.619170241</v>
      </c>
      <c r="Q6" s="26">
        <f>+'BRZ Rates'!L22</f>
        <v>-2383219.1378626339</v>
      </c>
      <c r="R6" s="26">
        <f>+'ERZ Rates'!L24</f>
        <v>-3320953.5866999952</v>
      </c>
      <c r="S6" s="26">
        <f>+'GRZ Rates'!L22</f>
        <v>-948742.30000000203</v>
      </c>
      <c r="T6" s="26">
        <f>+'HRZ Rates'!L23</f>
        <v>-4094237.4908721675</v>
      </c>
      <c r="U6" s="26">
        <f>+'PRZ Rates'!L21</f>
        <v>-9785472.7479999997</v>
      </c>
      <c r="V6" s="19">
        <f>SUM(Q6:U6)</f>
        <v>-20532625.263434798</v>
      </c>
      <c r="Y6" s="26">
        <f>+'BRZ Rates'!M22</f>
        <v>-2057898.0215186621</v>
      </c>
      <c r="Z6" s="26">
        <f>+'ERZ Rates'!M24</f>
        <v>-2883361.9479689947</v>
      </c>
      <c r="AA6" s="26">
        <f>+'GRZ Rates'!M22</f>
        <v>-785394.93500000203</v>
      </c>
      <c r="AB6" s="26">
        <f>+'HRZ Rates'!M23</f>
        <v>-3498353.1566023943</v>
      </c>
      <c r="AC6" s="26">
        <f>+'PRZ Rates'!M21</f>
        <v>-8574370.7951599993</v>
      </c>
      <c r="AD6" s="19">
        <f>SUM(Y6:AC6)</f>
        <v>-17799378.856250055</v>
      </c>
      <c r="AG6" s="26">
        <f>+'BRZ Rates'!N22</f>
        <v>-1801057.6536709708</v>
      </c>
      <c r="AH6" s="26">
        <f>+'ERZ Rates'!N24</f>
        <v>-2555031.2897865237</v>
      </c>
      <c r="AI6" s="26">
        <f>+'GRZ Rates'!N22</f>
        <v>-675684.54019000207</v>
      </c>
      <c r="AJ6" s="26">
        <f>+'HRZ Rates'!N23</f>
        <v>-3073525.1265242025</v>
      </c>
      <c r="AK6" s="26">
        <f>+'PRZ Rates'!N21</f>
        <v>-7662736.2996171983</v>
      </c>
      <c r="AL6" s="19">
        <f>SUM(AG6:AK6)</f>
        <v>-15768034.909788897</v>
      </c>
      <c r="AO6" s="26">
        <f>+'BRZ Rates'!O22</f>
        <v>-1593642.2185100061</v>
      </c>
      <c r="AP6" s="26">
        <f>+'ERZ Rates'!O24</f>
        <v>-2293034.4029772612</v>
      </c>
      <c r="AQ6" s="26">
        <f>+'GRZ Rates'!O22</f>
        <v>-595275.13655270205</v>
      </c>
      <c r="AR6" s="26">
        <f>+'HRZ Rates'!O23</f>
        <v>-2745049.1734167663</v>
      </c>
      <c r="AS6" s="26">
        <f>+'PRZ Rates'!O21</f>
        <v>-6924570.911082522</v>
      </c>
      <c r="AT6" s="19">
        <f>SUM(AO6:AS6)</f>
        <v>-14151571.842539258</v>
      </c>
      <c r="AW6" s="26">
        <f>+'BRZ Rates'!P22</f>
        <v>-19994.35763769364</v>
      </c>
      <c r="AX6" s="26">
        <f>+'ERZ Rates'!P24</f>
        <v>-98547.053754662862</v>
      </c>
      <c r="AY6" s="26">
        <f>+'GRZ Rates'!P22</f>
        <v>76138.795822356769</v>
      </c>
      <c r="AZ6" s="26">
        <f>+'HRZ Rates'!P23</f>
        <v>32587.445204793476</v>
      </c>
      <c r="BA6" s="26">
        <f>+'PRZ Rates'!P21</f>
        <v>-517704.35125260521</v>
      </c>
      <c r="BB6" s="19">
        <f>SUM(AW6:BA6)</f>
        <v>-527519.52161781141</v>
      </c>
      <c r="BE6" s="26">
        <f>+'BRZ Rates'!Q22</f>
        <v>-87209.416131916689</v>
      </c>
      <c r="BF6" s="26">
        <f>+'ERZ Rates'!Q24</f>
        <v>-227766.21253910521</v>
      </c>
      <c r="BG6" s="26">
        <f>+'GRZ Rates'!Q22</f>
        <v>-5724.5368820931762</v>
      </c>
      <c r="BH6" s="26">
        <f>+'HRZ Rates'!Q23</f>
        <v>-199301.43253862811</v>
      </c>
      <c r="BI6" s="26">
        <f>+'PRZ Rates'!Q21</f>
        <v>-855764.9963645339</v>
      </c>
      <c r="BJ6" s="19">
        <f>SUM(BE6:BI6)</f>
        <v>-1375766.5944562771</v>
      </c>
      <c r="BN6" s="26">
        <f>+'BRZ Rates'!R22</f>
        <v>-127003.01413145592</v>
      </c>
      <c r="BO6" s="26">
        <f>+'ERZ Rates'!R24</f>
        <v>-283070.47198374569</v>
      </c>
      <c r="BP6" s="26">
        <f>+'GRZ Rates'!R22</f>
        <v>-43040.688609401579</v>
      </c>
      <c r="BQ6" s="26">
        <f>+'HRZ Rates'!R23</f>
        <v>-296967.45695219515</v>
      </c>
      <c r="BR6" s="26">
        <f>+'PRZ Rates'!R21</f>
        <v>-972418.04556499608</v>
      </c>
      <c r="BS6" s="19">
        <f>SUM(BN6:BR6)</f>
        <v>-1722499.6772417943</v>
      </c>
      <c r="BW6" s="26">
        <f>+'BRZ Rates'!S22</f>
        <v>-148903.48150543671</v>
      </c>
      <c r="BX6" s="26">
        <f>+'ERZ Rates'!S24</f>
        <v>-302464.6936553081</v>
      </c>
      <c r="BY6" s="26">
        <f>+'GRZ Rates'!S22</f>
        <v>-59256.355943332775</v>
      </c>
      <c r="BZ6" s="26">
        <f>+'HRZ Rates'!S23</f>
        <v>-331771.93394457013</v>
      </c>
      <c r="CA6" s="26">
        <f>+'PRZ Rates'!S21</f>
        <v>-988127.79753302503</v>
      </c>
      <c r="CB6" s="19">
        <f>SUM(BW6:CA6)</f>
        <v>-1830524.2625816728</v>
      </c>
    </row>
    <row r="7" spans="1:80" x14ac:dyDescent="0.2">
      <c r="A7" t="s">
        <v>45</v>
      </c>
      <c r="H7" s="9">
        <v>0.26500000000000001</v>
      </c>
      <c r="I7" s="9">
        <v>0.26500000000000001</v>
      </c>
      <c r="J7" s="9">
        <v>0.26500000000000001</v>
      </c>
      <c r="K7" s="9">
        <v>0.26500000000000001</v>
      </c>
      <c r="L7" s="9">
        <v>0.26500000000000001</v>
      </c>
      <c r="M7" s="20">
        <v>0.26500000000000001</v>
      </c>
      <c r="Q7" s="9">
        <v>0.26500000000000001</v>
      </c>
      <c r="R7" s="9">
        <v>0.26500000000000001</v>
      </c>
      <c r="S7" s="9">
        <v>0.26500000000000001</v>
      </c>
      <c r="T7" s="9">
        <v>0.26500000000000001</v>
      </c>
      <c r="U7" s="9">
        <v>0.26500000000000001</v>
      </c>
      <c r="V7" s="20">
        <v>0.26500000000000001</v>
      </c>
      <c r="Y7" s="9">
        <v>0.26500000000000001</v>
      </c>
      <c r="Z7" s="9">
        <v>0.26500000000000001</v>
      </c>
      <c r="AA7" s="9">
        <v>0.26500000000000001</v>
      </c>
      <c r="AB7" s="9">
        <v>0.26500000000000001</v>
      </c>
      <c r="AC7" s="9">
        <v>0.26500000000000001</v>
      </c>
      <c r="AD7" s="20">
        <v>0.26500000000000001</v>
      </c>
      <c r="AG7" s="9">
        <v>0.26500000000000001</v>
      </c>
      <c r="AH7" s="9">
        <v>0.26500000000000001</v>
      </c>
      <c r="AI7" s="9">
        <v>0.26500000000000001</v>
      </c>
      <c r="AJ7" s="9">
        <v>0.26500000000000001</v>
      </c>
      <c r="AK7" s="9">
        <v>0.26500000000000001</v>
      </c>
      <c r="AL7" s="20">
        <v>0.26500000000000001</v>
      </c>
      <c r="AO7" s="9">
        <v>0.26500000000000001</v>
      </c>
      <c r="AP7" s="9">
        <v>0.26500000000000001</v>
      </c>
      <c r="AQ7" s="9">
        <v>0.26500000000000001</v>
      </c>
      <c r="AR7" s="9">
        <v>0.26500000000000001</v>
      </c>
      <c r="AS7" s="9">
        <v>0.26500000000000001</v>
      </c>
      <c r="AT7" s="20">
        <v>0.26500000000000001</v>
      </c>
      <c r="AW7" s="9">
        <v>0.26500000000000001</v>
      </c>
      <c r="AX7" s="9">
        <v>0.26500000000000001</v>
      </c>
      <c r="AY7" s="9">
        <v>0.26500000000000001</v>
      </c>
      <c r="AZ7" s="9">
        <v>0.26500000000000001</v>
      </c>
      <c r="BA7" s="9">
        <v>0.26500000000000001</v>
      </c>
      <c r="BB7" s="20">
        <v>0.26500000000000001</v>
      </c>
      <c r="BE7" s="9">
        <v>0.26500000000000001</v>
      </c>
      <c r="BF7" s="9">
        <v>0.26500000000000001</v>
      </c>
      <c r="BG7" s="9">
        <v>0.26500000000000001</v>
      </c>
      <c r="BH7" s="9">
        <v>0.26500000000000001</v>
      </c>
      <c r="BI7" s="9">
        <v>0.26500000000000001</v>
      </c>
      <c r="BJ7" s="20">
        <v>0.26500000000000001</v>
      </c>
      <c r="BN7" s="9">
        <v>0.26500000000000001</v>
      </c>
      <c r="BO7" s="9">
        <v>0.26500000000000001</v>
      </c>
      <c r="BP7" s="9">
        <v>0.26500000000000001</v>
      </c>
      <c r="BQ7" s="9">
        <v>0.26500000000000001</v>
      </c>
      <c r="BR7" s="9">
        <v>0.26500000000000001</v>
      </c>
      <c r="BS7" s="20">
        <v>0.26500000000000001</v>
      </c>
      <c r="BW7" s="9">
        <v>0.26500000000000001</v>
      </c>
      <c r="BX7" s="9">
        <v>0.26500000000000001</v>
      </c>
      <c r="BY7" s="9">
        <v>0.26500000000000001</v>
      </c>
      <c r="BZ7" s="9">
        <v>0.26500000000000001</v>
      </c>
      <c r="CA7" s="9">
        <v>0.26500000000000001</v>
      </c>
      <c r="CB7" s="20">
        <v>0.26500000000000001</v>
      </c>
    </row>
    <row r="8" spans="1:80" x14ac:dyDescent="0.2">
      <c r="A8" t="s">
        <v>46</v>
      </c>
      <c r="H8" s="3">
        <f>H6*H7</f>
        <v>-772373.23572441272</v>
      </c>
      <c r="I8" s="3">
        <f t="shared" ref="I8:M8" si="0">I6*I7</f>
        <v>-1487965.9621749991</v>
      </c>
      <c r="J8" s="3">
        <f t="shared" si="0"/>
        <v>-334713.55000000051</v>
      </c>
      <c r="K8" s="3">
        <f t="shared" si="0"/>
        <v>-1420805.2751807012</v>
      </c>
      <c r="L8" s="3">
        <f t="shared" si="0"/>
        <v>-4272145.6660000002</v>
      </c>
      <c r="M8" s="21">
        <f t="shared" si="0"/>
        <v>-8288003.6890801145</v>
      </c>
      <c r="Q8" s="3">
        <f>Q6*Q7</f>
        <v>-631553.07153359801</v>
      </c>
      <c r="R8" s="3">
        <f t="shared" ref="R8:V8" si="1">R6*R7</f>
        <v>-880052.7004754988</v>
      </c>
      <c r="S8" s="3">
        <f t="shared" si="1"/>
        <v>-251416.70950000055</v>
      </c>
      <c r="T8" s="3">
        <f t="shared" si="1"/>
        <v>-1084972.9350811245</v>
      </c>
      <c r="U8" s="3">
        <f t="shared" si="1"/>
        <v>-2593150.2782200002</v>
      </c>
      <c r="V8" s="21">
        <f t="shared" si="1"/>
        <v>-5441145.6948102219</v>
      </c>
      <c r="Y8" s="3">
        <f>Y6*Y7</f>
        <v>-545342.97570244549</v>
      </c>
      <c r="Z8" s="3">
        <f t="shared" ref="Z8:AD8" si="2">Z6*Z7</f>
        <v>-764090.91621178365</v>
      </c>
      <c r="AA8" s="3">
        <f t="shared" si="2"/>
        <v>-208129.65777500055</v>
      </c>
      <c r="AB8" s="3">
        <f t="shared" si="2"/>
        <v>-927063.58649963455</v>
      </c>
      <c r="AC8" s="3">
        <f t="shared" si="2"/>
        <v>-2272208.2607173999</v>
      </c>
      <c r="AD8" s="21">
        <f t="shared" si="2"/>
        <v>-4716835.3969062651</v>
      </c>
      <c r="AG8" s="3">
        <f>AG6*AG7</f>
        <v>-477280.27822280728</v>
      </c>
      <c r="AH8" s="3">
        <f t="shared" ref="AH8:AL8" si="3">AH6*AH7</f>
        <v>-677083.29179342883</v>
      </c>
      <c r="AI8" s="3">
        <f t="shared" si="3"/>
        <v>-179056.40315035055</v>
      </c>
      <c r="AJ8" s="3">
        <f t="shared" si="3"/>
        <v>-814484.15852891374</v>
      </c>
      <c r="AK8" s="3">
        <f t="shared" si="3"/>
        <v>-2030625.1193985576</v>
      </c>
      <c r="AL8" s="21">
        <f t="shared" si="3"/>
        <v>-4178529.2510940582</v>
      </c>
      <c r="AO8" s="3">
        <f>AO6*AO7</f>
        <v>-422315.18790515163</v>
      </c>
      <c r="AP8" s="3">
        <f t="shared" ref="AP8:AT8" si="4">AP6*AP7</f>
        <v>-607654.11678897426</v>
      </c>
      <c r="AQ8" s="3">
        <f t="shared" si="4"/>
        <v>-157747.91118646605</v>
      </c>
      <c r="AR8" s="3">
        <f t="shared" si="4"/>
        <v>-727438.03095544316</v>
      </c>
      <c r="AS8" s="3">
        <f t="shared" si="4"/>
        <v>-1835011.2914368685</v>
      </c>
      <c r="AT8" s="21">
        <f t="shared" si="4"/>
        <v>-3750166.5382729038</v>
      </c>
      <c r="AW8" s="3">
        <f>AW6*AW7</f>
        <v>-5298.504773988815</v>
      </c>
      <c r="AX8" s="3">
        <f t="shared" ref="AX8:BB8" si="5">AX6*AX7</f>
        <v>-26114.969244985659</v>
      </c>
      <c r="AY8" s="3">
        <f t="shared" si="5"/>
        <v>20176.780892924544</v>
      </c>
      <c r="AZ8" s="3">
        <f t="shared" si="5"/>
        <v>8635.6729792702718</v>
      </c>
      <c r="BA8" s="3">
        <f t="shared" si="5"/>
        <v>-137191.6530819404</v>
      </c>
      <c r="BB8" s="21">
        <f t="shared" si="5"/>
        <v>-139792.67322872003</v>
      </c>
      <c r="BE8" s="3">
        <f>BE6*BE7</f>
        <v>-23110.495274957924</v>
      </c>
      <c r="BF8" s="3">
        <f t="shared" ref="BF8:BJ8" si="6">BF6*BF7</f>
        <v>-60358.046322862887</v>
      </c>
      <c r="BG8" s="3">
        <f t="shared" si="6"/>
        <v>-1517.0022737546917</v>
      </c>
      <c r="BH8" s="3">
        <f t="shared" si="6"/>
        <v>-52814.879622736451</v>
      </c>
      <c r="BI8" s="3">
        <f t="shared" si="6"/>
        <v>-226777.72403660149</v>
      </c>
      <c r="BJ8" s="21">
        <f t="shared" si="6"/>
        <v>-364578.14753091347</v>
      </c>
      <c r="BN8" s="3">
        <f>BN6*BN7</f>
        <v>-33655.798744835818</v>
      </c>
      <c r="BO8" s="3">
        <f t="shared" ref="BO8:BS8" si="7">BO6*BO7</f>
        <v>-75013.675075692619</v>
      </c>
      <c r="BP8" s="3">
        <f t="shared" si="7"/>
        <v>-11405.782481491418</v>
      </c>
      <c r="BQ8" s="3">
        <f t="shared" si="7"/>
        <v>-78696.376092331717</v>
      </c>
      <c r="BR8" s="3">
        <f t="shared" si="7"/>
        <v>-257690.78207472397</v>
      </c>
      <c r="BS8" s="21">
        <f t="shared" si="7"/>
        <v>-456462.41446907551</v>
      </c>
      <c r="BW8" s="3">
        <f>BW6*BW7</f>
        <v>-39459.422598940728</v>
      </c>
      <c r="BX8" s="3">
        <f t="shared" ref="BX8:CB8" si="8">BX6*BX7</f>
        <v>-80153.143818656652</v>
      </c>
      <c r="BY8" s="3">
        <f t="shared" si="8"/>
        <v>-15702.934324983185</v>
      </c>
      <c r="BZ8" s="3">
        <f t="shared" si="8"/>
        <v>-87919.562495311096</v>
      </c>
      <c r="CA8" s="3">
        <f t="shared" si="8"/>
        <v>-261853.86634625166</v>
      </c>
      <c r="CB8" s="21">
        <f t="shared" si="8"/>
        <v>-485088.92958414328</v>
      </c>
    </row>
    <row r="9" spans="1:80" x14ac:dyDescent="0.2">
      <c r="A9" t="s">
        <v>47</v>
      </c>
      <c r="D9">
        <f>1/(1-26.5%)</f>
        <v>1.3605442176870748</v>
      </c>
      <c r="H9" s="26">
        <f t="shared" ref="H9:M9" si="9">+H8*$D$9-H8</f>
        <v>-278474.70403669297</v>
      </c>
      <c r="I9" s="26">
        <f t="shared" si="9"/>
        <v>-536477.52377738059</v>
      </c>
      <c r="J9" s="26">
        <f t="shared" si="9"/>
        <v>-120679.0350340138</v>
      </c>
      <c r="K9" s="26">
        <f t="shared" si="9"/>
        <v>-512263.12642569491</v>
      </c>
      <c r="L9" s="26">
        <f t="shared" si="9"/>
        <v>-1540297.4169931971</v>
      </c>
      <c r="M9" s="19">
        <f t="shared" si="9"/>
        <v>-2988191.8062669793</v>
      </c>
      <c r="Q9" s="26">
        <f t="shared" ref="Q9:V9" si="10">+Q8*$D$9-Q8</f>
        <v>-227702.80810395023</v>
      </c>
      <c r="R9" s="26">
        <f t="shared" si="10"/>
        <v>-317297.91241633636</v>
      </c>
      <c r="S9" s="26">
        <f t="shared" si="10"/>
        <v>-90646.840840136254</v>
      </c>
      <c r="T9" s="26">
        <f t="shared" si="10"/>
        <v>-391180.71809047344</v>
      </c>
      <c r="U9" s="26">
        <f t="shared" si="10"/>
        <v>-934945.33840585034</v>
      </c>
      <c r="V9" s="19">
        <f t="shared" si="10"/>
        <v>-1961773.6178567465</v>
      </c>
      <c r="Y9" s="26">
        <f t="shared" ref="Y9:AD9" si="11">+Y8*$D$9-Y8</f>
        <v>-196620.25654577964</v>
      </c>
      <c r="Z9" s="26">
        <f t="shared" si="11"/>
        <v>-275488.56162737776</v>
      </c>
      <c r="AA9" s="26">
        <f t="shared" si="11"/>
        <v>-75039.944639966183</v>
      </c>
      <c r="AB9" s="26">
        <f t="shared" si="11"/>
        <v>-334247.4155406846</v>
      </c>
      <c r="AC9" s="26">
        <f t="shared" si="11"/>
        <v>-819231.54978246382</v>
      </c>
      <c r="AD9" s="19">
        <f t="shared" si="11"/>
        <v>-1700627.7281362722</v>
      </c>
      <c r="AG9" s="26">
        <f t="shared" ref="AG9:AL9" si="12">+AG8*$D$9-AG8</f>
        <v>-172080.64452931139</v>
      </c>
      <c r="AH9" s="26">
        <f t="shared" si="12"/>
        <v>-244118.46574865119</v>
      </c>
      <c r="AI9" s="26">
        <f t="shared" si="12"/>
        <v>-64557.750795704604</v>
      </c>
      <c r="AJ9" s="26">
        <f t="shared" si="12"/>
        <v>-293657.5537553227</v>
      </c>
      <c r="AK9" s="26">
        <f t="shared" si="12"/>
        <v>-732130.14508927567</v>
      </c>
      <c r="AL9" s="19">
        <f t="shared" si="12"/>
        <v>-1506544.5599182658</v>
      </c>
      <c r="AO9" s="26">
        <f t="shared" ref="AO9:AT9" si="13">+AO8*$D$9-AO8</f>
        <v>-152263.2990406329</v>
      </c>
      <c r="AP9" s="26">
        <f t="shared" si="13"/>
        <v>-219086.17816201109</v>
      </c>
      <c r="AQ9" s="26">
        <f t="shared" si="13"/>
        <v>-56875.097230494546</v>
      </c>
      <c r="AR9" s="26">
        <f t="shared" si="13"/>
        <v>-262273.57578665635</v>
      </c>
      <c r="AS9" s="26">
        <f t="shared" si="13"/>
        <v>-661602.71051805443</v>
      </c>
      <c r="AT9" s="19">
        <f t="shared" si="13"/>
        <v>-1352100.8607378495</v>
      </c>
      <c r="AW9" s="26">
        <f t="shared" ref="AW9:BB9" si="14">+AW8*$D$9-AW8</f>
        <v>-1910.3452586490284</v>
      </c>
      <c r="AX9" s="26">
        <f t="shared" si="14"/>
        <v>-9415.6011563553693</v>
      </c>
      <c r="AY9" s="26">
        <f t="shared" si="14"/>
        <v>7274.6216824829971</v>
      </c>
      <c r="AZ9" s="26">
        <f t="shared" si="14"/>
        <v>3113.5419585124109</v>
      </c>
      <c r="BA9" s="26">
        <f t="shared" si="14"/>
        <v>-49463.657233624777</v>
      </c>
      <c r="BB9" s="19">
        <f t="shared" si="14"/>
        <v>-50401.440007633733</v>
      </c>
      <c r="BE9" s="26">
        <f t="shared" ref="BE9:BJ9" si="15">+BE8*$D$9-BE8</f>
        <v>-8332.3554392705446</v>
      </c>
      <c r="BF9" s="26">
        <f t="shared" si="15"/>
        <v>-21761.744592596828</v>
      </c>
      <c r="BG9" s="26">
        <f t="shared" si="15"/>
        <v>-546.94639802039887</v>
      </c>
      <c r="BH9" s="26">
        <f t="shared" si="15"/>
        <v>-19042.09945581654</v>
      </c>
      <c r="BI9" s="26">
        <f t="shared" si="15"/>
        <v>-81763.397101631796</v>
      </c>
      <c r="BJ9" s="19">
        <f t="shared" si="15"/>
        <v>-131446.54298733611</v>
      </c>
      <c r="BN9" s="26">
        <f t="shared" ref="BN9:BS9" si="16">+BN8*$D$9-BN8</f>
        <v>-12134.403629090462</v>
      </c>
      <c r="BO9" s="26">
        <f t="shared" si="16"/>
        <v>-27045.746795998013</v>
      </c>
      <c r="BP9" s="26">
        <f t="shared" si="16"/>
        <v>-4112.2889218982655</v>
      </c>
      <c r="BQ9" s="26">
        <f t="shared" si="16"/>
        <v>-28373.523353017561</v>
      </c>
      <c r="BR9" s="26">
        <f t="shared" si="16"/>
        <v>-92908.921428301837</v>
      </c>
      <c r="BS9" s="19">
        <f t="shared" si="16"/>
        <v>-164574.88412830606</v>
      </c>
      <c r="BW9" s="26">
        <f t="shared" ref="BW9:CB9" si="17">+BW8*$D$9-BW8</f>
        <v>-14226.866651318764</v>
      </c>
      <c r="BX9" s="26">
        <f t="shared" si="17"/>
        <v>-28898.752533257153</v>
      </c>
      <c r="BY9" s="26">
        <f t="shared" si="17"/>
        <v>-5661.6021715925763</v>
      </c>
      <c r="BZ9" s="26">
        <f t="shared" si="17"/>
        <v>-31698.889879261813</v>
      </c>
      <c r="CA9" s="26">
        <f t="shared" si="17"/>
        <v>-94409.897390145139</v>
      </c>
      <c r="CB9" s="19">
        <f t="shared" si="17"/>
        <v>-174896.0086255754</v>
      </c>
    </row>
    <row r="10" spans="1:80" ht="13.5" thickBot="1" x14ac:dyDescent="0.25">
      <c r="A10" t="s">
        <v>48</v>
      </c>
      <c r="H10" s="16">
        <f>+H8+H9</f>
        <v>-1050847.9397611057</v>
      </c>
      <c r="I10" s="16">
        <f t="shared" ref="I10:M10" si="18">+I8+I9</f>
        <v>-2024443.4859523796</v>
      </c>
      <c r="J10" s="16">
        <f t="shared" si="18"/>
        <v>-455392.58503401431</v>
      </c>
      <c r="K10" s="16">
        <f t="shared" si="18"/>
        <v>-1933068.4016063961</v>
      </c>
      <c r="L10" s="16">
        <f t="shared" si="18"/>
        <v>-5812443.0829931973</v>
      </c>
      <c r="M10" s="22">
        <f t="shared" si="18"/>
        <v>-11276195.495347094</v>
      </c>
      <c r="Q10" s="16">
        <f>+Q8+Q9</f>
        <v>-859255.87963754823</v>
      </c>
      <c r="R10" s="16">
        <f t="shared" ref="R10:V10" si="19">+R8+R9</f>
        <v>-1197350.6128918352</v>
      </c>
      <c r="S10" s="16">
        <f t="shared" si="19"/>
        <v>-342063.5503401368</v>
      </c>
      <c r="T10" s="16">
        <f t="shared" si="19"/>
        <v>-1476153.653171598</v>
      </c>
      <c r="U10" s="16">
        <f t="shared" si="19"/>
        <v>-3528095.6166258506</v>
      </c>
      <c r="V10" s="22">
        <f t="shared" si="19"/>
        <v>-7402919.3126669684</v>
      </c>
      <c r="Y10" s="16">
        <f>+Y8+Y9</f>
        <v>-741963.23224822513</v>
      </c>
      <c r="Z10" s="16">
        <f t="shared" ref="Z10:AD10" si="20">+Z8+Z9</f>
        <v>-1039579.4778391614</v>
      </c>
      <c r="AA10" s="16">
        <f t="shared" si="20"/>
        <v>-283169.60241496674</v>
      </c>
      <c r="AB10" s="16">
        <f t="shared" si="20"/>
        <v>-1261311.0020403191</v>
      </c>
      <c r="AC10" s="16">
        <f t="shared" si="20"/>
        <v>-3091439.8104998637</v>
      </c>
      <c r="AD10" s="22">
        <f t="shared" si="20"/>
        <v>-6417463.1250425372</v>
      </c>
      <c r="AG10" s="16">
        <f>+AG8+AG9</f>
        <v>-649360.92275211867</v>
      </c>
      <c r="AH10" s="16">
        <f t="shared" ref="AH10:AL10" si="21">+AH8+AH9</f>
        <v>-921201.75754208001</v>
      </c>
      <c r="AI10" s="16">
        <f t="shared" si="21"/>
        <v>-243614.15394605516</v>
      </c>
      <c r="AJ10" s="16">
        <f t="shared" si="21"/>
        <v>-1108141.7122842364</v>
      </c>
      <c r="AK10" s="16">
        <f t="shared" si="21"/>
        <v>-2762755.2644878333</v>
      </c>
      <c r="AL10" s="22">
        <f t="shared" si="21"/>
        <v>-5685073.8110123239</v>
      </c>
      <c r="AO10" s="16">
        <f>+AO8+AO9</f>
        <v>-574578.48694578453</v>
      </c>
      <c r="AP10" s="16">
        <f t="shared" ref="AP10:AT10" si="22">+AP8+AP9</f>
        <v>-826740.29495098535</v>
      </c>
      <c r="AQ10" s="16">
        <f t="shared" si="22"/>
        <v>-214623.0084169606</v>
      </c>
      <c r="AR10" s="16">
        <f t="shared" si="22"/>
        <v>-989711.60674209951</v>
      </c>
      <c r="AS10" s="16">
        <f t="shared" si="22"/>
        <v>-2496614.0019549229</v>
      </c>
      <c r="AT10" s="22">
        <f t="shared" si="22"/>
        <v>-5102267.3990107533</v>
      </c>
      <c r="AW10" s="16">
        <f>+AW8+AW9</f>
        <v>-7208.8500326378435</v>
      </c>
      <c r="AX10" s="16">
        <f t="shared" ref="AX10:BB10" si="23">+AX8+AX9</f>
        <v>-35530.570401341029</v>
      </c>
      <c r="AY10" s="16">
        <f t="shared" si="23"/>
        <v>27451.402575407541</v>
      </c>
      <c r="AZ10" s="16">
        <f t="shared" si="23"/>
        <v>11749.214937782683</v>
      </c>
      <c r="BA10" s="16">
        <f t="shared" si="23"/>
        <v>-186655.31031556518</v>
      </c>
      <c r="BB10" s="22">
        <f t="shared" si="23"/>
        <v>-190194.11323635376</v>
      </c>
      <c r="BE10" s="16">
        <f>+BE8+BE9</f>
        <v>-31442.850714228469</v>
      </c>
      <c r="BF10" s="16">
        <f t="shared" ref="BF10:BJ10" si="24">+BF8+BF9</f>
        <v>-82119.790915459715</v>
      </c>
      <c r="BG10" s="16">
        <f t="shared" si="24"/>
        <v>-2063.9486717750906</v>
      </c>
      <c r="BH10" s="16">
        <f t="shared" si="24"/>
        <v>-71856.979078552991</v>
      </c>
      <c r="BI10" s="16">
        <f t="shared" si="24"/>
        <v>-308541.12113823328</v>
      </c>
      <c r="BJ10" s="22">
        <f t="shared" si="24"/>
        <v>-496024.69051824958</v>
      </c>
      <c r="BN10" s="16">
        <f>+BN8+BN9</f>
        <v>-45790.20237392628</v>
      </c>
      <c r="BO10" s="16">
        <f t="shared" ref="BO10:BS10" si="25">+BO8+BO9</f>
        <v>-102059.42187169063</v>
      </c>
      <c r="BP10" s="16">
        <f t="shared" si="25"/>
        <v>-15518.071403389684</v>
      </c>
      <c r="BQ10" s="16">
        <f t="shared" si="25"/>
        <v>-107069.89944534928</v>
      </c>
      <c r="BR10" s="16">
        <f t="shared" si="25"/>
        <v>-350599.70350302581</v>
      </c>
      <c r="BS10" s="22">
        <f t="shared" si="25"/>
        <v>-621037.29859738157</v>
      </c>
      <c r="BW10" s="16">
        <f>+BW8+BW9</f>
        <v>-53686.289250259491</v>
      </c>
      <c r="BX10" s="16">
        <f t="shared" ref="BX10:CB10" si="26">+BX8+BX9</f>
        <v>-109051.89635191381</v>
      </c>
      <c r="BY10" s="16">
        <f t="shared" si="26"/>
        <v>-21364.536496575762</v>
      </c>
      <c r="BZ10" s="16">
        <f t="shared" si="26"/>
        <v>-119618.45237457291</v>
      </c>
      <c r="CA10" s="16">
        <f t="shared" si="26"/>
        <v>-356263.7637363968</v>
      </c>
      <c r="CB10" s="22">
        <f t="shared" si="26"/>
        <v>-659984.93820971868</v>
      </c>
    </row>
    <row r="11" spans="1:80" ht="13.5" thickTop="1" x14ac:dyDescent="0.2">
      <c r="H11" s="26"/>
      <c r="I11" s="26"/>
      <c r="J11" s="26"/>
      <c r="K11" s="26"/>
      <c r="L11" s="26"/>
      <c r="M11" s="19"/>
      <c r="Q11" s="26"/>
      <c r="R11" s="26"/>
      <c r="S11" s="26"/>
      <c r="T11" s="26"/>
      <c r="U11" s="26"/>
      <c r="V11" s="19"/>
      <c r="Y11" s="26"/>
      <c r="Z11" s="26"/>
      <c r="AA11" s="26"/>
      <c r="AB11" s="26"/>
      <c r="AC11" s="26"/>
      <c r="AD11" s="19"/>
      <c r="AG11" s="26"/>
      <c r="AH11" s="26"/>
      <c r="AI11" s="26"/>
      <c r="AJ11" s="26"/>
      <c r="AK11" s="26"/>
      <c r="AL11" s="19"/>
      <c r="AO11" s="26"/>
      <c r="AP11" s="26"/>
      <c r="AQ11" s="26"/>
      <c r="AR11" s="26"/>
      <c r="AS11" s="26"/>
      <c r="AT11" s="19"/>
      <c r="AW11" s="26"/>
      <c r="AX11" s="26"/>
      <c r="AY11" s="26"/>
      <c r="AZ11" s="26"/>
      <c r="BA11" s="26"/>
      <c r="BB11" s="19"/>
      <c r="BE11" s="26"/>
      <c r="BF11" s="26"/>
      <c r="BG11" s="26"/>
      <c r="BH11" s="26"/>
      <c r="BI11" s="26"/>
      <c r="BJ11" s="19"/>
      <c r="BN11" s="26"/>
      <c r="BO11" s="26"/>
      <c r="BP11" s="26"/>
      <c r="BQ11" s="26"/>
      <c r="BR11" s="26"/>
      <c r="BS11" s="19"/>
      <c r="BW11" s="26"/>
      <c r="BX11" s="26"/>
      <c r="BY11" s="26"/>
      <c r="BZ11" s="26"/>
      <c r="CA11" s="26"/>
      <c r="CB11" s="19"/>
    </row>
    <row r="12" spans="1:80" x14ac:dyDescent="0.2">
      <c r="A12" t="s">
        <v>49</v>
      </c>
      <c r="D12" s="24" t="s">
        <v>50</v>
      </c>
      <c r="H12" s="26">
        <f>+H10</f>
        <v>-1050847.9397611057</v>
      </c>
      <c r="I12" s="26">
        <f>+I10</f>
        <v>-2024443.4859523796</v>
      </c>
      <c r="J12" s="26">
        <f>+J10</f>
        <v>-455392.58503401431</v>
      </c>
      <c r="K12" s="26">
        <f>+K10</f>
        <v>-1933068.4016063961</v>
      </c>
      <c r="L12" s="26">
        <f>+'PRZ Rates'!I30</f>
        <v>-2745639.4709683042</v>
      </c>
      <c r="M12" s="19">
        <f>SUM(H12:L12)</f>
        <v>-8209391.8833221998</v>
      </c>
      <c r="Q12" s="26">
        <f>+Q10</f>
        <v>-859255.87963754823</v>
      </c>
      <c r="R12" s="26">
        <f>+R10</f>
        <v>-1197350.6128918352</v>
      </c>
      <c r="S12" s="26">
        <f>+S10</f>
        <v>-342063.5503401368</v>
      </c>
      <c r="T12" s="26">
        <f>+T10</f>
        <v>-1476153.653171598</v>
      </c>
      <c r="U12" s="26">
        <f>+'PRZ Rates'!L30</f>
        <v>-2745639.4709683042</v>
      </c>
      <c r="V12" s="19">
        <f>SUM(Q12:U12)</f>
        <v>-6620463.1670094226</v>
      </c>
      <c r="Y12" s="26">
        <f>+Y10</f>
        <v>-741963.23224822513</v>
      </c>
      <c r="Z12" s="26">
        <f>+Z10</f>
        <v>-1039579.4778391614</v>
      </c>
      <c r="AA12" s="26">
        <f>+AA10</f>
        <v>-283169.60241496674</v>
      </c>
      <c r="AB12" s="26">
        <f>+AB10</f>
        <v>-1261311.0020403191</v>
      </c>
      <c r="AC12" s="26">
        <f>+'PRZ Rates'!M30</f>
        <v>-2745639.4709683042</v>
      </c>
      <c r="AD12" s="19">
        <f>SUM(Y12:AC12)</f>
        <v>-6071662.7855109768</v>
      </c>
      <c r="AG12" s="26">
        <f>+AG10</f>
        <v>-649360.92275211867</v>
      </c>
      <c r="AH12" s="26">
        <f>+AH10</f>
        <v>-921201.75754208001</v>
      </c>
      <c r="AI12" s="26">
        <f>+AI10</f>
        <v>-243614.15394605516</v>
      </c>
      <c r="AJ12" s="26">
        <f>+AJ10</f>
        <v>-1108141.7122842364</v>
      </c>
      <c r="AK12" s="26">
        <f>+'PRZ Rates'!N30</f>
        <v>-2745639.4709683042</v>
      </c>
      <c r="AL12" s="19">
        <f>SUM(AG12:AK12)</f>
        <v>-5667958.0174927944</v>
      </c>
      <c r="AO12" s="26">
        <f>+AO10</f>
        <v>-574578.48694578453</v>
      </c>
      <c r="AP12" s="26">
        <f>+AP10</f>
        <v>-826740.29495098535</v>
      </c>
      <c r="AQ12" s="26">
        <f>+AQ10</f>
        <v>-214623.0084169606</v>
      </c>
      <c r="AR12" s="26">
        <f>+AR10</f>
        <v>-989711.60674209951</v>
      </c>
      <c r="AS12" s="26">
        <f>+'PRZ Rates'!O30</f>
        <v>-2496614.0019549229</v>
      </c>
      <c r="AT12" s="19">
        <f>SUM(AO12:AS12)</f>
        <v>-5102267.3990107533</v>
      </c>
      <c r="AW12" s="26">
        <f>+AW10</f>
        <v>-7208.8500326378435</v>
      </c>
      <c r="AX12" s="26">
        <f>+AX10</f>
        <v>-35530.570401341029</v>
      </c>
      <c r="AY12" s="26">
        <f>+AY10</f>
        <v>27451.402575407541</v>
      </c>
      <c r="AZ12" s="26">
        <f>+AZ10</f>
        <v>11749.214937782683</v>
      </c>
      <c r="BA12" s="26">
        <f>+'PRZ Rates'!P30</f>
        <v>-186655.31031556518</v>
      </c>
      <c r="BB12" s="19">
        <f>SUM(AW12:BA12)</f>
        <v>-190194.11323635382</v>
      </c>
      <c r="BE12" s="26">
        <f>+BE10</f>
        <v>-31442.850714228469</v>
      </c>
      <c r="BF12" s="26">
        <f>+BF10</f>
        <v>-82119.790915459715</v>
      </c>
      <c r="BG12" s="26">
        <f>+BG10</f>
        <v>-2063.9486717750906</v>
      </c>
      <c r="BH12" s="26">
        <f>+BH10</f>
        <v>-71856.979078552991</v>
      </c>
      <c r="BI12" s="26">
        <f>+'PRZ Rates'!Q30</f>
        <v>-308541.12113823328</v>
      </c>
      <c r="BJ12" s="19">
        <f>SUM(BE12:BI12)</f>
        <v>-496024.69051824952</v>
      </c>
      <c r="BN12" s="26">
        <f>+BN10</f>
        <v>-45790.20237392628</v>
      </c>
      <c r="BO12" s="26">
        <f>+BO10</f>
        <v>-102059.42187169063</v>
      </c>
      <c r="BP12" s="26">
        <f>+BP10</f>
        <v>-15518.071403389684</v>
      </c>
      <c r="BQ12" s="26">
        <f>+BQ10</f>
        <v>-107069.89944534928</v>
      </c>
      <c r="BR12" s="26">
        <f>+'PRZ Rates'!R30</f>
        <v>-350599.70350302581</v>
      </c>
      <c r="BS12" s="19">
        <f>SUM(BN12:BR12)</f>
        <v>-621037.29859738168</v>
      </c>
      <c r="BW12" s="26">
        <f>+BW10</f>
        <v>-53686.289250259491</v>
      </c>
      <c r="BX12" s="26">
        <f>+BX10</f>
        <v>-109051.89635191381</v>
      </c>
      <c r="BY12" s="26">
        <f>+BY10</f>
        <v>-21364.536496575762</v>
      </c>
      <c r="BZ12" s="26">
        <f>+BZ10</f>
        <v>-119618.45237457291</v>
      </c>
      <c r="CA12" s="26">
        <f>+'PRZ Rates'!S30</f>
        <v>-356263.7637363968</v>
      </c>
      <c r="CB12" s="19">
        <f>SUM(BW12:CA12)</f>
        <v>-659984.93820971879</v>
      </c>
    </row>
    <row r="13" spans="1:80" x14ac:dyDescent="0.2">
      <c r="H13" s="26"/>
      <c r="I13" s="26"/>
      <c r="J13" s="26"/>
      <c r="K13" s="26"/>
      <c r="L13" s="26"/>
      <c r="M13" s="19"/>
      <c r="Q13" s="26"/>
      <c r="R13" s="26"/>
      <c r="S13" s="26"/>
      <c r="T13" s="26"/>
      <c r="U13" s="26"/>
      <c r="V13" s="19"/>
      <c r="Y13" s="26"/>
      <c r="Z13" s="26"/>
      <c r="AA13" s="26"/>
      <c r="AB13" s="26"/>
      <c r="AC13" s="26"/>
      <c r="AD13" s="19"/>
      <c r="AG13" s="26"/>
      <c r="AH13" s="26"/>
      <c r="AI13" s="26"/>
      <c r="AJ13" s="26"/>
      <c r="AK13" s="26"/>
      <c r="AL13" s="19"/>
      <c r="AO13" s="26"/>
      <c r="AP13" s="26"/>
      <c r="AQ13" s="26"/>
      <c r="AR13" s="26"/>
      <c r="AS13" s="26"/>
      <c r="AT13" s="19"/>
      <c r="AW13" s="26"/>
      <c r="AX13" s="26"/>
      <c r="AY13" s="26"/>
      <c r="AZ13" s="26"/>
      <c r="BA13" s="26"/>
      <c r="BB13" s="19"/>
      <c r="BE13" s="26"/>
      <c r="BF13" s="26"/>
      <c r="BG13" s="26"/>
      <c r="BH13" s="26"/>
      <c r="BI13" s="26"/>
      <c r="BJ13" s="19"/>
      <c r="BN13" s="26"/>
      <c r="BO13" s="26"/>
      <c r="BP13" s="26"/>
      <c r="BQ13" s="26"/>
      <c r="BR13" s="26"/>
      <c r="BS13" s="19"/>
      <c r="BW13" s="26"/>
      <c r="BX13" s="26"/>
      <c r="BY13" s="26"/>
      <c r="BZ13" s="26"/>
      <c r="CA13" s="26"/>
      <c r="CB13" s="19"/>
    </row>
    <row r="14" spans="1:80" x14ac:dyDescent="0.2">
      <c r="A14" t="s">
        <v>51</v>
      </c>
      <c r="H14" s="23" t="s">
        <v>52</v>
      </c>
      <c r="I14" s="26">
        <f>+'ERZ Rates'!$I$31</f>
        <v>-2055822.3599846417</v>
      </c>
      <c r="J14" s="23" t="s">
        <v>52</v>
      </c>
      <c r="K14" s="23" t="s">
        <v>52</v>
      </c>
      <c r="L14" s="23" t="s">
        <v>52</v>
      </c>
      <c r="M14" s="19"/>
      <c r="Q14" s="23" t="s">
        <v>52</v>
      </c>
      <c r="R14" s="26">
        <f>+'ERZ Rates'!L31</f>
        <v>-1215909.5473916586</v>
      </c>
      <c r="S14" s="23" t="s">
        <v>52</v>
      </c>
      <c r="T14" s="23" t="s">
        <v>52</v>
      </c>
      <c r="U14" s="23" t="s">
        <v>52</v>
      </c>
      <c r="V14" s="19"/>
      <c r="Y14" s="23" t="s">
        <v>52</v>
      </c>
      <c r="Z14" s="26">
        <f>+'ERZ Rates'!M31</f>
        <v>-1055692.9597456686</v>
      </c>
      <c r="AA14" s="23" t="s">
        <v>52</v>
      </c>
      <c r="AB14" s="23" t="s">
        <v>52</v>
      </c>
      <c r="AC14" s="23" t="s">
        <v>52</v>
      </c>
      <c r="AD14" s="19"/>
      <c r="AG14" s="23" t="s">
        <v>52</v>
      </c>
      <c r="AH14" s="26">
        <f>+'ERZ Rates'!N31</f>
        <v>-935480.3847839823</v>
      </c>
      <c r="AI14" s="23" t="s">
        <v>52</v>
      </c>
      <c r="AJ14" s="23" t="s">
        <v>52</v>
      </c>
      <c r="AK14" s="23" t="s">
        <v>52</v>
      </c>
      <c r="AL14" s="19"/>
      <c r="AO14" s="23" t="s">
        <v>52</v>
      </c>
      <c r="AP14" s="26">
        <f>+'ERZ Rates'!O31</f>
        <v>-839554.76952272572</v>
      </c>
      <c r="AQ14" s="23" t="s">
        <v>52</v>
      </c>
      <c r="AR14" s="23" t="s">
        <v>52</v>
      </c>
      <c r="AS14" s="23" t="s">
        <v>52</v>
      </c>
      <c r="AT14" s="19"/>
      <c r="AW14" s="23" t="s">
        <v>52</v>
      </c>
      <c r="AX14" s="26">
        <f>+'ERZ Rates'!P31</f>
        <v>-36081.294242561817</v>
      </c>
      <c r="AY14" s="23" t="s">
        <v>52</v>
      </c>
      <c r="AZ14" s="23" t="s">
        <v>52</v>
      </c>
      <c r="BA14" s="23" t="s">
        <v>52</v>
      </c>
      <c r="BB14" s="19"/>
      <c r="BE14" s="23" t="s">
        <v>52</v>
      </c>
      <c r="BF14" s="26">
        <f>+'ERZ Rates'!Q31</f>
        <v>-83392.647674649343</v>
      </c>
      <c r="BG14" s="23" t="s">
        <v>52</v>
      </c>
      <c r="BH14" s="23" t="s">
        <v>52</v>
      </c>
      <c r="BI14" s="23" t="s">
        <v>52</v>
      </c>
      <c r="BJ14" s="19"/>
      <c r="BN14" s="23" t="s">
        <v>52</v>
      </c>
      <c r="BO14" s="26">
        <f>+'ERZ Rates'!R31</f>
        <v>-103641.34291070185</v>
      </c>
      <c r="BP14" s="23" t="s">
        <v>52</v>
      </c>
      <c r="BQ14" s="23" t="s">
        <v>52</v>
      </c>
      <c r="BR14" s="23" t="s">
        <v>52</v>
      </c>
      <c r="BS14" s="19"/>
      <c r="BW14" s="23" t="s">
        <v>52</v>
      </c>
      <c r="BX14" s="26">
        <f>+'ERZ Rates'!S31</f>
        <v>-110742.20074536848</v>
      </c>
      <c r="BY14" s="23" t="s">
        <v>52</v>
      </c>
      <c r="BZ14" s="23" t="s">
        <v>52</v>
      </c>
      <c r="CA14" s="23" t="s">
        <v>52</v>
      </c>
      <c r="CB14" s="19"/>
    </row>
    <row r="15" spans="1:80" x14ac:dyDescent="0.2">
      <c r="A15" t="s">
        <v>53</v>
      </c>
      <c r="H15" s="23" t="s">
        <v>52</v>
      </c>
      <c r="I15" s="26">
        <f>+'ERZ Rates'!I32</f>
        <v>-2085631.7842044188</v>
      </c>
      <c r="J15" s="23" t="s">
        <v>52</v>
      </c>
      <c r="K15" s="23" t="s">
        <v>52</v>
      </c>
      <c r="L15" s="23" t="s">
        <v>52</v>
      </c>
      <c r="M15" s="19"/>
      <c r="Q15" s="23" t="s">
        <v>52</v>
      </c>
      <c r="R15" s="26">
        <f>+'ERZ Rates'!L32</f>
        <v>-1233540.2358288376</v>
      </c>
      <c r="S15" s="23" t="s">
        <v>52</v>
      </c>
      <c r="T15" s="23" t="s">
        <v>52</v>
      </c>
      <c r="U15" s="23" t="s">
        <v>52</v>
      </c>
      <c r="V15" s="19"/>
      <c r="Y15" s="23" t="s">
        <v>52</v>
      </c>
      <c r="Z15" s="26">
        <f>+'ERZ Rates'!M32</f>
        <v>-1071000.5076619808</v>
      </c>
      <c r="AA15" s="23" t="s">
        <v>52</v>
      </c>
      <c r="AB15" s="23" t="s">
        <v>52</v>
      </c>
      <c r="AC15" s="23" t="s">
        <v>52</v>
      </c>
      <c r="AD15" s="19"/>
      <c r="AG15" s="23" t="s">
        <v>52</v>
      </c>
      <c r="AH15" s="26">
        <f>+'ERZ Rates'!N32</f>
        <v>-949044.85036335001</v>
      </c>
      <c r="AI15" s="23" t="s">
        <v>52</v>
      </c>
      <c r="AJ15" s="23" t="s">
        <v>52</v>
      </c>
      <c r="AK15" s="23" t="s">
        <v>52</v>
      </c>
      <c r="AL15" s="19"/>
      <c r="AO15" s="23" t="s">
        <v>52</v>
      </c>
      <c r="AP15" s="26">
        <f>+'ERZ Rates'!O32</f>
        <v>-851728.31368080527</v>
      </c>
      <c r="AQ15" s="23" t="s">
        <v>52</v>
      </c>
      <c r="AR15" s="23" t="s">
        <v>52</v>
      </c>
      <c r="AS15" s="23" t="s">
        <v>52</v>
      </c>
      <c r="AT15" s="19"/>
      <c r="AW15" s="23" t="s">
        <v>52</v>
      </c>
      <c r="AX15" s="26">
        <f>+'ERZ Rates'!P32</f>
        <v>-36604.47300907896</v>
      </c>
      <c r="AY15" s="23" t="s">
        <v>52</v>
      </c>
      <c r="AZ15" s="23" t="s">
        <v>52</v>
      </c>
      <c r="BA15" s="23" t="s">
        <v>52</v>
      </c>
      <c r="BB15" s="19"/>
      <c r="BE15" s="23" t="s">
        <v>52</v>
      </c>
      <c r="BF15" s="26">
        <f>+'ERZ Rates'!Q32</f>
        <v>-84601.84106593176</v>
      </c>
      <c r="BG15" s="23" t="s">
        <v>52</v>
      </c>
      <c r="BH15" s="23" t="s">
        <v>52</v>
      </c>
      <c r="BI15" s="23" t="s">
        <v>52</v>
      </c>
      <c r="BJ15" s="19"/>
      <c r="BN15" s="23" t="s">
        <v>52</v>
      </c>
      <c r="BO15" s="26">
        <f>+'ERZ Rates'!R32</f>
        <v>-105144.14238290701</v>
      </c>
      <c r="BP15" s="23" t="s">
        <v>52</v>
      </c>
      <c r="BQ15" s="23" t="s">
        <v>52</v>
      </c>
      <c r="BR15" s="23" t="s">
        <v>52</v>
      </c>
      <c r="BS15" s="19"/>
      <c r="BW15" s="23" t="s">
        <v>52</v>
      </c>
      <c r="BX15" s="26">
        <f>+'ERZ Rates'!S32</f>
        <v>-112347.96265617631</v>
      </c>
      <c r="BY15" s="23" t="s">
        <v>52</v>
      </c>
      <c r="BZ15" s="23" t="s">
        <v>52</v>
      </c>
      <c r="CA15" s="23" t="s">
        <v>52</v>
      </c>
      <c r="CB15" s="19"/>
    </row>
    <row r="16" spans="1:80" x14ac:dyDescent="0.2">
      <c r="A16" t="s">
        <v>54</v>
      </c>
      <c r="H16" s="26">
        <f>+'BRZ Rates'!$I$29</f>
        <v>-1069763.2026768057</v>
      </c>
      <c r="I16" s="26">
        <f>+'ERZ Rates'!I33</f>
        <v>-2126301.6039964049</v>
      </c>
      <c r="J16" s="23" t="s">
        <v>52</v>
      </c>
      <c r="K16" s="23" t="s">
        <v>52</v>
      </c>
      <c r="L16" s="23" t="s">
        <v>52</v>
      </c>
      <c r="M16" s="19"/>
      <c r="Q16" s="26">
        <f>+'BRZ Rates'!L29</f>
        <v>-874722.48547102406</v>
      </c>
      <c r="R16" s="26">
        <f>+'ERZ Rates'!L33</f>
        <v>-1257594.2704275001</v>
      </c>
      <c r="S16" s="23" t="s">
        <v>52</v>
      </c>
      <c r="T16" s="23" t="s">
        <v>52</v>
      </c>
      <c r="U16" s="23" t="s">
        <v>52</v>
      </c>
      <c r="V16" s="19"/>
      <c r="Y16" s="26">
        <f>+'BRZ Rates'!M29</f>
        <v>-755318.5704286932</v>
      </c>
      <c r="Z16" s="26">
        <f>+'ERZ Rates'!M33</f>
        <v>-1091885.0175613896</v>
      </c>
      <c r="AA16" s="23" t="s">
        <v>52</v>
      </c>
      <c r="AB16" s="23" t="s">
        <v>52</v>
      </c>
      <c r="AC16" s="23" t="s">
        <v>52</v>
      </c>
      <c r="AD16" s="19"/>
      <c r="AG16" s="26">
        <f>+'BRZ Rates'!N29</f>
        <v>-661049.41936165676</v>
      </c>
      <c r="AH16" s="26">
        <f>+'ERZ Rates'!N33</f>
        <v>-967551.22494543542</v>
      </c>
      <c r="AI16" s="23" t="s">
        <v>52</v>
      </c>
      <c r="AJ16" s="23" t="s">
        <v>52</v>
      </c>
      <c r="AK16" s="23" t="s">
        <v>52</v>
      </c>
      <c r="AL16" s="19"/>
      <c r="AO16" s="26">
        <f>+'BRZ Rates'!O29</f>
        <v>-584920.89971080865</v>
      </c>
      <c r="AP16" s="26">
        <f>+'ERZ Rates'!O33</f>
        <v>-868337.01579758106</v>
      </c>
      <c r="AQ16" s="23" t="s">
        <v>52</v>
      </c>
      <c r="AR16" s="23" t="s">
        <v>52</v>
      </c>
      <c r="AS16" s="23" t="s">
        <v>52</v>
      </c>
      <c r="AT16" s="19"/>
      <c r="AW16" s="26">
        <f>+'BRZ Rates'!P29</f>
        <v>-7338.6093332253249</v>
      </c>
      <c r="AX16" s="26">
        <f>+'ERZ Rates'!P33</f>
        <v>-37318.260232756002</v>
      </c>
      <c r="AY16" s="23" t="s">
        <v>52</v>
      </c>
      <c r="AZ16" s="23" t="s">
        <v>52</v>
      </c>
      <c r="BA16" s="23" t="s">
        <v>52</v>
      </c>
      <c r="BB16" s="19"/>
      <c r="BE16" s="26">
        <f>+'BRZ Rates'!Q29</f>
        <v>-32008.822027084581</v>
      </c>
      <c r="BF16" s="26">
        <f>+'ERZ Rates'!Q33</f>
        <v>-86251.576966717432</v>
      </c>
      <c r="BG16" s="23" t="s">
        <v>52</v>
      </c>
      <c r="BH16" s="23" t="s">
        <v>52</v>
      </c>
      <c r="BI16" s="23" t="s">
        <v>52</v>
      </c>
      <c r="BJ16" s="19"/>
      <c r="BN16" s="26">
        <f>+'BRZ Rates'!R29</f>
        <v>-46614.426016656951</v>
      </c>
      <c r="BO16" s="26">
        <f>+'ERZ Rates'!R33</f>
        <v>-107194.4531593737</v>
      </c>
      <c r="BP16" s="23" t="s">
        <v>52</v>
      </c>
      <c r="BQ16" s="23" t="s">
        <v>52</v>
      </c>
      <c r="BR16" s="23" t="s">
        <v>52</v>
      </c>
      <c r="BS16" s="19"/>
      <c r="BW16" s="26">
        <f>+'BRZ Rates'!S29</f>
        <v>-54652.642456764166</v>
      </c>
      <c r="BX16" s="26">
        <f>+'ERZ Rates'!S33</f>
        <v>-114538.74792797177</v>
      </c>
      <c r="BY16" s="23" t="s">
        <v>52</v>
      </c>
      <c r="BZ16" s="23" t="s">
        <v>52</v>
      </c>
      <c r="CA16" s="23" t="s">
        <v>52</v>
      </c>
      <c r="CB16" s="19"/>
    </row>
    <row r="17" spans="1:81" x14ac:dyDescent="0.2">
      <c r="A17" t="s">
        <v>55</v>
      </c>
      <c r="H17" s="26">
        <f>+'BRZ Rates'!$I$30</f>
        <v>-1086879.4139196347</v>
      </c>
      <c r="I17" s="26">
        <f>+'ERZ Rates'!I34</f>
        <v>-2163511.882066342</v>
      </c>
      <c r="J17" s="26">
        <f>+'GRZ Rates'!I29</f>
        <v>-462678.86639455857</v>
      </c>
      <c r="K17" s="23" t="s">
        <v>52</v>
      </c>
      <c r="L17" s="23" t="s">
        <v>52</v>
      </c>
      <c r="M17" s="19"/>
      <c r="Q17" s="26">
        <f>+'BRZ Rates'!L30</f>
        <v>-888718.04523856041</v>
      </c>
      <c r="R17" s="26">
        <f>+'ERZ Rates'!L34</f>
        <v>-1279602.1701599816</v>
      </c>
      <c r="S17" s="26">
        <f>+'GRZ Rates'!L29</f>
        <v>-347536.56714557897</v>
      </c>
      <c r="T17" s="23" t="s">
        <v>52</v>
      </c>
      <c r="U17" s="23" t="s">
        <v>52</v>
      </c>
      <c r="V17" s="19"/>
      <c r="Y17" s="26">
        <f>+'BRZ Rates'!M30</f>
        <v>-767403.66755555233</v>
      </c>
      <c r="Z17" s="26">
        <f>+'ERZ Rates'!M34</f>
        <v>-1110993.005368714</v>
      </c>
      <c r="AA17" s="26">
        <f>+'GRZ Rates'!M29</f>
        <v>-287700.31605360622</v>
      </c>
      <c r="AB17" s="23" t="s">
        <v>52</v>
      </c>
      <c r="AC17" s="23" t="s">
        <v>52</v>
      </c>
      <c r="AD17" s="19"/>
      <c r="AG17" s="26">
        <f>+'BRZ Rates'!N30</f>
        <v>-671626.21007144323</v>
      </c>
      <c r="AH17" s="26">
        <f>+'ERZ Rates'!N34</f>
        <v>-984483.3713819806</v>
      </c>
      <c r="AI17" s="26">
        <f>+'GRZ Rates'!N29</f>
        <v>-247511.98040919204</v>
      </c>
      <c r="AJ17" s="23" t="s">
        <v>52</v>
      </c>
      <c r="AK17" s="23" t="s">
        <v>52</v>
      </c>
      <c r="AL17" s="19"/>
      <c r="AO17" s="26">
        <f>+'BRZ Rates'!O30</f>
        <v>-594279.63410618156</v>
      </c>
      <c r="AP17" s="26">
        <f>+'ERZ Rates'!O34</f>
        <v>-883532.91357403877</v>
      </c>
      <c r="AQ17" s="26">
        <f>+'GRZ Rates'!O29</f>
        <v>-218056.97655163196</v>
      </c>
      <c r="AR17" s="23" t="s">
        <v>52</v>
      </c>
      <c r="AS17" s="23" t="s">
        <v>52</v>
      </c>
      <c r="AT17" s="19"/>
      <c r="AW17" s="26">
        <f>+'BRZ Rates'!P30</f>
        <v>-7456.0270825569305</v>
      </c>
      <c r="AX17" s="26">
        <f>+'ERZ Rates'!P34</f>
        <v>-37971.329786829236</v>
      </c>
      <c r="AY17" s="26">
        <f>+'GRZ Rates'!P29</f>
        <v>27890.625016614063</v>
      </c>
      <c r="AZ17" s="23" t="s">
        <v>52</v>
      </c>
      <c r="BA17" s="23" t="s">
        <v>52</v>
      </c>
      <c r="BB17" s="19"/>
      <c r="BE17" s="26">
        <f>+'BRZ Rates'!Q30</f>
        <v>-32520.963179517934</v>
      </c>
      <c r="BF17" s="26">
        <f>+'ERZ Rates'!Q34</f>
        <v>-87760.979563634988</v>
      </c>
      <c r="BG17" s="26">
        <f>+'GRZ Rates'!Q29</f>
        <v>-2096.9718505234919</v>
      </c>
      <c r="BH17" s="23" t="s">
        <v>52</v>
      </c>
      <c r="BI17" s="23" t="s">
        <v>52</v>
      </c>
      <c r="BJ17" s="19"/>
      <c r="BN17" s="26">
        <f>+'BRZ Rates'!R30</f>
        <v>-47360.256832923464</v>
      </c>
      <c r="BO17" s="26">
        <f>+'ERZ Rates'!R34</f>
        <v>-109070.35608966275</v>
      </c>
      <c r="BP17" s="26">
        <f>+'GRZ Rates'!R29</f>
        <v>-15766.36054584392</v>
      </c>
      <c r="BQ17" s="23" t="s">
        <v>52</v>
      </c>
      <c r="BR17" s="23" t="s">
        <v>52</v>
      </c>
      <c r="BS17" s="19"/>
      <c r="BW17" s="26">
        <f>+'BRZ Rates'!S30</f>
        <v>-55527.084736072393</v>
      </c>
      <c r="BX17" s="26">
        <f>+'ERZ Rates'!S34</f>
        <v>-116543.17601671128</v>
      </c>
      <c r="BY17" s="26">
        <f>+'GRZ Rates'!S29</f>
        <v>-21706.369080520974</v>
      </c>
      <c r="BZ17" s="23" t="s">
        <v>52</v>
      </c>
      <c r="CA17" s="23" t="s">
        <v>52</v>
      </c>
      <c r="CB17" s="19"/>
    </row>
    <row r="18" spans="1:81" x14ac:dyDescent="0.2">
      <c r="A18" t="s">
        <v>56</v>
      </c>
      <c r="H18" s="26">
        <f>+'BRZ Rates'!$I$31</f>
        <v>-1096661.3286449113</v>
      </c>
      <c r="I18" s="26">
        <f>+'ERZ Rates'!I35</f>
        <v>-2182983.4890049389</v>
      </c>
      <c r="J18" s="26">
        <f>+'GRZ Rates'!I30</f>
        <v>-466842.97619210958</v>
      </c>
      <c r="K18" s="23" t="s">
        <v>52</v>
      </c>
      <c r="L18" s="26">
        <f>+'PRZ Rates'!I33</f>
        <v>-2770350.2262070188</v>
      </c>
      <c r="M18" s="19"/>
      <c r="Q18" s="26">
        <f>+'BRZ Rates'!L31</f>
        <v>-896716.50764570734</v>
      </c>
      <c r="R18" s="26">
        <f>+'ERZ Rates'!L35</f>
        <v>-1291118.5896914212</v>
      </c>
      <c r="S18" s="26">
        <f>+'GRZ Rates'!L30</f>
        <v>-350664.39624988916</v>
      </c>
      <c r="T18" s="23" t="s">
        <v>52</v>
      </c>
      <c r="U18" s="26">
        <f>+'PRZ Rates'!L33</f>
        <v>-2770350.2262070188</v>
      </c>
      <c r="V18" s="19"/>
      <c r="Y18" s="26">
        <f>+'BRZ Rates'!M31</f>
        <v>-774310.30056355218</v>
      </c>
      <c r="Z18" s="26">
        <f>+'ERZ Rates'!M35</f>
        <v>-1120991.9424170323</v>
      </c>
      <c r="AA18" s="26">
        <f>+'GRZ Rates'!M30</f>
        <v>-290289.61889808864</v>
      </c>
      <c r="AB18" s="23" t="s">
        <v>52</v>
      </c>
      <c r="AC18" s="26">
        <f>+'PRZ Rates'!M33</f>
        <v>-2770350.2262070188</v>
      </c>
      <c r="AD18" s="19"/>
      <c r="AG18" s="26">
        <f>+'BRZ Rates'!N31</f>
        <v>-677670.84596208611</v>
      </c>
      <c r="AH18" s="26">
        <f>+'ERZ Rates'!N35</f>
        <v>-993343.72172441834</v>
      </c>
      <c r="AI18" s="26">
        <f>+'GRZ Rates'!N30</f>
        <v>-249739.58823287475</v>
      </c>
      <c r="AJ18" s="23" t="s">
        <v>52</v>
      </c>
      <c r="AK18" s="26">
        <f>+'PRZ Rates'!N33</f>
        <v>-2770350.2262070188</v>
      </c>
      <c r="AL18" s="19"/>
      <c r="AO18" s="26">
        <f>+'BRZ Rates'!O31</f>
        <v>-599628.15081313718</v>
      </c>
      <c r="AP18" s="26">
        <f>+'ERZ Rates'!O35</f>
        <v>-891484.70979620505</v>
      </c>
      <c r="AQ18" s="26">
        <f>+'GRZ Rates'!O30</f>
        <v>-220019.48934059663</v>
      </c>
      <c r="AR18" s="23" t="s">
        <v>52</v>
      </c>
      <c r="AS18" s="26">
        <f>+'PRZ Rates'!O33</f>
        <v>-2519083.5279725171</v>
      </c>
      <c r="AT18" s="19"/>
      <c r="AW18" s="26">
        <f>+'BRZ Rates'!P31</f>
        <v>-7523.131326299942</v>
      </c>
      <c r="AX18" s="26">
        <f>+'ERZ Rates'!P35</f>
        <v>-38313.071754910692</v>
      </c>
      <c r="AY18" s="26">
        <f>+'GRZ Rates'!P30</f>
        <v>28141.640641763588</v>
      </c>
      <c r="AZ18" s="23" t="s">
        <v>52</v>
      </c>
      <c r="BA18" s="26">
        <f>+'PRZ Rates'!P33</f>
        <v>-188335.20810840523</v>
      </c>
      <c r="BB18" s="19"/>
      <c r="BE18" s="26">
        <f>+'BRZ Rates'!Q31</f>
        <v>-32813.651848133595</v>
      </c>
      <c r="BF18" s="26">
        <f>+'ERZ Rates'!Q35</f>
        <v>-88550.828379707687</v>
      </c>
      <c r="BG18" s="26">
        <f>+'GRZ Rates'!Q30</f>
        <v>-2115.844597178203</v>
      </c>
      <c r="BH18" s="23" t="s">
        <v>52</v>
      </c>
      <c r="BI18" s="26">
        <f>+'PRZ Rates'!Q33</f>
        <v>-311317.99122847733</v>
      </c>
      <c r="BJ18" s="19"/>
      <c r="BN18" s="26">
        <f>+'BRZ Rates'!R31</f>
        <v>-47786.499144419773</v>
      </c>
      <c r="BO18" s="26">
        <f>+'ERZ Rates'!R35</f>
        <v>-110051.98929446971</v>
      </c>
      <c r="BP18" s="26">
        <f>+'GRZ Rates'!R30</f>
        <v>-15908.257790756514</v>
      </c>
      <c r="BQ18" s="23" t="s">
        <v>52</v>
      </c>
      <c r="BR18" s="26">
        <f>+'PRZ Rates'!R33</f>
        <v>-353755.10083455301</v>
      </c>
      <c r="BS18" s="19"/>
      <c r="BW18" s="26">
        <f>+'BRZ Rates'!S31</f>
        <v>-56026.828498697039</v>
      </c>
      <c r="BX18" s="26">
        <f>+'ERZ Rates'!S35</f>
        <v>-117592.06460086167</v>
      </c>
      <c r="BY18" s="26">
        <f>+'GRZ Rates'!S30</f>
        <v>-21901.726402245658</v>
      </c>
      <c r="BZ18" s="23" t="s">
        <v>52</v>
      </c>
      <c r="CA18" s="26">
        <f>+'PRZ Rates'!S33</f>
        <v>-359470.13761002431</v>
      </c>
      <c r="CB18" s="19"/>
    </row>
    <row r="19" spans="1:81" x14ac:dyDescent="0.2">
      <c r="A19" t="s">
        <v>57</v>
      </c>
      <c r="H19" s="26">
        <f>+'BRZ Rates'!$I$32</f>
        <v>-1109821.2645886503</v>
      </c>
      <c r="I19" s="26">
        <f>+'ERZ Rates'!I36</f>
        <v>-2209179.2908729981</v>
      </c>
      <c r="J19" s="26">
        <f>+'GRZ Rates'!I31</f>
        <v>-472445.09190641489</v>
      </c>
      <c r="K19" s="23" t="s">
        <v>52</v>
      </c>
      <c r="L19" s="26">
        <f>+'PRZ Rates'!I34</f>
        <v>-2803594.428921503</v>
      </c>
      <c r="M19" s="19"/>
      <c r="Q19" s="26">
        <f>+'BRZ Rates'!L32</f>
        <v>-907477.10573745589</v>
      </c>
      <c r="R19" s="26">
        <f>+'ERZ Rates'!L36</f>
        <v>-1306612.0127677184</v>
      </c>
      <c r="S19" s="26">
        <f>+'GRZ Rates'!L31</f>
        <v>-354872.36900488782</v>
      </c>
      <c r="T19" s="23" t="s">
        <v>52</v>
      </c>
      <c r="U19" s="26">
        <f>+'PRZ Rates'!L34</f>
        <v>-2803594.428921503</v>
      </c>
      <c r="V19" s="19"/>
      <c r="Y19" s="26">
        <f>+'BRZ Rates'!M32</f>
        <v>-783602.02417031478</v>
      </c>
      <c r="Z19" s="26">
        <f>+'ERZ Rates'!M36</f>
        <v>-1134443.8457260367</v>
      </c>
      <c r="AA19" s="26">
        <f>+'GRZ Rates'!M31</f>
        <v>-293773.09432486573</v>
      </c>
      <c r="AB19" s="23" t="s">
        <v>52</v>
      </c>
      <c r="AC19" s="26">
        <f>+'PRZ Rates'!M34</f>
        <v>-2803594.428921503</v>
      </c>
      <c r="AD19" s="19"/>
      <c r="AG19" s="26">
        <f>+'BRZ Rates'!N32</f>
        <v>-685802.8961136312</v>
      </c>
      <c r="AH19" s="26">
        <f>+'ERZ Rates'!N36</f>
        <v>-1005263.8463851113</v>
      </c>
      <c r="AI19" s="26">
        <f>+'GRZ Rates'!N31</f>
        <v>-252736.46329166926</v>
      </c>
      <c r="AJ19" s="23" t="s">
        <v>52</v>
      </c>
      <c r="AK19" s="26">
        <f>+'PRZ Rates'!N34</f>
        <v>-2803594.428921503</v>
      </c>
      <c r="AL19" s="19"/>
      <c r="AO19" s="26">
        <f>+'BRZ Rates'!O32</f>
        <v>-606823.68862289481</v>
      </c>
      <c r="AP19" s="26">
        <f>+'ERZ Rates'!O36</f>
        <v>-902182.5263137595</v>
      </c>
      <c r="AQ19" s="26">
        <f>+'GRZ Rates'!O31</f>
        <v>-222659.72321268378</v>
      </c>
      <c r="AR19" s="23" t="s">
        <v>52</v>
      </c>
      <c r="AS19" s="26">
        <f>+'PRZ Rates'!O34</f>
        <v>-2549312.5303081875</v>
      </c>
      <c r="AT19" s="19"/>
      <c r="AW19" s="26">
        <f>+'BRZ Rates'!P32</f>
        <v>-7613.4089022155413</v>
      </c>
      <c r="AX19" s="26">
        <f>+'ERZ Rates'!P36</f>
        <v>-38772.828615969622</v>
      </c>
      <c r="AY19" s="26">
        <f>+'GRZ Rates'!P31</f>
        <v>28479.340329464751</v>
      </c>
      <c r="AZ19" s="23" t="s">
        <v>52</v>
      </c>
      <c r="BA19" s="26">
        <f>+'PRZ Rates'!P34</f>
        <v>-190595.23060570611</v>
      </c>
      <c r="BB19" s="19"/>
      <c r="BE19" s="26">
        <f>+'BRZ Rates'!Q32</f>
        <v>-33207.415670311202</v>
      </c>
      <c r="BF19" s="26">
        <f>+'ERZ Rates'!Q36</f>
        <v>-89613.438320264177</v>
      </c>
      <c r="BG19" s="26">
        <f>+'GRZ Rates'!Q31</f>
        <v>-2141.2347323443414</v>
      </c>
      <c r="BH19" s="23" t="s">
        <v>52</v>
      </c>
      <c r="BI19" s="26">
        <f>+'PRZ Rates'!Q34</f>
        <v>-315053.80712321907</v>
      </c>
      <c r="BJ19" s="19"/>
      <c r="BN19" s="26">
        <f>+'BRZ Rates'!R32</f>
        <v>-48359.937134152809</v>
      </c>
      <c r="BO19" s="26">
        <f>+'ERZ Rates'!R36</f>
        <v>-111372.61316600334</v>
      </c>
      <c r="BP19" s="26">
        <f>+'GRZ Rates'!R31</f>
        <v>-16099.156884245593</v>
      </c>
      <c r="BQ19" s="23" t="s">
        <v>52</v>
      </c>
      <c r="BR19" s="26">
        <f>+'PRZ Rates'!R34</f>
        <v>-358000.16204456764</v>
      </c>
      <c r="BS19" s="19"/>
      <c r="BW19" s="26">
        <f>+'BRZ Rates'!S32</f>
        <v>-56699.150440681406</v>
      </c>
      <c r="BX19" s="26">
        <f>+'ERZ Rates'!S36</f>
        <v>-119003.16937607202</v>
      </c>
      <c r="BY19" s="26">
        <f>+'GRZ Rates'!S31</f>
        <v>-22164.547119072606</v>
      </c>
      <c r="BZ19" s="23" t="s">
        <v>52</v>
      </c>
      <c r="CA19" s="26">
        <f>+'PRZ Rates'!S34</f>
        <v>-363783.77926134458</v>
      </c>
      <c r="CB19" s="19"/>
    </row>
    <row r="20" spans="1:81" x14ac:dyDescent="0.2">
      <c r="A20" t="s">
        <v>58</v>
      </c>
      <c r="H20" s="26"/>
      <c r="I20" s="26"/>
      <c r="J20" s="26"/>
      <c r="K20" s="23"/>
      <c r="L20" s="26"/>
      <c r="M20" s="19"/>
      <c r="Q20" s="26">
        <f>+'BRZ Rates'!L33</f>
        <v>-922904.21653499256</v>
      </c>
      <c r="R20" s="26">
        <f>+'ERZ Rates'!L37</f>
        <v>-1328824.4169847695</v>
      </c>
      <c r="S20" s="26">
        <f>+'GRZ Rates'!L32</f>
        <v>-360905.19927797088</v>
      </c>
      <c r="T20" s="23">
        <f>+'HRZ Rates'!L30</f>
        <v>-1501248.2652755149</v>
      </c>
      <c r="U20" s="26">
        <f>+'PRZ Rates'!L35</f>
        <v>-2851255.5342131681</v>
      </c>
      <c r="V20" s="19"/>
      <c r="Y20" s="26">
        <f>+'BRZ Rates'!M33</f>
        <v>-796923.25858121004</v>
      </c>
      <c r="Z20" s="26">
        <f>+'ERZ Rates'!M37</f>
        <v>-1153729.3911033792</v>
      </c>
      <c r="AA20" s="26">
        <f>+'GRZ Rates'!M32</f>
        <v>-298767.23692838842</v>
      </c>
      <c r="AB20" s="23">
        <f>+'HRZ Rates'!M30</f>
        <v>-1282753.2890750044</v>
      </c>
      <c r="AC20" s="26">
        <f>+'PRZ Rates'!M35</f>
        <v>-2851255.5342131681</v>
      </c>
      <c r="AD20" s="19"/>
      <c r="AG20" s="26">
        <f>+'BRZ Rates'!N33</f>
        <v>-697461.54534756287</v>
      </c>
      <c r="AH20" s="26">
        <f>+'ERZ Rates'!N37</f>
        <v>-1022353.3317736582</v>
      </c>
      <c r="AI20" s="26">
        <f>+'GRZ Rates'!N32</f>
        <v>-257032.98316762762</v>
      </c>
      <c r="AJ20" s="23">
        <f>+'HRZ Rates'!N30</f>
        <v>-1126980.1213930685</v>
      </c>
      <c r="AK20" s="26">
        <f>+'PRZ Rates'!N35</f>
        <v>-2851255.5342131681</v>
      </c>
      <c r="AL20" s="19"/>
      <c r="AO20" s="26">
        <f>+'BRZ Rates'!O33</f>
        <v>-617139.69132948399</v>
      </c>
      <c r="AP20" s="26">
        <f>+'ERZ Rates'!O37</f>
        <v>-917519.62926109333</v>
      </c>
      <c r="AQ20" s="26">
        <f>+'GRZ Rates'!O32</f>
        <v>-226444.93850729938</v>
      </c>
      <c r="AR20" s="23">
        <f>+'HRZ Rates'!O30</f>
        <v>-1006536.7040567151</v>
      </c>
      <c r="AS20" s="26">
        <f>+'PRZ Rates'!O35</f>
        <v>-2592650.8433234263</v>
      </c>
      <c r="AT20" s="19"/>
      <c r="AW20" s="26">
        <f>+'BRZ Rates'!P33</f>
        <v>-7742.8368535532045</v>
      </c>
      <c r="AX20" s="26">
        <f>+'ERZ Rates'!P37</f>
        <v>-39431.966702441103</v>
      </c>
      <c r="AY20" s="26">
        <f>+'GRZ Rates'!P32</f>
        <v>28963.489115065648</v>
      </c>
      <c r="AZ20" s="23">
        <f>+'HRZ Rates'!P30</f>
        <v>11948.951591724986</v>
      </c>
      <c r="BA20" s="26">
        <f>+'PRZ Rates'!P35</f>
        <v>-193835.34952600309</v>
      </c>
      <c r="BB20" s="19"/>
      <c r="BE20" s="26">
        <f>+'BRZ Rates'!Q33</f>
        <v>-33771.941736706489</v>
      </c>
      <c r="BF20" s="26">
        <f>+'ERZ Rates'!Q37</f>
        <v>-91136.866771708665</v>
      </c>
      <c r="BG20" s="26">
        <f>+'GRZ Rates'!Q32</f>
        <v>-2177.6357227941949</v>
      </c>
      <c r="BH20" s="23">
        <f>+'HRZ Rates'!Q30</f>
        <v>-73078.547722888383</v>
      </c>
      <c r="BI20" s="26">
        <f>+'PRZ Rates'!Q35</f>
        <v>-320409.72184431378</v>
      </c>
      <c r="BJ20" s="19"/>
      <c r="BN20" s="26">
        <f>+'BRZ Rates'!R33</f>
        <v>-49182.056065433404</v>
      </c>
      <c r="BO20" s="26">
        <f>+'ERZ Rates'!R37</f>
        <v>-113265.94758982539</v>
      </c>
      <c r="BP20" s="26">
        <f>+'GRZ Rates'!R32</f>
        <v>-16372.842551277767</v>
      </c>
      <c r="BQ20" s="23">
        <f>+'HRZ Rates'!R30</f>
        <v>-108890.0877359202</v>
      </c>
      <c r="BR20" s="26">
        <f>+'PRZ Rates'!R35</f>
        <v>-364086.16479932523</v>
      </c>
      <c r="BS20" s="19"/>
      <c r="BW20" s="26">
        <f>+'BRZ Rates'!S33</f>
        <v>-57663.035998172985</v>
      </c>
      <c r="BX20" s="26">
        <f>+'ERZ Rates'!S37</f>
        <v>-121026.22325546523</v>
      </c>
      <c r="BY20" s="26">
        <f>+'GRZ Rates'!S32</f>
        <v>-22541.344420096837</v>
      </c>
      <c r="BZ20" s="23">
        <f>+'HRZ Rates'!S30</f>
        <v>-121651.96606494064</v>
      </c>
      <c r="CA20" s="26">
        <f>+'PRZ Rates'!S35</f>
        <v>-369968.1035087874</v>
      </c>
      <c r="CB20" s="19"/>
    </row>
    <row r="21" spans="1:81" x14ac:dyDescent="0.2">
      <c r="A21" t="s">
        <v>59</v>
      </c>
      <c r="H21" s="26"/>
      <c r="I21" s="26"/>
      <c r="J21" s="26"/>
      <c r="K21" s="23"/>
      <c r="L21" s="26"/>
      <c r="M21" s="19"/>
      <c r="Q21" s="26"/>
      <c r="R21" s="26"/>
      <c r="S21" s="26"/>
      <c r="T21" s="23"/>
      <c r="U21" s="26"/>
      <c r="V21" s="19"/>
      <c r="Y21" s="26">
        <f>+'BRZ Rates'!M34</f>
        <v>-812064.80049425294</v>
      </c>
      <c r="Z21" s="26">
        <f>+'ERZ Rates'!M38</f>
        <v>-1175650.2495343434</v>
      </c>
      <c r="AA21" s="26">
        <f>+'GRZ Rates'!M33</f>
        <v>-304443.81443002779</v>
      </c>
      <c r="AB21" s="23">
        <f>+'HRZ Rates'!M31</f>
        <v>-1307125.6015674293</v>
      </c>
      <c r="AC21" s="26">
        <f>+'PRZ Rates'!M36</f>
        <v>-2905429.3893632181</v>
      </c>
      <c r="AD21" s="19"/>
      <c r="AG21" s="26">
        <f>+'BRZ Rates'!N34</f>
        <v>-710713.31470916653</v>
      </c>
      <c r="AH21" s="26">
        <f>+'ERZ Rates'!N38</f>
        <v>-1041778.0450773576</v>
      </c>
      <c r="AI21" s="26">
        <f>+'GRZ Rates'!N33</f>
        <v>-261916.60984781254</v>
      </c>
      <c r="AJ21" s="23">
        <f>+'HRZ Rates'!N31</f>
        <v>-1148392.7436995367</v>
      </c>
      <c r="AK21" s="26">
        <f>+'PRZ Rates'!N36</f>
        <v>-2905429.3893632181</v>
      </c>
      <c r="AL21" s="19"/>
      <c r="AO21" s="26">
        <f>+'BRZ Rates'!O34</f>
        <v>-628865.34546474414</v>
      </c>
      <c r="AP21" s="26">
        <f>+'ERZ Rates'!O38</f>
        <v>-934952.50221705402</v>
      </c>
      <c r="AQ21" s="26">
        <f>+'GRZ Rates'!O33</f>
        <v>-230747.39233893805</v>
      </c>
      <c r="AR21" s="23">
        <f>+'HRZ Rates'!O31</f>
        <v>-1025660.9014337927</v>
      </c>
      <c r="AS21" s="26">
        <f>+'PRZ Rates'!O36</f>
        <v>-2641911.209346571</v>
      </c>
      <c r="AT21" s="19"/>
      <c r="AW21" s="26">
        <f>+'BRZ Rates'!P34</f>
        <v>-7889.950753770715</v>
      </c>
      <c r="AX21" s="26">
        <f>+'ERZ Rates'!P38</f>
        <v>-40181.174069787477</v>
      </c>
      <c r="AY21" s="26">
        <f>+'GRZ Rates'!P33</f>
        <v>29513.795408251892</v>
      </c>
      <c r="AZ21" s="23">
        <f>+'HRZ Rates'!P31</f>
        <v>12175.98167196776</v>
      </c>
      <c r="BA21" s="26">
        <f>+'PRZ Rates'!P36</f>
        <v>-197518.22116699713</v>
      </c>
      <c r="BB21" s="19"/>
      <c r="BE21" s="26">
        <f>+'BRZ Rates'!Q34</f>
        <v>-34413.608629703907</v>
      </c>
      <c r="BF21" s="26">
        <f>+'ERZ Rates'!Q38</f>
        <v>-92868.467240371116</v>
      </c>
      <c r="BG21" s="26">
        <f>+'GRZ Rates'!Q33</f>
        <v>-2219.0108015272845</v>
      </c>
      <c r="BH21" s="23">
        <f>+'HRZ Rates'!Q31</f>
        <v>-74467.040129623259</v>
      </c>
      <c r="BI21" s="26">
        <f>+'PRZ Rates'!Q36</f>
        <v>-326497.50655935571</v>
      </c>
      <c r="BJ21" s="19"/>
      <c r="BN21" s="26">
        <f>+'BRZ Rates'!R34</f>
        <v>-50116.515130676635</v>
      </c>
      <c r="BO21" s="26">
        <f>+'ERZ Rates'!R38</f>
        <v>-115418.00059403206</v>
      </c>
      <c r="BP21" s="26">
        <f>+'GRZ Rates'!R33</f>
        <v>-16683.926559752043</v>
      </c>
      <c r="BQ21" s="23">
        <f>+'HRZ Rates'!R31</f>
        <v>-110958.99940290267</v>
      </c>
      <c r="BR21" s="26">
        <f>+'PRZ Rates'!R36</f>
        <v>-371003.80193051236</v>
      </c>
      <c r="BS21" s="19"/>
      <c r="BW21" s="26">
        <f>+'BRZ Rates'!S34</f>
        <v>-58758.633682138265</v>
      </c>
      <c r="BX21" s="26">
        <f>+'ERZ Rates'!S38</f>
        <v>-123325.72149731906</v>
      </c>
      <c r="BY21" s="26">
        <f>+'GRZ Rates'!S33</f>
        <v>-22969.629964078675</v>
      </c>
      <c r="BZ21" s="23">
        <f>+'HRZ Rates'!S31</f>
        <v>-123963.35342017451</v>
      </c>
      <c r="CA21" s="26">
        <f>+'PRZ Rates'!S36</f>
        <v>-376997.49747545435</v>
      </c>
      <c r="CB21" s="19"/>
    </row>
    <row r="22" spans="1:81" x14ac:dyDescent="0.2">
      <c r="A22" t="s">
        <v>60</v>
      </c>
      <c r="H22" s="26"/>
      <c r="I22" s="26"/>
      <c r="J22" s="26"/>
      <c r="K22" s="23"/>
      <c r="L22" s="26"/>
      <c r="M22" s="19"/>
      <c r="Q22" s="26"/>
      <c r="R22" s="26"/>
      <c r="S22" s="26"/>
      <c r="T22" s="23"/>
      <c r="U22" s="26"/>
      <c r="V22" s="19"/>
      <c r="Y22" s="26"/>
      <c r="Z22" s="26"/>
      <c r="AA22" s="26"/>
      <c r="AB22" s="23"/>
      <c r="AC22" s="26"/>
      <c r="AD22" s="19"/>
      <c r="AG22" s="26">
        <f>+'BRZ Rates'!N35</f>
        <v>-732034.71415044158</v>
      </c>
      <c r="AH22" s="26">
        <f>+'ERZ Rates'!N39</f>
        <v>-1073031.3864296784</v>
      </c>
      <c r="AI22" s="26">
        <f>+'GRZ Rates'!N34</f>
        <v>-269774.10814324691</v>
      </c>
      <c r="AJ22" s="23">
        <f>+'HRZ Rates'!N32</f>
        <v>-1182844.5260105229</v>
      </c>
      <c r="AK22" s="26">
        <f>+'PRZ Rates'!N37</f>
        <v>-2992592.2710441146</v>
      </c>
      <c r="AL22" s="19"/>
      <c r="AO22" s="26">
        <f>+'BRZ Rates'!O35</f>
        <v>-647731.30582868645</v>
      </c>
      <c r="AP22" s="26">
        <f>+'ERZ Rates'!O39</f>
        <v>-963001.07728356565</v>
      </c>
      <c r="AQ22" s="26">
        <f>+'GRZ Rates'!O34</f>
        <v>-237669.8141091062</v>
      </c>
      <c r="AR22" s="23">
        <f>+'HRZ Rates'!O32</f>
        <v>-1056430.7284768065</v>
      </c>
      <c r="AS22" s="26">
        <f>+'PRZ Rates'!O37</f>
        <v>-2721168.5456269681</v>
      </c>
      <c r="AT22" s="19"/>
      <c r="AW22" s="26">
        <f>+'BRZ Rates'!P35</f>
        <v>-8126.6492763838369</v>
      </c>
      <c r="AX22" s="26">
        <f>+'ERZ Rates'!P39</f>
        <v>-41386.609291881105</v>
      </c>
      <c r="AY22" s="26">
        <f>+'GRZ Rates'!P34</f>
        <v>30399.20927049945</v>
      </c>
      <c r="AZ22" s="23">
        <f>+'HRZ Rates'!P32</f>
        <v>12541.261122126793</v>
      </c>
      <c r="BA22" s="26">
        <f>+'PRZ Rates'!P37</f>
        <v>-203443.76780200706</v>
      </c>
      <c r="BB22" s="19"/>
      <c r="BE22" s="26">
        <f>+'BRZ Rates'!Q35</f>
        <v>-35446.016888595026</v>
      </c>
      <c r="BF22" s="26">
        <f>+'ERZ Rates'!Q39</f>
        <v>-95654.521257582252</v>
      </c>
      <c r="BG22" s="26">
        <f>+'GRZ Rates'!Q34</f>
        <v>-2285.5811255731032</v>
      </c>
      <c r="BH22" s="23">
        <f>+'HRZ Rates'!Q32</f>
        <v>-76701.051333511961</v>
      </c>
      <c r="BI22" s="26">
        <f>+'PRZ Rates'!Q37</f>
        <v>-336292.43175613642</v>
      </c>
      <c r="BJ22" s="19"/>
      <c r="BN22" s="26">
        <f>+'BRZ Rates'!R35</f>
        <v>-51620.010584596937</v>
      </c>
      <c r="BO22" s="26">
        <f>+'ERZ Rates'!R39</f>
        <v>-118880.54061185302</v>
      </c>
      <c r="BP22" s="26">
        <f>+'GRZ Rates'!R34</f>
        <v>-17184.444356544605</v>
      </c>
      <c r="BQ22" s="23">
        <f>+'HRZ Rates'!R32</f>
        <v>-114287.76938498975</v>
      </c>
      <c r="BR22" s="26">
        <f>+'PRZ Rates'!R37</f>
        <v>-382133.91598842776</v>
      </c>
      <c r="BS22" s="19"/>
      <c r="BW22" s="26">
        <f>+'BRZ Rates'!S35</f>
        <v>-60521.392692602414</v>
      </c>
      <c r="BX22" s="26">
        <f>+'ERZ Rates'!S39</f>
        <v>-127025.49314223863</v>
      </c>
      <c r="BY22" s="26">
        <f>+'GRZ Rates'!S34</f>
        <v>-23658.718863001035</v>
      </c>
      <c r="BZ22" s="23">
        <f>+'HRZ Rates'!S32</f>
        <v>-127682.25402277974</v>
      </c>
      <c r="CA22" s="26">
        <f>+'PRZ Rates'!S37</f>
        <v>-388307.42239971797</v>
      </c>
      <c r="CB22" s="19"/>
    </row>
    <row r="23" spans="1:81" x14ac:dyDescent="0.2">
      <c r="A23" t="s">
        <v>61</v>
      </c>
      <c r="H23" s="26"/>
      <c r="I23" s="26"/>
      <c r="J23" s="26"/>
      <c r="K23" s="23"/>
      <c r="L23" s="26"/>
      <c r="M23" s="19"/>
      <c r="Q23" s="26"/>
      <c r="R23" s="26"/>
      <c r="S23" s="26"/>
      <c r="T23" s="23"/>
      <c r="U23" s="26"/>
      <c r="V23" s="19"/>
      <c r="Y23" s="26"/>
      <c r="Z23" s="26"/>
      <c r="AA23" s="26"/>
      <c r="AB23" s="23"/>
      <c r="AC23" s="26"/>
      <c r="AD23" s="19"/>
      <c r="AG23" s="26"/>
      <c r="AH23" s="26"/>
      <c r="AI23" s="26"/>
      <c r="AJ23" s="23"/>
      <c r="AK23" s="26"/>
      <c r="AL23" s="19"/>
      <c r="AO23" s="26">
        <f>+'BRZ Rates'!O36</f>
        <v>-669754.17022686184</v>
      </c>
      <c r="AP23" s="26">
        <f>+'ERZ Rates'!O40</f>
        <v>-995743.11391120695</v>
      </c>
      <c r="AQ23" s="26">
        <f>+'GRZ Rates'!O35</f>
        <v>-245750.58778881581</v>
      </c>
      <c r="AR23" s="23">
        <f>+'HRZ Rates'!O33</f>
        <v>-1092349.3732450181</v>
      </c>
      <c r="AS23" s="26">
        <f>+'PRZ Rates'!O38</f>
        <v>-2813688.276178285</v>
      </c>
      <c r="AT23" s="19"/>
      <c r="AW23" s="26">
        <f>+'BRZ Rates'!P36</f>
        <v>-8402.9553517808872</v>
      </c>
      <c r="AX23" s="26">
        <f>+'ERZ Rates'!P40</f>
        <v>-42793.754007805066</v>
      </c>
      <c r="AY23" s="26">
        <f>+'GRZ Rates'!P35</f>
        <v>31432.782385696431</v>
      </c>
      <c r="AZ23" s="23">
        <f>+'HRZ Rates'!P33</f>
        <v>12967.664000279105</v>
      </c>
      <c r="BA23" s="26">
        <f>+'PRZ Rates'!P38</f>
        <v>-210360.85590727531</v>
      </c>
      <c r="BB23" s="19"/>
      <c r="BE23" s="26">
        <f>+'BRZ Rates'!Q36</f>
        <v>-36651.181462807261</v>
      </c>
      <c r="BF23" s="26">
        <f>+'ERZ Rates'!Q40</f>
        <v>-98906.774980340051</v>
      </c>
      <c r="BG23" s="26">
        <f>+'GRZ Rates'!Q35</f>
        <v>-2363.2908838425888</v>
      </c>
      <c r="BH23" s="23">
        <f>+'HRZ Rates'!Q33</f>
        <v>-79308.887078851374</v>
      </c>
      <c r="BI23" s="26">
        <f>+'PRZ Rates'!Q38</f>
        <v>-347726.37443584506</v>
      </c>
      <c r="BJ23" s="19"/>
      <c r="BN23" s="26">
        <f>+'BRZ Rates'!R36</f>
        <v>-53375.090944473232</v>
      </c>
      <c r="BO23" s="26">
        <f>+'ERZ Rates'!R40</f>
        <v>-122922.47899265603</v>
      </c>
      <c r="BP23" s="26">
        <f>+'GRZ Rates'!R35</f>
        <v>-17768.715464667122</v>
      </c>
      <c r="BQ23" s="23">
        <f>+'HRZ Rates'!R33</f>
        <v>-118173.5535440794</v>
      </c>
      <c r="BR23" s="26">
        <f>+'PRZ Rates'!R38</f>
        <v>-395126.46913203434</v>
      </c>
      <c r="BS23" s="19"/>
      <c r="BW23" s="26">
        <f>+'BRZ Rates'!S36</f>
        <v>-62579.120044150899</v>
      </c>
      <c r="BX23" s="26">
        <f>+'ERZ Rates'!S40</f>
        <v>-131344.35990907476</v>
      </c>
      <c r="BY23" s="26">
        <f>+'GRZ Rates'!S35</f>
        <v>-24463.115304343071</v>
      </c>
      <c r="BZ23" s="23">
        <f>+'HRZ Rates'!S33</f>
        <v>-132023.45065955425</v>
      </c>
      <c r="CA23" s="26">
        <f>+'PRZ Rates'!S38</f>
        <v>-401509.87476130837</v>
      </c>
      <c r="CB23" s="19"/>
    </row>
    <row r="24" spans="1:81" x14ac:dyDescent="0.2">
      <c r="A24" t="s">
        <v>62</v>
      </c>
      <c r="H24" s="26"/>
      <c r="I24" s="26"/>
      <c r="J24" s="26"/>
      <c r="K24" s="23"/>
      <c r="L24" s="26"/>
      <c r="M24" s="19"/>
      <c r="Q24" s="26"/>
      <c r="R24" s="26"/>
      <c r="S24" s="26"/>
      <c r="T24" s="23"/>
      <c r="U24" s="26"/>
      <c r="V24" s="19"/>
      <c r="Y24" s="26"/>
      <c r="Z24" s="26"/>
      <c r="AA24" s="26"/>
      <c r="AB24" s="23"/>
      <c r="AC24" s="26"/>
      <c r="AD24" s="19"/>
      <c r="AG24" s="26"/>
      <c r="AH24" s="26"/>
      <c r="AI24" s="26"/>
      <c r="AJ24" s="23"/>
      <c r="AK24" s="26"/>
      <c r="AL24" s="19"/>
      <c r="AO24" s="26"/>
      <c r="AP24" s="26"/>
      <c r="AQ24" s="26"/>
      <c r="AR24" s="23"/>
      <c r="AS24" s="26"/>
      <c r="AT24" s="19"/>
      <c r="AW24" s="26">
        <f>+'BRZ Rates'!P37</f>
        <v>-8781.0883426110267</v>
      </c>
      <c r="AX24" s="26">
        <f>+'ERZ Rates'!P41</f>
        <v>-44719.472938156294</v>
      </c>
      <c r="AY24" s="26">
        <f>+'GRZ Rates'!P36</f>
        <v>32847.257593052767</v>
      </c>
      <c r="AZ24" s="23">
        <f>+'HRZ Rates'!P34</f>
        <v>13551.208880291664</v>
      </c>
      <c r="BA24" s="26">
        <f>+'PRZ Rates'!P39</f>
        <v>-219827.09442310268</v>
      </c>
      <c r="BB24" s="19"/>
      <c r="BE24" s="26">
        <f>+'BRZ Rates'!Q37</f>
        <v>-38300.484628633581</v>
      </c>
      <c r="BF24" s="26">
        <f>+'ERZ Rates'!Q41</f>
        <v>-103357.57985445534</v>
      </c>
      <c r="BG24" s="26">
        <f>+'GRZ Rates'!Q36</f>
        <v>-2469.6389736155052</v>
      </c>
      <c r="BH24" s="23">
        <f>+'HRZ Rates'!Q34</f>
        <v>-82877.786997399686</v>
      </c>
      <c r="BI24" s="26">
        <f>+'PRZ Rates'!Q39</f>
        <v>-363374.06128545804</v>
      </c>
      <c r="BJ24" s="19"/>
      <c r="BN24" s="26">
        <f>+'BRZ Rates'!R37</f>
        <v>-55776.970036974526</v>
      </c>
      <c r="BO24" s="26">
        <f>+'ERZ Rates'!R41</f>
        <v>-128453.99054732555</v>
      </c>
      <c r="BP24" s="26">
        <f>+'GRZ Rates'!R36</f>
        <v>-18568.307660577142</v>
      </c>
      <c r="BQ24" s="23">
        <f>+'HRZ Rates'!R34</f>
        <v>-123491.36345356297</v>
      </c>
      <c r="BR24" s="26">
        <f>+'PRZ Rates'!R39</f>
        <v>-412907.16024297586</v>
      </c>
      <c r="BS24" s="19"/>
      <c r="BW24" s="26">
        <f>+'BRZ Rates'!S37</f>
        <v>-65395.180446137681</v>
      </c>
      <c r="BX24" s="26">
        <f>+'ERZ Rates'!S41</f>
        <v>-137254.8561049831</v>
      </c>
      <c r="BY24" s="26">
        <f>+'GRZ Rates'!S36</f>
        <v>-25563.955493038509</v>
      </c>
      <c r="BZ24" s="23">
        <f>+'HRZ Rates'!S34</f>
        <v>-137964.50593923419</v>
      </c>
      <c r="CA24" s="26">
        <f>+'PRZ Rates'!S39</f>
        <v>-419577.81912556721</v>
      </c>
      <c r="CB24" s="19"/>
    </row>
    <row r="25" spans="1:81" x14ac:dyDescent="0.2">
      <c r="A25" t="s">
        <v>63</v>
      </c>
      <c r="H25" s="26"/>
      <c r="I25" s="26"/>
      <c r="J25" s="26"/>
      <c r="K25" s="23"/>
      <c r="L25" s="26"/>
      <c r="M25" s="19"/>
      <c r="Q25" s="26"/>
      <c r="R25" s="26"/>
      <c r="S25" s="26"/>
      <c r="T25" s="23"/>
      <c r="U25" s="26"/>
      <c r="V25" s="19"/>
      <c r="Y25" s="26"/>
      <c r="Z25" s="26"/>
      <c r="AA25" s="26"/>
      <c r="AB25" s="23"/>
      <c r="AC25" s="26"/>
      <c r="AD25" s="19"/>
      <c r="AG25" s="26"/>
      <c r="AH25" s="26"/>
      <c r="AI25" s="26"/>
      <c r="AJ25" s="23"/>
      <c r="AK25" s="26"/>
      <c r="AL25" s="19"/>
      <c r="AO25" s="26"/>
      <c r="AP25" s="26"/>
      <c r="AQ25" s="26"/>
      <c r="AR25" s="23"/>
      <c r="AS25" s="26"/>
      <c r="AT25" s="19"/>
      <c r="AW25" s="26"/>
      <c r="AX25" s="26"/>
      <c r="AY25" s="26"/>
      <c r="AZ25" s="23"/>
      <c r="BA25" s="26"/>
      <c r="BB25" s="19"/>
      <c r="BE25" s="26">
        <f>+'BRZ Rates'!Q38</f>
        <v>-39564.400621378489</v>
      </c>
      <c r="BF25" s="26">
        <f>+'ERZ Rates'!Q42</f>
        <v>-106768.37998965236</v>
      </c>
      <c r="BG25" s="26">
        <f>+'GRZ Rates'!Q37</f>
        <v>-2551.1370597448167</v>
      </c>
      <c r="BH25" s="23">
        <f>+'HRZ Rates'!Q35</f>
        <v>-85612.753968313875</v>
      </c>
      <c r="BI25" s="26">
        <f>+'PRZ Rates'!Q40</f>
        <v>-375365.4053078781</v>
      </c>
      <c r="BJ25" s="19"/>
      <c r="BN25" s="26">
        <f>+'BRZ Rates'!R38</f>
        <v>-57617.610048194678</v>
      </c>
      <c r="BO25" s="26">
        <f>+'ERZ Rates'!R42</f>
        <v>-132692.97223538728</v>
      </c>
      <c r="BP25" s="26">
        <f>+'GRZ Rates'!R37</f>
        <v>-19181.061813376185</v>
      </c>
      <c r="BQ25" s="23">
        <f>+'HRZ Rates'!R35</f>
        <v>-127566.57844753054</v>
      </c>
      <c r="BR25" s="26">
        <f>+'PRZ Rates'!R40</f>
        <v>-426533.09653099405</v>
      </c>
      <c r="BS25" s="19"/>
      <c r="BW25" s="26">
        <f>+'BRZ Rates'!S38</f>
        <v>-67553.221400860217</v>
      </c>
      <c r="BX25" s="26">
        <f>+'ERZ Rates'!S42</f>
        <v>-141784.26635644754</v>
      </c>
      <c r="BY25" s="26">
        <f>+'GRZ Rates'!S37</f>
        <v>-26407.566024308777</v>
      </c>
      <c r="BZ25" s="23">
        <f>+'HRZ Rates'!S35</f>
        <v>-142517.33463522891</v>
      </c>
      <c r="CA25" s="26">
        <f>+'PRZ Rates'!S40</f>
        <v>-433423.8871567109</v>
      </c>
      <c r="CB25" s="19"/>
    </row>
    <row r="26" spans="1:81" x14ac:dyDescent="0.2">
      <c r="H26" s="26"/>
      <c r="I26" s="26"/>
      <c r="J26" s="26"/>
      <c r="K26" s="23"/>
      <c r="L26" s="26"/>
      <c r="M26" s="19"/>
      <c r="Q26" s="26"/>
      <c r="R26" s="26"/>
      <c r="S26" s="26"/>
      <c r="T26" s="23"/>
      <c r="U26" s="26"/>
      <c r="V26" s="19"/>
      <c r="Y26" s="26"/>
      <c r="Z26" s="26"/>
      <c r="AA26" s="26"/>
      <c r="AB26" s="23"/>
      <c r="AC26" s="26"/>
      <c r="AD26" s="19"/>
      <c r="AG26" s="26"/>
      <c r="AH26" s="26"/>
      <c r="AI26" s="26"/>
      <c r="AJ26" s="23"/>
      <c r="AK26" s="26"/>
      <c r="AL26" s="19"/>
      <c r="AO26" s="26"/>
      <c r="AP26" s="26"/>
      <c r="AQ26" s="26"/>
      <c r="AR26" s="23"/>
      <c r="AS26" s="26"/>
      <c r="AT26" s="19"/>
      <c r="AW26" s="26"/>
      <c r="AX26" s="26"/>
      <c r="AY26" s="26"/>
      <c r="AZ26" s="23"/>
      <c r="BA26" s="26"/>
      <c r="BB26" s="19"/>
      <c r="BE26" s="26"/>
      <c r="BF26" s="26"/>
      <c r="BG26" s="26"/>
      <c r="BH26" s="23"/>
      <c r="BI26" s="26"/>
      <c r="BJ26" s="19"/>
      <c r="BN26" s="26">
        <f>+'BRZ Rates'!R39</f>
        <v>-58942.815079303153</v>
      </c>
      <c r="BO26" s="26">
        <f>+'ERZ Rates'!R43</f>
        <v>-135744.91059680117</v>
      </c>
      <c r="BP26" s="26">
        <f>+'GRZ Rates'!R38</f>
        <v>-19622.226235083835</v>
      </c>
      <c r="BQ26" s="23">
        <f>+'HRZ Rates'!R36</f>
        <v>-130500.60975182374</v>
      </c>
      <c r="BR26" s="26">
        <f>+'PRZ Rates'!R41</f>
        <v>-436343.3577512069</v>
      </c>
      <c r="BS26" s="19"/>
      <c r="BW26" s="26">
        <f>+'BRZ Rates'!S39</f>
        <v>-69106.945493079998</v>
      </c>
      <c r="BX26" s="26">
        <f>+'ERZ Rates'!S43</f>
        <v>-145045.30448264582</v>
      </c>
      <c r="BY26" s="26">
        <f>+'GRZ Rates'!S38</f>
        <v>-27014.940042867875</v>
      </c>
      <c r="BZ26" s="23">
        <f>+'HRZ Rates'!S36</f>
        <v>-145795.23333183915</v>
      </c>
      <c r="CA26" s="26">
        <f>+'PRZ Rates'!S41</f>
        <v>-443392.63656131522</v>
      </c>
      <c r="CB26" s="19"/>
    </row>
    <row r="27" spans="1:81" x14ac:dyDescent="0.2">
      <c r="H27" s="26"/>
      <c r="I27" s="26"/>
      <c r="J27" s="26"/>
      <c r="K27" s="23"/>
      <c r="L27" s="26"/>
      <c r="M27" s="19"/>
      <c r="Q27" s="26"/>
      <c r="R27" s="26"/>
      <c r="S27" s="26"/>
      <c r="T27" s="23"/>
      <c r="U27" s="26"/>
      <c r="V27" s="19"/>
      <c r="Y27" s="26"/>
      <c r="Z27" s="26"/>
      <c r="AA27" s="26"/>
      <c r="AB27" s="23"/>
      <c r="AC27" s="26"/>
      <c r="AD27" s="19"/>
      <c r="AG27" s="26"/>
      <c r="AH27" s="26"/>
      <c r="AI27" s="26"/>
      <c r="AJ27" s="23"/>
      <c r="AK27" s="26"/>
      <c r="AL27" s="19"/>
      <c r="AO27" s="26"/>
      <c r="AP27" s="26"/>
      <c r="AQ27" s="26"/>
      <c r="AR27" s="23"/>
      <c r="AS27" s="26"/>
      <c r="AT27" s="19"/>
      <c r="AW27" s="26"/>
      <c r="AX27" s="26"/>
      <c r="AY27" s="26"/>
      <c r="AZ27" s="23"/>
      <c r="BA27" s="26"/>
      <c r="BB27" s="19"/>
      <c r="BE27" s="26"/>
      <c r="BF27" s="26"/>
      <c r="BG27" s="26"/>
      <c r="BH27" s="23"/>
      <c r="BI27" s="26"/>
      <c r="BJ27" s="19"/>
      <c r="BN27" s="26"/>
      <c r="BO27" s="26"/>
      <c r="BP27" s="26"/>
      <c r="BQ27" s="23"/>
      <c r="BR27" s="26"/>
      <c r="BS27" s="19"/>
      <c r="BW27" s="26">
        <f>+'BRZ Rates'!S40</f>
        <v>-69106.945493079998</v>
      </c>
      <c r="BX27" s="26">
        <f>+'ERZ Rates'!S44</f>
        <v>-145045.30448264582</v>
      </c>
      <c r="BY27" s="26">
        <f>+'GRZ Rates'!S39</f>
        <v>-27014.940042867875</v>
      </c>
      <c r="BZ27" s="23">
        <f>+'HRZ Rates'!S37</f>
        <v>-145795.23333183915</v>
      </c>
      <c r="CA27" s="26">
        <f>+'PRZ Rates'!S42</f>
        <v>-443392.63656131522</v>
      </c>
      <c r="CB27" s="19"/>
    </row>
    <row r="28" spans="1:81" x14ac:dyDescent="0.2">
      <c r="H28" s="26"/>
      <c r="I28" s="26"/>
      <c r="J28" s="26"/>
      <c r="K28" s="23"/>
      <c r="L28" s="26"/>
      <c r="M28" s="19"/>
      <c r="Q28" s="26"/>
      <c r="R28" s="26"/>
      <c r="S28" s="26"/>
      <c r="T28" s="23"/>
      <c r="U28" s="26"/>
      <c r="V28" s="19"/>
      <c r="Y28" s="26"/>
      <c r="Z28" s="26"/>
      <c r="AA28" s="26"/>
      <c r="AB28" s="23"/>
      <c r="AC28" s="26"/>
      <c r="AD28" s="19"/>
      <c r="AG28" s="26"/>
      <c r="AH28" s="26"/>
      <c r="AI28" s="26"/>
      <c r="AJ28" s="23"/>
      <c r="AK28" s="26"/>
      <c r="AL28" s="19"/>
      <c r="AO28" s="26"/>
      <c r="AP28" s="26"/>
      <c r="AQ28" s="26"/>
      <c r="AR28" s="23"/>
      <c r="AS28" s="26"/>
      <c r="AT28" s="19"/>
      <c r="AW28" s="26"/>
      <c r="AX28" s="26"/>
      <c r="AY28" s="26"/>
      <c r="AZ28" s="23"/>
      <c r="BA28" s="26"/>
      <c r="BB28" s="19"/>
      <c r="BE28" s="26"/>
      <c r="BF28" s="26"/>
      <c r="BG28" s="26"/>
      <c r="BH28" s="23"/>
      <c r="BI28" s="26"/>
      <c r="BJ28" s="19"/>
      <c r="BN28" s="26"/>
      <c r="BO28" s="26"/>
      <c r="BP28" s="26"/>
      <c r="BQ28" s="23"/>
      <c r="BR28" s="26"/>
      <c r="BS28" s="19"/>
      <c r="BW28" s="26"/>
      <c r="BX28" s="26"/>
      <c r="BY28" s="26"/>
      <c r="BZ28" s="23"/>
      <c r="CA28" s="26"/>
      <c r="CB28" s="19"/>
    </row>
    <row r="29" spans="1:81" x14ac:dyDescent="0.2">
      <c r="H29" s="26"/>
      <c r="I29" s="26"/>
      <c r="J29" s="26"/>
      <c r="K29" s="23"/>
      <c r="L29" s="26"/>
      <c r="M29" s="19"/>
      <c r="Q29" s="26"/>
      <c r="R29" s="26"/>
      <c r="S29" s="26"/>
      <c r="T29" s="23"/>
      <c r="U29" s="26"/>
      <c r="V29" s="19"/>
      <c r="Y29" s="26"/>
      <c r="Z29" s="26"/>
      <c r="AA29" s="26"/>
      <c r="AB29" s="23"/>
      <c r="AC29" s="26"/>
      <c r="AD29" s="19"/>
      <c r="AG29" s="26"/>
      <c r="AH29" s="26"/>
      <c r="AI29" s="26"/>
      <c r="AJ29" s="23"/>
      <c r="AK29" s="26"/>
      <c r="AL29" s="19"/>
      <c r="AO29" s="26"/>
      <c r="AP29" s="26"/>
      <c r="AQ29" s="26"/>
      <c r="AR29" s="23"/>
      <c r="AS29" s="26"/>
      <c r="AT29" s="19"/>
      <c r="AW29" s="26"/>
      <c r="AX29" s="26"/>
      <c r="AY29" s="26"/>
      <c r="AZ29" s="23"/>
      <c r="BA29" s="26"/>
      <c r="BB29" s="19"/>
      <c r="BE29" s="26"/>
      <c r="BF29" s="26"/>
      <c r="BG29" s="26"/>
      <c r="BH29" s="23"/>
      <c r="BI29" s="26"/>
      <c r="BJ29" s="19"/>
      <c r="BN29" s="26"/>
      <c r="BO29" s="26"/>
      <c r="BP29" s="26"/>
      <c r="BQ29" s="23"/>
      <c r="BR29" s="26"/>
      <c r="BS29" s="19"/>
      <c r="BW29" s="26"/>
      <c r="BX29" s="26"/>
      <c r="BY29" s="26"/>
      <c r="BZ29" s="23"/>
      <c r="CA29" s="26"/>
      <c r="CB29" s="19"/>
    </row>
    <row r="30" spans="1:81" x14ac:dyDescent="0.2">
      <c r="J30" s="26"/>
      <c r="K30" s="26"/>
      <c r="L30" s="26"/>
      <c r="M30" s="19"/>
      <c r="S30" s="26"/>
      <c r="T30" s="26"/>
      <c r="U30" s="26"/>
      <c r="V30" s="19"/>
      <c r="AA30" s="26"/>
      <c r="AB30" s="26"/>
      <c r="AC30" s="26"/>
      <c r="AD30" s="19"/>
      <c r="AI30" s="26"/>
      <c r="AJ30" s="26"/>
      <c r="AK30" s="26"/>
      <c r="AL30" s="19"/>
      <c r="AQ30" s="26"/>
      <c r="AR30" s="26"/>
      <c r="AS30" s="26"/>
      <c r="AT30" s="19"/>
      <c r="AY30" s="26"/>
      <c r="AZ30" s="26"/>
      <c r="BA30" s="26"/>
      <c r="BB30" s="19"/>
      <c r="BG30" s="26"/>
      <c r="BH30" s="26"/>
      <c r="BI30" s="26"/>
      <c r="BJ30" s="19"/>
      <c r="BP30" s="26"/>
      <c r="BQ30" s="26"/>
      <c r="BR30" s="26"/>
      <c r="BS30" s="19"/>
      <c r="BY30" s="26"/>
      <c r="BZ30" s="26"/>
      <c r="CA30" s="26"/>
      <c r="CB30" s="19"/>
    </row>
    <row r="31" spans="1:81" x14ac:dyDescent="0.2">
      <c r="A31" t="s">
        <v>12</v>
      </c>
      <c r="H31" s="17">
        <f>+H19</f>
        <v>-1109821.2645886503</v>
      </c>
      <c r="I31" s="17">
        <f>+I19</f>
        <v>-2209179.2908729981</v>
      </c>
      <c r="J31" s="17">
        <f>+J19</f>
        <v>-472445.09190641489</v>
      </c>
      <c r="K31" s="17">
        <f>+K12</f>
        <v>-1933068.4016063961</v>
      </c>
      <c r="L31" s="17">
        <f>+L19</f>
        <v>-2803594.428921503</v>
      </c>
      <c r="M31" s="18">
        <f>SUM(H31:L31)</f>
        <v>-8528108.4778959621</v>
      </c>
      <c r="N31" s="1" t="s">
        <v>13</v>
      </c>
      <c r="O31" s="1"/>
      <c r="Q31" s="17">
        <f>+Q20</f>
        <v>-922904.21653499256</v>
      </c>
      <c r="R31" s="17">
        <f t="shared" ref="R31:U31" si="27">+R20</f>
        <v>-1328824.4169847695</v>
      </c>
      <c r="S31" s="17">
        <f t="shared" si="27"/>
        <v>-360905.19927797088</v>
      </c>
      <c r="T31" s="17">
        <f t="shared" si="27"/>
        <v>-1501248.2652755149</v>
      </c>
      <c r="U31" s="17">
        <f t="shared" si="27"/>
        <v>-2851255.5342131681</v>
      </c>
      <c r="V31" s="18">
        <f>SUM(Q31:U31)</f>
        <v>-6965137.6322864164</v>
      </c>
      <c r="W31" s="1" t="s">
        <v>13</v>
      </c>
      <c r="Y31" s="17">
        <f>+Y21</f>
        <v>-812064.80049425294</v>
      </c>
      <c r="Z31" s="17">
        <f t="shared" ref="Z31:AC31" si="28">+Z21</f>
        <v>-1175650.2495343434</v>
      </c>
      <c r="AA31" s="17">
        <f t="shared" si="28"/>
        <v>-304443.81443002779</v>
      </c>
      <c r="AB31" s="17">
        <f t="shared" si="28"/>
        <v>-1307125.6015674293</v>
      </c>
      <c r="AC31" s="17">
        <f t="shared" si="28"/>
        <v>-2905429.3893632181</v>
      </c>
      <c r="AD31" s="18">
        <f>SUM(Y31:AC31)</f>
        <v>-6504713.8553892719</v>
      </c>
      <c r="AE31" s="1" t="s">
        <v>13</v>
      </c>
      <c r="AG31" s="17">
        <f>+AG22</f>
        <v>-732034.71415044158</v>
      </c>
      <c r="AH31" s="17">
        <f t="shared" ref="AH31:AK31" si="29">+AH22</f>
        <v>-1073031.3864296784</v>
      </c>
      <c r="AI31" s="17">
        <f t="shared" si="29"/>
        <v>-269774.10814324691</v>
      </c>
      <c r="AJ31" s="17">
        <f t="shared" si="29"/>
        <v>-1182844.5260105229</v>
      </c>
      <c r="AK31" s="17">
        <f t="shared" si="29"/>
        <v>-2992592.2710441146</v>
      </c>
      <c r="AL31" s="18">
        <f>SUM(AG31:AK31)</f>
        <v>-6250277.0057780044</v>
      </c>
      <c r="AM31" s="1" t="s">
        <v>13</v>
      </c>
      <c r="AN31" s="1"/>
      <c r="AO31" s="17">
        <f>+AO23</f>
        <v>-669754.17022686184</v>
      </c>
      <c r="AP31" s="17">
        <f t="shared" ref="AP31:AS31" si="30">+AP23</f>
        <v>-995743.11391120695</v>
      </c>
      <c r="AQ31" s="17">
        <f t="shared" si="30"/>
        <v>-245750.58778881581</v>
      </c>
      <c r="AR31" s="17">
        <f t="shared" si="30"/>
        <v>-1092349.3732450181</v>
      </c>
      <c r="AS31" s="17">
        <f t="shared" si="30"/>
        <v>-2813688.276178285</v>
      </c>
      <c r="AT31" s="18">
        <f>SUM(AO31:AS31)</f>
        <v>-5817285.5213501882</v>
      </c>
      <c r="AU31" s="1" t="s">
        <v>13</v>
      </c>
      <c r="AW31" s="17">
        <f>+AW24</f>
        <v>-8781.0883426110267</v>
      </c>
      <c r="AX31" s="17">
        <f>+AX24</f>
        <v>-44719.472938156294</v>
      </c>
      <c r="AY31" s="17">
        <f>+AY24</f>
        <v>32847.257593052767</v>
      </c>
      <c r="AZ31" s="17">
        <f>+AZ24</f>
        <v>13551.208880291664</v>
      </c>
      <c r="BA31" s="17">
        <f>+BA24</f>
        <v>-219827.09442310268</v>
      </c>
      <c r="BB31" s="18">
        <f>SUM(AW31:BA31)</f>
        <v>-226929.18923052558</v>
      </c>
      <c r="BC31" s="1" t="s">
        <v>13</v>
      </c>
      <c r="BE31" s="17">
        <f>+BE25</f>
        <v>-39564.400621378489</v>
      </c>
      <c r="BF31" s="17">
        <f>+BF25</f>
        <v>-106768.37998965236</v>
      </c>
      <c r="BG31" s="17">
        <f>+BG25</f>
        <v>-2551.1370597448167</v>
      </c>
      <c r="BH31" s="17">
        <f>+BH25</f>
        <v>-85612.753968313875</v>
      </c>
      <c r="BI31" s="17">
        <f>+BI25</f>
        <v>-375365.4053078781</v>
      </c>
      <c r="BJ31" s="18">
        <f>SUM(BE31:BI31)</f>
        <v>-609862.07694696763</v>
      </c>
      <c r="BK31" s="1" t="s">
        <v>13</v>
      </c>
      <c r="BN31" s="17">
        <f>+BN26</f>
        <v>-58942.815079303153</v>
      </c>
      <c r="BO31" s="17">
        <f>+BO26</f>
        <v>-135744.91059680117</v>
      </c>
      <c r="BP31" s="17">
        <f>+BP26</f>
        <v>-19622.226235083835</v>
      </c>
      <c r="BQ31" s="17">
        <f>+BQ26</f>
        <v>-130500.60975182374</v>
      </c>
      <c r="BR31" s="17">
        <f>+BR26</f>
        <v>-436343.3577512069</v>
      </c>
      <c r="BS31" s="18">
        <f>SUM(BN31:BR31)</f>
        <v>-781153.91941421875</v>
      </c>
      <c r="BT31" s="1" t="s">
        <v>13</v>
      </c>
      <c r="BW31" s="17">
        <f>+BW27</f>
        <v>-69106.945493079998</v>
      </c>
      <c r="BX31" s="17">
        <f>+BX27</f>
        <v>-145045.30448264582</v>
      </c>
      <c r="BY31" s="17">
        <f>+BY27</f>
        <v>-27014.940042867875</v>
      </c>
      <c r="BZ31" s="17">
        <f>+BZ27</f>
        <v>-145795.23333183915</v>
      </c>
      <c r="CA31" s="17">
        <f>+CA27</f>
        <v>-443392.63656131522</v>
      </c>
      <c r="CB31" s="18">
        <f>SUM(BW31:CA31)</f>
        <v>-830355.05991174816</v>
      </c>
      <c r="CC31" s="1" t="s">
        <v>13</v>
      </c>
    </row>
    <row r="32" spans="1:81" x14ac:dyDescent="0.2">
      <c r="A32" t="s">
        <v>64</v>
      </c>
      <c r="H32" s="17">
        <f>+H31*0.5</f>
        <v>-554910.63229432516</v>
      </c>
      <c r="I32" s="17">
        <f>+I31*0.5</f>
        <v>-1104589.645436499</v>
      </c>
      <c r="J32" s="17">
        <f>+J31*0.5</f>
        <v>-236222.54595320745</v>
      </c>
      <c r="K32" s="17">
        <f>+K31*0.5</f>
        <v>-966534.20080319804</v>
      </c>
      <c r="L32" s="17">
        <f>+L31*0.5</f>
        <v>-1401797.2144607515</v>
      </c>
      <c r="M32" s="18">
        <f>SUM(H32:L32)</f>
        <v>-4264054.238947981</v>
      </c>
      <c r="N32" s="1" t="s">
        <v>13</v>
      </c>
      <c r="O32" s="1"/>
      <c r="Q32" s="17">
        <f>+Q31*0.5</f>
        <v>-461452.10826749628</v>
      </c>
      <c r="R32" s="17">
        <f>+R31*0.5</f>
        <v>-664412.20849238476</v>
      </c>
      <c r="S32" s="17">
        <f>+S31*0.5</f>
        <v>-180452.59963898544</v>
      </c>
      <c r="T32" s="17">
        <f>+T31*0.5</f>
        <v>-750624.13263775746</v>
      </c>
      <c r="U32" s="17">
        <f>+U31*0.5</f>
        <v>-1425627.767106584</v>
      </c>
      <c r="V32" s="18">
        <f>SUM(Q32:U32)</f>
        <v>-3482568.8161432082</v>
      </c>
      <c r="W32" s="1" t="s">
        <v>13</v>
      </c>
      <c r="Y32" s="17">
        <f>+Y31*0.5</f>
        <v>-406032.40024712647</v>
      </c>
      <c r="Z32" s="17">
        <f>+Z31*0.5</f>
        <v>-587825.12476717168</v>
      </c>
      <c r="AA32" s="17">
        <f>+AA31*0.5</f>
        <v>-152221.9072150139</v>
      </c>
      <c r="AB32" s="17">
        <f>+AB31*0.5</f>
        <v>-653562.80078371463</v>
      </c>
      <c r="AC32" s="17">
        <f>+AC31*0.5</f>
        <v>-1452714.694681609</v>
      </c>
      <c r="AD32" s="18">
        <f>SUM(Y32:AC32)</f>
        <v>-3252356.9276946359</v>
      </c>
      <c r="AE32" s="1" t="s">
        <v>13</v>
      </c>
      <c r="AG32" s="17">
        <f>+AG31*0.5</f>
        <v>-366017.35707522079</v>
      </c>
      <c r="AH32" s="17">
        <f>+AH31*0.5</f>
        <v>-536515.69321483921</v>
      </c>
      <c r="AI32" s="17">
        <f>+AI31*0.5</f>
        <v>-134887.05407162345</v>
      </c>
      <c r="AJ32" s="17">
        <f>+AJ31*0.5</f>
        <v>-591422.26300526143</v>
      </c>
      <c r="AK32" s="17">
        <f>+AK31*0.5</f>
        <v>-1496296.1355220573</v>
      </c>
      <c r="AL32" s="18">
        <f>SUM(AG32:AK32)</f>
        <v>-3125138.5028890022</v>
      </c>
      <c r="AM32" s="1" t="s">
        <v>13</v>
      </c>
      <c r="AN32" s="1"/>
      <c r="AO32" s="17">
        <f>+AO31*0.5</f>
        <v>-334877.08511343092</v>
      </c>
      <c r="AP32" s="17">
        <f>+AP31*0.5</f>
        <v>-497871.55695560348</v>
      </c>
      <c r="AQ32" s="17">
        <f>+AQ31*0.5</f>
        <v>-122875.29389440791</v>
      </c>
      <c r="AR32" s="17">
        <f>+AR31*0.5</f>
        <v>-546174.68662250903</v>
      </c>
      <c r="AS32" s="17">
        <f>+AS31*0.5</f>
        <v>-1406844.1380891425</v>
      </c>
      <c r="AT32" s="18">
        <f>SUM(AO32:AS32)</f>
        <v>-2908642.7606750941</v>
      </c>
      <c r="AU32" s="1" t="s">
        <v>13</v>
      </c>
      <c r="AW32" s="17">
        <f>+AW31*0.5</f>
        <v>-4390.5441713055134</v>
      </c>
      <c r="AX32" s="17">
        <f>+AX31*0.5</f>
        <v>-22359.736469078147</v>
      </c>
      <c r="AY32" s="17">
        <f>+AY31*0.5</f>
        <v>16423.628796526384</v>
      </c>
      <c r="AZ32" s="17">
        <f>+AZ31*0.5</f>
        <v>6775.6044401458321</v>
      </c>
      <c r="BA32" s="17">
        <f>+BA31*0.5</f>
        <v>-109913.54721155134</v>
      </c>
      <c r="BB32" s="18">
        <f>SUM(AW32:BA32)</f>
        <v>-113464.59461526279</v>
      </c>
      <c r="BC32" s="1" t="s">
        <v>13</v>
      </c>
      <c r="BE32" s="17">
        <f>+BE31*0.5</f>
        <v>-19782.200310689244</v>
      </c>
      <c r="BF32" s="17">
        <f>+BF31*0.5</f>
        <v>-53384.189994826178</v>
      </c>
      <c r="BG32" s="17">
        <f>+BG31*0.5</f>
        <v>-1275.5685298724084</v>
      </c>
      <c r="BH32" s="17">
        <f>+BH31*0.5</f>
        <v>-42806.376984156937</v>
      </c>
      <c r="BI32" s="17">
        <f>+BI31*0.5</f>
        <v>-187682.70265393905</v>
      </c>
      <c r="BJ32" s="18">
        <f>SUM(BE32:BI32)</f>
        <v>-304931.03847348382</v>
      </c>
      <c r="BK32" s="1" t="s">
        <v>13</v>
      </c>
      <c r="BN32" s="17">
        <f>+BN31*0.5</f>
        <v>-29471.407539651576</v>
      </c>
      <c r="BO32" s="17">
        <f>+BO31*0.5</f>
        <v>-67872.455298400586</v>
      </c>
      <c r="BP32" s="17">
        <f>+BP31*0.5</f>
        <v>-9811.1131175419177</v>
      </c>
      <c r="BQ32" s="17">
        <f>+BQ31*0.5</f>
        <v>-65250.304875911868</v>
      </c>
      <c r="BR32" s="17">
        <f>+BR31*0.5</f>
        <v>-218171.67887560345</v>
      </c>
      <c r="BS32" s="18">
        <f>SUM(BN32:BR32)</f>
        <v>-390576.95970710937</v>
      </c>
      <c r="BT32" s="1" t="s">
        <v>13</v>
      </c>
      <c r="BW32" s="17">
        <f>+BW31*0.5</f>
        <v>-34553.472746539999</v>
      </c>
      <c r="BX32" s="17">
        <f>+BX31*0.5</f>
        <v>-72522.65224132291</v>
      </c>
      <c r="BY32" s="17">
        <f>+BY31*0.5</f>
        <v>-13507.470021433937</v>
      </c>
      <c r="BZ32" s="17">
        <f>+BZ31*0.5</f>
        <v>-72897.616665919573</v>
      </c>
      <c r="CA32" s="17">
        <f>+CA31*0.5</f>
        <v>-221696.31828065761</v>
      </c>
      <c r="CB32" s="18">
        <f>SUM(BW32:CA32)</f>
        <v>-415177.52995587408</v>
      </c>
      <c r="CC32" s="1" t="s">
        <v>13</v>
      </c>
    </row>
    <row r="33" spans="1:81" x14ac:dyDescent="0.2">
      <c r="H33" s="26"/>
      <c r="I33" s="26"/>
      <c r="J33" s="26"/>
      <c r="K33" s="26"/>
      <c r="L33" s="26"/>
      <c r="M33" s="26"/>
      <c r="N33" s="1"/>
      <c r="O33" s="1"/>
      <c r="Q33" s="26"/>
      <c r="R33" s="26"/>
      <c r="S33" s="26"/>
      <c r="T33" s="26"/>
      <c r="U33" s="26"/>
      <c r="V33" s="26"/>
      <c r="W33" s="1"/>
      <c r="Y33" s="26"/>
      <c r="Z33" s="26"/>
      <c r="AA33" s="26"/>
      <c r="AB33" s="26"/>
      <c r="AC33" s="26"/>
      <c r="AD33" s="26"/>
      <c r="AE33" s="1"/>
      <c r="AG33" s="26"/>
      <c r="AH33" s="26"/>
      <c r="AI33" s="26"/>
      <c r="AJ33" s="26"/>
      <c r="AK33" s="26"/>
      <c r="AL33" s="26"/>
      <c r="AM33" s="1"/>
      <c r="AN33" s="1"/>
      <c r="AO33" s="26"/>
      <c r="AP33" s="26"/>
      <c r="AQ33" s="26"/>
      <c r="AR33" s="26"/>
      <c r="AS33" s="26"/>
      <c r="AT33" s="26"/>
      <c r="AU33" s="1"/>
      <c r="AW33" s="26"/>
      <c r="AX33" s="26"/>
      <c r="AY33" s="26"/>
      <c r="AZ33" s="26"/>
      <c r="BA33" s="26"/>
      <c r="BB33" s="26"/>
      <c r="BC33" s="1"/>
      <c r="BE33" s="26"/>
      <c r="BF33" s="26"/>
      <c r="BG33" s="26"/>
      <c r="BH33" s="26"/>
      <c r="BI33" s="26"/>
      <c r="BJ33" s="26"/>
      <c r="BK33" s="1"/>
      <c r="BN33" s="26"/>
      <c r="BO33" s="26"/>
      <c r="BP33" s="26"/>
      <c r="BQ33" s="26"/>
      <c r="BR33" s="26"/>
      <c r="BS33" s="26"/>
      <c r="BT33" s="1"/>
      <c r="BW33" s="26"/>
      <c r="BX33" s="26"/>
      <c r="BY33" s="26"/>
      <c r="BZ33" s="26"/>
      <c r="CA33" s="26"/>
      <c r="CB33" s="26"/>
      <c r="CC33" s="1"/>
    </row>
    <row r="34" spans="1:81" x14ac:dyDescent="0.2">
      <c r="A34" t="s">
        <v>12</v>
      </c>
      <c r="H34" s="26"/>
      <c r="I34" s="26"/>
      <c r="J34" s="26"/>
      <c r="K34" s="26"/>
      <c r="L34" s="26"/>
      <c r="M34" s="19">
        <f>+M31/12</f>
        <v>-710675.70649133017</v>
      </c>
      <c r="N34" s="1" t="s">
        <v>14</v>
      </c>
      <c r="O34" s="1"/>
      <c r="Q34" s="26"/>
      <c r="R34" s="26"/>
      <c r="S34" s="26"/>
      <c r="T34" s="26"/>
      <c r="U34" s="26"/>
      <c r="V34" s="19">
        <f>+V31/12</f>
        <v>-580428.13602386799</v>
      </c>
      <c r="W34" s="1" t="s">
        <v>14</v>
      </c>
      <c r="Y34" s="26"/>
      <c r="Z34" s="26"/>
      <c r="AA34" s="26"/>
      <c r="AB34" s="26"/>
      <c r="AC34" s="26"/>
      <c r="AD34" s="19">
        <f>+AD31/12</f>
        <v>-542059.48794910603</v>
      </c>
      <c r="AE34" s="1" t="s">
        <v>14</v>
      </c>
      <c r="AG34" s="26"/>
      <c r="AH34" s="26"/>
      <c r="AI34" s="26"/>
      <c r="AJ34" s="26"/>
      <c r="AK34" s="26"/>
      <c r="AL34" s="19">
        <f>+AL31/12</f>
        <v>-520856.41714816703</v>
      </c>
      <c r="AM34" s="1" t="s">
        <v>14</v>
      </c>
      <c r="AN34" s="1"/>
      <c r="AO34" s="26"/>
      <c r="AP34" s="26"/>
      <c r="AQ34" s="26"/>
      <c r="AR34" s="26"/>
      <c r="AS34" s="26"/>
      <c r="AT34" s="19">
        <f>+AT31/12</f>
        <v>-484773.79344584903</v>
      </c>
      <c r="AU34" s="1" t="s">
        <v>14</v>
      </c>
      <c r="AW34" s="26"/>
      <c r="AX34" s="26"/>
      <c r="AY34" s="26"/>
      <c r="AZ34" s="26"/>
      <c r="BA34" s="26"/>
      <c r="BB34" s="19">
        <f>+BB31/12</f>
        <v>-18910.765769210466</v>
      </c>
      <c r="BC34" s="1" t="s">
        <v>14</v>
      </c>
      <c r="BE34" s="26"/>
      <c r="BF34" s="26"/>
      <c r="BG34" s="26"/>
      <c r="BH34" s="26"/>
      <c r="BI34" s="26"/>
      <c r="BJ34" s="19">
        <f>+BJ31/12</f>
        <v>-50821.839745580633</v>
      </c>
      <c r="BK34" s="1" t="s">
        <v>14</v>
      </c>
      <c r="BN34" s="26"/>
      <c r="BO34" s="26"/>
      <c r="BP34" s="26"/>
      <c r="BQ34" s="26"/>
      <c r="BR34" s="26"/>
      <c r="BS34" s="19">
        <f>+BS31/12</f>
        <v>-65096.159951184898</v>
      </c>
      <c r="BT34" s="1" t="s">
        <v>14</v>
      </c>
      <c r="BW34" s="26"/>
      <c r="BX34" s="26"/>
      <c r="BY34" s="26"/>
      <c r="BZ34" s="26"/>
      <c r="CA34" s="26"/>
      <c r="CB34" s="19">
        <f>+CB31/12</f>
        <v>-69196.254992645685</v>
      </c>
      <c r="CC34" s="1" t="s">
        <v>14</v>
      </c>
    </row>
    <row r="35" spans="1:81" x14ac:dyDescent="0.2">
      <c r="A35" t="s">
        <v>64</v>
      </c>
      <c r="H35" s="26"/>
      <c r="I35" s="26"/>
      <c r="J35" s="26"/>
      <c r="K35" s="26"/>
      <c r="L35" s="26"/>
      <c r="M35" s="19">
        <f>+M32/12</f>
        <v>-355337.85324566509</v>
      </c>
      <c r="N35" s="1" t="s">
        <v>14</v>
      </c>
      <c r="O35" s="1"/>
      <c r="Q35" s="26"/>
      <c r="R35" s="26"/>
      <c r="S35" s="26"/>
      <c r="T35" s="26"/>
      <c r="U35" s="26"/>
      <c r="V35" s="19">
        <f>+V32/12</f>
        <v>-290214.068011934</v>
      </c>
      <c r="W35" s="1" t="s">
        <v>14</v>
      </c>
      <c r="Y35" s="26"/>
      <c r="Z35" s="26"/>
      <c r="AA35" s="26"/>
      <c r="AB35" s="26"/>
      <c r="AC35" s="26"/>
      <c r="AD35" s="19">
        <f>+AD32/12</f>
        <v>-271029.74397455301</v>
      </c>
      <c r="AE35" s="1" t="s">
        <v>14</v>
      </c>
      <c r="AG35" s="26"/>
      <c r="AH35" s="26"/>
      <c r="AI35" s="26"/>
      <c r="AJ35" s="26"/>
      <c r="AK35" s="26"/>
      <c r="AL35" s="19">
        <f>+AL32/12</f>
        <v>-260428.20857408352</v>
      </c>
      <c r="AM35" s="1" t="s">
        <v>14</v>
      </c>
      <c r="AN35" s="1"/>
      <c r="AO35" s="26"/>
      <c r="AP35" s="26"/>
      <c r="AQ35" s="26"/>
      <c r="AR35" s="26"/>
      <c r="AS35" s="26"/>
      <c r="AT35" s="19">
        <f>+AT32/12</f>
        <v>-242386.89672292452</v>
      </c>
      <c r="AU35" s="1" t="s">
        <v>14</v>
      </c>
      <c r="AW35" s="26"/>
      <c r="AX35" s="26"/>
      <c r="AY35" s="26"/>
      <c r="AZ35" s="26"/>
      <c r="BA35" s="26"/>
      <c r="BB35" s="19">
        <f>+BB32/12</f>
        <v>-9455.3828846052329</v>
      </c>
      <c r="BC35" s="1" t="s">
        <v>14</v>
      </c>
      <c r="BE35" s="26"/>
      <c r="BF35" s="26"/>
      <c r="BG35" s="26"/>
      <c r="BH35" s="26"/>
      <c r="BI35" s="26"/>
      <c r="BJ35" s="19">
        <f>+BJ32/12</f>
        <v>-25410.919872790317</v>
      </c>
      <c r="BK35" s="1" t="s">
        <v>14</v>
      </c>
      <c r="BN35" s="26"/>
      <c r="BO35" s="26"/>
      <c r="BP35" s="26"/>
      <c r="BQ35" s="26"/>
      <c r="BR35" s="26"/>
      <c r="BS35" s="19">
        <f>+BS32/12</f>
        <v>-32548.079975592449</v>
      </c>
      <c r="BT35" s="1" t="s">
        <v>14</v>
      </c>
      <c r="BW35" s="26"/>
      <c r="BX35" s="26"/>
      <c r="BY35" s="26"/>
      <c r="BZ35" s="26"/>
      <c r="CA35" s="26"/>
      <c r="CB35" s="19">
        <f>+CB32/12</f>
        <v>-34598.127496322842</v>
      </c>
      <c r="CC35" s="1" t="s">
        <v>14</v>
      </c>
    </row>
    <row r="38" spans="1:81" x14ac:dyDescent="0.2">
      <c r="A38" s="24"/>
      <c r="H38" s="95">
        <v>2019</v>
      </c>
      <c r="I38" s="95">
        <v>2020</v>
      </c>
      <c r="J38" s="95">
        <v>2021</v>
      </c>
      <c r="K38" s="95">
        <v>2022</v>
      </c>
      <c r="L38" s="95">
        <v>2023</v>
      </c>
      <c r="M38" s="95">
        <v>2024</v>
      </c>
      <c r="N38" s="95">
        <v>2025</v>
      </c>
      <c r="O38" s="95">
        <v>2026</v>
      </c>
      <c r="P38" s="95">
        <v>2027</v>
      </c>
      <c r="R38" s="95" t="s">
        <v>65</v>
      </c>
    </row>
    <row r="39" spans="1:81" x14ac:dyDescent="0.2">
      <c r="G39" s="96">
        <v>1</v>
      </c>
      <c r="H39" s="26">
        <f>+M31</f>
        <v>-8528108.4778959621</v>
      </c>
      <c r="I39" s="26">
        <f>+V31</f>
        <v>-6965137.6322864164</v>
      </c>
      <c r="J39" s="26">
        <f>+AD31</f>
        <v>-6504713.8553892719</v>
      </c>
      <c r="K39" s="26">
        <f>+AL31</f>
        <v>-6250277.0057780044</v>
      </c>
      <c r="L39" s="26">
        <f>+AT31</f>
        <v>-5817285.5213501882</v>
      </c>
      <c r="M39" s="26">
        <f>+BB31</f>
        <v>-226929.18923052558</v>
      </c>
      <c r="N39" s="26">
        <f>+BJ31</f>
        <v>-609862.07694696763</v>
      </c>
      <c r="O39" s="26">
        <f>+BS31</f>
        <v>-781153.91941421875</v>
      </c>
      <c r="P39" s="26">
        <f>+CB31</f>
        <v>-830355.05991174816</v>
      </c>
      <c r="R39" s="26">
        <f>SUM(H39:Q39)</f>
        <v>-36513822.738203302</v>
      </c>
    </row>
    <row r="40" spans="1:81" x14ac:dyDescent="0.2">
      <c r="E40" s="26"/>
      <c r="G40" s="96">
        <v>0.5</v>
      </c>
      <c r="H40" s="26">
        <f>+M32</f>
        <v>-4264054.238947981</v>
      </c>
      <c r="I40" s="26">
        <f>+V32</f>
        <v>-3482568.8161432082</v>
      </c>
      <c r="J40" s="26">
        <f>+AD32</f>
        <v>-3252356.9276946359</v>
      </c>
      <c r="K40" s="26">
        <f>+AL32</f>
        <v>-3125138.5028890022</v>
      </c>
      <c r="L40" s="26">
        <f>+AT32</f>
        <v>-2908642.7606750941</v>
      </c>
      <c r="M40" s="26">
        <f>+BB32</f>
        <v>-113464.59461526279</v>
      </c>
      <c r="N40" s="26">
        <f>+BJ32</f>
        <v>-304931.03847348382</v>
      </c>
      <c r="O40" s="26">
        <f>+BS32</f>
        <v>-390576.95970710937</v>
      </c>
      <c r="P40" s="26">
        <f>+CB32</f>
        <v>-415177.52995587408</v>
      </c>
      <c r="R40" s="26">
        <f>SUM(H40:Q40)</f>
        <v>-18256911.369101651</v>
      </c>
    </row>
    <row r="43" spans="1:81" x14ac:dyDescent="0.2">
      <c r="I43" s="26">
        <f>+'BRZ Rates'!L45+'ERZ Rates'!L49+'GRZ Rates'!L43+'HRZ Rates'!L41+'PRZ Rates'!L47-I39</f>
        <v>0</v>
      </c>
      <c r="J43" s="26">
        <f>+'BRZ Rates'!M45+'ERZ Rates'!M49+'GRZ Rates'!M43+'HRZ Rates'!M41+'PRZ Rates'!M47-J39</f>
        <v>0</v>
      </c>
      <c r="K43" s="26">
        <f>+'BRZ Rates'!N45+'ERZ Rates'!N49+'GRZ Rates'!N43+'HRZ Rates'!N41+'PRZ Rates'!N47-K39</f>
        <v>0</v>
      </c>
      <c r="L43" s="26">
        <f>+'BRZ Rates'!O45+'ERZ Rates'!O49+'GRZ Rates'!O43+'HRZ Rates'!O41+'PRZ Rates'!O47-L39</f>
        <v>0</v>
      </c>
      <c r="M43" s="26"/>
    </row>
  </sheetData>
  <mergeCells count="9">
    <mergeCell ref="H3:L3"/>
    <mergeCell ref="Q3:U3"/>
    <mergeCell ref="BW3:CA3"/>
    <mergeCell ref="BN3:BR3"/>
    <mergeCell ref="BE3:BI3"/>
    <mergeCell ref="Y3:AC3"/>
    <mergeCell ref="AW3:BA3"/>
    <mergeCell ref="AG3:AK3"/>
    <mergeCell ref="AO3:AS3"/>
  </mergeCells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012C-1C15-4085-BA62-144F5271F825}">
  <dimension ref="A1:F19"/>
  <sheetViews>
    <sheetView workbookViewId="0">
      <selection activeCell="F36" sqref="F36"/>
    </sheetView>
  </sheetViews>
  <sheetFormatPr defaultRowHeight="12.75" x14ac:dyDescent="0.2"/>
  <sheetData>
    <row r="1" spans="1:6" x14ac:dyDescent="0.2">
      <c r="A1" s="1" t="s">
        <v>66</v>
      </c>
    </row>
    <row r="4" spans="1:6" x14ac:dyDescent="0.2"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</row>
    <row r="5" spans="1:6" x14ac:dyDescent="0.2">
      <c r="B5" s="25"/>
      <c r="C5" s="25"/>
      <c r="D5" s="25"/>
      <c r="E5" s="25"/>
      <c r="F5" s="25"/>
    </row>
    <row r="6" spans="1:6" x14ac:dyDescent="0.2">
      <c r="A6" s="1" t="s">
        <v>51</v>
      </c>
      <c r="B6" s="8" t="s">
        <v>52</v>
      </c>
      <c r="C6" s="5">
        <v>1.5500000000000002E-2</v>
      </c>
      <c r="D6" s="8" t="s">
        <v>52</v>
      </c>
      <c r="E6" s="8" t="s">
        <v>52</v>
      </c>
      <c r="F6" s="8" t="s">
        <v>52</v>
      </c>
    </row>
    <row r="7" spans="1:6" x14ac:dyDescent="0.2">
      <c r="A7" s="1" t="s">
        <v>53</v>
      </c>
      <c r="B7" s="8" t="s">
        <v>52</v>
      </c>
      <c r="C7" s="5">
        <v>1.4500000000000001E-2</v>
      </c>
      <c r="D7" s="8" t="s">
        <v>52</v>
      </c>
      <c r="E7" s="8" t="s">
        <v>52</v>
      </c>
      <c r="F7" s="8" t="s">
        <v>52</v>
      </c>
    </row>
    <row r="8" spans="1:6" x14ac:dyDescent="0.2">
      <c r="A8" s="1" t="s">
        <v>54</v>
      </c>
      <c r="B8" s="5">
        <v>1.8000000000000002E-2</v>
      </c>
      <c r="C8" s="5">
        <v>1.95E-2</v>
      </c>
      <c r="D8" s="8" t="s">
        <v>52</v>
      </c>
      <c r="E8" s="8" t="s">
        <v>52</v>
      </c>
      <c r="F8" s="8" t="s">
        <v>52</v>
      </c>
    </row>
    <row r="9" spans="1:6" x14ac:dyDescent="0.2">
      <c r="A9" s="1" t="s">
        <v>55</v>
      </c>
      <c r="B9" s="5">
        <v>1.6E-2</v>
      </c>
      <c r="C9" s="5">
        <v>1.7499999999999998E-2</v>
      </c>
      <c r="D9" s="5">
        <v>1.6E-2</v>
      </c>
      <c r="E9" s="8" t="s">
        <v>52</v>
      </c>
      <c r="F9" s="8" t="s">
        <v>52</v>
      </c>
    </row>
    <row r="10" spans="1:6" x14ac:dyDescent="0.2">
      <c r="A10" s="1" t="s">
        <v>56</v>
      </c>
      <c r="B10" s="5">
        <v>9.0000000000000011E-3</v>
      </c>
      <c r="C10" s="5">
        <v>9.0000000000000011E-3</v>
      </c>
      <c r="D10" s="5">
        <v>9.0000000000000011E-3</v>
      </c>
      <c r="E10" s="8" t="s">
        <v>52</v>
      </c>
      <c r="F10" s="5">
        <v>9.0000000000000011E-3</v>
      </c>
    </row>
    <row r="11" spans="1:6" x14ac:dyDescent="0.2">
      <c r="A11" s="1" t="s">
        <v>57</v>
      </c>
      <c r="B11" s="5">
        <v>1.2E-2</v>
      </c>
      <c r="C11" s="5">
        <v>1.2E-2</v>
      </c>
      <c r="D11" s="5">
        <v>1.2E-2</v>
      </c>
      <c r="E11" s="8" t="s">
        <v>52</v>
      </c>
      <c r="F11" s="5">
        <v>1.2E-2</v>
      </c>
    </row>
    <row r="12" spans="1:6" x14ac:dyDescent="0.2">
      <c r="A12" s="1" t="s">
        <v>58</v>
      </c>
      <c r="B12" s="5">
        <v>1.7000000000000001E-2</v>
      </c>
      <c r="C12" s="5">
        <f>+B12</f>
        <v>1.7000000000000001E-2</v>
      </c>
      <c r="D12" s="5">
        <v>1.7000000000000001E-2</v>
      </c>
      <c r="E12" s="5">
        <v>1.7000000000000001E-2</v>
      </c>
      <c r="F12" s="5">
        <v>1.7000000000000001E-2</v>
      </c>
    </row>
    <row r="13" spans="1:6" x14ac:dyDescent="0.2">
      <c r="A13" s="1" t="s">
        <v>59</v>
      </c>
      <c r="B13" s="5">
        <v>1.9E-2</v>
      </c>
      <c r="C13" s="5">
        <v>1.9E-2</v>
      </c>
      <c r="D13" s="5">
        <v>1.9E-2</v>
      </c>
      <c r="E13" s="5">
        <v>1.9E-2</v>
      </c>
      <c r="F13" s="5">
        <v>1.9E-2</v>
      </c>
    </row>
    <row r="14" spans="1:6" x14ac:dyDescent="0.2">
      <c r="A14" s="1" t="s">
        <v>60</v>
      </c>
      <c r="B14" s="5">
        <v>0.03</v>
      </c>
      <c r="C14" s="5">
        <v>0.03</v>
      </c>
      <c r="D14" s="5">
        <v>0.03</v>
      </c>
      <c r="E14" s="5">
        <v>0.03</v>
      </c>
      <c r="F14" s="5">
        <v>0.03</v>
      </c>
    </row>
    <row r="15" spans="1:6" x14ac:dyDescent="0.2">
      <c r="A15" s="1" t="s">
        <v>61</v>
      </c>
      <c r="B15" s="91">
        <v>3.4000000000000002E-2</v>
      </c>
      <c r="C15" s="91">
        <v>3.4000000000000002E-2</v>
      </c>
      <c r="D15" s="91">
        <v>3.4000000000000002E-2</v>
      </c>
      <c r="E15" s="91">
        <v>3.4000000000000002E-2</v>
      </c>
      <c r="F15" s="91">
        <v>3.4000000000000002E-2</v>
      </c>
    </row>
    <row r="16" spans="1:6" x14ac:dyDescent="0.2">
      <c r="A16" s="1" t="s">
        <v>62</v>
      </c>
      <c r="B16" s="91">
        <v>4.4999999999999998E-2</v>
      </c>
      <c r="C16" s="91">
        <f t="shared" ref="C16:F18" si="0">+B16</f>
        <v>4.4999999999999998E-2</v>
      </c>
      <c r="D16" s="91">
        <f t="shared" si="0"/>
        <v>4.4999999999999998E-2</v>
      </c>
      <c r="E16" s="91">
        <f t="shared" si="0"/>
        <v>4.4999999999999998E-2</v>
      </c>
      <c r="F16" s="91">
        <f t="shared" si="0"/>
        <v>4.4999999999999998E-2</v>
      </c>
    </row>
    <row r="17" spans="1:6" x14ac:dyDescent="0.2">
      <c r="A17" s="1" t="s">
        <v>63</v>
      </c>
      <c r="B17" s="91">
        <v>3.3000000000000002E-2</v>
      </c>
      <c r="C17" s="91">
        <f t="shared" si="0"/>
        <v>3.3000000000000002E-2</v>
      </c>
      <c r="D17" s="91">
        <f t="shared" si="0"/>
        <v>3.3000000000000002E-2</v>
      </c>
      <c r="E17" s="91">
        <f t="shared" si="0"/>
        <v>3.3000000000000002E-2</v>
      </c>
      <c r="F17" s="91">
        <f t="shared" si="0"/>
        <v>3.3000000000000002E-2</v>
      </c>
    </row>
    <row r="18" spans="1:6" x14ac:dyDescent="0.2">
      <c r="A18" s="1" t="s">
        <v>67</v>
      </c>
      <c r="B18" s="91">
        <v>2.3E-2</v>
      </c>
      <c r="C18" s="91">
        <f t="shared" si="0"/>
        <v>2.3E-2</v>
      </c>
      <c r="D18" s="91">
        <f t="shared" si="0"/>
        <v>2.3E-2</v>
      </c>
      <c r="E18" s="91">
        <f t="shared" si="0"/>
        <v>2.3E-2</v>
      </c>
      <c r="F18" s="91">
        <f t="shared" si="0"/>
        <v>2.3E-2</v>
      </c>
    </row>
    <row r="19" spans="1:6" x14ac:dyDescent="0.2">
      <c r="A19" s="1"/>
      <c r="B19" s="91"/>
      <c r="C19" s="91"/>
      <c r="D19" s="91"/>
      <c r="E19" s="91"/>
      <c r="F19" s="9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S52"/>
  <sheetViews>
    <sheetView zoomScaleNormal="100" workbookViewId="0">
      <selection activeCell="S29" sqref="S29"/>
    </sheetView>
  </sheetViews>
  <sheetFormatPr defaultRowHeight="12.75" x14ac:dyDescent="0.2"/>
  <cols>
    <col min="5" max="5" width="16.140625" bestFit="1" customWidth="1"/>
    <col min="6" max="6" width="2.7109375" customWidth="1"/>
    <col min="7" max="7" width="16.85546875" bestFit="1" customWidth="1"/>
    <col min="8" max="8" width="2.7109375" customWidth="1"/>
    <col min="9" max="9" width="11.85546875" bestFit="1" customWidth="1"/>
    <col min="12" max="12" width="11.28515625" bestFit="1" customWidth="1"/>
    <col min="13" max="19" width="10.85546875" bestFit="1" customWidth="1"/>
  </cols>
  <sheetData>
    <row r="1" spans="1:19" x14ac:dyDescent="0.2">
      <c r="A1" s="1" t="s">
        <v>68</v>
      </c>
    </row>
    <row r="2" spans="1:19" x14ac:dyDescent="0.2">
      <c r="A2" s="1" t="s">
        <v>34</v>
      </c>
    </row>
    <row r="5" spans="1:19" x14ac:dyDescent="0.2">
      <c r="L5" s="97" t="s">
        <v>69</v>
      </c>
      <c r="M5" s="97"/>
      <c r="N5" s="97"/>
      <c r="O5" s="97"/>
    </row>
    <row r="6" spans="1:19" ht="13.5" thickBot="1" x14ac:dyDescent="0.25">
      <c r="E6" s="2" t="s">
        <v>70</v>
      </c>
      <c r="F6" s="2"/>
      <c r="G6" s="2" t="s">
        <v>71</v>
      </c>
      <c r="H6" s="2"/>
      <c r="I6" s="2" t="s">
        <v>72</v>
      </c>
      <c r="L6" s="2">
        <v>2020</v>
      </c>
      <c r="M6" s="2">
        <v>2021</v>
      </c>
      <c r="N6" s="2">
        <v>2022</v>
      </c>
      <c r="O6" s="2">
        <v>2023</v>
      </c>
      <c r="P6" s="2">
        <v>2024</v>
      </c>
      <c r="Q6" s="2">
        <v>2025</v>
      </c>
      <c r="R6" s="2">
        <v>2026</v>
      </c>
      <c r="S6" s="2">
        <v>2027</v>
      </c>
    </row>
    <row r="7" spans="1:19" x14ac:dyDescent="0.2">
      <c r="L7" s="26"/>
      <c r="M7" s="26"/>
      <c r="N7" s="26"/>
      <c r="O7" s="26"/>
      <c r="P7" s="26"/>
    </row>
    <row r="8" spans="1:19" x14ac:dyDescent="0.2">
      <c r="A8" t="s">
        <v>73</v>
      </c>
      <c r="E8" s="3">
        <v>15051809.013053574</v>
      </c>
      <c r="F8" s="3"/>
      <c r="G8" s="3">
        <v>15051809.013053574</v>
      </c>
      <c r="H8" s="3"/>
      <c r="I8" s="3">
        <f>E8-G8</f>
        <v>0</v>
      </c>
      <c r="J8" s="3"/>
      <c r="L8" s="26"/>
      <c r="M8" s="26"/>
      <c r="N8" s="26"/>
      <c r="O8" s="26"/>
      <c r="P8" s="26"/>
    </row>
    <row r="9" spans="1:19" x14ac:dyDescent="0.2">
      <c r="A9" t="s">
        <v>74</v>
      </c>
      <c r="E9" s="3">
        <v>11316894.317881484</v>
      </c>
      <c r="F9" s="3"/>
      <c r="G9" s="3">
        <v>11316894.317881484</v>
      </c>
      <c r="H9" s="3"/>
      <c r="I9" s="3">
        <f t="shared" ref="I9:I22" si="0">E9-G9</f>
        <v>0</v>
      </c>
      <c r="J9" s="3"/>
      <c r="L9" s="26"/>
      <c r="M9" s="26"/>
      <c r="N9" s="26"/>
      <c r="O9" s="26"/>
      <c r="P9" s="26"/>
    </row>
    <row r="10" spans="1:19" x14ac:dyDescent="0.2">
      <c r="A10" t="s">
        <v>75</v>
      </c>
      <c r="E10" s="3">
        <v>-20793946.79142252</v>
      </c>
      <c r="F10" s="3"/>
      <c r="G10" s="3">
        <v>-20793946.79142252</v>
      </c>
      <c r="H10" s="3"/>
      <c r="I10" s="3">
        <f t="shared" si="0"/>
        <v>0</v>
      </c>
      <c r="J10" s="3"/>
      <c r="L10" s="26"/>
      <c r="M10" s="26"/>
      <c r="N10" s="26"/>
      <c r="O10" s="26"/>
      <c r="P10" s="26"/>
    </row>
    <row r="11" spans="1:19" x14ac:dyDescent="0.2">
      <c r="A11" t="s">
        <v>76</v>
      </c>
      <c r="E11" s="3">
        <v>-2914615.9838657081</v>
      </c>
      <c r="F11" s="3"/>
      <c r="G11" s="3"/>
      <c r="H11" s="3"/>
      <c r="I11" s="92">
        <f t="shared" si="0"/>
        <v>-2914615.9838657081</v>
      </c>
      <c r="J11" s="3"/>
      <c r="L11" s="26">
        <f>+I11</f>
        <v>-2914615.9838657081</v>
      </c>
      <c r="M11" s="26">
        <f t="shared" ref="M11:P12" si="1">+L11</f>
        <v>-2914615.9838657081</v>
      </c>
      <c r="N11" s="26">
        <f t="shared" si="1"/>
        <v>-2914615.9838657081</v>
      </c>
      <c r="O11" s="26">
        <f t="shared" si="1"/>
        <v>-2914615.9838657081</v>
      </c>
      <c r="P11" s="86">
        <f>+'BRZ SCH 8 Rates - 1.0Multiplier'!V64</f>
        <v>-1512023.0333696962</v>
      </c>
      <c r="Q11" s="86">
        <f>+P11</f>
        <v>-1512023.0333696962</v>
      </c>
      <c r="R11" s="86">
        <f>+Q11</f>
        <v>-1512023.0333696962</v>
      </c>
      <c r="S11" s="86">
        <f>+R11</f>
        <v>-1512023.0333696962</v>
      </c>
    </row>
    <row r="12" spans="1:19" x14ac:dyDescent="0.2">
      <c r="A12" t="s">
        <v>77</v>
      </c>
      <c r="E12" s="3"/>
      <c r="F12" s="3"/>
      <c r="G12" s="3"/>
      <c r="H12" s="3"/>
      <c r="I12" s="3"/>
      <c r="J12" s="3"/>
      <c r="L12" s="93">
        <f>+'BRZ SCH 8 Rates - 1.5Multiplier'!AG64</f>
        <v>531396.8460030742</v>
      </c>
      <c r="M12" s="26">
        <f t="shared" si="1"/>
        <v>531396.8460030742</v>
      </c>
      <c r="N12" s="26">
        <f t="shared" si="1"/>
        <v>531396.8460030742</v>
      </c>
      <c r="O12" s="26">
        <f t="shared" si="1"/>
        <v>531396.8460030742</v>
      </c>
      <c r="P12" s="26">
        <f t="shared" si="1"/>
        <v>531396.8460030742</v>
      </c>
      <c r="Q12" s="86">
        <f>+'BRZ SCH 8 Rates - 1.0Multiplier'!AG64</f>
        <v>320413.46443837928</v>
      </c>
      <c r="R12" s="86">
        <f>+Q12</f>
        <v>320413.46443837928</v>
      </c>
      <c r="S12" s="86">
        <f>+R12</f>
        <v>320413.46443837928</v>
      </c>
    </row>
    <row r="13" spans="1:19" x14ac:dyDescent="0.2">
      <c r="A13" t="s">
        <v>78</v>
      </c>
      <c r="E13" s="3"/>
      <c r="F13" s="3"/>
      <c r="G13" s="3"/>
      <c r="H13" s="3"/>
      <c r="I13" s="3"/>
      <c r="J13" s="3"/>
      <c r="L13" s="26"/>
      <c r="M13" s="93">
        <f>+'BRZ SCH 8 Rates - 1.5Multiplier'!AR64</f>
        <v>325321.11634397181</v>
      </c>
      <c r="N13" s="26">
        <f t="shared" ref="N13:Q13" si="2">+M13</f>
        <v>325321.11634397181</v>
      </c>
      <c r="O13" s="26">
        <f t="shared" si="2"/>
        <v>325321.11634397181</v>
      </c>
      <c r="P13" s="26">
        <f t="shared" si="2"/>
        <v>325321.11634397181</v>
      </c>
      <c r="Q13" s="26">
        <f t="shared" si="2"/>
        <v>325321.11634397181</v>
      </c>
      <c r="R13" s="86">
        <f>+'BRZ SCH 8 Rates - 1.0Multiplier'!AR64</f>
        <v>162660.5581719859</v>
      </c>
      <c r="S13" s="86">
        <f>+R13</f>
        <v>162660.5581719859</v>
      </c>
    </row>
    <row r="14" spans="1:19" x14ac:dyDescent="0.2">
      <c r="A14" t="s">
        <v>79</v>
      </c>
      <c r="E14" s="3"/>
      <c r="F14" s="3"/>
      <c r="G14" s="3"/>
      <c r="H14" s="3"/>
      <c r="I14" s="3"/>
      <c r="J14" s="3"/>
      <c r="L14" s="26"/>
      <c r="M14" s="26"/>
      <c r="N14" s="93">
        <f>+'BRZ SCH 8 Rates - 1.5Multiplier'!BC64</f>
        <v>256840.36784769129</v>
      </c>
      <c r="O14" s="26">
        <f>+N14</f>
        <v>256840.36784769129</v>
      </c>
      <c r="P14" s="26">
        <f>+O14</f>
        <v>256840.36784769129</v>
      </c>
      <c r="Q14" s="26">
        <f>+P14</f>
        <v>256840.36784769129</v>
      </c>
      <c r="R14" s="26">
        <f>+Q14</f>
        <v>256840.36784769129</v>
      </c>
      <c r="S14" s="86">
        <f>+'BRZ SCH 8 Rates - 1.0Multiplier'!BC64</f>
        <v>128420.18392384541</v>
      </c>
    </row>
    <row r="15" spans="1:19" x14ac:dyDescent="0.2">
      <c r="A15" t="s">
        <v>80</v>
      </c>
      <c r="E15" s="3"/>
      <c r="F15" s="3"/>
      <c r="G15" s="3"/>
      <c r="H15" s="3"/>
      <c r="I15" s="3"/>
      <c r="J15" s="3"/>
      <c r="L15" s="26"/>
      <c r="M15" s="26"/>
      <c r="N15" s="26"/>
      <c r="O15" s="93">
        <f>+'BRZ SCH 8 Rates - 1.5Multiplier'!BN64</f>
        <v>207415.43516096473</v>
      </c>
      <c r="P15" s="26">
        <f>+O15</f>
        <v>207415.43516096473</v>
      </c>
      <c r="Q15" s="26">
        <f>+P15</f>
        <v>207415.43516096473</v>
      </c>
      <c r="R15" s="26">
        <f>+Q15</f>
        <v>207415.43516096473</v>
      </c>
      <c r="S15" s="26">
        <f>+R15</f>
        <v>207415.43516096473</v>
      </c>
    </row>
    <row r="16" spans="1:19" x14ac:dyDescent="0.2">
      <c r="A16" t="s">
        <v>81</v>
      </c>
      <c r="E16" s="3"/>
      <c r="F16" s="3"/>
      <c r="G16" s="3"/>
      <c r="H16" s="3"/>
      <c r="I16" s="3"/>
      <c r="J16" s="3"/>
      <c r="L16" s="26"/>
      <c r="M16" s="26"/>
      <c r="N16" s="26"/>
      <c r="O16" s="26"/>
      <c r="P16" s="93">
        <f>+'BRZ SCH 8 Rates - 1.5Multiplier'!BY64</f>
        <v>171054.91037630057</v>
      </c>
      <c r="Q16" s="26">
        <f>+P16</f>
        <v>171054.91037630057</v>
      </c>
      <c r="R16" s="26">
        <f>+Q16</f>
        <v>171054.91037630057</v>
      </c>
      <c r="S16" s="26">
        <f>+R16</f>
        <v>171054.91037630057</v>
      </c>
    </row>
    <row r="17" spans="1:19" x14ac:dyDescent="0.2">
      <c r="A17" t="s">
        <v>82</v>
      </c>
      <c r="E17" s="3"/>
      <c r="F17" s="3"/>
      <c r="G17" s="3"/>
      <c r="H17" s="3"/>
      <c r="I17" s="3"/>
      <c r="J17" s="3"/>
      <c r="L17" s="26"/>
      <c r="M17" s="26"/>
      <c r="N17" s="26"/>
      <c r="O17" s="26"/>
      <c r="P17" s="26"/>
      <c r="Q17" s="93">
        <f>+'BRZ SCH 8 Rates - 1.5Multiplier'!CJ64</f>
        <v>143768.32307047187</v>
      </c>
      <c r="R17" s="26">
        <f>+Q17</f>
        <v>143768.32307047187</v>
      </c>
      <c r="S17" s="26">
        <f>+R17</f>
        <v>143768.32307047187</v>
      </c>
    </row>
    <row r="18" spans="1:19" x14ac:dyDescent="0.2">
      <c r="A18" t="s">
        <v>83</v>
      </c>
      <c r="E18" s="3"/>
      <c r="F18" s="3"/>
      <c r="G18" s="3"/>
      <c r="H18" s="3"/>
      <c r="I18" s="3"/>
      <c r="J18" s="3"/>
      <c r="L18" s="26"/>
      <c r="M18" s="26"/>
      <c r="N18" s="26"/>
      <c r="O18" s="26"/>
      <c r="P18" s="26"/>
      <c r="R18" s="93">
        <f>+'BRZ SCH 8 Rates - 1.5Multiplier'!CU64</f>
        <v>122866.96017244668</v>
      </c>
      <c r="S18" s="26">
        <f>+R18</f>
        <v>122866.96017244668</v>
      </c>
    </row>
    <row r="19" spans="1:19" x14ac:dyDescent="0.2">
      <c r="A19" t="s">
        <v>84</v>
      </c>
      <c r="E19" s="3"/>
      <c r="F19" s="3"/>
      <c r="G19" s="3"/>
      <c r="H19" s="3"/>
      <c r="I19" s="3"/>
      <c r="J19" s="3"/>
      <c r="L19" s="26"/>
      <c r="M19" s="26"/>
      <c r="N19" s="26"/>
      <c r="O19" s="26"/>
      <c r="P19" s="26"/>
      <c r="S19" s="93">
        <f>+'BRZ SCH 8 Rates - 1.5Multiplier'!DF64</f>
        <v>106519.71654986509</v>
      </c>
    </row>
    <row r="20" spans="1:19" x14ac:dyDescent="0.2">
      <c r="E20" s="3"/>
      <c r="F20" s="3"/>
      <c r="G20" s="3"/>
      <c r="H20" s="3"/>
      <c r="I20" s="3"/>
      <c r="J20" s="3"/>
      <c r="L20" s="26"/>
      <c r="M20" s="26"/>
      <c r="N20" s="26"/>
      <c r="O20" s="26"/>
      <c r="P20" s="26"/>
    </row>
    <row r="21" spans="1:19" x14ac:dyDescent="0.2">
      <c r="E21" s="4"/>
      <c r="F21" s="3"/>
      <c r="G21" s="4"/>
      <c r="H21" s="3"/>
      <c r="I21" s="4"/>
      <c r="J21" s="3"/>
      <c r="L21" s="4"/>
      <c r="M21" s="4"/>
      <c r="N21" s="4"/>
      <c r="O21" s="4"/>
      <c r="P21" s="4"/>
      <c r="Q21" s="4"/>
      <c r="R21" s="4"/>
      <c r="S21" s="4"/>
    </row>
    <row r="22" spans="1:19" x14ac:dyDescent="0.2">
      <c r="A22" t="s">
        <v>85</v>
      </c>
      <c r="E22" s="3">
        <f>SUM(E8:E21)</f>
        <v>2660140.5556468293</v>
      </c>
      <c r="F22" s="3"/>
      <c r="G22" s="3">
        <f>SUM(G8:G21)</f>
        <v>5574756.5395125374</v>
      </c>
      <c r="H22" s="3"/>
      <c r="I22" s="3">
        <f t="shared" si="0"/>
        <v>-2914615.9838657081</v>
      </c>
      <c r="J22" s="3"/>
      <c r="L22" s="3">
        <f>SUM(L11:L21)</f>
        <v>-2383219.1378626339</v>
      </c>
      <c r="M22" s="3">
        <f t="shared" ref="M22:O22" si="3">SUM(M11:M21)</f>
        <v>-2057898.0215186621</v>
      </c>
      <c r="N22" s="3">
        <f t="shared" si="3"/>
        <v>-1801057.6536709708</v>
      </c>
      <c r="O22" s="3">
        <f t="shared" si="3"/>
        <v>-1593642.2185100061</v>
      </c>
      <c r="P22" s="3">
        <f t="shared" ref="P22:Q22" si="4">SUM(P11:P21)</f>
        <v>-19994.35763769364</v>
      </c>
      <c r="Q22" s="3">
        <f t="shared" si="4"/>
        <v>-87209.416131916689</v>
      </c>
      <c r="R22" s="3">
        <f t="shared" ref="R22:S22" si="5">SUM(R11:R21)</f>
        <v>-127003.01413145592</v>
      </c>
      <c r="S22" s="3">
        <f t="shared" si="5"/>
        <v>-148903.48150543671</v>
      </c>
    </row>
    <row r="23" spans="1:19" x14ac:dyDescent="0.2">
      <c r="A23" t="s">
        <v>45</v>
      </c>
      <c r="E23" s="3"/>
      <c r="F23" s="3"/>
      <c r="G23" s="3"/>
      <c r="H23" s="3"/>
      <c r="I23" s="12">
        <v>0.26500000000000001</v>
      </c>
      <c r="J23" s="3"/>
      <c r="L23" s="12">
        <v>0.26500000000000001</v>
      </c>
      <c r="M23" s="12">
        <v>0.26500000000000001</v>
      </c>
      <c r="N23" s="12">
        <v>0.26500000000000001</v>
      </c>
      <c r="O23" s="12">
        <v>0.26500000000000001</v>
      </c>
      <c r="P23" s="12">
        <v>0.26500000000000001</v>
      </c>
      <c r="Q23" s="12">
        <v>0.26500000000000001</v>
      </c>
      <c r="R23" s="12">
        <v>0.26500000000000001</v>
      </c>
      <c r="S23" s="12">
        <v>0.26500000000000001</v>
      </c>
    </row>
    <row r="24" spans="1:19" x14ac:dyDescent="0.2">
      <c r="A24" t="s">
        <v>46</v>
      </c>
      <c r="E24" s="3"/>
      <c r="F24" s="3"/>
      <c r="G24" s="3"/>
      <c r="H24" s="3"/>
      <c r="I24" s="3">
        <f>+I22*I23</f>
        <v>-772373.23572441272</v>
      </c>
      <c r="J24" s="3"/>
      <c r="L24" s="3">
        <f t="shared" ref="L24:S24" si="6">+L22*L23</f>
        <v>-631553.07153359801</v>
      </c>
      <c r="M24" s="3">
        <f t="shared" si="6"/>
        <v>-545342.97570244549</v>
      </c>
      <c r="N24" s="3">
        <f t="shared" si="6"/>
        <v>-477280.27822280728</v>
      </c>
      <c r="O24" s="3">
        <f t="shared" si="6"/>
        <v>-422315.18790515163</v>
      </c>
      <c r="P24" s="3">
        <f t="shared" si="6"/>
        <v>-5298.504773988815</v>
      </c>
      <c r="Q24" s="3">
        <f t="shared" si="6"/>
        <v>-23110.495274957924</v>
      </c>
      <c r="R24" s="3">
        <f t="shared" si="6"/>
        <v>-33655.798744835818</v>
      </c>
      <c r="S24" s="3">
        <f t="shared" si="6"/>
        <v>-39459.422598940728</v>
      </c>
    </row>
    <row r="25" spans="1:19" x14ac:dyDescent="0.2">
      <c r="A25" t="s">
        <v>47</v>
      </c>
      <c r="E25" s="3"/>
      <c r="F25" s="3"/>
      <c r="G25" s="13">
        <f>1/(1-I23)</f>
        <v>1.3605442176870748</v>
      </c>
      <c r="H25" s="3"/>
      <c r="I25" s="3">
        <f>I24*G25-I24</f>
        <v>-278474.70403669297</v>
      </c>
      <c r="J25" s="3"/>
      <c r="L25" s="3">
        <f>L24*$G$25-L24</f>
        <v>-227702.80810395023</v>
      </c>
      <c r="M25" s="3">
        <f t="shared" ref="M25:O25" si="7">M24*$G$25-M24</f>
        <v>-196620.25654577964</v>
      </c>
      <c r="N25" s="3">
        <f t="shared" si="7"/>
        <v>-172080.64452931139</v>
      </c>
      <c r="O25" s="3">
        <f t="shared" si="7"/>
        <v>-152263.2990406329</v>
      </c>
      <c r="P25" s="3">
        <f t="shared" ref="P25:Q25" si="8">P24*$G$25-P24</f>
        <v>-1910.3452586490284</v>
      </c>
      <c r="Q25" s="3">
        <f t="shared" si="8"/>
        <v>-8332.3554392705446</v>
      </c>
      <c r="R25" s="3">
        <f t="shared" ref="R25:S25" si="9">R24*$G$25-R24</f>
        <v>-12134.403629090462</v>
      </c>
      <c r="S25" s="3">
        <f t="shared" si="9"/>
        <v>-14226.866651318764</v>
      </c>
    </row>
    <row r="26" spans="1:19" ht="13.5" thickBot="1" x14ac:dyDescent="0.25">
      <c r="A26" t="s">
        <v>48</v>
      </c>
      <c r="E26" s="3"/>
      <c r="F26" s="3"/>
      <c r="G26" s="3"/>
      <c r="H26" s="3"/>
      <c r="I26" s="7">
        <f>SUM(I24:I25)</f>
        <v>-1050847.9397611057</v>
      </c>
      <c r="J26" s="3"/>
      <c r="L26" s="7">
        <f t="shared" ref="L26:S26" si="10">SUM(L24:L25)</f>
        <v>-859255.87963754823</v>
      </c>
      <c r="M26" s="7">
        <f t="shared" si="10"/>
        <v>-741963.23224822513</v>
      </c>
      <c r="N26" s="7">
        <f t="shared" si="10"/>
        <v>-649360.92275211867</v>
      </c>
      <c r="O26" s="7">
        <f t="shared" si="10"/>
        <v>-574578.48694578453</v>
      </c>
      <c r="P26" s="7">
        <f t="shared" si="10"/>
        <v>-7208.8500326378435</v>
      </c>
      <c r="Q26" s="7">
        <f t="shared" si="10"/>
        <v>-31442.850714228469</v>
      </c>
      <c r="R26" s="7">
        <f t="shared" si="10"/>
        <v>-45790.20237392628</v>
      </c>
      <c r="S26" s="7">
        <f t="shared" si="10"/>
        <v>-53686.289250259491</v>
      </c>
    </row>
    <row r="27" spans="1:19" ht="13.5" thickTop="1" x14ac:dyDescent="0.2">
      <c r="E27" s="3"/>
      <c r="F27" s="3"/>
      <c r="G27" s="3"/>
      <c r="H27" s="3"/>
      <c r="I27" s="3"/>
      <c r="J27" s="3"/>
      <c r="L27" s="3"/>
      <c r="M27" s="3"/>
      <c r="N27" s="3"/>
      <c r="O27" s="3"/>
      <c r="P27" s="26"/>
    </row>
    <row r="28" spans="1:19" x14ac:dyDescent="0.2">
      <c r="A28" t="s">
        <v>86</v>
      </c>
      <c r="E28" s="3"/>
      <c r="F28" s="3"/>
      <c r="G28" s="3"/>
      <c r="H28" s="3"/>
      <c r="I28" s="3">
        <f>+I26</f>
        <v>-1050847.9397611057</v>
      </c>
      <c r="J28" s="3"/>
      <c r="L28" s="3">
        <f t="shared" ref="L28:S28" si="11">+L26</f>
        <v>-859255.87963754823</v>
      </c>
      <c r="M28" s="3">
        <f t="shared" si="11"/>
        <v>-741963.23224822513</v>
      </c>
      <c r="N28" s="3">
        <f t="shared" si="11"/>
        <v>-649360.92275211867</v>
      </c>
      <c r="O28" s="3">
        <f t="shared" si="11"/>
        <v>-574578.48694578453</v>
      </c>
      <c r="P28" s="3">
        <f t="shared" si="11"/>
        <v>-7208.8500326378435</v>
      </c>
      <c r="Q28" s="3">
        <f t="shared" si="11"/>
        <v>-31442.850714228469</v>
      </c>
      <c r="R28" s="3">
        <f t="shared" si="11"/>
        <v>-45790.20237392628</v>
      </c>
      <c r="S28" s="3">
        <f t="shared" si="11"/>
        <v>-53686.289250259491</v>
      </c>
    </row>
    <row r="29" spans="1:19" x14ac:dyDescent="0.2">
      <c r="A29" t="s">
        <v>54</v>
      </c>
      <c r="B29" s="5">
        <f>+IRM!B8</f>
        <v>1.8000000000000002E-2</v>
      </c>
      <c r="E29" s="3"/>
      <c r="F29" s="3"/>
      <c r="G29" s="3"/>
      <c r="H29" s="3"/>
      <c r="I29" s="3">
        <f>+I28*(1+B29)</f>
        <v>-1069763.2026768057</v>
      </c>
      <c r="J29" s="3"/>
      <c r="L29" s="3">
        <f>+L28*(1+B29)</f>
        <v>-874722.48547102406</v>
      </c>
      <c r="M29" s="3">
        <f>+M28*(1+B29)</f>
        <v>-755318.5704286932</v>
      </c>
      <c r="N29" s="3">
        <f>+N28*(1+B29)</f>
        <v>-661049.41936165676</v>
      </c>
      <c r="O29" s="3">
        <f>+O28*(1+B29)</f>
        <v>-584920.89971080865</v>
      </c>
      <c r="P29" s="3">
        <f>+P28*(1+$B$29)</f>
        <v>-7338.6093332253249</v>
      </c>
      <c r="Q29" s="3">
        <f>+Q28*(1+$B$29)</f>
        <v>-32008.822027084581</v>
      </c>
      <c r="R29" s="3">
        <f>+R28*(1+$B$29)</f>
        <v>-46614.426016656951</v>
      </c>
      <c r="S29" s="3">
        <f>+S28*(1+$B$29)</f>
        <v>-54652.642456764166</v>
      </c>
    </row>
    <row r="30" spans="1:19" x14ac:dyDescent="0.2">
      <c r="A30" t="s">
        <v>55</v>
      </c>
      <c r="B30" s="5">
        <f>+IRM!B9</f>
        <v>1.6E-2</v>
      </c>
      <c r="E30" s="3"/>
      <c r="F30" s="3"/>
      <c r="G30" s="3"/>
      <c r="H30" s="3"/>
      <c r="I30" s="3">
        <f t="shared" ref="I30:I32" si="12">+I29*(1+B30)</f>
        <v>-1086879.4139196347</v>
      </c>
      <c r="J30" s="3"/>
      <c r="L30" s="3">
        <f t="shared" ref="L30:L33" si="13">+L29*(1+B30)</f>
        <v>-888718.04523856041</v>
      </c>
      <c r="M30" s="3">
        <f t="shared" ref="M30:M34" si="14">+M29*(1+B30)</f>
        <v>-767403.66755555233</v>
      </c>
      <c r="N30" s="3">
        <f t="shared" ref="N30:N35" si="15">+N29*(1+B30)</f>
        <v>-671626.21007144323</v>
      </c>
      <c r="O30" s="3">
        <f t="shared" ref="O30:O36" si="16">+O29*(1+B30)</f>
        <v>-594279.63410618156</v>
      </c>
      <c r="P30" s="3">
        <f>+P29*(1+$B$30)</f>
        <v>-7456.0270825569305</v>
      </c>
      <c r="Q30" s="3">
        <f>+Q29*(1+$B$30)</f>
        <v>-32520.963179517934</v>
      </c>
      <c r="R30" s="3">
        <f>+R29*(1+$B$30)</f>
        <v>-47360.256832923464</v>
      </c>
      <c r="S30" s="3">
        <f>+S29*(1+$B$30)</f>
        <v>-55527.084736072393</v>
      </c>
    </row>
    <row r="31" spans="1:19" x14ac:dyDescent="0.2">
      <c r="A31" t="s">
        <v>56</v>
      </c>
      <c r="B31" s="5">
        <f>+IRM!B10</f>
        <v>9.0000000000000011E-3</v>
      </c>
      <c r="E31" s="3"/>
      <c r="F31" s="3"/>
      <c r="G31" s="3"/>
      <c r="H31" s="3"/>
      <c r="I31" s="3">
        <f t="shared" si="12"/>
        <v>-1096661.3286449113</v>
      </c>
      <c r="J31" s="3"/>
      <c r="L31" s="3">
        <f t="shared" si="13"/>
        <v>-896716.50764570734</v>
      </c>
      <c r="M31" s="3">
        <f t="shared" si="14"/>
        <v>-774310.30056355218</v>
      </c>
      <c r="N31" s="3">
        <f t="shared" si="15"/>
        <v>-677670.84596208611</v>
      </c>
      <c r="O31" s="3">
        <f t="shared" si="16"/>
        <v>-599628.15081313718</v>
      </c>
      <c r="P31" s="3">
        <f>+P30*(1+$B$31)</f>
        <v>-7523.131326299942</v>
      </c>
      <c r="Q31" s="3">
        <f>+Q30*(1+$B$31)</f>
        <v>-32813.651848133595</v>
      </c>
      <c r="R31" s="3">
        <f>+R30*(1+$B$31)</f>
        <v>-47786.499144419773</v>
      </c>
      <c r="S31" s="3">
        <f>+S30*(1+$B$31)</f>
        <v>-56026.828498697039</v>
      </c>
    </row>
    <row r="32" spans="1:19" x14ac:dyDescent="0.2">
      <c r="A32" t="s">
        <v>57</v>
      </c>
      <c r="B32" s="5">
        <f>+IRM!B11</f>
        <v>1.2E-2</v>
      </c>
      <c r="E32" s="3"/>
      <c r="F32" s="3"/>
      <c r="G32" s="3"/>
      <c r="H32" s="3"/>
      <c r="I32" s="3">
        <f t="shared" si="12"/>
        <v>-1109821.2645886503</v>
      </c>
      <c r="J32" s="3"/>
      <c r="L32" s="3">
        <f t="shared" si="13"/>
        <v>-907477.10573745589</v>
      </c>
      <c r="M32" s="3">
        <f t="shared" si="14"/>
        <v>-783602.02417031478</v>
      </c>
      <c r="N32" s="3">
        <f t="shared" si="15"/>
        <v>-685802.8961136312</v>
      </c>
      <c r="O32" s="3">
        <f t="shared" si="16"/>
        <v>-606823.68862289481</v>
      </c>
      <c r="P32" s="3">
        <f>+P31*(1+$B$32)</f>
        <v>-7613.4089022155413</v>
      </c>
      <c r="Q32" s="3">
        <f>+Q31*(1+$B$32)</f>
        <v>-33207.415670311202</v>
      </c>
      <c r="R32" s="3">
        <f>+R31*(1+$B$32)</f>
        <v>-48359.937134152809</v>
      </c>
      <c r="S32" s="3">
        <f>+S31*(1+$B$32)</f>
        <v>-56699.150440681406</v>
      </c>
    </row>
    <row r="33" spans="1:19" x14ac:dyDescent="0.2">
      <c r="A33" t="s">
        <v>58</v>
      </c>
      <c r="B33" s="5">
        <f>+IRM!B12</f>
        <v>1.7000000000000001E-2</v>
      </c>
      <c r="E33" s="3"/>
      <c r="F33" s="3"/>
      <c r="G33" s="3"/>
      <c r="H33" s="3"/>
      <c r="I33" s="3"/>
      <c r="J33" s="3"/>
      <c r="L33" s="3">
        <f t="shared" si="13"/>
        <v>-922904.21653499256</v>
      </c>
      <c r="M33" s="3">
        <f t="shared" si="14"/>
        <v>-796923.25858121004</v>
      </c>
      <c r="N33" s="3">
        <f t="shared" si="15"/>
        <v>-697461.54534756287</v>
      </c>
      <c r="O33" s="3">
        <f t="shared" si="16"/>
        <v>-617139.69132948399</v>
      </c>
      <c r="P33" s="3">
        <f>+P32*(1+$B$33)</f>
        <v>-7742.8368535532045</v>
      </c>
      <c r="Q33" s="3">
        <f>+Q32*(1+$B$33)</f>
        <v>-33771.941736706489</v>
      </c>
      <c r="R33" s="3">
        <f>+R32*(1+$B$33)</f>
        <v>-49182.056065433404</v>
      </c>
      <c r="S33" s="3">
        <f>+S32*(1+$B$33)</f>
        <v>-57663.035998172985</v>
      </c>
    </row>
    <row r="34" spans="1:19" x14ac:dyDescent="0.2">
      <c r="A34" t="s">
        <v>59</v>
      </c>
      <c r="B34" s="5">
        <f>+IRM!B13</f>
        <v>1.9E-2</v>
      </c>
      <c r="E34" s="3"/>
      <c r="F34" s="3"/>
      <c r="G34" s="3"/>
      <c r="H34" s="3"/>
      <c r="I34" s="3"/>
      <c r="J34" s="3"/>
      <c r="L34" s="3"/>
      <c r="M34" s="3">
        <f t="shared" si="14"/>
        <v>-812064.80049425294</v>
      </c>
      <c r="N34" s="3">
        <f t="shared" si="15"/>
        <v>-710713.31470916653</v>
      </c>
      <c r="O34" s="3">
        <f t="shared" si="16"/>
        <v>-628865.34546474414</v>
      </c>
      <c r="P34" s="3">
        <f>+P33*(1+$B$34)</f>
        <v>-7889.950753770715</v>
      </c>
      <c r="Q34" s="3">
        <f>+Q33*(1+$B$34)</f>
        <v>-34413.608629703907</v>
      </c>
      <c r="R34" s="3">
        <f>+R33*(1+$B$34)</f>
        <v>-50116.515130676635</v>
      </c>
      <c r="S34" s="3">
        <f>+S33*(1+$B$34)</f>
        <v>-58758.633682138265</v>
      </c>
    </row>
    <row r="35" spans="1:19" x14ac:dyDescent="0.2">
      <c r="A35" t="s">
        <v>60</v>
      </c>
      <c r="B35" s="5">
        <f>+IRM!B14</f>
        <v>0.03</v>
      </c>
      <c r="E35" s="3"/>
      <c r="F35" s="3"/>
      <c r="G35" s="3"/>
      <c r="H35" s="3"/>
      <c r="I35" s="3"/>
      <c r="J35" s="3"/>
      <c r="L35" s="3"/>
      <c r="M35" s="3"/>
      <c r="N35" s="3">
        <f t="shared" si="15"/>
        <v>-732034.71415044158</v>
      </c>
      <c r="O35" s="3">
        <f t="shared" si="16"/>
        <v>-647731.30582868645</v>
      </c>
      <c r="P35" s="3">
        <f>+P34*(1+$B$35)</f>
        <v>-8126.6492763838369</v>
      </c>
      <c r="Q35" s="3">
        <f>+Q34*(1+$B$35)</f>
        <v>-35446.016888595026</v>
      </c>
      <c r="R35" s="3">
        <f>+R34*(1+$B$35)</f>
        <v>-51620.010584596937</v>
      </c>
      <c r="S35" s="3">
        <f>+S34*(1+$B$35)</f>
        <v>-60521.392692602414</v>
      </c>
    </row>
    <row r="36" spans="1:19" x14ac:dyDescent="0.2">
      <c r="A36" t="s">
        <v>61</v>
      </c>
      <c r="B36" s="5">
        <f>+IRM!B15</f>
        <v>3.4000000000000002E-2</v>
      </c>
      <c r="E36" s="3"/>
      <c r="F36" s="3"/>
      <c r="G36" s="3"/>
      <c r="H36" s="3"/>
      <c r="I36" s="3"/>
      <c r="J36" s="3"/>
      <c r="L36" s="3"/>
      <c r="M36" s="3"/>
      <c r="N36" s="3"/>
      <c r="O36" s="3">
        <f t="shared" si="16"/>
        <v>-669754.17022686184</v>
      </c>
      <c r="P36" s="3">
        <f>+P35*(1+$B$36)</f>
        <v>-8402.9553517808872</v>
      </c>
      <c r="Q36" s="3">
        <f>+Q35*(1+$B$36)</f>
        <v>-36651.181462807261</v>
      </c>
      <c r="R36" s="3">
        <f>+R35*(1+$B$36)</f>
        <v>-53375.090944473232</v>
      </c>
      <c r="S36" s="3">
        <f>+S35*(1+$B$36)</f>
        <v>-62579.120044150899</v>
      </c>
    </row>
    <row r="37" spans="1:19" x14ac:dyDescent="0.2">
      <c r="A37" t="s">
        <v>62</v>
      </c>
      <c r="B37" s="5">
        <f>+IRM!B16</f>
        <v>4.4999999999999998E-2</v>
      </c>
      <c r="E37" s="3"/>
      <c r="F37" s="3"/>
      <c r="G37" s="3"/>
      <c r="H37" s="3"/>
      <c r="I37" s="3"/>
      <c r="J37" s="3"/>
      <c r="L37" s="3"/>
      <c r="M37" s="3"/>
      <c r="N37" s="3"/>
      <c r="O37" s="3"/>
      <c r="P37" s="3">
        <f>+P36*(1+$B$37)</f>
        <v>-8781.0883426110267</v>
      </c>
      <c r="Q37" s="3">
        <f>+Q36*(1+$B$37)</f>
        <v>-38300.484628633581</v>
      </c>
      <c r="R37" s="3">
        <f>+R36*(1+$B$37)</f>
        <v>-55776.970036974526</v>
      </c>
      <c r="S37" s="3">
        <f>+S36*(1+$B$37)</f>
        <v>-65395.180446137681</v>
      </c>
    </row>
    <row r="38" spans="1:19" x14ac:dyDescent="0.2">
      <c r="A38" t="s">
        <v>63</v>
      </c>
      <c r="B38" s="5">
        <f>+IRM!B17</f>
        <v>3.3000000000000002E-2</v>
      </c>
      <c r="E38" s="3"/>
      <c r="F38" s="3"/>
      <c r="G38" s="3"/>
      <c r="H38" s="3"/>
      <c r="I38" s="3"/>
      <c r="J38" s="3"/>
      <c r="L38" s="3"/>
      <c r="M38" s="3"/>
      <c r="N38" s="3"/>
      <c r="O38" s="3"/>
      <c r="P38" s="26"/>
      <c r="Q38" s="3">
        <f>+Q37*(1+$B$38)</f>
        <v>-39564.400621378489</v>
      </c>
      <c r="R38" s="3">
        <f>+R37*(1+$B$38)</f>
        <v>-57617.610048194678</v>
      </c>
      <c r="S38" s="3">
        <f>+S37*(1+$B$38)</f>
        <v>-67553.221400860217</v>
      </c>
    </row>
    <row r="39" spans="1:19" x14ac:dyDescent="0.2">
      <c r="A39" t="s">
        <v>67</v>
      </c>
      <c r="B39" s="5">
        <f>+IRM!B18</f>
        <v>2.3E-2</v>
      </c>
      <c r="E39" s="3"/>
      <c r="F39" s="3"/>
      <c r="G39" s="3"/>
      <c r="H39" s="3"/>
      <c r="I39" s="3"/>
      <c r="J39" s="3"/>
      <c r="L39" s="3"/>
      <c r="M39" s="3"/>
      <c r="N39" s="3"/>
      <c r="O39" s="3"/>
      <c r="P39" s="26"/>
      <c r="R39" s="3">
        <f>+R38*(1+$B$39)</f>
        <v>-58942.815079303153</v>
      </c>
      <c r="S39" s="3">
        <f>+S38*(1+$B$39)</f>
        <v>-69106.945493079998</v>
      </c>
    </row>
    <row r="40" spans="1:19" x14ac:dyDescent="0.2">
      <c r="A40" t="s">
        <v>87</v>
      </c>
      <c r="B40" s="5">
        <f>+IRM!B19</f>
        <v>0</v>
      </c>
      <c r="E40" s="3"/>
      <c r="F40" s="3"/>
      <c r="G40" s="3"/>
      <c r="H40" s="3"/>
      <c r="I40" s="3"/>
      <c r="J40" s="3"/>
      <c r="L40" s="3"/>
      <c r="M40" s="3"/>
      <c r="N40" s="3"/>
      <c r="O40" s="3"/>
      <c r="P40" s="26"/>
      <c r="S40" s="3">
        <f>+S39*(1+$B$40)</f>
        <v>-69106.945493079998</v>
      </c>
    </row>
    <row r="41" spans="1:19" x14ac:dyDescent="0.2">
      <c r="E41" s="3"/>
      <c r="F41" s="3"/>
      <c r="G41" s="3"/>
      <c r="H41" s="3"/>
      <c r="I41" s="3"/>
      <c r="J41" s="3"/>
      <c r="L41" s="3"/>
      <c r="M41" s="3"/>
      <c r="N41" s="3"/>
      <c r="O41" s="3"/>
      <c r="P41" s="26"/>
    </row>
    <row r="42" spans="1:19" x14ac:dyDescent="0.2">
      <c r="E42" s="3"/>
      <c r="F42" s="3"/>
      <c r="G42" s="3"/>
      <c r="H42" s="3"/>
      <c r="I42" s="3"/>
      <c r="J42" s="3"/>
      <c r="L42" s="3"/>
      <c r="M42" s="3"/>
      <c r="N42" s="3"/>
      <c r="O42" s="3"/>
      <c r="P42" s="26"/>
    </row>
    <row r="43" spans="1:19" x14ac:dyDescent="0.2">
      <c r="E43" s="3"/>
      <c r="F43" s="3"/>
      <c r="G43" s="3"/>
      <c r="H43" s="3"/>
      <c r="I43" s="3"/>
      <c r="J43" s="3"/>
      <c r="L43" s="3"/>
      <c r="M43" s="3"/>
      <c r="N43" s="3"/>
      <c r="O43" s="3"/>
      <c r="P43" s="26"/>
    </row>
    <row r="44" spans="1:19" x14ac:dyDescent="0.2">
      <c r="E44" s="3"/>
      <c r="F44" s="3"/>
      <c r="G44" s="3"/>
      <c r="H44" s="3"/>
      <c r="I44" s="3"/>
      <c r="J44" s="3"/>
      <c r="L44" s="3"/>
      <c r="M44" s="3"/>
      <c r="N44" s="3"/>
      <c r="O44" s="3"/>
      <c r="P44" s="26"/>
    </row>
    <row r="45" spans="1:19" x14ac:dyDescent="0.2">
      <c r="E45" s="3"/>
      <c r="F45" s="3"/>
      <c r="G45" s="14" t="s">
        <v>88</v>
      </c>
      <c r="H45" s="3"/>
      <c r="I45" s="3">
        <f>+I32</f>
        <v>-1109821.2645886503</v>
      </c>
      <c r="J45" s="3"/>
      <c r="L45" s="3">
        <f>+L33</f>
        <v>-922904.21653499256</v>
      </c>
      <c r="M45" s="3">
        <f>+M34</f>
        <v>-812064.80049425294</v>
      </c>
      <c r="N45" s="3">
        <f>+N35</f>
        <v>-732034.71415044158</v>
      </c>
      <c r="O45" s="3">
        <f>+O36</f>
        <v>-669754.17022686184</v>
      </c>
      <c r="P45" s="26">
        <f>+P37</f>
        <v>-8781.0883426110267</v>
      </c>
      <c r="Q45" s="26">
        <f>+Q38</f>
        <v>-39564.400621378489</v>
      </c>
      <c r="R45" s="26">
        <f>+R39</f>
        <v>-58942.815079303153</v>
      </c>
      <c r="S45" s="26">
        <f>+S40</f>
        <v>-69106.945493079998</v>
      </c>
    </row>
    <row r="46" spans="1:19" x14ac:dyDescent="0.2">
      <c r="E46" s="3"/>
      <c r="F46" s="3"/>
      <c r="G46" s="14"/>
      <c r="H46" s="3"/>
      <c r="I46" s="3"/>
      <c r="J46" s="3"/>
      <c r="L46" s="3"/>
      <c r="M46" s="3"/>
      <c r="N46" s="3"/>
      <c r="O46" s="3"/>
      <c r="P46" s="3"/>
      <c r="Q46" s="3"/>
      <c r="R46" s="3"/>
      <c r="S46" s="3"/>
    </row>
    <row r="47" spans="1:19" x14ac:dyDescent="0.2">
      <c r="E47" s="3"/>
      <c r="F47" s="3"/>
      <c r="G47" s="3"/>
      <c r="H47" s="3"/>
      <c r="I47" s="3"/>
      <c r="J47" s="3"/>
      <c r="L47" s="26"/>
      <c r="M47" s="26"/>
      <c r="N47" s="26"/>
      <c r="O47" s="26"/>
      <c r="P47" s="26"/>
    </row>
    <row r="48" spans="1:19" x14ac:dyDescent="0.2">
      <c r="E48" s="3"/>
      <c r="F48" s="3"/>
      <c r="G48" s="3"/>
      <c r="H48" s="3"/>
      <c r="I48" s="3"/>
      <c r="J48" s="3"/>
      <c r="L48" s="26"/>
      <c r="M48" s="26"/>
      <c r="N48" s="26"/>
      <c r="O48" s="26"/>
      <c r="P48" s="26"/>
    </row>
    <row r="49" spans="5:16" x14ac:dyDescent="0.2">
      <c r="E49" s="3"/>
      <c r="F49" s="3"/>
      <c r="G49" s="3"/>
      <c r="H49" s="3"/>
      <c r="I49" s="3"/>
      <c r="J49" s="3"/>
      <c r="L49" s="26"/>
      <c r="M49" s="26"/>
      <c r="N49" s="26"/>
      <c r="O49" s="26"/>
      <c r="P49" s="26"/>
    </row>
    <row r="50" spans="5:16" x14ac:dyDescent="0.2">
      <c r="E50" s="3"/>
      <c r="F50" s="3"/>
      <c r="G50" s="3"/>
      <c r="H50" s="3"/>
      <c r="I50" s="3"/>
      <c r="J50" s="3"/>
      <c r="L50" s="26"/>
      <c r="M50" s="26"/>
      <c r="N50" s="26"/>
      <c r="O50" s="26"/>
      <c r="P50" s="26"/>
    </row>
    <row r="51" spans="5:16" x14ac:dyDescent="0.2">
      <c r="E51" s="3"/>
      <c r="F51" s="3"/>
      <c r="G51" s="3"/>
      <c r="H51" s="3"/>
      <c r="I51" s="3"/>
      <c r="J51" s="3"/>
      <c r="L51" s="26"/>
      <c r="M51" s="26"/>
      <c r="N51" s="26"/>
      <c r="O51" s="26"/>
      <c r="P51" s="26"/>
    </row>
    <row r="52" spans="5:16" x14ac:dyDescent="0.2">
      <c r="E52" s="3"/>
      <c r="F52" s="3"/>
      <c r="G52" s="3"/>
      <c r="H52" s="3"/>
      <c r="I52" s="3"/>
      <c r="J52" s="3"/>
    </row>
  </sheetData>
  <mergeCells count="1">
    <mergeCell ref="L5:O5"/>
  </mergeCells>
  <phoneticPr fontId="11" type="noConversion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115F-7B2A-48BC-9AB8-5AB2B7C7D69C}">
  <sheetPr>
    <tabColor theme="7" tint="0.39997558519241921"/>
  </sheetPr>
  <dimension ref="A1:DG92"/>
  <sheetViews>
    <sheetView topLeftCell="A20" zoomScale="85" zoomScaleNormal="85" workbookViewId="0">
      <selection activeCell="E20" sqref="E20"/>
    </sheetView>
  </sheetViews>
  <sheetFormatPr defaultColWidth="9.140625" defaultRowHeight="15" x14ac:dyDescent="0.25"/>
  <cols>
    <col min="1" max="1" width="11.28515625" style="33" bestFit="1" customWidth="1"/>
    <col min="2" max="2" width="11.5703125" style="33" bestFit="1" customWidth="1"/>
    <col min="3" max="3" width="73.5703125" style="33" bestFit="1" customWidth="1"/>
    <col min="4" max="4" width="16.140625" style="33" bestFit="1" customWidth="1"/>
    <col min="5" max="5" width="15.5703125" style="33" bestFit="1" customWidth="1"/>
    <col min="6" max="6" width="9.28515625" style="33" bestFit="1" customWidth="1"/>
    <col min="7" max="7" width="16.140625" style="33" bestFit="1" customWidth="1"/>
    <col min="8" max="8" width="15.28515625" style="33" bestFit="1" customWidth="1"/>
    <col min="9" max="9" width="16.140625" style="33" bestFit="1" customWidth="1"/>
    <col min="10" max="10" width="7.140625" style="33" bestFit="1" customWidth="1"/>
    <col min="11" max="11" width="15.5703125" style="33" bestFit="1" customWidth="1"/>
    <col min="12" max="12" width="16.42578125" style="33" bestFit="1" customWidth="1"/>
    <col min="13" max="13" width="9.140625" style="33"/>
    <col min="14" max="14" width="10.5703125" style="33" bestFit="1" customWidth="1"/>
    <col min="15" max="15" width="9.140625" style="33"/>
    <col min="16" max="16" width="11.5703125" style="33" bestFit="1" customWidth="1"/>
    <col min="17" max="17" width="9.140625" style="33"/>
    <col min="18" max="18" width="13.42578125" style="33" bestFit="1" customWidth="1"/>
    <col min="19" max="19" width="11.5703125" style="33" bestFit="1" customWidth="1"/>
    <col min="20" max="20" width="13.28515625" style="33" bestFit="1" customWidth="1"/>
    <col min="21" max="21" width="9.140625" style="33"/>
    <col min="22" max="22" width="11.28515625" style="33" bestFit="1" customWidth="1"/>
    <col min="23" max="23" width="11.5703125" style="33" bestFit="1" customWidth="1"/>
    <col min="24" max="25" width="9.140625" style="33"/>
    <col min="26" max="26" width="11.5703125" style="33" bestFit="1" customWidth="1"/>
    <col min="27" max="30" width="9.140625" style="33"/>
    <col min="31" max="31" width="13.28515625" style="33" bestFit="1" customWidth="1"/>
    <col min="32" max="32" width="9.140625" style="33"/>
    <col min="33" max="33" width="11.28515625" style="33" bestFit="1" customWidth="1"/>
    <col min="34" max="34" width="11.5703125" style="33" bestFit="1" customWidth="1"/>
    <col min="35" max="36" width="9.140625" style="33"/>
    <col min="37" max="37" width="11.5703125" style="33" bestFit="1" customWidth="1"/>
    <col min="38" max="41" width="9.140625" style="33"/>
    <col min="42" max="42" width="13.28515625" style="33" bestFit="1" customWidth="1"/>
    <col min="43" max="43" width="9.140625" style="33"/>
    <col min="44" max="44" width="11.28515625" style="33" bestFit="1" customWidth="1"/>
    <col min="45" max="45" width="11.5703125" style="33" bestFit="1" customWidth="1"/>
    <col min="46" max="47" width="9.140625" style="33"/>
    <col min="48" max="48" width="11.5703125" style="33" bestFit="1" customWidth="1"/>
    <col min="49" max="52" width="9.140625" style="33"/>
    <col min="53" max="53" width="13.28515625" style="33" bestFit="1" customWidth="1"/>
    <col min="54" max="54" width="9.140625" style="33"/>
    <col min="55" max="55" width="11.28515625" style="33" bestFit="1" customWidth="1"/>
    <col min="56" max="56" width="11.5703125" style="33" bestFit="1" customWidth="1"/>
    <col min="57" max="58" width="9.140625" style="33"/>
    <col min="59" max="59" width="11.5703125" style="33" bestFit="1" customWidth="1"/>
    <col min="60" max="63" width="9.140625" style="33"/>
    <col min="64" max="64" width="13.28515625" style="33" bestFit="1" customWidth="1"/>
    <col min="65" max="65" width="9.140625" style="33"/>
    <col min="66" max="66" width="11.28515625" style="33" bestFit="1" customWidth="1"/>
    <col min="67" max="67" width="11.5703125" style="33" bestFit="1" customWidth="1"/>
    <col min="68" max="68" width="9.140625" style="33"/>
    <col min="69" max="70" width="11.5703125" style="33" bestFit="1" customWidth="1"/>
    <col min="71" max="71" width="9.5703125" style="33" bestFit="1" customWidth="1"/>
    <col min="72" max="72" width="3.140625" style="33" bestFit="1" customWidth="1"/>
    <col min="73" max="73" width="13.42578125" style="33" bestFit="1" customWidth="1"/>
    <col min="74" max="74" width="8.85546875" style="33" bestFit="1" customWidth="1"/>
    <col min="75" max="75" width="13.28515625" style="33" bestFit="1" customWidth="1"/>
    <col min="76" max="76" width="8.42578125" style="33" bestFit="1" customWidth="1"/>
    <col min="77" max="77" width="11.28515625" style="33" bestFit="1" customWidth="1"/>
    <col min="78" max="78" width="11.5703125" style="33" bestFit="1" customWidth="1"/>
    <col min="79" max="79" width="9.140625" style="33"/>
    <col min="80" max="81" width="11.5703125" style="33" bestFit="1" customWidth="1"/>
    <col min="82" max="82" width="9.5703125" style="33" bestFit="1" customWidth="1"/>
    <col min="83" max="83" width="3.140625" style="33" bestFit="1" customWidth="1"/>
    <col min="84" max="84" width="13.42578125" style="33" bestFit="1" customWidth="1"/>
    <col min="85" max="85" width="8.85546875" style="33" bestFit="1" customWidth="1"/>
    <col min="86" max="86" width="13.28515625" style="33" bestFit="1" customWidth="1"/>
    <col min="87" max="87" width="8.42578125" style="33" bestFit="1" customWidth="1"/>
    <col min="88" max="88" width="11.28515625" style="33" bestFit="1" customWidth="1"/>
    <col min="89" max="89" width="11.5703125" style="33" bestFit="1" customWidth="1"/>
    <col min="90" max="90" width="9.140625" style="33"/>
    <col min="91" max="92" width="11.5703125" style="33" bestFit="1" customWidth="1"/>
    <col min="93" max="93" width="9.5703125" style="33" bestFit="1" customWidth="1"/>
    <col min="94" max="94" width="3.140625" style="33" bestFit="1" customWidth="1"/>
    <col min="95" max="95" width="13.42578125" style="33" bestFit="1" customWidth="1"/>
    <col min="96" max="96" width="8.85546875" style="33" bestFit="1" customWidth="1"/>
    <col min="97" max="97" width="13.28515625" style="33" bestFit="1" customWidth="1"/>
    <col min="98" max="98" width="8.42578125" style="33" bestFit="1" customWidth="1"/>
    <col min="99" max="99" width="11.28515625" style="33" bestFit="1" customWidth="1"/>
    <col min="100" max="100" width="11.5703125" style="33" bestFit="1" customWidth="1"/>
    <col min="101" max="101" width="9.140625" style="33"/>
    <col min="102" max="103" width="11.5703125" style="33" bestFit="1" customWidth="1"/>
    <col min="104" max="104" width="9.5703125" style="33" bestFit="1" customWidth="1"/>
    <col min="105" max="105" width="3.140625" style="33" bestFit="1" customWidth="1"/>
    <col min="106" max="106" width="13.42578125" style="33" bestFit="1" customWidth="1"/>
    <col min="107" max="107" width="8.85546875" style="33" bestFit="1" customWidth="1"/>
    <col min="108" max="108" width="13.28515625" style="33" bestFit="1" customWidth="1"/>
    <col min="109" max="109" width="8.42578125" style="33" bestFit="1" customWidth="1"/>
    <col min="110" max="110" width="11.28515625" style="33" bestFit="1" customWidth="1"/>
    <col min="111" max="111" width="11.5703125" style="33" bestFit="1" customWidth="1"/>
    <col min="112" max="16384" width="9.140625" style="33"/>
  </cols>
  <sheetData>
    <row r="1" spans="1:111" x14ac:dyDescent="0.25">
      <c r="A1" s="33" t="s">
        <v>89</v>
      </c>
    </row>
    <row r="2" spans="1:111" x14ac:dyDescent="0.25">
      <c r="N2" s="99" t="s">
        <v>90</v>
      </c>
      <c r="O2" s="99"/>
      <c r="P2" s="99"/>
      <c r="Q2" s="99"/>
      <c r="R2" s="99"/>
      <c r="S2" s="99"/>
      <c r="T2" s="99"/>
      <c r="U2" s="99"/>
      <c r="V2" s="99"/>
      <c r="W2" s="99"/>
      <c r="X2"/>
      <c r="Y2" s="99" t="s">
        <v>91</v>
      </c>
      <c r="Z2" s="99"/>
      <c r="AA2" s="99"/>
      <c r="AB2" s="99"/>
      <c r="AC2" s="99"/>
      <c r="AD2" s="99"/>
      <c r="AE2" s="99"/>
      <c r="AF2" s="99"/>
      <c r="AG2" s="99"/>
      <c r="AH2" s="99"/>
      <c r="AI2"/>
      <c r="AJ2" s="99" t="s">
        <v>92</v>
      </c>
      <c r="AK2" s="99"/>
      <c r="AL2" s="99"/>
      <c r="AM2" s="99"/>
      <c r="AN2" s="99"/>
      <c r="AO2" s="99"/>
      <c r="AP2" s="99"/>
      <c r="AQ2" s="99"/>
      <c r="AR2" s="99"/>
      <c r="AS2" s="99"/>
      <c r="AT2"/>
      <c r="AU2" s="99" t="s">
        <v>93</v>
      </c>
      <c r="AV2" s="99"/>
      <c r="AW2" s="99"/>
      <c r="AX2" s="99"/>
      <c r="AY2" s="99"/>
      <c r="AZ2" s="99"/>
      <c r="BA2" s="99"/>
      <c r="BB2" s="99"/>
      <c r="BC2" s="99"/>
      <c r="BD2" s="99"/>
      <c r="BE2"/>
      <c r="BF2" s="99" t="s">
        <v>94</v>
      </c>
      <c r="BG2" s="99"/>
      <c r="BH2" s="99"/>
      <c r="BI2" s="99"/>
      <c r="BJ2" s="99"/>
      <c r="BK2" s="99"/>
      <c r="BL2" s="99"/>
      <c r="BM2" s="99"/>
      <c r="BN2" s="99"/>
      <c r="BO2" s="99"/>
      <c r="BQ2" s="99" t="s">
        <v>95</v>
      </c>
      <c r="BR2" s="99"/>
      <c r="BS2" s="99"/>
      <c r="BT2" s="99"/>
      <c r="BU2" s="99"/>
      <c r="BV2" s="99"/>
      <c r="BW2" s="99"/>
      <c r="BX2" s="99"/>
      <c r="BY2" s="99"/>
      <c r="BZ2" s="99"/>
      <c r="CB2" s="99" t="s">
        <v>96</v>
      </c>
      <c r="CC2" s="99"/>
      <c r="CD2" s="99"/>
      <c r="CE2" s="99"/>
      <c r="CF2" s="99"/>
      <c r="CG2" s="99"/>
      <c r="CH2" s="99"/>
      <c r="CI2" s="99"/>
      <c r="CJ2" s="99"/>
      <c r="CK2" s="99"/>
      <c r="CM2" s="99" t="s">
        <v>97</v>
      </c>
      <c r="CN2" s="99"/>
      <c r="CO2" s="99"/>
      <c r="CP2" s="99"/>
      <c r="CQ2" s="99"/>
      <c r="CR2" s="99"/>
      <c r="CS2" s="99"/>
      <c r="CT2" s="99"/>
      <c r="CU2" s="99"/>
      <c r="CV2" s="99"/>
      <c r="CX2" s="99" t="s">
        <v>98</v>
      </c>
      <c r="CY2" s="99"/>
      <c r="CZ2" s="99"/>
      <c r="DA2" s="99"/>
      <c r="DB2" s="99"/>
      <c r="DC2" s="99"/>
      <c r="DD2" s="99"/>
      <c r="DE2" s="99"/>
      <c r="DF2" s="99"/>
      <c r="DG2" s="99"/>
    </row>
    <row r="3" spans="1:111" ht="75.75" thickBot="1" x14ac:dyDescent="0.3">
      <c r="B3" s="40" t="s">
        <v>99</v>
      </c>
      <c r="C3" s="41" t="s">
        <v>100</v>
      </c>
      <c r="D3" s="42" t="s">
        <v>101</v>
      </c>
      <c r="E3" s="42" t="s">
        <v>102</v>
      </c>
      <c r="F3" s="42" t="s">
        <v>103</v>
      </c>
      <c r="G3" s="42" t="s">
        <v>104</v>
      </c>
      <c r="H3" s="42" t="s">
        <v>105</v>
      </c>
      <c r="I3" s="43" t="s">
        <v>106</v>
      </c>
      <c r="J3" s="44" t="s">
        <v>107</v>
      </c>
      <c r="K3" s="42" t="s">
        <v>108</v>
      </c>
      <c r="L3" s="42" t="s">
        <v>109</v>
      </c>
      <c r="N3" s="34" t="s">
        <v>99</v>
      </c>
      <c r="O3" s="34" t="s">
        <v>110</v>
      </c>
      <c r="P3" s="34" t="s">
        <v>102</v>
      </c>
      <c r="Q3" s="34"/>
      <c r="R3" s="34" t="s">
        <v>111</v>
      </c>
      <c r="S3" s="77" t="s">
        <v>112</v>
      </c>
      <c r="T3" s="34" t="s">
        <v>113</v>
      </c>
      <c r="U3" s="34" t="s">
        <v>114</v>
      </c>
      <c r="V3" s="34" t="s">
        <v>115</v>
      </c>
      <c r="W3" s="34" t="s">
        <v>116</v>
      </c>
      <c r="X3"/>
      <c r="Y3" s="34" t="s">
        <v>99</v>
      </c>
      <c r="Z3" s="34" t="s">
        <v>110</v>
      </c>
      <c r="AA3" s="34" t="s">
        <v>102</v>
      </c>
      <c r="AB3" s="34"/>
      <c r="AC3" s="34" t="s">
        <v>111</v>
      </c>
      <c r="AD3" s="77" t="s">
        <v>112</v>
      </c>
      <c r="AE3" s="34" t="s">
        <v>113</v>
      </c>
      <c r="AF3" s="34" t="s">
        <v>114</v>
      </c>
      <c r="AG3" s="34" t="s">
        <v>115</v>
      </c>
      <c r="AH3" s="34" t="s">
        <v>116</v>
      </c>
      <c r="AI3"/>
      <c r="AJ3" s="34" t="s">
        <v>99</v>
      </c>
      <c r="AK3" s="34" t="s">
        <v>110</v>
      </c>
      <c r="AL3" s="34" t="s">
        <v>102</v>
      </c>
      <c r="AM3" s="34"/>
      <c r="AN3" s="34" t="s">
        <v>111</v>
      </c>
      <c r="AO3" s="77" t="s">
        <v>112</v>
      </c>
      <c r="AP3" s="34" t="s">
        <v>113</v>
      </c>
      <c r="AQ3" s="34" t="s">
        <v>114</v>
      </c>
      <c r="AR3" s="34" t="s">
        <v>115</v>
      </c>
      <c r="AS3" s="34" t="s">
        <v>116</v>
      </c>
      <c r="AT3"/>
      <c r="AU3" s="34" t="s">
        <v>99</v>
      </c>
      <c r="AV3" s="34" t="s">
        <v>110</v>
      </c>
      <c r="AW3" s="34" t="s">
        <v>102</v>
      </c>
      <c r="AX3" s="34"/>
      <c r="AY3" s="34" t="s">
        <v>111</v>
      </c>
      <c r="AZ3" s="77" t="s">
        <v>112</v>
      </c>
      <c r="BA3" s="34" t="s">
        <v>113</v>
      </c>
      <c r="BB3" s="34" t="s">
        <v>114</v>
      </c>
      <c r="BC3" s="34" t="s">
        <v>115</v>
      </c>
      <c r="BD3" s="34" t="s">
        <v>116</v>
      </c>
      <c r="BE3"/>
      <c r="BF3" s="34" t="s">
        <v>99</v>
      </c>
      <c r="BG3" s="34" t="s">
        <v>110</v>
      </c>
      <c r="BH3" s="34" t="s">
        <v>102</v>
      </c>
      <c r="BI3" s="34"/>
      <c r="BJ3" s="34" t="s">
        <v>111</v>
      </c>
      <c r="BK3" s="77" t="s">
        <v>112</v>
      </c>
      <c r="BL3" s="34" t="s">
        <v>113</v>
      </c>
      <c r="BM3" s="34" t="s">
        <v>114</v>
      </c>
      <c r="BN3" s="34" t="s">
        <v>115</v>
      </c>
      <c r="BO3" s="34" t="s">
        <v>116</v>
      </c>
      <c r="BQ3" s="34" t="s">
        <v>99</v>
      </c>
      <c r="BR3" s="34" t="s">
        <v>110</v>
      </c>
      <c r="BS3" s="34" t="s">
        <v>102</v>
      </c>
      <c r="BT3" s="34"/>
      <c r="BU3" s="34" t="s">
        <v>111</v>
      </c>
      <c r="BV3" s="77" t="s">
        <v>112</v>
      </c>
      <c r="BW3" s="34" t="s">
        <v>113</v>
      </c>
      <c r="BX3" s="34" t="s">
        <v>114</v>
      </c>
      <c r="BY3" s="34" t="s">
        <v>115</v>
      </c>
      <c r="BZ3" s="34" t="s">
        <v>116</v>
      </c>
      <c r="CB3" s="34" t="s">
        <v>99</v>
      </c>
      <c r="CC3" s="34" t="s">
        <v>110</v>
      </c>
      <c r="CD3" s="34" t="s">
        <v>102</v>
      </c>
      <c r="CE3" s="34"/>
      <c r="CF3" s="34" t="s">
        <v>111</v>
      </c>
      <c r="CG3" s="77" t="s">
        <v>112</v>
      </c>
      <c r="CH3" s="34" t="s">
        <v>113</v>
      </c>
      <c r="CI3" s="34" t="s">
        <v>114</v>
      </c>
      <c r="CJ3" s="34" t="s">
        <v>115</v>
      </c>
      <c r="CK3" s="34" t="s">
        <v>116</v>
      </c>
      <c r="CM3" s="34" t="s">
        <v>99</v>
      </c>
      <c r="CN3" s="34" t="s">
        <v>110</v>
      </c>
      <c r="CO3" s="34" t="s">
        <v>102</v>
      </c>
      <c r="CP3" s="34"/>
      <c r="CQ3" s="34" t="s">
        <v>111</v>
      </c>
      <c r="CR3" s="77" t="s">
        <v>112</v>
      </c>
      <c r="CS3" s="34" t="s">
        <v>113</v>
      </c>
      <c r="CT3" s="34" t="s">
        <v>114</v>
      </c>
      <c r="CU3" s="34" t="s">
        <v>115</v>
      </c>
      <c r="CV3" s="34" t="s">
        <v>116</v>
      </c>
      <c r="CX3" s="34" t="s">
        <v>99</v>
      </c>
      <c r="CY3" s="34" t="s">
        <v>110</v>
      </c>
      <c r="CZ3" s="34" t="s">
        <v>102</v>
      </c>
      <c r="DA3" s="34"/>
      <c r="DB3" s="34" t="s">
        <v>111</v>
      </c>
      <c r="DC3" s="77" t="s">
        <v>112</v>
      </c>
      <c r="DD3" s="34" t="s">
        <v>113</v>
      </c>
      <c r="DE3" s="34" t="s">
        <v>114</v>
      </c>
      <c r="DF3" s="34" t="s">
        <v>115</v>
      </c>
      <c r="DG3" s="34" t="s">
        <v>116</v>
      </c>
    </row>
    <row r="4" spans="1:111" x14ac:dyDescent="0.25">
      <c r="B4" s="45">
        <v>1</v>
      </c>
      <c r="C4" s="46" t="s">
        <v>117</v>
      </c>
      <c r="D4" s="47">
        <v>121045870.42637229</v>
      </c>
      <c r="E4" s="48">
        <v>1230229.5968611627</v>
      </c>
      <c r="F4" s="49"/>
      <c r="G4" s="50">
        <v>122276100.02323346</v>
      </c>
      <c r="H4" s="50">
        <v>615114.79843058134</v>
      </c>
      <c r="I4" s="50">
        <v>122891214.82166404</v>
      </c>
      <c r="J4" s="51">
        <v>0.04</v>
      </c>
      <c r="K4" s="50">
        <v>4915648.5928665614</v>
      </c>
      <c r="L4" s="50">
        <v>117360451.4303669</v>
      </c>
      <c r="N4" s="35">
        <v>1</v>
      </c>
      <c r="O4" s="3"/>
      <c r="P4" s="3">
        <f>SUMIF($B$4:$B$26,N4,$E$4:$F$26)</f>
        <v>1230229.5968611627</v>
      </c>
      <c r="Q4" s="3"/>
      <c r="R4" s="76">
        <f>IF(P4+Q4&lt;0,0,P4+Q4)</f>
        <v>1230229.5968611627</v>
      </c>
      <c r="S4" s="3">
        <f>R4*1.5</f>
        <v>1845344.395291744</v>
      </c>
      <c r="T4" s="3">
        <f>+O4+S4</f>
        <v>1845344.395291744</v>
      </c>
      <c r="U4" s="36">
        <v>0.04</v>
      </c>
      <c r="V4" s="3">
        <f>-T4*U4</f>
        <v>-73813.775811669766</v>
      </c>
      <c r="W4" s="3">
        <f>+O4+R4+V4</f>
        <v>1156415.8210494928</v>
      </c>
      <c r="X4"/>
      <c r="Y4" s="35">
        <v>1</v>
      </c>
      <c r="Z4" s="3">
        <f>+W4</f>
        <v>1156415.8210494928</v>
      </c>
      <c r="AA4" s="3"/>
      <c r="AB4" s="3"/>
      <c r="AC4" s="76">
        <f>IF(AA4+AB4&lt;0,0,AA4+AB4)</f>
        <v>0</v>
      </c>
      <c r="AD4" s="3">
        <f>AC4*1.5</f>
        <v>0</v>
      </c>
      <c r="AE4" s="3">
        <f>+Z4+AD4</f>
        <v>1156415.8210494928</v>
      </c>
      <c r="AF4" s="36">
        <v>0.04</v>
      </c>
      <c r="AG4" s="3">
        <f>-+AE4*AF4</f>
        <v>-46256.632841979714</v>
      </c>
      <c r="AH4" s="3">
        <f>+Z4+AC4+AG4</f>
        <v>1110159.1882075132</v>
      </c>
      <c r="AI4"/>
      <c r="AJ4" s="35">
        <v>1</v>
      </c>
      <c r="AK4" s="3">
        <f>AH4</f>
        <v>1110159.1882075132</v>
      </c>
      <c r="AL4" s="3"/>
      <c r="AM4" s="3"/>
      <c r="AN4" s="76">
        <f>IF(AL4+AM4&lt;0,0,AL4+AM4)</f>
        <v>0</v>
      </c>
      <c r="AO4" s="3">
        <f>AN4*1.5</f>
        <v>0</v>
      </c>
      <c r="AP4" s="3">
        <f>+AK4+AO4</f>
        <v>1110159.1882075132</v>
      </c>
      <c r="AQ4" s="36">
        <v>0.04</v>
      </c>
      <c r="AR4" s="3">
        <f>-+AP4*AQ4</f>
        <v>-44406.367528300529</v>
      </c>
      <c r="AS4" s="3">
        <f>+AK4+AN4+AR4</f>
        <v>1065752.8206792127</v>
      </c>
      <c r="AT4"/>
      <c r="AU4" s="35">
        <v>1</v>
      </c>
      <c r="AV4" s="3">
        <f>AS4</f>
        <v>1065752.8206792127</v>
      </c>
      <c r="AW4" s="3"/>
      <c r="AX4" s="3"/>
      <c r="AY4" s="76">
        <f>IF(AW4+AX4&lt;0,0,AW4+AX4)</f>
        <v>0</v>
      </c>
      <c r="AZ4" s="3">
        <f>AY4*1.5</f>
        <v>0</v>
      </c>
      <c r="BA4" s="3">
        <f>+AV4+AZ4</f>
        <v>1065752.8206792127</v>
      </c>
      <c r="BB4" s="36">
        <v>0.04</v>
      </c>
      <c r="BC4" s="3">
        <f>-+BA4*BB4</f>
        <v>-42630.112827168508</v>
      </c>
      <c r="BD4" s="3">
        <f>+AV4+AY4+BC4</f>
        <v>1023122.7078520441</v>
      </c>
      <c r="BE4"/>
      <c r="BF4" s="35">
        <v>1</v>
      </c>
      <c r="BG4" s="3">
        <f>+BD4</f>
        <v>1023122.7078520441</v>
      </c>
      <c r="BH4" s="3"/>
      <c r="BI4" s="3"/>
      <c r="BJ4" s="76">
        <f>IF(BH4+BI4&lt;0,0,BH4+BI4)</f>
        <v>0</v>
      </c>
      <c r="BK4" s="3">
        <f>BJ4*1.5</f>
        <v>0</v>
      </c>
      <c r="BL4" s="3">
        <f>+BG4+BK4</f>
        <v>1023122.7078520441</v>
      </c>
      <c r="BM4" s="36">
        <v>0.04</v>
      </c>
      <c r="BN4" s="3">
        <f>-+BL4*BM4</f>
        <v>-40924.908314081767</v>
      </c>
      <c r="BO4" s="3">
        <f>+BG4+BJ4+BN4</f>
        <v>982197.79953796242</v>
      </c>
      <c r="BQ4" s="35">
        <v>1</v>
      </c>
      <c r="BR4" s="3">
        <f>+BO4</f>
        <v>982197.79953796242</v>
      </c>
      <c r="BS4" s="3"/>
      <c r="BT4" s="3"/>
      <c r="BU4" s="76">
        <f>IF(BS4+BT4&lt;0,0,BS4+BT4)</f>
        <v>0</v>
      </c>
      <c r="BV4" s="3">
        <f>BU4*1.5</f>
        <v>0</v>
      </c>
      <c r="BW4" s="3">
        <f>+BR4+BV4</f>
        <v>982197.79953796242</v>
      </c>
      <c r="BX4" s="36">
        <v>0.04</v>
      </c>
      <c r="BY4" s="3">
        <f>-+BW4*BX4</f>
        <v>-39287.911981518497</v>
      </c>
      <c r="BZ4" s="3">
        <f>+BR4+BU4+BY4</f>
        <v>942909.88755644392</v>
      </c>
      <c r="CB4" s="35">
        <v>1</v>
      </c>
      <c r="CC4" s="3">
        <f>+BZ4</f>
        <v>942909.88755644392</v>
      </c>
      <c r="CD4" s="3"/>
      <c r="CE4" s="3"/>
      <c r="CF4" s="76">
        <f>IF(CD4+CE4&lt;0,0,CD4+CE4)</f>
        <v>0</v>
      </c>
      <c r="CG4" s="3">
        <f>CF4*1.5</f>
        <v>0</v>
      </c>
      <c r="CH4" s="3">
        <f>+CC4+CG4</f>
        <v>942909.88755644392</v>
      </c>
      <c r="CI4" s="36">
        <v>0.04</v>
      </c>
      <c r="CJ4" s="3">
        <f>-+CH4*CI4</f>
        <v>-37716.395502257757</v>
      </c>
      <c r="CK4" s="3">
        <f>+CC4+CF4+CJ4</f>
        <v>905193.49205418618</v>
      </c>
      <c r="CM4" s="35">
        <v>1</v>
      </c>
      <c r="CN4" s="3">
        <f>+CK4</f>
        <v>905193.49205418618</v>
      </c>
      <c r="CO4" s="3"/>
      <c r="CP4" s="3"/>
      <c r="CQ4" s="76">
        <f>IF(CO4+CP4&lt;0,0,CO4+CP4)</f>
        <v>0</v>
      </c>
      <c r="CR4" s="3">
        <f>CQ4*1.5</f>
        <v>0</v>
      </c>
      <c r="CS4" s="3">
        <f>+CN4+CR4</f>
        <v>905193.49205418618</v>
      </c>
      <c r="CT4" s="36">
        <v>0.04</v>
      </c>
      <c r="CU4" s="3">
        <f>-+CS4*CT4</f>
        <v>-36207.739682167448</v>
      </c>
      <c r="CV4" s="3">
        <f>+CN4+CQ4+CU4</f>
        <v>868985.75237201876</v>
      </c>
      <c r="CX4" s="35">
        <v>1</v>
      </c>
      <c r="CY4" s="3">
        <f>+CV4</f>
        <v>868985.75237201876</v>
      </c>
      <c r="CZ4" s="3"/>
      <c r="DA4" s="3"/>
      <c r="DB4" s="76">
        <f>IF(CZ4+DA4&lt;0,0,CZ4+DA4)</f>
        <v>0</v>
      </c>
      <c r="DC4" s="3">
        <f>DB4*1.5</f>
        <v>0</v>
      </c>
      <c r="DD4" s="3">
        <f>+CY4+DC4</f>
        <v>868985.75237201876</v>
      </c>
      <c r="DE4" s="36">
        <v>0.04</v>
      </c>
      <c r="DF4" s="3">
        <f>-+DD4*DE4</f>
        <v>-34759.43009488075</v>
      </c>
      <c r="DG4" s="3">
        <f>+CY4+DB4+DF4</f>
        <v>834226.32227713801</v>
      </c>
    </row>
    <row r="5" spans="1:111" x14ac:dyDescent="0.25">
      <c r="B5" s="45" t="s">
        <v>28</v>
      </c>
      <c r="C5" s="46" t="s">
        <v>118</v>
      </c>
      <c r="D5" s="47">
        <v>0</v>
      </c>
      <c r="E5" s="48">
        <v>0</v>
      </c>
      <c r="F5" s="49"/>
      <c r="G5" s="50">
        <v>0</v>
      </c>
      <c r="H5" s="50">
        <v>0</v>
      </c>
      <c r="I5" s="50">
        <v>0</v>
      </c>
      <c r="J5" s="51">
        <v>0.06</v>
      </c>
      <c r="K5" s="50">
        <v>0</v>
      </c>
      <c r="L5" s="50">
        <v>0</v>
      </c>
      <c r="N5" s="35" t="s">
        <v>28</v>
      </c>
      <c r="O5" s="3"/>
      <c r="P5" s="3">
        <f t="shared" ref="P5:P28" si="0">SUMIF($B$4:$B$26,N5,$E$4:$F$26)</f>
        <v>0</v>
      </c>
      <c r="Q5" s="3"/>
      <c r="R5" s="76">
        <f t="shared" ref="R5:R28" si="1">IF(P5+Q5&lt;0,0,P5+Q5)</f>
        <v>0</v>
      </c>
      <c r="S5" s="3">
        <f t="shared" ref="S5:S28" si="2">R5*1.5</f>
        <v>0</v>
      </c>
      <c r="T5" s="3">
        <f t="shared" ref="T5:T28" si="3">+O5+S5</f>
        <v>0</v>
      </c>
      <c r="U5" s="36">
        <v>0.06</v>
      </c>
      <c r="V5" s="3">
        <f t="shared" ref="V5:V28" si="4">-T5*U5</f>
        <v>0</v>
      </c>
      <c r="W5" s="3">
        <f t="shared" ref="W5:W28" si="5">+O5+R5+V5</f>
        <v>0</v>
      </c>
      <c r="X5"/>
      <c r="Y5" s="35" t="s">
        <v>28</v>
      </c>
      <c r="Z5" s="3">
        <f t="shared" ref="Z5:Z28" si="6">+W5</f>
        <v>0</v>
      </c>
      <c r="AA5" s="3"/>
      <c r="AB5" s="3"/>
      <c r="AC5" s="76">
        <f t="shared" ref="AC5:AC28" si="7">IF(AA5+AB5&lt;0,0,AA5+AB5)</f>
        <v>0</v>
      </c>
      <c r="AD5" s="3">
        <f t="shared" ref="AD5:AD28" si="8">AC5*1.5</f>
        <v>0</v>
      </c>
      <c r="AE5" s="3">
        <f t="shared" ref="AE5:AE28" si="9">+Z5+AD5</f>
        <v>0</v>
      </c>
      <c r="AF5" s="36">
        <v>0.06</v>
      </c>
      <c r="AG5" s="3">
        <f t="shared" ref="AG5:AG28" si="10">-+AE5*AF5</f>
        <v>0</v>
      </c>
      <c r="AH5" s="3">
        <f t="shared" ref="AH5:AH28" si="11">+Z5+AC5+AG5</f>
        <v>0</v>
      </c>
      <c r="AI5"/>
      <c r="AJ5" s="35" t="s">
        <v>28</v>
      </c>
      <c r="AK5" s="3">
        <f t="shared" ref="AK5:AK28" si="12">AH5</f>
        <v>0</v>
      </c>
      <c r="AL5" s="3"/>
      <c r="AM5" s="3"/>
      <c r="AN5" s="76">
        <f t="shared" ref="AN5:AN28" si="13">IF(AL5+AM5&lt;0,0,AL5+AM5)</f>
        <v>0</v>
      </c>
      <c r="AO5" s="3">
        <f t="shared" ref="AO5:AO28" si="14">AN5*1.5</f>
        <v>0</v>
      </c>
      <c r="AP5" s="3">
        <f t="shared" ref="AP5:AP28" si="15">+AK5+AO5</f>
        <v>0</v>
      </c>
      <c r="AQ5" s="36">
        <v>0.06</v>
      </c>
      <c r="AR5" s="3">
        <f t="shared" ref="AR5:AR28" si="16">-+AP5*AQ5</f>
        <v>0</v>
      </c>
      <c r="AS5" s="3">
        <f t="shared" ref="AS5:AS28" si="17">+AK5+AN5+AR5</f>
        <v>0</v>
      </c>
      <c r="AT5"/>
      <c r="AU5" s="35" t="s">
        <v>28</v>
      </c>
      <c r="AV5" s="3">
        <f t="shared" ref="AV5:AV28" si="18">AS5</f>
        <v>0</v>
      </c>
      <c r="AW5" s="3"/>
      <c r="AX5" s="3"/>
      <c r="AY5" s="76">
        <f t="shared" ref="AY5:AY28" si="19">IF(AW5+AX5&lt;0,0,AW5+AX5)</f>
        <v>0</v>
      </c>
      <c r="AZ5" s="3">
        <f t="shared" ref="AZ5:AZ28" si="20">AY5*1.5</f>
        <v>0</v>
      </c>
      <c r="BA5" s="3">
        <f t="shared" ref="BA5:BA28" si="21">+AV5+AZ5</f>
        <v>0</v>
      </c>
      <c r="BB5" s="36">
        <v>0.06</v>
      </c>
      <c r="BC5" s="3">
        <f t="shared" ref="BC5:BC28" si="22">-+BA5*BB5</f>
        <v>0</v>
      </c>
      <c r="BD5" s="3">
        <f t="shared" ref="BD5:BD28" si="23">+AV5+AY5+BC5</f>
        <v>0</v>
      </c>
      <c r="BE5"/>
      <c r="BF5" s="35" t="s">
        <v>28</v>
      </c>
      <c r="BG5" s="3">
        <f t="shared" ref="BG5:BG28" si="24">+BD5</f>
        <v>0</v>
      </c>
      <c r="BH5" s="3"/>
      <c r="BI5" s="3"/>
      <c r="BJ5" s="76">
        <f t="shared" ref="BJ5:BJ28" si="25">IF(BH5+BI5&lt;0,0,BH5+BI5)</f>
        <v>0</v>
      </c>
      <c r="BK5" s="3">
        <f t="shared" ref="BK5:BK28" si="26">BJ5*1.5</f>
        <v>0</v>
      </c>
      <c r="BL5" s="3">
        <f t="shared" ref="BL5:BL28" si="27">+BG5+BK5</f>
        <v>0</v>
      </c>
      <c r="BM5" s="36">
        <v>0.06</v>
      </c>
      <c r="BN5" s="3">
        <f t="shared" ref="BN5:BN28" si="28">-+BL5*BM5</f>
        <v>0</v>
      </c>
      <c r="BO5" s="3">
        <f t="shared" ref="BO5:BO28" si="29">+BG5+BJ5+BN5</f>
        <v>0</v>
      </c>
      <c r="BQ5" s="35" t="s">
        <v>28</v>
      </c>
      <c r="BR5" s="3">
        <f t="shared" ref="BR5:BR28" si="30">+BO5</f>
        <v>0</v>
      </c>
      <c r="BS5" s="3"/>
      <c r="BT5" s="3"/>
      <c r="BU5" s="76">
        <f t="shared" ref="BU5:BU28" si="31">IF(BS5+BT5&lt;0,0,BS5+BT5)</f>
        <v>0</v>
      </c>
      <c r="BV5" s="3">
        <f t="shared" ref="BV5:BV28" si="32">BU5*1.5</f>
        <v>0</v>
      </c>
      <c r="BW5" s="3">
        <f t="shared" ref="BW5:BW28" si="33">+BR5+BV5</f>
        <v>0</v>
      </c>
      <c r="BX5" s="36">
        <v>0.06</v>
      </c>
      <c r="BY5" s="3">
        <f t="shared" ref="BY5:BY28" si="34">-+BW5*BX5</f>
        <v>0</v>
      </c>
      <c r="BZ5" s="3">
        <f t="shared" ref="BZ5:BZ28" si="35">+BR5+BU5+BY5</f>
        <v>0</v>
      </c>
      <c r="CB5" s="35" t="s">
        <v>28</v>
      </c>
      <c r="CC5" s="3">
        <f t="shared" ref="CC5:CC28" si="36">+BZ5</f>
        <v>0</v>
      </c>
      <c r="CD5" s="3"/>
      <c r="CE5" s="3"/>
      <c r="CF5" s="76">
        <f t="shared" ref="CF5:CF28" si="37">IF(CD5+CE5&lt;0,0,CD5+CE5)</f>
        <v>0</v>
      </c>
      <c r="CG5" s="3">
        <f t="shared" ref="CG5:CG28" si="38">CF5*1.5</f>
        <v>0</v>
      </c>
      <c r="CH5" s="3">
        <f t="shared" ref="CH5:CH28" si="39">+CC5+CG5</f>
        <v>0</v>
      </c>
      <c r="CI5" s="36">
        <v>0.06</v>
      </c>
      <c r="CJ5" s="3">
        <f t="shared" ref="CJ5:CJ28" si="40">-+CH5*CI5</f>
        <v>0</v>
      </c>
      <c r="CK5" s="3">
        <f t="shared" ref="CK5:CK28" si="41">+CC5+CF5+CJ5</f>
        <v>0</v>
      </c>
      <c r="CM5" s="35" t="s">
        <v>28</v>
      </c>
      <c r="CN5" s="3">
        <f t="shared" ref="CN5:CN28" si="42">+CK5</f>
        <v>0</v>
      </c>
      <c r="CO5" s="3"/>
      <c r="CP5" s="3"/>
      <c r="CQ5" s="76">
        <f t="shared" ref="CQ5:CQ28" si="43">IF(CO5+CP5&lt;0,0,CO5+CP5)</f>
        <v>0</v>
      </c>
      <c r="CR5" s="3">
        <f t="shared" ref="CR5:CR28" si="44">CQ5*1.5</f>
        <v>0</v>
      </c>
      <c r="CS5" s="3">
        <f t="shared" ref="CS5:CS28" si="45">+CN5+CR5</f>
        <v>0</v>
      </c>
      <c r="CT5" s="36">
        <v>0.06</v>
      </c>
      <c r="CU5" s="3">
        <f t="shared" ref="CU5:CU28" si="46">-+CS5*CT5</f>
        <v>0</v>
      </c>
      <c r="CV5" s="3">
        <f t="shared" ref="CV5:CV28" si="47">+CN5+CQ5+CU5</f>
        <v>0</v>
      </c>
      <c r="CX5" s="35" t="s">
        <v>28</v>
      </c>
      <c r="CY5" s="3">
        <f t="shared" ref="CY5:CY28" si="48">+CV5</f>
        <v>0</v>
      </c>
      <c r="CZ5" s="3"/>
      <c r="DA5" s="3"/>
      <c r="DB5" s="76">
        <f t="shared" ref="DB5:DB28" si="49">IF(CZ5+DA5&lt;0,0,CZ5+DA5)</f>
        <v>0</v>
      </c>
      <c r="DC5" s="3">
        <f t="shared" ref="DC5:DC28" si="50">DB5*1.5</f>
        <v>0</v>
      </c>
      <c r="DD5" s="3">
        <f t="shared" ref="DD5:DD28" si="51">+CY5+DC5</f>
        <v>0</v>
      </c>
      <c r="DE5" s="36">
        <v>0.06</v>
      </c>
      <c r="DF5" s="3">
        <f t="shared" ref="DF5:DF28" si="52">-+DD5*DE5</f>
        <v>0</v>
      </c>
      <c r="DG5" s="3">
        <f t="shared" ref="DG5:DG28" si="53">+CY5+DB5+DF5</f>
        <v>0</v>
      </c>
    </row>
    <row r="6" spans="1:111" x14ac:dyDescent="0.25">
      <c r="B6" s="45">
        <v>2</v>
      </c>
      <c r="C6" s="46" t="s">
        <v>119</v>
      </c>
      <c r="D6" s="47">
        <v>19571482.872400004</v>
      </c>
      <c r="E6" s="48">
        <v>0</v>
      </c>
      <c r="F6" s="49"/>
      <c r="G6" s="50">
        <v>19571482.872400004</v>
      </c>
      <c r="H6" s="50">
        <v>0</v>
      </c>
      <c r="I6" s="50">
        <v>19571482.872400004</v>
      </c>
      <c r="J6" s="51">
        <v>0.06</v>
      </c>
      <c r="K6" s="50">
        <v>1174288.9723440001</v>
      </c>
      <c r="L6" s="50">
        <v>18397193.900056005</v>
      </c>
      <c r="N6" s="35">
        <v>2</v>
      </c>
      <c r="O6" s="3"/>
      <c r="P6" s="3">
        <f t="shared" si="0"/>
        <v>0</v>
      </c>
      <c r="Q6" s="3"/>
      <c r="R6" s="76">
        <f t="shared" si="1"/>
        <v>0</v>
      </c>
      <c r="S6" s="3">
        <f t="shared" si="2"/>
        <v>0</v>
      </c>
      <c r="T6" s="3">
        <f t="shared" si="3"/>
        <v>0</v>
      </c>
      <c r="U6" s="36">
        <v>0.06</v>
      </c>
      <c r="V6" s="3">
        <f t="shared" si="4"/>
        <v>0</v>
      </c>
      <c r="W6" s="3">
        <f t="shared" si="5"/>
        <v>0</v>
      </c>
      <c r="X6"/>
      <c r="Y6" s="35">
        <v>2</v>
      </c>
      <c r="Z6" s="3">
        <f t="shared" si="6"/>
        <v>0</v>
      </c>
      <c r="AA6" s="3"/>
      <c r="AB6" s="3"/>
      <c r="AC6" s="76">
        <f t="shared" si="7"/>
        <v>0</v>
      </c>
      <c r="AD6" s="3">
        <f t="shared" si="8"/>
        <v>0</v>
      </c>
      <c r="AE6" s="3">
        <f t="shared" si="9"/>
        <v>0</v>
      </c>
      <c r="AF6" s="36">
        <v>0.06</v>
      </c>
      <c r="AG6" s="3">
        <f t="shared" si="10"/>
        <v>0</v>
      </c>
      <c r="AH6" s="3">
        <f t="shared" si="11"/>
        <v>0</v>
      </c>
      <c r="AI6"/>
      <c r="AJ6" s="35">
        <v>2</v>
      </c>
      <c r="AK6" s="3">
        <f t="shared" si="12"/>
        <v>0</v>
      </c>
      <c r="AL6" s="3"/>
      <c r="AM6" s="3"/>
      <c r="AN6" s="76">
        <f t="shared" si="13"/>
        <v>0</v>
      </c>
      <c r="AO6" s="3">
        <f t="shared" si="14"/>
        <v>0</v>
      </c>
      <c r="AP6" s="3">
        <f t="shared" si="15"/>
        <v>0</v>
      </c>
      <c r="AQ6" s="36">
        <v>0.06</v>
      </c>
      <c r="AR6" s="3">
        <f t="shared" si="16"/>
        <v>0</v>
      </c>
      <c r="AS6" s="3">
        <f t="shared" si="17"/>
        <v>0</v>
      </c>
      <c r="AT6"/>
      <c r="AU6" s="35">
        <v>2</v>
      </c>
      <c r="AV6" s="3">
        <f t="shared" si="18"/>
        <v>0</v>
      </c>
      <c r="AW6" s="3"/>
      <c r="AX6" s="3"/>
      <c r="AY6" s="76">
        <f t="shared" si="19"/>
        <v>0</v>
      </c>
      <c r="AZ6" s="3">
        <f t="shared" si="20"/>
        <v>0</v>
      </c>
      <c r="BA6" s="3">
        <f t="shared" si="21"/>
        <v>0</v>
      </c>
      <c r="BB6" s="36">
        <v>0.06</v>
      </c>
      <c r="BC6" s="3">
        <f t="shared" si="22"/>
        <v>0</v>
      </c>
      <c r="BD6" s="3">
        <f t="shared" si="23"/>
        <v>0</v>
      </c>
      <c r="BE6"/>
      <c r="BF6" s="35">
        <v>2</v>
      </c>
      <c r="BG6" s="3">
        <f t="shared" si="24"/>
        <v>0</v>
      </c>
      <c r="BH6" s="3"/>
      <c r="BI6" s="3"/>
      <c r="BJ6" s="76">
        <f t="shared" si="25"/>
        <v>0</v>
      </c>
      <c r="BK6" s="3">
        <f t="shared" si="26"/>
        <v>0</v>
      </c>
      <c r="BL6" s="3">
        <f t="shared" si="27"/>
        <v>0</v>
      </c>
      <c r="BM6" s="36">
        <v>0.06</v>
      </c>
      <c r="BN6" s="3">
        <f t="shared" si="28"/>
        <v>0</v>
      </c>
      <c r="BO6" s="3">
        <f t="shared" si="29"/>
        <v>0</v>
      </c>
      <c r="BQ6" s="35">
        <v>2</v>
      </c>
      <c r="BR6" s="3">
        <f t="shared" si="30"/>
        <v>0</v>
      </c>
      <c r="BS6" s="3"/>
      <c r="BT6" s="3"/>
      <c r="BU6" s="76">
        <f t="shared" si="31"/>
        <v>0</v>
      </c>
      <c r="BV6" s="3">
        <f t="shared" si="32"/>
        <v>0</v>
      </c>
      <c r="BW6" s="3">
        <f t="shared" si="33"/>
        <v>0</v>
      </c>
      <c r="BX6" s="36">
        <v>0.06</v>
      </c>
      <c r="BY6" s="3">
        <f t="shared" si="34"/>
        <v>0</v>
      </c>
      <c r="BZ6" s="3">
        <f t="shared" si="35"/>
        <v>0</v>
      </c>
      <c r="CB6" s="35">
        <v>2</v>
      </c>
      <c r="CC6" s="3">
        <f t="shared" si="36"/>
        <v>0</v>
      </c>
      <c r="CD6" s="3"/>
      <c r="CE6" s="3"/>
      <c r="CF6" s="76">
        <f t="shared" si="37"/>
        <v>0</v>
      </c>
      <c r="CG6" s="3">
        <f t="shared" si="38"/>
        <v>0</v>
      </c>
      <c r="CH6" s="3">
        <f t="shared" si="39"/>
        <v>0</v>
      </c>
      <c r="CI6" s="36">
        <v>0.06</v>
      </c>
      <c r="CJ6" s="3">
        <f t="shared" si="40"/>
        <v>0</v>
      </c>
      <c r="CK6" s="3">
        <f t="shared" si="41"/>
        <v>0</v>
      </c>
      <c r="CM6" s="35">
        <v>2</v>
      </c>
      <c r="CN6" s="3">
        <f t="shared" si="42"/>
        <v>0</v>
      </c>
      <c r="CO6" s="3"/>
      <c r="CP6" s="3"/>
      <c r="CQ6" s="76">
        <f t="shared" si="43"/>
        <v>0</v>
      </c>
      <c r="CR6" s="3">
        <f t="shared" si="44"/>
        <v>0</v>
      </c>
      <c r="CS6" s="3">
        <f t="shared" si="45"/>
        <v>0</v>
      </c>
      <c r="CT6" s="36">
        <v>0.06</v>
      </c>
      <c r="CU6" s="3">
        <f t="shared" si="46"/>
        <v>0</v>
      </c>
      <c r="CV6" s="3">
        <f t="shared" si="47"/>
        <v>0</v>
      </c>
      <c r="CX6" s="35">
        <v>2</v>
      </c>
      <c r="CY6" s="3">
        <f t="shared" si="48"/>
        <v>0</v>
      </c>
      <c r="CZ6" s="3"/>
      <c r="DA6" s="3"/>
      <c r="DB6" s="76">
        <f t="shared" si="49"/>
        <v>0</v>
      </c>
      <c r="DC6" s="3">
        <f t="shared" si="50"/>
        <v>0</v>
      </c>
      <c r="DD6" s="3">
        <f t="shared" si="51"/>
        <v>0</v>
      </c>
      <c r="DE6" s="36">
        <v>0.06</v>
      </c>
      <c r="DF6" s="3">
        <f t="shared" si="52"/>
        <v>0</v>
      </c>
      <c r="DG6" s="3">
        <f t="shared" si="53"/>
        <v>0</v>
      </c>
    </row>
    <row r="7" spans="1:111" x14ac:dyDescent="0.25">
      <c r="B7" s="45">
        <v>8</v>
      </c>
      <c r="C7" s="46" t="s">
        <v>120</v>
      </c>
      <c r="D7" s="47">
        <v>514898.9159673049</v>
      </c>
      <c r="E7" s="48">
        <v>243917.49466345028</v>
      </c>
      <c r="F7" s="49"/>
      <c r="G7" s="50">
        <v>758816.41063075513</v>
      </c>
      <c r="H7" s="50">
        <v>121958.74733172514</v>
      </c>
      <c r="I7" s="50">
        <v>880775.15796248033</v>
      </c>
      <c r="J7" s="51">
        <v>0.2</v>
      </c>
      <c r="K7" s="50">
        <v>176155.03159249609</v>
      </c>
      <c r="L7" s="50">
        <v>582661.37903825904</v>
      </c>
      <c r="N7" s="35">
        <v>8</v>
      </c>
      <c r="O7" s="3"/>
      <c r="P7" s="3">
        <f t="shared" si="0"/>
        <v>243917.49466345028</v>
      </c>
      <c r="Q7" s="3"/>
      <c r="R7" s="76">
        <f t="shared" si="1"/>
        <v>243917.49466345028</v>
      </c>
      <c r="S7" s="3">
        <f t="shared" si="2"/>
        <v>365876.24199517543</v>
      </c>
      <c r="T7" s="3">
        <f t="shared" si="3"/>
        <v>365876.24199517543</v>
      </c>
      <c r="U7" s="36">
        <v>0.2</v>
      </c>
      <c r="V7" s="3">
        <f t="shared" si="4"/>
        <v>-73175.248399035088</v>
      </c>
      <c r="W7" s="3">
        <f t="shared" si="5"/>
        <v>170742.24626441521</v>
      </c>
      <c r="X7"/>
      <c r="Y7" s="35">
        <v>8</v>
      </c>
      <c r="Z7" s="3">
        <f t="shared" si="6"/>
        <v>170742.24626441521</v>
      </c>
      <c r="AA7" s="3"/>
      <c r="AB7" s="3"/>
      <c r="AC7" s="76">
        <f t="shared" si="7"/>
        <v>0</v>
      </c>
      <c r="AD7" s="3">
        <f t="shared" si="8"/>
        <v>0</v>
      </c>
      <c r="AE7" s="3">
        <f t="shared" si="9"/>
        <v>170742.24626441521</v>
      </c>
      <c r="AF7" s="36">
        <v>0.2</v>
      </c>
      <c r="AG7" s="3">
        <f t="shared" si="10"/>
        <v>-34148.449252883045</v>
      </c>
      <c r="AH7" s="3">
        <f t="shared" si="11"/>
        <v>136593.79701153218</v>
      </c>
      <c r="AI7"/>
      <c r="AJ7" s="35">
        <v>8</v>
      </c>
      <c r="AK7" s="3">
        <f t="shared" si="12"/>
        <v>136593.79701153218</v>
      </c>
      <c r="AL7" s="3"/>
      <c r="AM7" s="3"/>
      <c r="AN7" s="76">
        <f t="shared" si="13"/>
        <v>0</v>
      </c>
      <c r="AO7" s="3">
        <f t="shared" si="14"/>
        <v>0</v>
      </c>
      <c r="AP7" s="3">
        <f t="shared" si="15"/>
        <v>136593.79701153218</v>
      </c>
      <c r="AQ7" s="36">
        <v>0.2</v>
      </c>
      <c r="AR7" s="3">
        <f t="shared" si="16"/>
        <v>-27318.759402306438</v>
      </c>
      <c r="AS7" s="3">
        <f t="shared" si="17"/>
        <v>109275.03760922575</v>
      </c>
      <c r="AT7"/>
      <c r="AU7" s="35">
        <v>8</v>
      </c>
      <c r="AV7" s="3">
        <f t="shared" si="18"/>
        <v>109275.03760922575</v>
      </c>
      <c r="AW7" s="3"/>
      <c r="AX7" s="3"/>
      <c r="AY7" s="76">
        <f t="shared" si="19"/>
        <v>0</v>
      </c>
      <c r="AZ7" s="3">
        <f t="shared" si="20"/>
        <v>0</v>
      </c>
      <c r="BA7" s="3">
        <f t="shared" si="21"/>
        <v>109275.03760922575</v>
      </c>
      <c r="BB7" s="36">
        <v>0.2</v>
      </c>
      <c r="BC7" s="3">
        <f t="shared" si="22"/>
        <v>-21855.007521845153</v>
      </c>
      <c r="BD7" s="3">
        <f t="shared" si="23"/>
        <v>87420.030087380597</v>
      </c>
      <c r="BE7"/>
      <c r="BF7" s="35">
        <v>8</v>
      </c>
      <c r="BG7" s="3">
        <f t="shared" si="24"/>
        <v>87420.030087380597</v>
      </c>
      <c r="BH7" s="3"/>
      <c r="BI7" s="3"/>
      <c r="BJ7" s="76">
        <f t="shared" si="25"/>
        <v>0</v>
      </c>
      <c r="BK7" s="3">
        <f t="shared" si="26"/>
        <v>0</v>
      </c>
      <c r="BL7" s="3">
        <f t="shared" si="27"/>
        <v>87420.030087380597</v>
      </c>
      <c r="BM7" s="36">
        <v>0.2</v>
      </c>
      <c r="BN7" s="3">
        <f t="shared" si="28"/>
        <v>-17484.00601747612</v>
      </c>
      <c r="BO7" s="3">
        <f t="shared" si="29"/>
        <v>69936.024069904481</v>
      </c>
      <c r="BQ7" s="35">
        <v>8</v>
      </c>
      <c r="BR7" s="3">
        <f t="shared" si="30"/>
        <v>69936.024069904481</v>
      </c>
      <c r="BS7" s="3"/>
      <c r="BT7" s="3"/>
      <c r="BU7" s="76">
        <f t="shared" si="31"/>
        <v>0</v>
      </c>
      <c r="BV7" s="3">
        <f t="shared" si="32"/>
        <v>0</v>
      </c>
      <c r="BW7" s="3">
        <f t="shared" si="33"/>
        <v>69936.024069904481</v>
      </c>
      <c r="BX7" s="36">
        <v>0.2</v>
      </c>
      <c r="BY7" s="3">
        <f t="shared" si="34"/>
        <v>-13987.204813980898</v>
      </c>
      <c r="BZ7" s="3">
        <f t="shared" si="35"/>
        <v>55948.819255923583</v>
      </c>
      <c r="CB7" s="35">
        <v>8</v>
      </c>
      <c r="CC7" s="3">
        <f t="shared" si="36"/>
        <v>55948.819255923583</v>
      </c>
      <c r="CD7" s="3"/>
      <c r="CE7" s="3"/>
      <c r="CF7" s="76">
        <f t="shared" si="37"/>
        <v>0</v>
      </c>
      <c r="CG7" s="3">
        <f t="shared" si="38"/>
        <v>0</v>
      </c>
      <c r="CH7" s="3">
        <f t="shared" si="39"/>
        <v>55948.819255923583</v>
      </c>
      <c r="CI7" s="36">
        <v>0.2</v>
      </c>
      <c r="CJ7" s="3">
        <f t="shared" si="40"/>
        <v>-11189.763851184718</v>
      </c>
      <c r="CK7" s="3">
        <f t="shared" si="41"/>
        <v>44759.055404738865</v>
      </c>
      <c r="CM7" s="35">
        <v>8</v>
      </c>
      <c r="CN7" s="3">
        <f t="shared" si="42"/>
        <v>44759.055404738865</v>
      </c>
      <c r="CO7" s="3"/>
      <c r="CP7" s="3"/>
      <c r="CQ7" s="76">
        <f t="shared" si="43"/>
        <v>0</v>
      </c>
      <c r="CR7" s="3">
        <f t="shared" si="44"/>
        <v>0</v>
      </c>
      <c r="CS7" s="3">
        <f t="shared" si="45"/>
        <v>44759.055404738865</v>
      </c>
      <c r="CT7" s="36">
        <v>0.2</v>
      </c>
      <c r="CU7" s="3">
        <f t="shared" si="46"/>
        <v>-8951.811080947773</v>
      </c>
      <c r="CV7" s="3">
        <f t="shared" si="47"/>
        <v>35807.244323791092</v>
      </c>
      <c r="CX7" s="35">
        <v>8</v>
      </c>
      <c r="CY7" s="3">
        <f t="shared" si="48"/>
        <v>35807.244323791092</v>
      </c>
      <c r="CZ7" s="3"/>
      <c r="DA7" s="3"/>
      <c r="DB7" s="76">
        <f t="shared" si="49"/>
        <v>0</v>
      </c>
      <c r="DC7" s="3">
        <f t="shared" si="50"/>
        <v>0</v>
      </c>
      <c r="DD7" s="3">
        <f t="shared" si="51"/>
        <v>35807.244323791092</v>
      </c>
      <c r="DE7" s="36">
        <v>0.2</v>
      </c>
      <c r="DF7" s="3">
        <f t="shared" si="52"/>
        <v>-7161.4488647582184</v>
      </c>
      <c r="DG7" s="3">
        <f t="shared" si="53"/>
        <v>28645.795459032874</v>
      </c>
    </row>
    <row r="8" spans="1:111" x14ac:dyDescent="0.25">
      <c r="B8" s="45">
        <v>10</v>
      </c>
      <c r="C8" s="46" t="s">
        <v>121</v>
      </c>
      <c r="D8" s="47">
        <v>4375296.4606814682</v>
      </c>
      <c r="E8" s="48">
        <v>2560966.7560612275</v>
      </c>
      <c r="F8" s="49"/>
      <c r="G8" s="50">
        <v>6936263.2167426962</v>
      </c>
      <c r="H8" s="50">
        <v>1280483.3780306138</v>
      </c>
      <c r="I8" s="50">
        <v>8216746.5947733093</v>
      </c>
      <c r="J8" s="51">
        <v>0.3</v>
      </c>
      <c r="K8" s="50">
        <v>2465023.9784319927</v>
      </c>
      <c r="L8" s="50">
        <v>4471239.238310704</v>
      </c>
      <c r="N8" s="35">
        <v>10</v>
      </c>
      <c r="O8" s="3"/>
      <c r="P8" s="3">
        <f t="shared" si="0"/>
        <v>2560966.7560612275</v>
      </c>
      <c r="Q8" s="3"/>
      <c r="R8" s="76">
        <f t="shared" si="1"/>
        <v>2560966.7560612275</v>
      </c>
      <c r="S8" s="3">
        <f t="shared" si="2"/>
        <v>3841450.1340918411</v>
      </c>
      <c r="T8" s="3">
        <f t="shared" si="3"/>
        <v>3841450.1340918411</v>
      </c>
      <c r="U8" s="36">
        <v>0.3</v>
      </c>
      <c r="V8" s="3">
        <f t="shared" si="4"/>
        <v>-1152435.0402275522</v>
      </c>
      <c r="W8" s="3">
        <f t="shared" si="5"/>
        <v>1408531.7158336753</v>
      </c>
      <c r="X8"/>
      <c r="Y8" s="35">
        <v>10</v>
      </c>
      <c r="Z8" s="3">
        <f t="shared" si="6"/>
        <v>1408531.7158336753</v>
      </c>
      <c r="AA8" s="3"/>
      <c r="AB8" s="3"/>
      <c r="AC8" s="76">
        <f t="shared" si="7"/>
        <v>0</v>
      </c>
      <c r="AD8" s="3">
        <f t="shared" si="8"/>
        <v>0</v>
      </c>
      <c r="AE8" s="3">
        <f t="shared" si="9"/>
        <v>1408531.7158336753</v>
      </c>
      <c r="AF8" s="36">
        <v>0.3</v>
      </c>
      <c r="AG8" s="3">
        <f t="shared" si="10"/>
        <v>-422559.51475010259</v>
      </c>
      <c r="AH8" s="3">
        <f t="shared" si="11"/>
        <v>985972.20108357281</v>
      </c>
      <c r="AI8"/>
      <c r="AJ8" s="35">
        <v>10</v>
      </c>
      <c r="AK8" s="3">
        <f t="shared" si="12"/>
        <v>985972.20108357281</v>
      </c>
      <c r="AL8" s="3"/>
      <c r="AM8" s="3"/>
      <c r="AN8" s="76">
        <f t="shared" si="13"/>
        <v>0</v>
      </c>
      <c r="AO8" s="3">
        <f t="shared" si="14"/>
        <v>0</v>
      </c>
      <c r="AP8" s="3">
        <f t="shared" si="15"/>
        <v>985972.20108357281</v>
      </c>
      <c r="AQ8" s="36">
        <v>0.3</v>
      </c>
      <c r="AR8" s="3">
        <f t="shared" si="16"/>
        <v>-295791.66032507183</v>
      </c>
      <c r="AS8" s="3">
        <f t="shared" si="17"/>
        <v>690180.54075850104</v>
      </c>
      <c r="AT8"/>
      <c r="AU8" s="35">
        <v>10</v>
      </c>
      <c r="AV8" s="3">
        <f t="shared" si="18"/>
        <v>690180.54075850104</v>
      </c>
      <c r="AW8" s="3"/>
      <c r="AX8" s="3"/>
      <c r="AY8" s="76">
        <f t="shared" si="19"/>
        <v>0</v>
      </c>
      <c r="AZ8" s="3">
        <f t="shared" si="20"/>
        <v>0</v>
      </c>
      <c r="BA8" s="3">
        <f t="shared" si="21"/>
        <v>690180.54075850104</v>
      </c>
      <c r="BB8" s="36">
        <v>0.3</v>
      </c>
      <c r="BC8" s="3">
        <f t="shared" si="22"/>
        <v>-207054.16222755032</v>
      </c>
      <c r="BD8" s="3">
        <f t="shared" si="23"/>
        <v>483126.37853095075</v>
      </c>
      <c r="BE8"/>
      <c r="BF8" s="35">
        <v>10</v>
      </c>
      <c r="BG8" s="3">
        <f t="shared" si="24"/>
        <v>483126.37853095075</v>
      </c>
      <c r="BH8" s="3"/>
      <c r="BI8" s="3"/>
      <c r="BJ8" s="76">
        <f t="shared" si="25"/>
        <v>0</v>
      </c>
      <c r="BK8" s="3">
        <f t="shared" si="26"/>
        <v>0</v>
      </c>
      <c r="BL8" s="3">
        <f t="shared" si="27"/>
        <v>483126.37853095075</v>
      </c>
      <c r="BM8" s="36">
        <v>0.3</v>
      </c>
      <c r="BN8" s="3">
        <f t="shared" si="28"/>
        <v>-144937.91355928523</v>
      </c>
      <c r="BO8" s="3">
        <f t="shared" si="29"/>
        <v>338188.46497166553</v>
      </c>
      <c r="BQ8" s="35">
        <v>10</v>
      </c>
      <c r="BR8" s="3">
        <f t="shared" si="30"/>
        <v>338188.46497166553</v>
      </c>
      <c r="BS8" s="3"/>
      <c r="BT8" s="3"/>
      <c r="BU8" s="76">
        <f t="shared" si="31"/>
        <v>0</v>
      </c>
      <c r="BV8" s="3">
        <f t="shared" si="32"/>
        <v>0</v>
      </c>
      <c r="BW8" s="3">
        <f t="shared" si="33"/>
        <v>338188.46497166553</v>
      </c>
      <c r="BX8" s="36">
        <v>0.3</v>
      </c>
      <c r="BY8" s="3">
        <f t="shared" si="34"/>
        <v>-101456.53949149966</v>
      </c>
      <c r="BZ8" s="3">
        <f t="shared" si="35"/>
        <v>236731.92548016587</v>
      </c>
      <c r="CB8" s="35">
        <v>10</v>
      </c>
      <c r="CC8" s="3">
        <f t="shared" si="36"/>
        <v>236731.92548016587</v>
      </c>
      <c r="CD8" s="3"/>
      <c r="CE8" s="3"/>
      <c r="CF8" s="76">
        <f t="shared" si="37"/>
        <v>0</v>
      </c>
      <c r="CG8" s="3">
        <f t="shared" si="38"/>
        <v>0</v>
      </c>
      <c r="CH8" s="3">
        <f t="shared" si="39"/>
        <v>236731.92548016587</v>
      </c>
      <c r="CI8" s="36">
        <v>0.3</v>
      </c>
      <c r="CJ8" s="3">
        <f t="shared" si="40"/>
        <v>-71019.577644049758</v>
      </c>
      <c r="CK8" s="3">
        <f t="shared" si="41"/>
        <v>165712.3478361161</v>
      </c>
      <c r="CM8" s="35">
        <v>10</v>
      </c>
      <c r="CN8" s="3">
        <f t="shared" si="42"/>
        <v>165712.3478361161</v>
      </c>
      <c r="CO8" s="3"/>
      <c r="CP8" s="3"/>
      <c r="CQ8" s="76">
        <f t="shared" si="43"/>
        <v>0</v>
      </c>
      <c r="CR8" s="3">
        <f t="shared" si="44"/>
        <v>0</v>
      </c>
      <c r="CS8" s="3">
        <f t="shared" si="45"/>
        <v>165712.3478361161</v>
      </c>
      <c r="CT8" s="36">
        <v>0.3</v>
      </c>
      <c r="CU8" s="3">
        <f t="shared" si="46"/>
        <v>-49713.704350834829</v>
      </c>
      <c r="CV8" s="3">
        <f t="shared" si="47"/>
        <v>115998.64348528127</v>
      </c>
      <c r="CX8" s="35">
        <v>10</v>
      </c>
      <c r="CY8" s="3">
        <f t="shared" si="48"/>
        <v>115998.64348528127</v>
      </c>
      <c r="CZ8" s="3"/>
      <c r="DA8" s="3"/>
      <c r="DB8" s="76">
        <f t="shared" si="49"/>
        <v>0</v>
      </c>
      <c r="DC8" s="3">
        <f t="shared" si="50"/>
        <v>0</v>
      </c>
      <c r="DD8" s="3">
        <f t="shared" si="51"/>
        <v>115998.64348528127</v>
      </c>
      <c r="DE8" s="36">
        <v>0.3</v>
      </c>
      <c r="DF8" s="3">
        <f t="shared" si="52"/>
        <v>-34799.593045584377</v>
      </c>
      <c r="DG8" s="3">
        <f t="shared" si="53"/>
        <v>81199.05043969689</v>
      </c>
    </row>
    <row r="9" spans="1:111" x14ac:dyDescent="0.25">
      <c r="B9" s="45">
        <v>10.1</v>
      </c>
      <c r="C9" s="46" t="s">
        <v>122</v>
      </c>
      <c r="D9" s="47">
        <v>0</v>
      </c>
      <c r="E9" s="48">
        <v>0</v>
      </c>
      <c r="F9" s="49"/>
      <c r="G9" s="50">
        <v>0</v>
      </c>
      <c r="H9" s="50">
        <v>0</v>
      </c>
      <c r="I9" s="50">
        <v>0</v>
      </c>
      <c r="J9" s="51">
        <v>0.3</v>
      </c>
      <c r="K9" s="50">
        <v>0</v>
      </c>
      <c r="L9" s="50">
        <v>0</v>
      </c>
      <c r="N9" s="35">
        <v>10.1</v>
      </c>
      <c r="O9" s="3"/>
      <c r="P9" s="3">
        <f t="shared" si="0"/>
        <v>0</v>
      </c>
      <c r="Q9" s="3"/>
      <c r="R9" s="76">
        <f t="shared" si="1"/>
        <v>0</v>
      </c>
      <c r="S9" s="3">
        <f t="shared" si="2"/>
        <v>0</v>
      </c>
      <c r="T9" s="3">
        <f t="shared" si="3"/>
        <v>0</v>
      </c>
      <c r="U9" s="36">
        <v>0.3</v>
      </c>
      <c r="V9" s="3">
        <f t="shared" si="4"/>
        <v>0</v>
      </c>
      <c r="W9" s="3">
        <f t="shared" si="5"/>
        <v>0</v>
      </c>
      <c r="X9"/>
      <c r="Y9" s="35">
        <v>10.1</v>
      </c>
      <c r="Z9" s="3">
        <f t="shared" si="6"/>
        <v>0</v>
      </c>
      <c r="AA9" s="3"/>
      <c r="AB9" s="3"/>
      <c r="AC9" s="76">
        <f t="shared" si="7"/>
        <v>0</v>
      </c>
      <c r="AD9" s="3">
        <f t="shared" si="8"/>
        <v>0</v>
      </c>
      <c r="AE9" s="3">
        <f t="shared" si="9"/>
        <v>0</v>
      </c>
      <c r="AF9" s="36">
        <v>0.3</v>
      </c>
      <c r="AG9" s="3">
        <f t="shared" si="10"/>
        <v>0</v>
      </c>
      <c r="AH9" s="3">
        <f t="shared" si="11"/>
        <v>0</v>
      </c>
      <c r="AI9"/>
      <c r="AJ9" s="35">
        <v>10.1</v>
      </c>
      <c r="AK9" s="3">
        <f t="shared" si="12"/>
        <v>0</v>
      </c>
      <c r="AL9" s="3"/>
      <c r="AM9" s="3"/>
      <c r="AN9" s="76">
        <f t="shared" si="13"/>
        <v>0</v>
      </c>
      <c r="AO9" s="3">
        <f t="shared" si="14"/>
        <v>0</v>
      </c>
      <c r="AP9" s="3">
        <f t="shared" si="15"/>
        <v>0</v>
      </c>
      <c r="AQ9" s="36">
        <v>0.3</v>
      </c>
      <c r="AR9" s="3">
        <f t="shared" si="16"/>
        <v>0</v>
      </c>
      <c r="AS9" s="3">
        <f t="shared" si="17"/>
        <v>0</v>
      </c>
      <c r="AT9"/>
      <c r="AU9" s="35">
        <v>10.1</v>
      </c>
      <c r="AV9" s="3">
        <f t="shared" si="18"/>
        <v>0</v>
      </c>
      <c r="AW9" s="3"/>
      <c r="AX9" s="3"/>
      <c r="AY9" s="76">
        <f t="shared" si="19"/>
        <v>0</v>
      </c>
      <c r="AZ9" s="3">
        <f t="shared" si="20"/>
        <v>0</v>
      </c>
      <c r="BA9" s="3">
        <f t="shared" si="21"/>
        <v>0</v>
      </c>
      <c r="BB9" s="36">
        <v>0.3</v>
      </c>
      <c r="BC9" s="3">
        <f t="shared" si="22"/>
        <v>0</v>
      </c>
      <c r="BD9" s="3">
        <f t="shared" si="23"/>
        <v>0</v>
      </c>
      <c r="BE9"/>
      <c r="BF9" s="35">
        <v>10.1</v>
      </c>
      <c r="BG9" s="3">
        <f t="shared" si="24"/>
        <v>0</v>
      </c>
      <c r="BH9" s="3"/>
      <c r="BI9" s="3"/>
      <c r="BJ9" s="76">
        <f t="shared" si="25"/>
        <v>0</v>
      </c>
      <c r="BK9" s="3">
        <f t="shared" si="26"/>
        <v>0</v>
      </c>
      <c r="BL9" s="3">
        <f t="shared" si="27"/>
        <v>0</v>
      </c>
      <c r="BM9" s="36">
        <v>0.3</v>
      </c>
      <c r="BN9" s="3">
        <f t="shared" si="28"/>
        <v>0</v>
      </c>
      <c r="BO9" s="3">
        <f t="shared" si="29"/>
        <v>0</v>
      </c>
      <c r="BQ9" s="35">
        <v>10.1</v>
      </c>
      <c r="BR9" s="3">
        <f t="shared" si="30"/>
        <v>0</v>
      </c>
      <c r="BS9" s="3"/>
      <c r="BT9" s="3"/>
      <c r="BU9" s="76">
        <f t="shared" si="31"/>
        <v>0</v>
      </c>
      <c r="BV9" s="3">
        <f t="shared" si="32"/>
        <v>0</v>
      </c>
      <c r="BW9" s="3">
        <f t="shared" si="33"/>
        <v>0</v>
      </c>
      <c r="BX9" s="36">
        <v>0.3</v>
      </c>
      <c r="BY9" s="3">
        <f t="shared" si="34"/>
        <v>0</v>
      </c>
      <c r="BZ9" s="3">
        <f t="shared" si="35"/>
        <v>0</v>
      </c>
      <c r="CB9" s="35">
        <v>10.1</v>
      </c>
      <c r="CC9" s="3">
        <f t="shared" si="36"/>
        <v>0</v>
      </c>
      <c r="CD9" s="3"/>
      <c r="CE9" s="3"/>
      <c r="CF9" s="76">
        <f t="shared" si="37"/>
        <v>0</v>
      </c>
      <c r="CG9" s="3">
        <f t="shared" si="38"/>
        <v>0</v>
      </c>
      <c r="CH9" s="3">
        <f t="shared" si="39"/>
        <v>0</v>
      </c>
      <c r="CI9" s="36">
        <v>0.3</v>
      </c>
      <c r="CJ9" s="3">
        <f t="shared" si="40"/>
        <v>0</v>
      </c>
      <c r="CK9" s="3">
        <f t="shared" si="41"/>
        <v>0</v>
      </c>
      <c r="CM9" s="35">
        <v>10.1</v>
      </c>
      <c r="CN9" s="3">
        <f t="shared" si="42"/>
        <v>0</v>
      </c>
      <c r="CO9" s="3"/>
      <c r="CP9" s="3"/>
      <c r="CQ9" s="76">
        <f t="shared" si="43"/>
        <v>0</v>
      </c>
      <c r="CR9" s="3">
        <f t="shared" si="44"/>
        <v>0</v>
      </c>
      <c r="CS9" s="3">
        <f t="shared" si="45"/>
        <v>0</v>
      </c>
      <c r="CT9" s="36">
        <v>0.3</v>
      </c>
      <c r="CU9" s="3">
        <f t="shared" si="46"/>
        <v>0</v>
      </c>
      <c r="CV9" s="3">
        <f t="shared" si="47"/>
        <v>0</v>
      </c>
      <c r="CX9" s="35">
        <v>10.1</v>
      </c>
      <c r="CY9" s="3">
        <f t="shared" si="48"/>
        <v>0</v>
      </c>
      <c r="CZ9" s="3"/>
      <c r="DA9" s="3"/>
      <c r="DB9" s="76">
        <f t="shared" si="49"/>
        <v>0</v>
      </c>
      <c r="DC9" s="3">
        <f t="shared" si="50"/>
        <v>0</v>
      </c>
      <c r="DD9" s="3">
        <f t="shared" si="51"/>
        <v>0</v>
      </c>
      <c r="DE9" s="36">
        <v>0.3</v>
      </c>
      <c r="DF9" s="3">
        <f t="shared" si="52"/>
        <v>0</v>
      </c>
      <c r="DG9" s="3">
        <f t="shared" si="53"/>
        <v>0</v>
      </c>
    </row>
    <row r="10" spans="1:111" x14ac:dyDescent="0.25">
      <c r="B10" s="45">
        <v>12</v>
      </c>
      <c r="C10" s="46" t="s">
        <v>123</v>
      </c>
      <c r="D10" s="47">
        <v>217002.36619529035</v>
      </c>
      <c r="E10" s="48">
        <v>218860.16574736917</v>
      </c>
      <c r="F10" s="49"/>
      <c r="G10" s="50">
        <v>435862.53194265952</v>
      </c>
      <c r="H10" s="50">
        <v>109430.08287368459</v>
      </c>
      <c r="I10" s="52">
        <v>435862.53194265952</v>
      </c>
      <c r="J10" s="51">
        <v>1</v>
      </c>
      <c r="K10" s="50">
        <v>435862.53194265952</v>
      </c>
      <c r="L10" s="50">
        <v>0</v>
      </c>
      <c r="N10" s="35">
        <v>12</v>
      </c>
      <c r="O10" s="3"/>
      <c r="P10" s="3">
        <f t="shared" si="0"/>
        <v>218860.16574736917</v>
      </c>
      <c r="Q10" s="3"/>
      <c r="R10" s="76">
        <f t="shared" si="1"/>
        <v>218860.16574736917</v>
      </c>
      <c r="S10" s="3">
        <f t="shared" si="2"/>
        <v>328290.24862105376</v>
      </c>
      <c r="T10" s="3">
        <f t="shared" si="3"/>
        <v>328290.24862105376</v>
      </c>
      <c r="U10" s="36">
        <v>1</v>
      </c>
      <c r="V10" s="3">
        <f>-R10</f>
        <v>-218860.16574736917</v>
      </c>
      <c r="W10" s="3">
        <f t="shared" si="5"/>
        <v>0</v>
      </c>
      <c r="X10"/>
      <c r="Y10" s="35">
        <v>12</v>
      </c>
      <c r="Z10" s="3">
        <f t="shared" si="6"/>
        <v>0</v>
      </c>
      <c r="AA10" s="3"/>
      <c r="AB10" s="3"/>
      <c r="AC10" s="76">
        <f t="shared" si="7"/>
        <v>0</v>
      </c>
      <c r="AD10" s="3">
        <f t="shared" si="8"/>
        <v>0</v>
      </c>
      <c r="AE10" s="3">
        <f t="shared" si="9"/>
        <v>0</v>
      </c>
      <c r="AF10" s="36">
        <v>1</v>
      </c>
      <c r="AG10" s="3">
        <f t="shared" si="10"/>
        <v>0</v>
      </c>
      <c r="AH10" s="3">
        <f t="shared" si="11"/>
        <v>0</v>
      </c>
      <c r="AI10"/>
      <c r="AJ10" s="35">
        <v>12</v>
      </c>
      <c r="AK10" s="3">
        <f t="shared" si="12"/>
        <v>0</v>
      </c>
      <c r="AL10" s="3"/>
      <c r="AM10" s="3"/>
      <c r="AN10" s="76">
        <f t="shared" si="13"/>
        <v>0</v>
      </c>
      <c r="AO10" s="3">
        <f t="shared" si="14"/>
        <v>0</v>
      </c>
      <c r="AP10" s="3">
        <f t="shared" si="15"/>
        <v>0</v>
      </c>
      <c r="AQ10" s="36">
        <v>1</v>
      </c>
      <c r="AR10" s="3">
        <f t="shared" si="16"/>
        <v>0</v>
      </c>
      <c r="AS10" s="3">
        <f t="shared" si="17"/>
        <v>0</v>
      </c>
      <c r="AT10"/>
      <c r="AU10" s="35">
        <v>12</v>
      </c>
      <c r="AV10" s="3">
        <f t="shared" si="18"/>
        <v>0</v>
      </c>
      <c r="AW10" s="3"/>
      <c r="AX10" s="3"/>
      <c r="AY10" s="76">
        <f t="shared" si="19"/>
        <v>0</v>
      </c>
      <c r="AZ10" s="3">
        <f t="shared" si="20"/>
        <v>0</v>
      </c>
      <c r="BA10" s="3">
        <f t="shared" si="21"/>
        <v>0</v>
      </c>
      <c r="BB10" s="36">
        <v>1</v>
      </c>
      <c r="BC10" s="3">
        <f t="shared" si="22"/>
        <v>0</v>
      </c>
      <c r="BD10" s="3">
        <f t="shared" si="23"/>
        <v>0</v>
      </c>
      <c r="BE10"/>
      <c r="BF10" s="35">
        <v>12</v>
      </c>
      <c r="BG10" s="3">
        <f t="shared" si="24"/>
        <v>0</v>
      </c>
      <c r="BH10" s="3"/>
      <c r="BI10" s="3"/>
      <c r="BJ10" s="76">
        <f t="shared" si="25"/>
        <v>0</v>
      </c>
      <c r="BK10" s="3">
        <f t="shared" si="26"/>
        <v>0</v>
      </c>
      <c r="BL10" s="3">
        <f t="shared" si="27"/>
        <v>0</v>
      </c>
      <c r="BM10" s="36">
        <v>1</v>
      </c>
      <c r="BN10" s="3">
        <f t="shared" si="28"/>
        <v>0</v>
      </c>
      <c r="BO10" s="3">
        <f t="shared" si="29"/>
        <v>0</v>
      </c>
      <c r="BQ10" s="35">
        <v>12</v>
      </c>
      <c r="BR10" s="3">
        <f t="shared" si="30"/>
        <v>0</v>
      </c>
      <c r="BS10" s="3"/>
      <c r="BT10" s="3"/>
      <c r="BU10" s="76">
        <f t="shared" si="31"/>
        <v>0</v>
      </c>
      <c r="BV10" s="3">
        <f t="shared" si="32"/>
        <v>0</v>
      </c>
      <c r="BW10" s="3">
        <f t="shared" si="33"/>
        <v>0</v>
      </c>
      <c r="BX10" s="36">
        <v>1</v>
      </c>
      <c r="BY10" s="3">
        <f t="shared" si="34"/>
        <v>0</v>
      </c>
      <c r="BZ10" s="3">
        <f t="shared" si="35"/>
        <v>0</v>
      </c>
      <c r="CB10" s="35">
        <v>12</v>
      </c>
      <c r="CC10" s="3">
        <f t="shared" si="36"/>
        <v>0</v>
      </c>
      <c r="CD10" s="3"/>
      <c r="CE10" s="3"/>
      <c r="CF10" s="76">
        <f t="shared" si="37"/>
        <v>0</v>
      </c>
      <c r="CG10" s="3">
        <f t="shared" si="38"/>
        <v>0</v>
      </c>
      <c r="CH10" s="3">
        <f t="shared" si="39"/>
        <v>0</v>
      </c>
      <c r="CI10" s="36">
        <v>1</v>
      </c>
      <c r="CJ10" s="3">
        <f t="shared" si="40"/>
        <v>0</v>
      </c>
      <c r="CK10" s="3">
        <f t="shared" si="41"/>
        <v>0</v>
      </c>
      <c r="CM10" s="35">
        <v>12</v>
      </c>
      <c r="CN10" s="3">
        <f t="shared" si="42"/>
        <v>0</v>
      </c>
      <c r="CO10" s="3"/>
      <c r="CP10" s="3"/>
      <c r="CQ10" s="76">
        <f t="shared" si="43"/>
        <v>0</v>
      </c>
      <c r="CR10" s="3">
        <f t="shared" si="44"/>
        <v>0</v>
      </c>
      <c r="CS10" s="3">
        <f t="shared" si="45"/>
        <v>0</v>
      </c>
      <c r="CT10" s="36">
        <v>1</v>
      </c>
      <c r="CU10" s="3">
        <f t="shared" si="46"/>
        <v>0</v>
      </c>
      <c r="CV10" s="3">
        <f t="shared" si="47"/>
        <v>0</v>
      </c>
      <c r="CX10" s="35">
        <v>12</v>
      </c>
      <c r="CY10" s="3">
        <f t="shared" si="48"/>
        <v>0</v>
      </c>
      <c r="CZ10" s="3"/>
      <c r="DA10" s="3"/>
      <c r="DB10" s="76">
        <f t="shared" si="49"/>
        <v>0</v>
      </c>
      <c r="DC10" s="3">
        <f t="shared" si="50"/>
        <v>0</v>
      </c>
      <c r="DD10" s="3">
        <f t="shared" si="51"/>
        <v>0</v>
      </c>
      <c r="DE10" s="36">
        <v>1</v>
      </c>
      <c r="DF10" s="3">
        <f t="shared" si="52"/>
        <v>0</v>
      </c>
      <c r="DG10" s="3">
        <f t="shared" si="53"/>
        <v>0</v>
      </c>
    </row>
    <row r="11" spans="1:111" x14ac:dyDescent="0.25">
      <c r="B11" s="45" t="s">
        <v>29</v>
      </c>
      <c r="C11" s="46" t="s">
        <v>124</v>
      </c>
      <c r="D11" s="47">
        <v>0</v>
      </c>
      <c r="E11" s="48">
        <v>0</v>
      </c>
      <c r="F11" s="49"/>
      <c r="G11" s="50">
        <v>0</v>
      </c>
      <c r="H11" s="50">
        <v>0</v>
      </c>
      <c r="I11" s="50">
        <v>0</v>
      </c>
      <c r="J11" s="53"/>
      <c r="K11" s="50">
        <v>0</v>
      </c>
      <c r="L11" s="50">
        <v>0</v>
      </c>
      <c r="N11" s="35" t="s">
        <v>29</v>
      </c>
      <c r="O11" s="3"/>
      <c r="P11" s="3">
        <f t="shared" si="0"/>
        <v>0</v>
      </c>
      <c r="Q11" s="3"/>
      <c r="R11" s="76">
        <f t="shared" si="1"/>
        <v>0</v>
      </c>
      <c r="S11" s="3">
        <f t="shared" si="2"/>
        <v>0</v>
      </c>
      <c r="T11" s="3">
        <f t="shared" si="3"/>
        <v>0</v>
      </c>
      <c r="U11" s="36"/>
      <c r="V11" s="3">
        <f t="shared" si="4"/>
        <v>0</v>
      </c>
      <c r="W11" s="3">
        <f t="shared" si="5"/>
        <v>0</v>
      </c>
      <c r="X11"/>
      <c r="Y11" s="35" t="s">
        <v>29</v>
      </c>
      <c r="Z11" s="3">
        <f t="shared" si="6"/>
        <v>0</v>
      </c>
      <c r="AA11" s="3"/>
      <c r="AB11" s="3"/>
      <c r="AC11" s="76">
        <f t="shared" si="7"/>
        <v>0</v>
      </c>
      <c r="AD11" s="3">
        <f t="shared" si="8"/>
        <v>0</v>
      </c>
      <c r="AE11" s="3">
        <f t="shared" si="9"/>
        <v>0</v>
      </c>
      <c r="AF11" s="36"/>
      <c r="AG11" s="3">
        <f t="shared" si="10"/>
        <v>0</v>
      </c>
      <c r="AH11" s="3">
        <f t="shared" si="11"/>
        <v>0</v>
      </c>
      <c r="AI11"/>
      <c r="AJ11" s="35" t="s">
        <v>29</v>
      </c>
      <c r="AK11" s="3">
        <f t="shared" si="12"/>
        <v>0</v>
      </c>
      <c r="AL11" s="3"/>
      <c r="AM11" s="3"/>
      <c r="AN11" s="76">
        <f t="shared" si="13"/>
        <v>0</v>
      </c>
      <c r="AO11" s="3">
        <f t="shared" si="14"/>
        <v>0</v>
      </c>
      <c r="AP11" s="3">
        <f t="shared" si="15"/>
        <v>0</v>
      </c>
      <c r="AQ11" s="36"/>
      <c r="AR11" s="3">
        <f t="shared" si="16"/>
        <v>0</v>
      </c>
      <c r="AS11" s="3">
        <f t="shared" si="17"/>
        <v>0</v>
      </c>
      <c r="AT11"/>
      <c r="AU11" s="35" t="s">
        <v>29</v>
      </c>
      <c r="AV11" s="3">
        <f t="shared" si="18"/>
        <v>0</v>
      </c>
      <c r="AW11" s="3"/>
      <c r="AX11" s="3"/>
      <c r="AY11" s="76">
        <f t="shared" si="19"/>
        <v>0</v>
      </c>
      <c r="AZ11" s="3">
        <f t="shared" si="20"/>
        <v>0</v>
      </c>
      <c r="BA11" s="3">
        <f t="shared" si="21"/>
        <v>0</v>
      </c>
      <c r="BB11" s="36"/>
      <c r="BC11" s="3">
        <f t="shared" si="22"/>
        <v>0</v>
      </c>
      <c r="BD11" s="3">
        <f t="shared" si="23"/>
        <v>0</v>
      </c>
      <c r="BE11"/>
      <c r="BF11" s="35" t="s">
        <v>29</v>
      </c>
      <c r="BG11" s="3">
        <f t="shared" si="24"/>
        <v>0</v>
      </c>
      <c r="BH11" s="3"/>
      <c r="BI11" s="3"/>
      <c r="BJ11" s="76">
        <f t="shared" si="25"/>
        <v>0</v>
      </c>
      <c r="BK11" s="3">
        <f t="shared" si="26"/>
        <v>0</v>
      </c>
      <c r="BL11" s="3">
        <f t="shared" si="27"/>
        <v>0</v>
      </c>
      <c r="BM11" s="36"/>
      <c r="BN11" s="3">
        <f t="shared" si="28"/>
        <v>0</v>
      </c>
      <c r="BO11" s="3">
        <f t="shared" si="29"/>
        <v>0</v>
      </c>
      <c r="BQ11" s="35" t="s">
        <v>29</v>
      </c>
      <c r="BR11" s="3">
        <f t="shared" si="30"/>
        <v>0</v>
      </c>
      <c r="BS11" s="3"/>
      <c r="BT11" s="3"/>
      <c r="BU11" s="76">
        <f t="shared" si="31"/>
        <v>0</v>
      </c>
      <c r="BV11" s="3">
        <f t="shared" si="32"/>
        <v>0</v>
      </c>
      <c r="BW11" s="3">
        <f t="shared" si="33"/>
        <v>0</v>
      </c>
      <c r="BX11" s="36"/>
      <c r="BY11" s="3">
        <f t="shared" si="34"/>
        <v>0</v>
      </c>
      <c r="BZ11" s="3">
        <f t="shared" si="35"/>
        <v>0</v>
      </c>
      <c r="CB11" s="35" t="s">
        <v>29</v>
      </c>
      <c r="CC11" s="3">
        <f t="shared" si="36"/>
        <v>0</v>
      </c>
      <c r="CD11" s="3"/>
      <c r="CE11" s="3"/>
      <c r="CF11" s="76">
        <f t="shared" si="37"/>
        <v>0</v>
      </c>
      <c r="CG11" s="3">
        <f t="shared" si="38"/>
        <v>0</v>
      </c>
      <c r="CH11" s="3">
        <f t="shared" si="39"/>
        <v>0</v>
      </c>
      <c r="CI11" s="36"/>
      <c r="CJ11" s="3">
        <f t="shared" si="40"/>
        <v>0</v>
      </c>
      <c r="CK11" s="3">
        <f t="shared" si="41"/>
        <v>0</v>
      </c>
      <c r="CM11" s="35" t="s">
        <v>29</v>
      </c>
      <c r="CN11" s="3">
        <f t="shared" si="42"/>
        <v>0</v>
      </c>
      <c r="CO11" s="3"/>
      <c r="CP11" s="3"/>
      <c r="CQ11" s="76">
        <f t="shared" si="43"/>
        <v>0</v>
      </c>
      <c r="CR11" s="3">
        <f t="shared" si="44"/>
        <v>0</v>
      </c>
      <c r="CS11" s="3">
        <f t="shared" si="45"/>
        <v>0</v>
      </c>
      <c r="CT11" s="36"/>
      <c r="CU11" s="3">
        <f t="shared" si="46"/>
        <v>0</v>
      </c>
      <c r="CV11" s="3">
        <f t="shared" si="47"/>
        <v>0</v>
      </c>
      <c r="CX11" s="35" t="s">
        <v>29</v>
      </c>
      <c r="CY11" s="3">
        <f t="shared" si="48"/>
        <v>0</v>
      </c>
      <c r="CZ11" s="3"/>
      <c r="DA11" s="3"/>
      <c r="DB11" s="76">
        <f t="shared" si="49"/>
        <v>0</v>
      </c>
      <c r="DC11" s="3">
        <f t="shared" si="50"/>
        <v>0</v>
      </c>
      <c r="DD11" s="3">
        <f t="shared" si="51"/>
        <v>0</v>
      </c>
      <c r="DE11" s="36"/>
      <c r="DF11" s="3">
        <f t="shared" si="52"/>
        <v>0</v>
      </c>
      <c r="DG11" s="3">
        <f t="shared" si="53"/>
        <v>0</v>
      </c>
    </row>
    <row r="12" spans="1:111" x14ac:dyDescent="0.25">
      <c r="B12" s="45" t="s">
        <v>30</v>
      </c>
      <c r="C12" s="46" t="s">
        <v>125</v>
      </c>
      <c r="D12" s="47">
        <v>0</v>
      </c>
      <c r="E12" s="48">
        <v>0</v>
      </c>
      <c r="F12" s="49"/>
      <c r="G12" s="50">
        <v>0</v>
      </c>
      <c r="H12" s="50">
        <v>0</v>
      </c>
      <c r="I12" s="50">
        <v>0</v>
      </c>
      <c r="J12" s="53"/>
      <c r="K12" s="50">
        <v>0</v>
      </c>
      <c r="L12" s="50">
        <v>0</v>
      </c>
      <c r="N12" s="35" t="s">
        <v>30</v>
      </c>
      <c r="O12" s="3"/>
      <c r="P12" s="3">
        <f t="shared" si="0"/>
        <v>0</v>
      </c>
      <c r="Q12" s="3"/>
      <c r="R12" s="76">
        <f t="shared" si="1"/>
        <v>0</v>
      </c>
      <c r="S12" s="3">
        <f t="shared" si="2"/>
        <v>0</v>
      </c>
      <c r="T12" s="3">
        <f t="shared" si="3"/>
        <v>0</v>
      </c>
      <c r="U12" s="36"/>
      <c r="V12" s="3">
        <f t="shared" si="4"/>
        <v>0</v>
      </c>
      <c r="W12" s="3">
        <f t="shared" si="5"/>
        <v>0</v>
      </c>
      <c r="X12"/>
      <c r="Y12" s="35" t="s">
        <v>30</v>
      </c>
      <c r="Z12" s="3">
        <f t="shared" si="6"/>
        <v>0</v>
      </c>
      <c r="AA12" s="3"/>
      <c r="AB12" s="3"/>
      <c r="AC12" s="76">
        <f t="shared" si="7"/>
        <v>0</v>
      </c>
      <c r="AD12" s="3">
        <f t="shared" si="8"/>
        <v>0</v>
      </c>
      <c r="AE12" s="3">
        <f t="shared" si="9"/>
        <v>0</v>
      </c>
      <c r="AF12" s="36"/>
      <c r="AG12" s="3">
        <f t="shared" si="10"/>
        <v>0</v>
      </c>
      <c r="AH12" s="3">
        <f t="shared" si="11"/>
        <v>0</v>
      </c>
      <c r="AI12"/>
      <c r="AJ12" s="35" t="s">
        <v>30</v>
      </c>
      <c r="AK12" s="3">
        <f t="shared" si="12"/>
        <v>0</v>
      </c>
      <c r="AL12" s="3"/>
      <c r="AM12" s="3"/>
      <c r="AN12" s="76">
        <f t="shared" si="13"/>
        <v>0</v>
      </c>
      <c r="AO12" s="3">
        <f t="shared" si="14"/>
        <v>0</v>
      </c>
      <c r="AP12" s="3">
        <f t="shared" si="15"/>
        <v>0</v>
      </c>
      <c r="AQ12" s="36"/>
      <c r="AR12" s="3">
        <f t="shared" si="16"/>
        <v>0</v>
      </c>
      <c r="AS12" s="3">
        <f t="shared" si="17"/>
        <v>0</v>
      </c>
      <c r="AT12"/>
      <c r="AU12" s="35" t="s">
        <v>30</v>
      </c>
      <c r="AV12" s="3">
        <f t="shared" si="18"/>
        <v>0</v>
      </c>
      <c r="AW12" s="3"/>
      <c r="AX12" s="3"/>
      <c r="AY12" s="76">
        <f t="shared" si="19"/>
        <v>0</v>
      </c>
      <c r="AZ12" s="3">
        <f t="shared" si="20"/>
        <v>0</v>
      </c>
      <c r="BA12" s="3">
        <f t="shared" si="21"/>
        <v>0</v>
      </c>
      <c r="BB12" s="36"/>
      <c r="BC12" s="3">
        <f t="shared" si="22"/>
        <v>0</v>
      </c>
      <c r="BD12" s="3">
        <f t="shared" si="23"/>
        <v>0</v>
      </c>
      <c r="BE12"/>
      <c r="BF12" s="35" t="s">
        <v>30</v>
      </c>
      <c r="BG12" s="3">
        <f t="shared" si="24"/>
        <v>0</v>
      </c>
      <c r="BH12" s="3"/>
      <c r="BI12" s="3"/>
      <c r="BJ12" s="76">
        <f t="shared" si="25"/>
        <v>0</v>
      </c>
      <c r="BK12" s="3">
        <f t="shared" si="26"/>
        <v>0</v>
      </c>
      <c r="BL12" s="3">
        <f t="shared" si="27"/>
        <v>0</v>
      </c>
      <c r="BM12" s="36"/>
      <c r="BN12" s="3">
        <f t="shared" si="28"/>
        <v>0</v>
      </c>
      <c r="BO12" s="3">
        <f t="shared" si="29"/>
        <v>0</v>
      </c>
      <c r="BQ12" s="35" t="s">
        <v>30</v>
      </c>
      <c r="BR12" s="3">
        <f t="shared" si="30"/>
        <v>0</v>
      </c>
      <c r="BS12" s="3"/>
      <c r="BT12" s="3"/>
      <c r="BU12" s="76">
        <f t="shared" si="31"/>
        <v>0</v>
      </c>
      <c r="BV12" s="3">
        <f t="shared" si="32"/>
        <v>0</v>
      </c>
      <c r="BW12" s="3">
        <f t="shared" si="33"/>
        <v>0</v>
      </c>
      <c r="BX12" s="36"/>
      <c r="BY12" s="3">
        <f t="shared" si="34"/>
        <v>0</v>
      </c>
      <c r="BZ12" s="3">
        <f t="shared" si="35"/>
        <v>0</v>
      </c>
      <c r="CB12" s="35" t="s">
        <v>30</v>
      </c>
      <c r="CC12" s="3">
        <f t="shared" si="36"/>
        <v>0</v>
      </c>
      <c r="CD12" s="3"/>
      <c r="CE12" s="3"/>
      <c r="CF12" s="76">
        <f t="shared" si="37"/>
        <v>0</v>
      </c>
      <c r="CG12" s="3">
        <f t="shared" si="38"/>
        <v>0</v>
      </c>
      <c r="CH12" s="3">
        <f t="shared" si="39"/>
        <v>0</v>
      </c>
      <c r="CI12" s="36"/>
      <c r="CJ12" s="3">
        <f t="shared" si="40"/>
        <v>0</v>
      </c>
      <c r="CK12" s="3">
        <f t="shared" si="41"/>
        <v>0</v>
      </c>
      <c r="CM12" s="35" t="s">
        <v>30</v>
      </c>
      <c r="CN12" s="3">
        <f t="shared" si="42"/>
        <v>0</v>
      </c>
      <c r="CO12" s="3"/>
      <c r="CP12" s="3"/>
      <c r="CQ12" s="76">
        <f t="shared" si="43"/>
        <v>0</v>
      </c>
      <c r="CR12" s="3">
        <f t="shared" si="44"/>
        <v>0</v>
      </c>
      <c r="CS12" s="3">
        <f t="shared" si="45"/>
        <v>0</v>
      </c>
      <c r="CT12" s="36"/>
      <c r="CU12" s="3">
        <f t="shared" si="46"/>
        <v>0</v>
      </c>
      <c r="CV12" s="3">
        <f t="shared" si="47"/>
        <v>0</v>
      </c>
      <c r="CX12" s="35" t="s">
        <v>30</v>
      </c>
      <c r="CY12" s="3">
        <f t="shared" si="48"/>
        <v>0</v>
      </c>
      <c r="CZ12" s="3"/>
      <c r="DA12" s="3"/>
      <c r="DB12" s="76">
        <f t="shared" si="49"/>
        <v>0</v>
      </c>
      <c r="DC12" s="3">
        <f t="shared" si="50"/>
        <v>0</v>
      </c>
      <c r="DD12" s="3">
        <f t="shared" si="51"/>
        <v>0</v>
      </c>
      <c r="DE12" s="36"/>
      <c r="DF12" s="3">
        <f t="shared" si="52"/>
        <v>0</v>
      </c>
      <c r="DG12" s="3">
        <f t="shared" si="53"/>
        <v>0</v>
      </c>
    </row>
    <row r="13" spans="1:111" x14ac:dyDescent="0.25">
      <c r="B13" s="45" t="s">
        <v>31</v>
      </c>
      <c r="C13" s="46" t="s">
        <v>126</v>
      </c>
      <c r="D13" s="47">
        <v>0</v>
      </c>
      <c r="E13" s="48">
        <v>0</v>
      </c>
      <c r="F13" s="49"/>
      <c r="G13" s="50">
        <v>0</v>
      </c>
      <c r="H13" s="50">
        <v>0</v>
      </c>
      <c r="I13" s="50">
        <v>0</v>
      </c>
      <c r="J13" s="53"/>
      <c r="K13" s="50">
        <v>0</v>
      </c>
      <c r="L13" s="50">
        <v>0</v>
      </c>
      <c r="N13" s="35" t="s">
        <v>31</v>
      </c>
      <c r="O13" s="3"/>
      <c r="P13" s="3">
        <f t="shared" si="0"/>
        <v>0</v>
      </c>
      <c r="Q13" s="3"/>
      <c r="R13" s="76">
        <f t="shared" si="1"/>
        <v>0</v>
      </c>
      <c r="S13" s="3">
        <f t="shared" si="2"/>
        <v>0</v>
      </c>
      <c r="T13" s="3">
        <f t="shared" si="3"/>
        <v>0</v>
      </c>
      <c r="U13" s="36"/>
      <c r="V13" s="3">
        <f t="shared" si="4"/>
        <v>0</v>
      </c>
      <c r="W13" s="3">
        <f t="shared" si="5"/>
        <v>0</v>
      </c>
      <c r="X13"/>
      <c r="Y13" s="35" t="s">
        <v>31</v>
      </c>
      <c r="Z13" s="3">
        <f t="shared" si="6"/>
        <v>0</v>
      </c>
      <c r="AA13" s="3"/>
      <c r="AB13" s="3"/>
      <c r="AC13" s="76">
        <f t="shared" si="7"/>
        <v>0</v>
      </c>
      <c r="AD13" s="3">
        <f t="shared" si="8"/>
        <v>0</v>
      </c>
      <c r="AE13" s="3">
        <f t="shared" si="9"/>
        <v>0</v>
      </c>
      <c r="AF13" s="36"/>
      <c r="AG13" s="3">
        <f t="shared" si="10"/>
        <v>0</v>
      </c>
      <c r="AH13" s="3">
        <f t="shared" si="11"/>
        <v>0</v>
      </c>
      <c r="AI13"/>
      <c r="AJ13" s="35" t="s">
        <v>31</v>
      </c>
      <c r="AK13" s="3">
        <f t="shared" si="12"/>
        <v>0</v>
      </c>
      <c r="AL13" s="3"/>
      <c r="AM13" s="3"/>
      <c r="AN13" s="76">
        <f t="shared" si="13"/>
        <v>0</v>
      </c>
      <c r="AO13" s="3">
        <f t="shared" si="14"/>
        <v>0</v>
      </c>
      <c r="AP13" s="3">
        <f t="shared" si="15"/>
        <v>0</v>
      </c>
      <c r="AQ13" s="36"/>
      <c r="AR13" s="3">
        <f t="shared" si="16"/>
        <v>0</v>
      </c>
      <c r="AS13" s="3">
        <f t="shared" si="17"/>
        <v>0</v>
      </c>
      <c r="AT13"/>
      <c r="AU13" s="35" t="s">
        <v>31</v>
      </c>
      <c r="AV13" s="3">
        <f t="shared" si="18"/>
        <v>0</v>
      </c>
      <c r="AW13" s="3"/>
      <c r="AX13" s="3"/>
      <c r="AY13" s="76">
        <f t="shared" si="19"/>
        <v>0</v>
      </c>
      <c r="AZ13" s="3">
        <f t="shared" si="20"/>
        <v>0</v>
      </c>
      <c r="BA13" s="3">
        <f t="shared" si="21"/>
        <v>0</v>
      </c>
      <c r="BB13" s="36"/>
      <c r="BC13" s="3">
        <f t="shared" si="22"/>
        <v>0</v>
      </c>
      <c r="BD13" s="3">
        <f t="shared" si="23"/>
        <v>0</v>
      </c>
      <c r="BE13"/>
      <c r="BF13" s="35" t="s">
        <v>31</v>
      </c>
      <c r="BG13" s="3">
        <f t="shared" si="24"/>
        <v>0</v>
      </c>
      <c r="BH13" s="3"/>
      <c r="BI13" s="3"/>
      <c r="BJ13" s="76">
        <f t="shared" si="25"/>
        <v>0</v>
      </c>
      <c r="BK13" s="3">
        <f t="shared" si="26"/>
        <v>0</v>
      </c>
      <c r="BL13" s="3">
        <f t="shared" si="27"/>
        <v>0</v>
      </c>
      <c r="BM13" s="36"/>
      <c r="BN13" s="3">
        <f t="shared" si="28"/>
        <v>0</v>
      </c>
      <c r="BO13" s="3">
        <f t="shared" si="29"/>
        <v>0</v>
      </c>
      <c r="BQ13" s="35" t="s">
        <v>31</v>
      </c>
      <c r="BR13" s="3">
        <f t="shared" si="30"/>
        <v>0</v>
      </c>
      <c r="BS13" s="3"/>
      <c r="BT13" s="3"/>
      <c r="BU13" s="76">
        <f t="shared" si="31"/>
        <v>0</v>
      </c>
      <c r="BV13" s="3">
        <f t="shared" si="32"/>
        <v>0</v>
      </c>
      <c r="BW13" s="3">
        <f t="shared" si="33"/>
        <v>0</v>
      </c>
      <c r="BX13" s="36"/>
      <c r="BY13" s="3">
        <f t="shared" si="34"/>
        <v>0</v>
      </c>
      <c r="BZ13" s="3">
        <f t="shared" si="35"/>
        <v>0</v>
      </c>
      <c r="CB13" s="35" t="s">
        <v>31</v>
      </c>
      <c r="CC13" s="3">
        <f t="shared" si="36"/>
        <v>0</v>
      </c>
      <c r="CD13" s="3"/>
      <c r="CE13" s="3"/>
      <c r="CF13" s="76">
        <f t="shared" si="37"/>
        <v>0</v>
      </c>
      <c r="CG13" s="3">
        <f t="shared" si="38"/>
        <v>0</v>
      </c>
      <c r="CH13" s="3">
        <f t="shared" si="39"/>
        <v>0</v>
      </c>
      <c r="CI13" s="36"/>
      <c r="CJ13" s="3">
        <f t="shared" si="40"/>
        <v>0</v>
      </c>
      <c r="CK13" s="3">
        <f t="shared" si="41"/>
        <v>0</v>
      </c>
      <c r="CM13" s="35" t="s">
        <v>31</v>
      </c>
      <c r="CN13" s="3">
        <f t="shared" si="42"/>
        <v>0</v>
      </c>
      <c r="CO13" s="3"/>
      <c r="CP13" s="3"/>
      <c r="CQ13" s="76">
        <f t="shared" si="43"/>
        <v>0</v>
      </c>
      <c r="CR13" s="3">
        <f t="shared" si="44"/>
        <v>0</v>
      </c>
      <c r="CS13" s="3">
        <f t="shared" si="45"/>
        <v>0</v>
      </c>
      <c r="CT13" s="36"/>
      <c r="CU13" s="3">
        <f t="shared" si="46"/>
        <v>0</v>
      </c>
      <c r="CV13" s="3">
        <f t="shared" si="47"/>
        <v>0</v>
      </c>
      <c r="CX13" s="35" t="s">
        <v>31</v>
      </c>
      <c r="CY13" s="3">
        <f t="shared" si="48"/>
        <v>0</v>
      </c>
      <c r="CZ13" s="3"/>
      <c r="DA13" s="3"/>
      <c r="DB13" s="76">
        <f t="shared" si="49"/>
        <v>0</v>
      </c>
      <c r="DC13" s="3">
        <f t="shared" si="50"/>
        <v>0</v>
      </c>
      <c r="DD13" s="3">
        <f t="shared" si="51"/>
        <v>0</v>
      </c>
      <c r="DE13" s="36"/>
      <c r="DF13" s="3">
        <f t="shared" si="52"/>
        <v>0</v>
      </c>
      <c r="DG13" s="3">
        <f t="shared" si="53"/>
        <v>0</v>
      </c>
    </row>
    <row r="14" spans="1:111" x14ac:dyDescent="0.25">
      <c r="B14" s="45" t="s">
        <v>32</v>
      </c>
      <c r="C14" s="46" t="s">
        <v>127</v>
      </c>
      <c r="D14" s="47">
        <v>0</v>
      </c>
      <c r="E14" s="48">
        <v>0</v>
      </c>
      <c r="F14" s="49"/>
      <c r="G14" s="50">
        <v>0</v>
      </c>
      <c r="H14" s="50">
        <v>0</v>
      </c>
      <c r="I14" s="50">
        <v>0</v>
      </c>
      <c r="J14" s="53"/>
      <c r="K14" s="50">
        <v>0</v>
      </c>
      <c r="L14" s="50">
        <v>0</v>
      </c>
      <c r="N14" s="35" t="s">
        <v>32</v>
      </c>
      <c r="O14" s="3"/>
      <c r="P14" s="3">
        <f t="shared" si="0"/>
        <v>0</v>
      </c>
      <c r="Q14" s="3"/>
      <c r="R14" s="76">
        <f t="shared" si="1"/>
        <v>0</v>
      </c>
      <c r="S14" s="3">
        <f t="shared" si="2"/>
        <v>0</v>
      </c>
      <c r="T14" s="3">
        <f t="shared" si="3"/>
        <v>0</v>
      </c>
      <c r="U14" s="36"/>
      <c r="V14" s="3">
        <f t="shared" si="4"/>
        <v>0</v>
      </c>
      <c r="W14" s="3">
        <f t="shared" si="5"/>
        <v>0</v>
      </c>
      <c r="X14"/>
      <c r="Y14" s="35" t="s">
        <v>32</v>
      </c>
      <c r="Z14" s="3">
        <f t="shared" si="6"/>
        <v>0</v>
      </c>
      <c r="AA14" s="3"/>
      <c r="AB14" s="3"/>
      <c r="AC14" s="76">
        <f t="shared" si="7"/>
        <v>0</v>
      </c>
      <c r="AD14" s="3">
        <f t="shared" si="8"/>
        <v>0</v>
      </c>
      <c r="AE14" s="3">
        <f t="shared" si="9"/>
        <v>0</v>
      </c>
      <c r="AF14" s="36"/>
      <c r="AG14" s="3">
        <f t="shared" si="10"/>
        <v>0</v>
      </c>
      <c r="AH14" s="3">
        <f t="shared" si="11"/>
        <v>0</v>
      </c>
      <c r="AI14"/>
      <c r="AJ14" s="35" t="s">
        <v>32</v>
      </c>
      <c r="AK14" s="3">
        <f t="shared" si="12"/>
        <v>0</v>
      </c>
      <c r="AL14" s="3"/>
      <c r="AM14" s="3"/>
      <c r="AN14" s="76">
        <f t="shared" si="13"/>
        <v>0</v>
      </c>
      <c r="AO14" s="3">
        <f t="shared" si="14"/>
        <v>0</v>
      </c>
      <c r="AP14" s="3">
        <f t="shared" si="15"/>
        <v>0</v>
      </c>
      <c r="AQ14" s="36"/>
      <c r="AR14" s="3">
        <f t="shared" si="16"/>
        <v>0</v>
      </c>
      <c r="AS14" s="3">
        <f t="shared" si="17"/>
        <v>0</v>
      </c>
      <c r="AT14"/>
      <c r="AU14" s="35" t="s">
        <v>32</v>
      </c>
      <c r="AV14" s="3">
        <f t="shared" si="18"/>
        <v>0</v>
      </c>
      <c r="AW14" s="3"/>
      <c r="AX14" s="3"/>
      <c r="AY14" s="76">
        <f t="shared" si="19"/>
        <v>0</v>
      </c>
      <c r="AZ14" s="3">
        <f t="shared" si="20"/>
        <v>0</v>
      </c>
      <c r="BA14" s="3">
        <f t="shared" si="21"/>
        <v>0</v>
      </c>
      <c r="BB14" s="36"/>
      <c r="BC14" s="3">
        <f t="shared" si="22"/>
        <v>0</v>
      </c>
      <c r="BD14" s="3">
        <f t="shared" si="23"/>
        <v>0</v>
      </c>
      <c r="BE14"/>
      <c r="BF14" s="35" t="s">
        <v>32</v>
      </c>
      <c r="BG14" s="3">
        <f t="shared" si="24"/>
        <v>0</v>
      </c>
      <c r="BH14" s="3"/>
      <c r="BI14" s="3"/>
      <c r="BJ14" s="76">
        <f t="shared" si="25"/>
        <v>0</v>
      </c>
      <c r="BK14" s="3">
        <f t="shared" si="26"/>
        <v>0</v>
      </c>
      <c r="BL14" s="3">
        <f t="shared" si="27"/>
        <v>0</v>
      </c>
      <c r="BM14" s="36"/>
      <c r="BN14" s="3">
        <f t="shared" si="28"/>
        <v>0</v>
      </c>
      <c r="BO14" s="3">
        <f t="shared" si="29"/>
        <v>0</v>
      </c>
      <c r="BQ14" s="35" t="s">
        <v>32</v>
      </c>
      <c r="BR14" s="3">
        <f t="shared" si="30"/>
        <v>0</v>
      </c>
      <c r="BS14" s="3"/>
      <c r="BT14" s="3"/>
      <c r="BU14" s="76">
        <f t="shared" si="31"/>
        <v>0</v>
      </c>
      <c r="BV14" s="3">
        <f t="shared" si="32"/>
        <v>0</v>
      </c>
      <c r="BW14" s="3">
        <f t="shared" si="33"/>
        <v>0</v>
      </c>
      <c r="BX14" s="36"/>
      <c r="BY14" s="3">
        <f t="shared" si="34"/>
        <v>0</v>
      </c>
      <c r="BZ14" s="3">
        <f t="shared" si="35"/>
        <v>0</v>
      </c>
      <c r="CB14" s="35" t="s">
        <v>32</v>
      </c>
      <c r="CC14" s="3">
        <f t="shared" si="36"/>
        <v>0</v>
      </c>
      <c r="CD14" s="3"/>
      <c r="CE14" s="3"/>
      <c r="CF14" s="76">
        <f t="shared" si="37"/>
        <v>0</v>
      </c>
      <c r="CG14" s="3">
        <f t="shared" si="38"/>
        <v>0</v>
      </c>
      <c r="CH14" s="3">
        <f t="shared" si="39"/>
        <v>0</v>
      </c>
      <c r="CI14" s="36"/>
      <c r="CJ14" s="3">
        <f t="shared" si="40"/>
        <v>0</v>
      </c>
      <c r="CK14" s="3">
        <f t="shared" si="41"/>
        <v>0</v>
      </c>
      <c r="CM14" s="35" t="s">
        <v>32</v>
      </c>
      <c r="CN14" s="3">
        <f t="shared" si="42"/>
        <v>0</v>
      </c>
      <c r="CO14" s="3"/>
      <c r="CP14" s="3"/>
      <c r="CQ14" s="76">
        <f t="shared" si="43"/>
        <v>0</v>
      </c>
      <c r="CR14" s="3">
        <f t="shared" si="44"/>
        <v>0</v>
      </c>
      <c r="CS14" s="3">
        <f t="shared" si="45"/>
        <v>0</v>
      </c>
      <c r="CT14" s="36"/>
      <c r="CU14" s="3">
        <f t="shared" si="46"/>
        <v>0</v>
      </c>
      <c r="CV14" s="3">
        <f t="shared" si="47"/>
        <v>0</v>
      </c>
      <c r="CX14" s="35" t="s">
        <v>32</v>
      </c>
      <c r="CY14" s="3">
        <f t="shared" si="48"/>
        <v>0</v>
      </c>
      <c r="CZ14" s="3"/>
      <c r="DA14" s="3"/>
      <c r="DB14" s="76">
        <f t="shared" si="49"/>
        <v>0</v>
      </c>
      <c r="DC14" s="3">
        <f t="shared" si="50"/>
        <v>0</v>
      </c>
      <c r="DD14" s="3">
        <f t="shared" si="51"/>
        <v>0</v>
      </c>
      <c r="DE14" s="36"/>
      <c r="DF14" s="3">
        <f t="shared" si="52"/>
        <v>0</v>
      </c>
      <c r="DG14" s="3">
        <f t="shared" si="53"/>
        <v>0</v>
      </c>
    </row>
    <row r="15" spans="1:111" x14ac:dyDescent="0.25">
      <c r="B15" s="45">
        <v>14</v>
      </c>
      <c r="C15" s="46" t="s">
        <v>128</v>
      </c>
      <c r="D15" s="47">
        <v>0</v>
      </c>
      <c r="E15" s="48">
        <v>0</v>
      </c>
      <c r="F15" s="49"/>
      <c r="G15" s="50">
        <v>0</v>
      </c>
      <c r="H15" s="50">
        <v>0</v>
      </c>
      <c r="I15" s="50">
        <v>0</v>
      </c>
      <c r="J15" s="53"/>
      <c r="K15" s="50">
        <v>0</v>
      </c>
      <c r="L15" s="50">
        <v>0</v>
      </c>
      <c r="N15" s="35">
        <v>14</v>
      </c>
      <c r="O15" s="3"/>
      <c r="P15" s="3">
        <f t="shared" si="0"/>
        <v>0</v>
      </c>
      <c r="Q15" s="3"/>
      <c r="R15" s="76">
        <f t="shared" si="1"/>
        <v>0</v>
      </c>
      <c r="S15" s="3">
        <f t="shared" si="2"/>
        <v>0</v>
      </c>
      <c r="T15" s="3">
        <f t="shared" si="3"/>
        <v>0</v>
      </c>
      <c r="U15" s="36"/>
      <c r="V15" s="3">
        <f t="shared" si="4"/>
        <v>0</v>
      </c>
      <c r="W15" s="3">
        <f t="shared" si="5"/>
        <v>0</v>
      </c>
      <c r="X15"/>
      <c r="Y15" s="35">
        <v>14</v>
      </c>
      <c r="Z15" s="3">
        <f t="shared" si="6"/>
        <v>0</v>
      </c>
      <c r="AA15" s="3"/>
      <c r="AB15" s="3"/>
      <c r="AC15" s="76">
        <f t="shared" si="7"/>
        <v>0</v>
      </c>
      <c r="AD15" s="3">
        <f t="shared" si="8"/>
        <v>0</v>
      </c>
      <c r="AE15" s="3">
        <f t="shared" si="9"/>
        <v>0</v>
      </c>
      <c r="AF15" s="36"/>
      <c r="AG15" s="3">
        <f t="shared" si="10"/>
        <v>0</v>
      </c>
      <c r="AH15" s="3">
        <f t="shared" si="11"/>
        <v>0</v>
      </c>
      <c r="AI15"/>
      <c r="AJ15" s="35">
        <v>14</v>
      </c>
      <c r="AK15" s="3">
        <f t="shared" si="12"/>
        <v>0</v>
      </c>
      <c r="AL15" s="3"/>
      <c r="AM15" s="3"/>
      <c r="AN15" s="76">
        <f t="shared" si="13"/>
        <v>0</v>
      </c>
      <c r="AO15" s="3">
        <f t="shared" si="14"/>
        <v>0</v>
      </c>
      <c r="AP15" s="3">
        <f t="shared" si="15"/>
        <v>0</v>
      </c>
      <c r="AQ15" s="36"/>
      <c r="AR15" s="3">
        <f t="shared" si="16"/>
        <v>0</v>
      </c>
      <c r="AS15" s="3">
        <f t="shared" si="17"/>
        <v>0</v>
      </c>
      <c r="AT15"/>
      <c r="AU15" s="35">
        <v>14</v>
      </c>
      <c r="AV15" s="3">
        <f t="shared" si="18"/>
        <v>0</v>
      </c>
      <c r="AW15" s="3"/>
      <c r="AX15" s="3"/>
      <c r="AY15" s="76">
        <f t="shared" si="19"/>
        <v>0</v>
      </c>
      <c r="AZ15" s="3">
        <f t="shared" si="20"/>
        <v>0</v>
      </c>
      <c r="BA15" s="3">
        <f t="shared" si="21"/>
        <v>0</v>
      </c>
      <c r="BB15" s="36"/>
      <c r="BC15" s="3">
        <f t="shared" si="22"/>
        <v>0</v>
      </c>
      <c r="BD15" s="3">
        <f t="shared" si="23"/>
        <v>0</v>
      </c>
      <c r="BE15"/>
      <c r="BF15" s="35">
        <v>14</v>
      </c>
      <c r="BG15" s="3">
        <f t="shared" si="24"/>
        <v>0</v>
      </c>
      <c r="BH15" s="3"/>
      <c r="BI15" s="3"/>
      <c r="BJ15" s="76">
        <f t="shared" si="25"/>
        <v>0</v>
      </c>
      <c r="BK15" s="3">
        <f t="shared" si="26"/>
        <v>0</v>
      </c>
      <c r="BL15" s="3">
        <f t="shared" si="27"/>
        <v>0</v>
      </c>
      <c r="BM15" s="36"/>
      <c r="BN15" s="3">
        <f t="shared" si="28"/>
        <v>0</v>
      </c>
      <c r="BO15" s="3">
        <f t="shared" si="29"/>
        <v>0</v>
      </c>
      <c r="BQ15" s="35">
        <v>14</v>
      </c>
      <c r="BR15" s="3">
        <f t="shared" si="30"/>
        <v>0</v>
      </c>
      <c r="BS15" s="3"/>
      <c r="BT15" s="3"/>
      <c r="BU15" s="76">
        <f t="shared" si="31"/>
        <v>0</v>
      </c>
      <c r="BV15" s="3">
        <f t="shared" si="32"/>
        <v>0</v>
      </c>
      <c r="BW15" s="3">
        <f t="shared" si="33"/>
        <v>0</v>
      </c>
      <c r="BX15" s="36"/>
      <c r="BY15" s="3">
        <f t="shared" si="34"/>
        <v>0</v>
      </c>
      <c r="BZ15" s="3">
        <f t="shared" si="35"/>
        <v>0</v>
      </c>
      <c r="CB15" s="35">
        <v>14</v>
      </c>
      <c r="CC15" s="3">
        <f t="shared" si="36"/>
        <v>0</v>
      </c>
      <c r="CD15" s="3"/>
      <c r="CE15" s="3"/>
      <c r="CF15" s="76">
        <f t="shared" si="37"/>
        <v>0</v>
      </c>
      <c r="CG15" s="3">
        <f t="shared" si="38"/>
        <v>0</v>
      </c>
      <c r="CH15" s="3">
        <f t="shared" si="39"/>
        <v>0</v>
      </c>
      <c r="CI15" s="36"/>
      <c r="CJ15" s="3">
        <f t="shared" si="40"/>
        <v>0</v>
      </c>
      <c r="CK15" s="3">
        <f t="shared" si="41"/>
        <v>0</v>
      </c>
      <c r="CM15" s="35">
        <v>14</v>
      </c>
      <c r="CN15" s="3">
        <f t="shared" si="42"/>
        <v>0</v>
      </c>
      <c r="CO15" s="3"/>
      <c r="CP15" s="3"/>
      <c r="CQ15" s="76">
        <f t="shared" si="43"/>
        <v>0</v>
      </c>
      <c r="CR15" s="3">
        <f t="shared" si="44"/>
        <v>0</v>
      </c>
      <c r="CS15" s="3">
        <f t="shared" si="45"/>
        <v>0</v>
      </c>
      <c r="CT15" s="36"/>
      <c r="CU15" s="3">
        <f t="shared" si="46"/>
        <v>0</v>
      </c>
      <c r="CV15" s="3">
        <f t="shared" si="47"/>
        <v>0</v>
      </c>
      <c r="CX15" s="35">
        <v>14</v>
      </c>
      <c r="CY15" s="3">
        <f t="shared" si="48"/>
        <v>0</v>
      </c>
      <c r="CZ15" s="3"/>
      <c r="DA15" s="3"/>
      <c r="DB15" s="76">
        <f t="shared" si="49"/>
        <v>0</v>
      </c>
      <c r="DC15" s="3">
        <f t="shared" si="50"/>
        <v>0</v>
      </c>
      <c r="DD15" s="3">
        <f t="shared" si="51"/>
        <v>0</v>
      </c>
      <c r="DE15" s="36"/>
      <c r="DF15" s="3">
        <f t="shared" si="52"/>
        <v>0</v>
      </c>
      <c r="DG15" s="3">
        <f t="shared" si="53"/>
        <v>0</v>
      </c>
    </row>
    <row r="16" spans="1:111" x14ac:dyDescent="0.25">
      <c r="B16" s="45">
        <v>17</v>
      </c>
      <c r="C16" s="46" t="s">
        <v>129</v>
      </c>
      <c r="D16" s="47">
        <v>0</v>
      </c>
      <c r="E16" s="48">
        <v>0</v>
      </c>
      <c r="F16" s="49"/>
      <c r="G16" s="50">
        <v>0</v>
      </c>
      <c r="H16" s="50">
        <v>0</v>
      </c>
      <c r="I16" s="50">
        <v>0</v>
      </c>
      <c r="J16" s="51">
        <v>0.08</v>
      </c>
      <c r="K16" s="50">
        <v>0</v>
      </c>
      <c r="L16" s="50">
        <v>0</v>
      </c>
      <c r="N16" s="35">
        <v>17</v>
      </c>
      <c r="O16" s="3"/>
      <c r="P16" s="3">
        <f t="shared" si="0"/>
        <v>0</v>
      </c>
      <c r="Q16" s="3"/>
      <c r="R16" s="76">
        <f t="shared" si="1"/>
        <v>0</v>
      </c>
      <c r="S16" s="3">
        <f t="shared" si="2"/>
        <v>0</v>
      </c>
      <c r="T16" s="3">
        <f t="shared" si="3"/>
        <v>0</v>
      </c>
      <c r="U16" s="36">
        <v>0.08</v>
      </c>
      <c r="V16" s="3">
        <f t="shared" si="4"/>
        <v>0</v>
      </c>
      <c r="W16" s="3">
        <f t="shared" si="5"/>
        <v>0</v>
      </c>
      <c r="X16"/>
      <c r="Y16" s="35">
        <v>17</v>
      </c>
      <c r="Z16" s="3">
        <f t="shared" si="6"/>
        <v>0</v>
      </c>
      <c r="AA16" s="3"/>
      <c r="AB16" s="3"/>
      <c r="AC16" s="76">
        <f t="shared" si="7"/>
        <v>0</v>
      </c>
      <c r="AD16" s="3">
        <f t="shared" si="8"/>
        <v>0</v>
      </c>
      <c r="AE16" s="3">
        <f t="shared" si="9"/>
        <v>0</v>
      </c>
      <c r="AF16" s="36">
        <v>0.08</v>
      </c>
      <c r="AG16" s="3">
        <f t="shared" si="10"/>
        <v>0</v>
      </c>
      <c r="AH16" s="3">
        <f t="shared" si="11"/>
        <v>0</v>
      </c>
      <c r="AI16"/>
      <c r="AJ16" s="35">
        <v>17</v>
      </c>
      <c r="AK16" s="3">
        <f t="shared" si="12"/>
        <v>0</v>
      </c>
      <c r="AL16" s="3"/>
      <c r="AM16" s="3"/>
      <c r="AN16" s="76">
        <f t="shared" si="13"/>
        <v>0</v>
      </c>
      <c r="AO16" s="3">
        <f t="shared" si="14"/>
        <v>0</v>
      </c>
      <c r="AP16" s="3">
        <f t="shared" si="15"/>
        <v>0</v>
      </c>
      <c r="AQ16" s="36">
        <v>0.08</v>
      </c>
      <c r="AR16" s="3">
        <f t="shared" si="16"/>
        <v>0</v>
      </c>
      <c r="AS16" s="3">
        <f t="shared" si="17"/>
        <v>0</v>
      </c>
      <c r="AT16"/>
      <c r="AU16" s="35">
        <v>17</v>
      </c>
      <c r="AV16" s="3">
        <f t="shared" si="18"/>
        <v>0</v>
      </c>
      <c r="AW16" s="3"/>
      <c r="AX16" s="3"/>
      <c r="AY16" s="76">
        <f t="shared" si="19"/>
        <v>0</v>
      </c>
      <c r="AZ16" s="3">
        <f t="shared" si="20"/>
        <v>0</v>
      </c>
      <c r="BA16" s="3">
        <f t="shared" si="21"/>
        <v>0</v>
      </c>
      <c r="BB16" s="36">
        <v>0.08</v>
      </c>
      <c r="BC16" s="3">
        <f t="shared" si="22"/>
        <v>0</v>
      </c>
      <c r="BD16" s="3">
        <f t="shared" si="23"/>
        <v>0</v>
      </c>
      <c r="BE16"/>
      <c r="BF16" s="35">
        <v>17</v>
      </c>
      <c r="BG16" s="3">
        <f t="shared" si="24"/>
        <v>0</v>
      </c>
      <c r="BH16" s="3"/>
      <c r="BI16" s="3"/>
      <c r="BJ16" s="76">
        <f t="shared" si="25"/>
        <v>0</v>
      </c>
      <c r="BK16" s="3">
        <f t="shared" si="26"/>
        <v>0</v>
      </c>
      <c r="BL16" s="3">
        <f t="shared" si="27"/>
        <v>0</v>
      </c>
      <c r="BM16" s="36">
        <v>0.08</v>
      </c>
      <c r="BN16" s="3">
        <f t="shared" si="28"/>
        <v>0</v>
      </c>
      <c r="BO16" s="3">
        <f t="shared" si="29"/>
        <v>0</v>
      </c>
      <c r="BQ16" s="35">
        <v>17</v>
      </c>
      <c r="BR16" s="3">
        <f t="shared" si="30"/>
        <v>0</v>
      </c>
      <c r="BS16" s="3"/>
      <c r="BT16" s="3"/>
      <c r="BU16" s="76">
        <f t="shared" si="31"/>
        <v>0</v>
      </c>
      <c r="BV16" s="3">
        <f t="shared" si="32"/>
        <v>0</v>
      </c>
      <c r="BW16" s="3">
        <f t="shared" si="33"/>
        <v>0</v>
      </c>
      <c r="BX16" s="36">
        <v>0.08</v>
      </c>
      <c r="BY16" s="3">
        <f t="shared" si="34"/>
        <v>0</v>
      </c>
      <c r="BZ16" s="3">
        <f t="shared" si="35"/>
        <v>0</v>
      </c>
      <c r="CB16" s="35">
        <v>17</v>
      </c>
      <c r="CC16" s="3">
        <f t="shared" si="36"/>
        <v>0</v>
      </c>
      <c r="CD16" s="3"/>
      <c r="CE16" s="3"/>
      <c r="CF16" s="76">
        <f t="shared" si="37"/>
        <v>0</v>
      </c>
      <c r="CG16" s="3">
        <f t="shared" si="38"/>
        <v>0</v>
      </c>
      <c r="CH16" s="3">
        <f t="shared" si="39"/>
        <v>0</v>
      </c>
      <c r="CI16" s="36">
        <v>0.08</v>
      </c>
      <c r="CJ16" s="3">
        <f t="shared" si="40"/>
        <v>0</v>
      </c>
      <c r="CK16" s="3">
        <f t="shared" si="41"/>
        <v>0</v>
      </c>
      <c r="CM16" s="35">
        <v>17</v>
      </c>
      <c r="CN16" s="3">
        <f t="shared" si="42"/>
        <v>0</v>
      </c>
      <c r="CO16" s="3"/>
      <c r="CP16" s="3"/>
      <c r="CQ16" s="76">
        <f t="shared" si="43"/>
        <v>0</v>
      </c>
      <c r="CR16" s="3">
        <f t="shared" si="44"/>
        <v>0</v>
      </c>
      <c r="CS16" s="3">
        <f t="shared" si="45"/>
        <v>0</v>
      </c>
      <c r="CT16" s="36">
        <v>0.08</v>
      </c>
      <c r="CU16" s="3">
        <f t="shared" si="46"/>
        <v>0</v>
      </c>
      <c r="CV16" s="3">
        <f t="shared" si="47"/>
        <v>0</v>
      </c>
      <c r="CX16" s="35">
        <v>17</v>
      </c>
      <c r="CY16" s="3">
        <f t="shared" si="48"/>
        <v>0</v>
      </c>
      <c r="CZ16" s="3"/>
      <c r="DA16" s="3"/>
      <c r="DB16" s="76">
        <f t="shared" si="49"/>
        <v>0</v>
      </c>
      <c r="DC16" s="3">
        <f t="shared" si="50"/>
        <v>0</v>
      </c>
      <c r="DD16" s="3">
        <f t="shared" si="51"/>
        <v>0</v>
      </c>
      <c r="DE16" s="36">
        <v>0.08</v>
      </c>
      <c r="DF16" s="3">
        <f t="shared" si="52"/>
        <v>0</v>
      </c>
      <c r="DG16" s="3">
        <f t="shared" si="53"/>
        <v>0</v>
      </c>
    </row>
    <row r="17" spans="2:111" x14ac:dyDescent="0.25">
      <c r="B17" s="45">
        <v>42</v>
      </c>
      <c r="C17" s="46" t="s">
        <v>130</v>
      </c>
      <c r="D17" s="47">
        <v>0</v>
      </c>
      <c r="E17" s="48">
        <v>0</v>
      </c>
      <c r="F17" s="49"/>
      <c r="G17" s="50">
        <v>0</v>
      </c>
      <c r="H17" s="50">
        <v>0</v>
      </c>
      <c r="I17" s="50">
        <v>0</v>
      </c>
      <c r="J17" s="51">
        <v>0.12</v>
      </c>
      <c r="K17" s="50">
        <v>0</v>
      </c>
      <c r="L17" s="50">
        <v>0</v>
      </c>
      <c r="N17" s="35">
        <v>42</v>
      </c>
      <c r="O17" s="3"/>
      <c r="P17" s="3">
        <f t="shared" si="0"/>
        <v>0</v>
      </c>
      <c r="Q17" s="3"/>
      <c r="R17" s="76">
        <f t="shared" si="1"/>
        <v>0</v>
      </c>
      <c r="S17" s="3">
        <f t="shared" si="2"/>
        <v>0</v>
      </c>
      <c r="T17" s="3">
        <f t="shared" si="3"/>
        <v>0</v>
      </c>
      <c r="U17" s="36">
        <v>0.12</v>
      </c>
      <c r="V17" s="3">
        <f t="shared" si="4"/>
        <v>0</v>
      </c>
      <c r="W17" s="3">
        <f t="shared" si="5"/>
        <v>0</v>
      </c>
      <c r="X17"/>
      <c r="Y17" s="35">
        <v>42</v>
      </c>
      <c r="Z17" s="3">
        <f t="shared" si="6"/>
        <v>0</v>
      </c>
      <c r="AA17" s="3"/>
      <c r="AB17" s="3"/>
      <c r="AC17" s="76">
        <f t="shared" si="7"/>
        <v>0</v>
      </c>
      <c r="AD17" s="3">
        <f t="shared" si="8"/>
        <v>0</v>
      </c>
      <c r="AE17" s="3">
        <f t="shared" si="9"/>
        <v>0</v>
      </c>
      <c r="AF17" s="36">
        <v>0.12</v>
      </c>
      <c r="AG17" s="3">
        <f t="shared" si="10"/>
        <v>0</v>
      </c>
      <c r="AH17" s="3">
        <f t="shared" si="11"/>
        <v>0</v>
      </c>
      <c r="AI17"/>
      <c r="AJ17" s="35">
        <v>42</v>
      </c>
      <c r="AK17" s="3">
        <f t="shared" si="12"/>
        <v>0</v>
      </c>
      <c r="AL17" s="3"/>
      <c r="AM17" s="3"/>
      <c r="AN17" s="76">
        <f t="shared" si="13"/>
        <v>0</v>
      </c>
      <c r="AO17" s="3">
        <f t="shared" si="14"/>
        <v>0</v>
      </c>
      <c r="AP17" s="3">
        <f t="shared" si="15"/>
        <v>0</v>
      </c>
      <c r="AQ17" s="36">
        <v>0.12</v>
      </c>
      <c r="AR17" s="3">
        <f t="shared" si="16"/>
        <v>0</v>
      </c>
      <c r="AS17" s="3">
        <f t="shared" si="17"/>
        <v>0</v>
      </c>
      <c r="AT17"/>
      <c r="AU17" s="35">
        <v>42</v>
      </c>
      <c r="AV17" s="3">
        <f t="shared" si="18"/>
        <v>0</v>
      </c>
      <c r="AW17" s="3"/>
      <c r="AX17" s="3"/>
      <c r="AY17" s="76">
        <f t="shared" si="19"/>
        <v>0</v>
      </c>
      <c r="AZ17" s="3">
        <f t="shared" si="20"/>
        <v>0</v>
      </c>
      <c r="BA17" s="3">
        <f t="shared" si="21"/>
        <v>0</v>
      </c>
      <c r="BB17" s="36">
        <v>0.12</v>
      </c>
      <c r="BC17" s="3">
        <f t="shared" si="22"/>
        <v>0</v>
      </c>
      <c r="BD17" s="3">
        <f t="shared" si="23"/>
        <v>0</v>
      </c>
      <c r="BE17"/>
      <c r="BF17" s="35">
        <v>42</v>
      </c>
      <c r="BG17" s="3">
        <f t="shared" si="24"/>
        <v>0</v>
      </c>
      <c r="BH17" s="3"/>
      <c r="BI17" s="3"/>
      <c r="BJ17" s="76">
        <f t="shared" si="25"/>
        <v>0</v>
      </c>
      <c r="BK17" s="3">
        <f t="shared" si="26"/>
        <v>0</v>
      </c>
      <c r="BL17" s="3">
        <f t="shared" si="27"/>
        <v>0</v>
      </c>
      <c r="BM17" s="36">
        <v>0.12</v>
      </c>
      <c r="BN17" s="3">
        <f t="shared" si="28"/>
        <v>0</v>
      </c>
      <c r="BO17" s="3">
        <f t="shared" si="29"/>
        <v>0</v>
      </c>
      <c r="BQ17" s="35">
        <v>42</v>
      </c>
      <c r="BR17" s="3">
        <f t="shared" si="30"/>
        <v>0</v>
      </c>
      <c r="BS17" s="3"/>
      <c r="BT17" s="3"/>
      <c r="BU17" s="76">
        <f t="shared" si="31"/>
        <v>0</v>
      </c>
      <c r="BV17" s="3">
        <f t="shared" si="32"/>
        <v>0</v>
      </c>
      <c r="BW17" s="3">
        <f t="shared" si="33"/>
        <v>0</v>
      </c>
      <c r="BX17" s="36">
        <v>0.12</v>
      </c>
      <c r="BY17" s="3">
        <f t="shared" si="34"/>
        <v>0</v>
      </c>
      <c r="BZ17" s="3">
        <f t="shared" si="35"/>
        <v>0</v>
      </c>
      <c r="CB17" s="35">
        <v>42</v>
      </c>
      <c r="CC17" s="3">
        <f t="shared" si="36"/>
        <v>0</v>
      </c>
      <c r="CD17" s="3"/>
      <c r="CE17" s="3"/>
      <c r="CF17" s="76">
        <f t="shared" si="37"/>
        <v>0</v>
      </c>
      <c r="CG17" s="3">
        <f t="shared" si="38"/>
        <v>0</v>
      </c>
      <c r="CH17" s="3">
        <f t="shared" si="39"/>
        <v>0</v>
      </c>
      <c r="CI17" s="36">
        <v>0.12</v>
      </c>
      <c r="CJ17" s="3">
        <f t="shared" si="40"/>
        <v>0</v>
      </c>
      <c r="CK17" s="3">
        <f t="shared" si="41"/>
        <v>0</v>
      </c>
      <c r="CM17" s="35">
        <v>42</v>
      </c>
      <c r="CN17" s="3">
        <f t="shared" si="42"/>
        <v>0</v>
      </c>
      <c r="CO17" s="3"/>
      <c r="CP17" s="3"/>
      <c r="CQ17" s="76">
        <f t="shared" si="43"/>
        <v>0</v>
      </c>
      <c r="CR17" s="3">
        <f t="shared" si="44"/>
        <v>0</v>
      </c>
      <c r="CS17" s="3">
        <f t="shared" si="45"/>
        <v>0</v>
      </c>
      <c r="CT17" s="36">
        <v>0.12</v>
      </c>
      <c r="CU17" s="3">
        <f t="shared" si="46"/>
        <v>0</v>
      </c>
      <c r="CV17" s="3">
        <f t="shared" si="47"/>
        <v>0</v>
      </c>
      <c r="CX17" s="35">
        <v>42</v>
      </c>
      <c r="CY17" s="3">
        <f t="shared" si="48"/>
        <v>0</v>
      </c>
      <c r="CZ17" s="3"/>
      <c r="DA17" s="3"/>
      <c r="DB17" s="76">
        <f t="shared" si="49"/>
        <v>0</v>
      </c>
      <c r="DC17" s="3">
        <f t="shared" si="50"/>
        <v>0</v>
      </c>
      <c r="DD17" s="3">
        <f t="shared" si="51"/>
        <v>0</v>
      </c>
      <c r="DE17" s="36">
        <v>0.12</v>
      </c>
      <c r="DF17" s="3">
        <f t="shared" si="52"/>
        <v>0</v>
      </c>
      <c r="DG17" s="3">
        <f t="shared" si="53"/>
        <v>0</v>
      </c>
    </row>
    <row r="18" spans="2:111" x14ac:dyDescent="0.25">
      <c r="B18" s="45">
        <v>43.1</v>
      </c>
      <c r="C18" s="46" t="s">
        <v>131</v>
      </c>
      <c r="D18" s="47">
        <v>0</v>
      </c>
      <c r="E18" s="48">
        <v>0</v>
      </c>
      <c r="F18" s="49"/>
      <c r="G18" s="50">
        <v>0</v>
      </c>
      <c r="H18" s="50">
        <v>0</v>
      </c>
      <c r="I18" s="50">
        <v>0</v>
      </c>
      <c r="J18" s="51">
        <v>0.3</v>
      </c>
      <c r="K18" s="50">
        <v>0</v>
      </c>
      <c r="L18" s="50">
        <v>0</v>
      </c>
      <c r="N18" s="35">
        <v>43.1</v>
      </c>
      <c r="O18" s="3"/>
      <c r="P18" s="3">
        <f t="shared" si="0"/>
        <v>0</v>
      </c>
      <c r="Q18" s="3"/>
      <c r="R18" s="76">
        <f t="shared" si="1"/>
        <v>0</v>
      </c>
      <c r="S18" s="3">
        <f t="shared" si="2"/>
        <v>0</v>
      </c>
      <c r="T18" s="3">
        <f t="shared" si="3"/>
        <v>0</v>
      </c>
      <c r="U18" s="36">
        <v>0.3</v>
      </c>
      <c r="V18" s="3">
        <f t="shared" si="4"/>
        <v>0</v>
      </c>
      <c r="W18" s="3">
        <f t="shared" si="5"/>
        <v>0</v>
      </c>
      <c r="X18"/>
      <c r="Y18" s="35">
        <v>43.1</v>
      </c>
      <c r="Z18" s="3">
        <f t="shared" si="6"/>
        <v>0</v>
      </c>
      <c r="AA18" s="3"/>
      <c r="AB18" s="3"/>
      <c r="AC18" s="76">
        <f t="shared" si="7"/>
        <v>0</v>
      </c>
      <c r="AD18" s="3">
        <f t="shared" si="8"/>
        <v>0</v>
      </c>
      <c r="AE18" s="3">
        <f t="shared" si="9"/>
        <v>0</v>
      </c>
      <c r="AF18" s="36">
        <v>0.3</v>
      </c>
      <c r="AG18" s="3">
        <f t="shared" si="10"/>
        <v>0</v>
      </c>
      <c r="AH18" s="3">
        <f t="shared" si="11"/>
        <v>0</v>
      </c>
      <c r="AI18"/>
      <c r="AJ18" s="35">
        <v>43.1</v>
      </c>
      <c r="AK18" s="3">
        <f t="shared" si="12"/>
        <v>0</v>
      </c>
      <c r="AL18" s="3"/>
      <c r="AM18" s="3"/>
      <c r="AN18" s="76">
        <f t="shared" si="13"/>
        <v>0</v>
      </c>
      <c r="AO18" s="3">
        <f t="shared" si="14"/>
        <v>0</v>
      </c>
      <c r="AP18" s="3">
        <f t="shared" si="15"/>
        <v>0</v>
      </c>
      <c r="AQ18" s="36">
        <v>0.3</v>
      </c>
      <c r="AR18" s="3">
        <f t="shared" si="16"/>
        <v>0</v>
      </c>
      <c r="AS18" s="3">
        <f t="shared" si="17"/>
        <v>0</v>
      </c>
      <c r="AT18"/>
      <c r="AU18" s="35">
        <v>43.1</v>
      </c>
      <c r="AV18" s="3">
        <f t="shared" si="18"/>
        <v>0</v>
      </c>
      <c r="AW18" s="3"/>
      <c r="AX18" s="3"/>
      <c r="AY18" s="76">
        <f t="shared" si="19"/>
        <v>0</v>
      </c>
      <c r="AZ18" s="3">
        <f t="shared" si="20"/>
        <v>0</v>
      </c>
      <c r="BA18" s="3">
        <f t="shared" si="21"/>
        <v>0</v>
      </c>
      <c r="BB18" s="36">
        <v>0.3</v>
      </c>
      <c r="BC18" s="3">
        <f t="shared" si="22"/>
        <v>0</v>
      </c>
      <c r="BD18" s="3">
        <f t="shared" si="23"/>
        <v>0</v>
      </c>
      <c r="BE18"/>
      <c r="BF18" s="35">
        <v>43.1</v>
      </c>
      <c r="BG18" s="3">
        <f t="shared" si="24"/>
        <v>0</v>
      </c>
      <c r="BH18" s="3"/>
      <c r="BI18" s="3"/>
      <c r="BJ18" s="76">
        <f t="shared" si="25"/>
        <v>0</v>
      </c>
      <c r="BK18" s="3">
        <f t="shared" si="26"/>
        <v>0</v>
      </c>
      <c r="BL18" s="3">
        <f t="shared" si="27"/>
        <v>0</v>
      </c>
      <c r="BM18" s="36">
        <v>0.3</v>
      </c>
      <c r="BN18" s="3">
        <f t="shared" si="28"/>
        <v>0</v>
      </c>
      <c r="BO18" s="3">
        <f t="shared" si="29"/>
        <v>0</v>
      </c>
      <c r="BQ18" s="35">
        <v>43.1</v>
      </c>
      <c r="BR18" s="3">
        <f t="shared" si="30"/>
        <v>0</v>
      </c>
      <c r="BS18" s="3"/>
      <c r="BT18" s="3"/>
      <c r="BU18" s="76">
        <f t="shared" si="31"/>
        <v>0</v>
      </c>
      <c r="BV18" s="3">
        <f t="shared" si="32"/>
        <v>0</v>
      </c>
      <c r="BW18" s="3">
        <f t="shared" si="33"/>
        <v>0</v>
      </c>
      <c r="BX18" s="36">
        <v>0.3</v>
      </c>
      <c r="BY18" s="3">
        <f t="shared" si="34"/>
        <v>0</v>
      </c>
      <c r="BZ18" s="3">
        <f t="shared" si="35"/>
        <v>0</v>
      </c>
      <c r="CB18" s="35">
        <v>43.1</v>
      </c>
      <c r="CC18" s="3">
        <f t="shared" si="36"/>
        <v>0</v>
      </c>
      <c r="CD18" s="3"/>
      <c r="CE18" s="3"/>
      <c r="CF18" s="76">
        <f t="shared" si="37"/>
        <v>0</v>
      </c>
      <c r="CG18" s="3">
        <f t="shared" si="38"/>
        <v>0</v>
      </c>
      <c r="CH18" s="3">
        <f t="shared" si="39"/>
        <v>0</v>
      </c>
      <c r="CI18" s="36">
        <v>0.3</v>
      </c>
      <c r="CJ18" s="3">
        <f t="shared" si="40"/>
        <v>0</v>
      </c>
      <c r="CK18" s="3">
        <f t="shared" si="41"/>
        <v>0</v>
      </c>
      <c r="CM18" s="35">
        <v>43.1</v>
      </c>
      <c r="CN18" s="3">
        <f t="shared" si="42"/>
        <v>0</v>
      </c>
      <c r="CO18" s="3"/>
      <c r="CP18" s="3"/>
      <c r="CQ18" s="76">
        <f t="shared" si="43"/>
        <v>0</v>
      </c>
      <c r="CR18" s="3">
        <f t="shared" si="44"/>
        <v>0</v>
      </c>
      <c r="CS18" s="3">
        <f t="shared" si="45"/>
        <v>0</v>
      </c>
      <c r="CT18" s="36">
        <v>0.3</v>
      </c>
      <c r="CU18" s="3">
        <f t="shared" si="46"/>
        <v>0</v>
      </c>
      <c r="CV18" s="3">
        <f t="shared" si="47"/>
        <v>0</v>
      </c>
      <c r="CX18" s="35">
        <v>43.1</v>
      </c>
      <c r="CY18" s="3">
        <f t="shared" si="48"/>
        <v>0</v>
      </c>
      <c r="CZ18" s="3"/>
      <c r="DA18" s="3"/>
      <c r="DB18" s="76">
        <f t="shared" si="49"/>
        <v>0</v>
      </c>
      <c r="DC18" s="3">
        <f t="shared" si="50"/>
        <v>0</v>
      </c>
      <c r="DD18" s="3">
        <f t="shared" si="51"/>
        <v>0</v>
      </c>
      <c r="DE18" s="36">
        <v>0.3</v>
      </c>
      <c r="DF18" s="3">
        <f t="shared" si="52"/>
        <v>0</v>
      </c>
      <c r="DG18" s="3">
        <f t="shared" si="53"/>
        <v>0</v>
      </c>
    </row>
    <row r="19" spans="2:111" x14ac:dyDescent="0.25">
      <c r="B19" s="45">
        <v>43.2</v>
      </c>
      <c r="C19" s="46" t="s">
        <v>132</v>
      </c>
      <c r="D19" s="47">
        <v>0</v>
      </c>
      <c r="E19" s="48">
        <v>0</v>
      </c>
      <c r="F19" s="49"/>
      <c r="G19" s="50">
        <v>0</v>
      </c>
      <c r="H19" s="50">
        <v>0</v>
      </c>
      <c r="I19" s="50">
        <v>0</v>
      </c>
      <c r="J19" s="51">
        <v>0.5</v>
      </c>
      <c r="K19" s="50">
        <v>0</v>
      </c>
      <c r="L19" s="50">
        <v>0</v>
      </c>
      <c r="N19" s="35">
        <v>43.2</v>
      </c>
      <c r="O19" s="3"/>
      <c r="P19" s="3">
        <f t="shared" si="0"/>
        <v>0</v>
      </c>
      <c r="Q19" s="3"/>
      <c r="R19" s="76">
        <f t="shared" si="1"/>
        <v>0</v>
      </c>
      <c r="S19" s="3">
        <f t="shared" si="2"/>
        <v>0</v>
      </c>
      <c r="T19" s="3">
        <f t="shared" si="3"/>
        <v>0</v>
      </c>
      <c r="U19" s="36">
        <v>0.5</v>
      </c>
      <c r="V19" s="3">
        <f t="shared" si="4"/>
        <v>0</v>
      </c>
      <c r="W19" s="3">
        <f t="shared" si="5"/>
        <v>0</v>
      </c>
      <c r="X19"/>
      <c r="Y19" s="35">
        <v>43.2</v>
      </c>
      <c r="Z19" s="3">
        <f t="shared" si="6"/>
        <v>0</v>
      </c>
      <c r="AA19" s="3"/>
      <c r="AB19" s="3"/>
      <c r="AC19" s="76">
        <f t="shared" si="7"/>
        <v>0</v>
      </c>
      <c r="AD19" s="3">
        <f t="shared" si="8"/>
        <v>0</v>
      </c>
      <c r="AE19" s="3">
        <f t="shared" si="9"/>
        <v>0</v>
      </c>
      <c r="AF19" s="36">
        <v>0.5</v>
      </c>
      <c r="AG19" s="3">
        <f t="shared" si="10"/>
        <v>0</v>
      </c>
      <c r="AH19" s="3">
        <f t="shared" si="11"/>
        <v>0</v>
      </c>
      <c r="AI19"/>
      <c r="AJ19" s="35">
        <v>43.2</v>
      </c>
      <c r="AK19" s="3">
        <f t="shared" si="12"/>
        <v>0</v>
      </c>
      <c r="AL19" s="3"/>
      <c r="AM19" s="3"/>
      <c r="AN19" s="76">
        <f t="shared" si="13"/>
        <v>0</v>
      </c>
      <c r="AO19" s="3">
        <f t="shared" si="14"/>
        <v>0</v>
      </c>
      <c r="AP19" s="3">
        <f t="shared" si="15"/>
        <v>0</v>
      </c>
      <c r="AQ19" s="36">
        <v>0.5</v>
      </c>
      <c r="AR19" s="3">
        <f t="shared" si="16"/>
        <v>0</v>
      </c>
      <c r="AS19" s="3">
        <f t="shared" si="17"/>
        <v>0</v>
      </c>
      <c r="AT19"/>
      <c r="AU19" s="35">
        <v>43.2</v>
      </c>
      <c r="AV19" s="3">
        <f t="shared" si="18"/>
        <v>0</v>
      </c>
      <c r="AW19" s="3"/>
      <c r="AX19" s="3"/>
      <c r="AY19" s="76">
        <f t="shared" si="19"/>
        <v>0</v>
      </c>
      <c r="AZ19" s="3">
        <f t="shared" si="20"/>
        <v>0</v>
      </c>
      <c r="BA19" s="3">
        <f t="shared" si="21"/>
        <v>0</v>
      </c>
      <c r="BB19" s="36">
        <v>0.5</v>
      </c>
      <c r="BC19" s="3">
        <f t="shared" si="22"/>
        <v>0</v>
      </c>
      <c r="BD19" s="3">
        <f t="shared" si="23"/>
        <v>0</v>
      </c>
      <c r="BE19"/>
      <c r="BF19" s="35">
        <v>43.2</v>
      </c>
      <c r="BG19" s="3">
        <f t="shared" si="24"/>
        <v>0</v>
      </c>
      <c r="BH19" s="3"/>
      <c r="BI19" s="3"/>
      <c r="BJ19" s="76">
        <f t="shared" si="25"/>
        <v>0</v>
      </c>
      <c r="BK19" s="3">
        <f t="shared" si="26"/>
        <v>0</v>
      </c>
      <c r="BL19" s="3">
        <f t="shared" si="27"/>
        <v>0</v>
      </c>
      <c r="BM19" s="36">
        <v>0.5</v>
      </c>
      <c r="BN19" s="3">
        <f t="shared" si="28"/>
        <v>0</v>
      </c>
      <c r="BO19" s="3">
        <f t="shared" si="29"/>
        <v>0</v>
      </c>
      <c r="BQ19" s="35">
        <v>43.2</v>
      </c>
      <c r="BR19" s="3">
        <f t="shared" si="30"/>
        <v>0</v>
      </c>
      <c r="BS19" s="3"/>
      <c r="BT19" s="3"/>
      <c r="BU19" s="76">
        <f t="shared" si="31"/>
        <v>0</v>
      </c>
      <c r="BV19" s="3">
        <f t="shared" si="32"/>
        <v>0</v>
      </c>
      <c r="BW19" s="3">
        <f t="shared" si="33"/>
        <v>0</v>
      </c>
      <c r="BX19" s="36">
        <v>0.5</v>
      </c>
      <c r="BY19" s="3">
        <f t="shared" si="34"/>
        <v>0</v>
      </c>
      <c r="BZ19" s="3">
        <f t="shared" si="35"/>
        <v>0</v>
      </c>
      <c r="CB19" s="35">
        <v>43.2</v>
      </c>
      <c r="CC19" s="3">
        <f t="shared" si="36"/>
        <v>0</v>
      </c>
      <c r="CD19" s="3"/>
      <c r="CE19" s="3"/>
      <c r="CF19" s="76">
        <f t="shared" si="37"/>
        <v>0</v>
      </c>
      <c r="CG19" s="3">
        <f t="shared" si="38"/>
        <v>0</v>
      </c>
      <c r="CH19" s="3">
        <f t="shared" si="39"/>
        <v>0</v>
      </c>
      <c r="CI19" s="36">
        <v>0.5</v>
      </c>
      <c r="CJ19" s="3">
        <f t="shared" si="40"/>
        <v>0</v>
      </c>
      <c r="CK19" s="3">
        <f t="shared" si="41"/>
        <v>0</v>
      </c>
      <c r="CM19" s="35">
        <v>43.2</v>
      </c>
      <c r="CN19" s="3">
        <f t="shared" si="42"/>
        <v>0</v>
      </c>
      <c r="CO19" s="3"/>
      <c r="CP19" s="3"/>
      <c r="CQ19" s="76">
        <f t="shared" si="43"/>
        <v>0</v>
      </c>
      <c r="CR19" s="3">
        <f t="shared" si="44"/>
        <v>0</v>
      </c>
      <c r="CS19" s="3">
        <f t="shared" si="45"/>
        <v>0</v>
      </c>
      <c r="CT19" s="36">
        <v>0.5</v>
      </c>
      <c r="CU19" s="3">
        <f t="shared" si="46"/>
        <v>0</v>
      </c>
      <c r="CV19" s="3">
        <f t="shared" si="47"/>
        <v>0</v>
      </c>
      <c r="CX19" s="35">
        <v>43.2</v>
      </c>
      <c r="CY19" s="3">
        <f t="shared" si="48"/>
        <v>0</v>
      </c>
      <c r="CZ19" s="3"/>
      <c r="DA19" s="3"/>
      <c r="DB19" s="76">
        <f t="shared" si="49"/>
        <v>0</v>
      </c>
      <c r="DC19" s="3">
        <f t="shared" si="50"/>
        <v>0</v>
      </c>
      <c r="DD19" s="3">
        <f t="shared" si="51"/>
        <v>0</v>
      </c>
      <c r="DE19" s="36">
        <v>0.5</v>
      </c>
      <c r="DF19" s="3">
        <f t="shared" si="52"/>
        <v>0</v>
      </c>
      <c r="DG19" s="3">
        <f t="shared" si="53"/>
        <v>0</v>
      </c>
    </row>
    <row r="20" spans="2:111" x14ac:dyDescent="0.25">
      <c r="B20" s="45">
        <v>45</v>
      </c>
      <c r="C20" s="46" t="s">
        <v>133</v>
      </c>
      <c r="D20" s="47">
        <v>120756.59521727776</v>
      </c>
      <c r="E20" s="48">
        <v>148002.5983966488</v>
      </c>
      <c r="F20" s="49"/>
      <c r="G20" s="50">
        <v>268759.19361392653</v>
      </c>
      <c r="H20" s="50">
        <v>74001.299198324399</v>
      </c>
      <c r="I20" s="50">
        <v>342760.49281225097</v>
      </c>
      <c r="J20" s="51">
        <v>0.45</v>
      </c>
      <c r="K20" s="50">
        <v>154242.22176551295</v>
      </c>
      <c r="L20" s="50">
        <v>114516.97184841358</v>
      </c>
      <c r="N20" s="35">
        <v>45</v>
      </c>
      <c r="O20" s="3"/>
      <c r="P20" s="3">
        <f t="shared" si="0"/>
        <v>148002.5983966488</v>
      </c>
      <c r="Q20" s="3"/>
      <c r="R20" s="76">
        <f t="shared" si="1"/>
        <v>148002.5983966488</v>
      </c>
      <c r="S20" s="3">
        <f t="shared" si="2"/>
        <v>222003.89759497321</v>
      </c>
      <c r="T20" s="3">
        <f t="shared" si="3"/>
        <v>222003.89759497321</v>
      </c>
      <c r="U20" s="36">
        <v>0.45</v>
      </c>
      <c r="V20" s="3">
        <f t="shared" si="4"/>
        <v>-99901.753917737951</v>
      </c>
      <c r="W20" s="3">
        <f t="shared" si="5"/>
        <v>48100.844478910847</v>
      </c>
      <c r="X20"/>
      <c r="Y20" s="35">
        <v>45</v>
      </c>
      <c r="Z20" s="3">
        <f t="shared" si="6"/>
        <v>48100.844478910847</v>
      </c>
      <c r="AA20" s="3"/>
      <c r="AB20" s="3"/>
      <c r="AC20" s="76">
        <f t="shared" si="7"/>
        <v>0</v>
      </c>
      <c r="AD20" s="3">
        <f t="shared" si="8"/>
        <v>0</v>
      </c>
      <c r="AE20" s="3">
        <f t="shared" si="9"/>
        <v>48100.844478910847</v>
      </c>
      <c r="AF20" s="36">
        <v>0.45</v>
      </c>
      <c r="AG20" s="3">
        <f t="shared" si="10"/>
        <v>-21645.380015509883</v>
      </c>
      <c r="AH20" s="3">
        <f t="shared" si="11"/>
        <v>26455.464463400964</v>
      </c>
      <c r="AI20"/>
      <c r="AJ20" s="35">
        <v>45</v>
      </c>
      <c r="AK20" s="3">
        <f t="shared" si="12"/>
        <v>26455.464463400964</v>
      </c>
      <c r="AL20" s="3"/>
      <c r="AM20" s="3"/>
      <c r="AN20" s="76">
        <f t="shared" si="13"/>
        <v>0</v>
      </c>
      <c r="AO20" s="3">
        <f t="shared" si="14"/>
        <v>0</v>
      </c>
      <c r="AP20" s="3">
        <f t="shared" si="15"/>
        <v>26455.464463400964</v>
      </c>
      <c r="AQ20" s="36">
        <v>0.45</v>
      </c>
      <c r="AR20" s="3">
        <f t="shared" si="16"/>
        <v>-11904.959008530433</v>
      </c>
      <c r="AS20" s="3">
        <f t="shared" si="17"/>
        <v>14550.50545487053</v>
      </c>
      <c r="AT20"/>
      <c r="AU20" s="35">
        <v>45</v>
      </c>
      <c r="AV20" s="3">
        <f t="shared" si="18"/>
        <v>14550.50545487053</v>
      </c>
      <c r="AW20" s="3"/>
      <c r="AX20" s="3"/>
      <c r="AY20" s="76">
        <f t="shared" si="19"/>
        <v>0</v>
      </c>
      <c r="AZ20" s="3">
        <f t="shared" si="20"/>
        <v>0</v>
      </c>
      <c r="BA20" s="3">
        <f t="shared" si="21"/>
        <v>14550.50545487053</v>
      </c>
      <c r="BB20" s="36">
        <v>0.45</v>
      </c>
      <c r="BC20" s="3">
        <f t="shared" si="22"/>
        <v>-6547.7274546917388</v>
      </c>
      <c r="BD20" s="3">
        <f t="shared" si="23"/>
        <v>8002.7780001787914</v>
      </c>
      <c r="BE20"/>
      <c r="BF20" s="35">
        <v>45</v>
      </c>
      <c r="BG20" s="3">
        <f t="shared" si="24"/>
        <v>8002.7780001787914</v>
      </c>
      <c r="BH20" s="3"/>
      <c r="BI20" s="3"/>
      <c r="BJ20" s="76">
        <f t="shared" si="25"/>
        <v>0</v>
      </c>
      <c r="BK20" s="3">
        <f t="shared" si="26"/>
        <v>0</v>
      </c>
      <c r="BL20" s="3">
        <f t="shared" si="27"/>
        <v>8002.7780001787914</v>
      </c>
      <c r="BM20" s="36">
        <v>0.45</v>
      </c>
      <c r="BN20" s="3">
        <f t="shared" si="28"/>
        <v>-3601.2501000804564</v>
      </c>
      <c r="BO20" s="3">
        <f t="shared" si="29"/>
        <v>4401.5279000983355</v>
      </c>
      <c r="BQ20" s="35">
        <v>45</v>
      </c>
      <c r="BR20" s="3">
        <f t="shared" si="30"/>
        <v>4401.5279000983355</v>
      </c>
      <c r="BS20" s="3"/>
      <c r="BT20" s="3"/>
      <c r="BU20" s="76">
        <f t="shared" si="31"/>
        <v>0</v>
      </c>
      <c r="BV20" s="3">
        <f t="shared" si="32"/>
        <v>0</v>
      </c>
      <c r="BW20" s="3">
        <f t="shared" si="33"/>
        <v>4401.5279000983355</v>
      </c>
      <c r="BX20" s="36">
        <v>0.45</v>
      </c>
      <c r="BY20" s="3">
        <f t="shared" si="34"/>
        <v>-1980.687555044251</v>
      </c>
      <c r="BZ20" s="3">
        <f t="shared" si="35"/>
        <v>2420.8403450540845</v>
      </c>
      <c r="CB20" s="35">
        <v>45</v>
      </c>
      <c r="CC20" s="3">
        <f t="shared" si="36"/>
        <v>2420.8403450540845</v>
      </c>
      <c r="CD20" s="3"/>
      <c r="CE20" s="3"/>
      <c r="CF20" s="76">
        <f t="shared" si="37"/>
        <v>0</v>
      </c>
      <c r="CG20" s="3">
        <f t="shared" si="38"/>
        <v>0</v>
      </c>
      <c r="CH20" s="3">
        <f t="shared" si="39"/>
        <v>2420.8403450540845</v>
      </c>
      <c r="CI20" s="36">
        <v>0.45</v>
      </c>
      <c r="CJ20" s="3">
        <f t="shared" si="40"/>
        <v>-1089.378155274338</v>
      </c>
      <c r="CK20" s="3">
        <f t="shared" si="41"/>
        <v>1331.4621897797465</v>
      </c>
      <c r="CM20" s="35">
        <v>45</v>
      </c>
      <c r="CN20" s="3">
        <f t="shared" si="42"/>
        <v>1331.4621897797465</v>
      </c>
      <c r="CO20" s="3"/>
      <c r="CP20" s="3"/>
      <c r="CQ20" s="76">
        <f t="shared" si="43"/>
        <v>0</v>
      </c>
      <c r="CR20" s="3">
        <f t="shared" si="44"/>
        <v>0</v>
      </c>
      <c r="CS20" s="3">
        <f t="shared" si="45"/>
        <v>1331.4621897797465</v>
      </c>
      <c r="CT20" s="36">
        <v>0.45</v>
      </c>
      <c r="CU20" s="3">
        <f t="shared" si="46"/>
        <v>-599.15798540088599</v>
      </c>
      <c r="CV20" s="3">
        <f t="shared" si="47"/>
        <v>732.3042043788605</v>
      </c>
      <c r="CX20" s="35">
        <v>45</v>
      </c>
      <c r="CY20" s="3">
        <f t="shared" si="48"/>
        <v>732.3042043788605</v>
      </c>
      <c r="CZ20" s="3"/>
      <c r="DA20" s="3"/>
      <c r="DB20" s="76">
        <f t="shared" si="49"/>
        <v>0</v>
      </c>
      <c r="DC20" s="3">
        <f t="shared" si="50"/>
        <v>0</v>
      </c>
      <c r="DD20" s="3">
        <f t="shared" si="51"/>
        <v>732.3042043788605</v>
      </c>
      <c r="DE20" s="36">
        <v>0.45</v>
      </c>
      <c r="DF20" s="3">
        <f t="shared" si="52"/>
        <v>-329.53689197048726</v>
      </c>
      <c r="DG20" s="3">
        <f t="shared" si="53"/>
        <v>402.76731240837324</v>
      </c>
    </row>
    <row r="21" spans="2:111" x14ac:dyDescent="0.25">
      <c r="B21" s="45">
        <v>46</v>
      </c>
      <c r="C21" s="46" t="s">
        <v>134</v>
      </c>
      <c r="D21" s="47">
        <v>0</v>
      </c>
      <c r="E21" s="48">
        <v>0</v>
      </c>
      <c r="F21" s="49"/>
      <c r="G21" s="50">
        <v>0</v>
      </c>
      <c r="H21" s="50">
        <v>0</v>
      </c>
      <c r="I21" s="50">
        <v>0</v>
      </c>
      <c r="J21" s="51">
        <v>0.3</v>
      </c>
      <c r="K21" s="50">
        <v>0</v>
      </c>
      <c r="L21" s="50">
        <v>0</v>
      </c>
      <c r="N21" s="35">
        <v>46</v>
      </c>
      <c r="O21" s="3"/>
      <c r="P21" s="3">
        <f t="shared" si="0"/>
        <v>0</v>
      </c>
      <c r="Q21" s="3"/>
      <c r="R21" s="76">
        <f t="shared" si="1"/>
        <v>0</v>
      </c>
      <c r="S21" s="3">
        <f t="shared" si="2"/>
        <v>0</v>
      </c>
      <c r="T21" s="3">
        <f t="shared" si="3"/>
        <v>0</v>
      </c>
      <c r="U21" s="36">
        <v>0.3</v>
      </c>
      <c r="V21" s="3">
        <f t="shared" si="4"/>
        <v>0</v>
      </c>
      <c r="W21" s="3">
        <f t="shared" si="5"/>
        <v>0</v>
      </c>
      <c r="X21"/>
      <c r="Y21" s="35">
        <v>46</v>
      </c>
      <c r="Z21" s="3">
        <f t="shared" si="6"/>
        <v>0</v>
      </c>
      <c r="AA21" s="3"/>
      <c r="AB21" s="3"/>
      <c r="AC21" s="76">
        <f t="shared" si="7"/>
        <v>0</v>
      </c>
      <c r="AD21" s="3">
        <f t="shared" si="8"/>
        <v>0</v>
      </c>
      <c r="AE21" s="3">
        <f t="shared" si="9"/>
        <v>0</v>
      </c>
      <c r="AF21" s="36">
        <v>0.3</v>
      </c>
      <c r="AG21" s="3">
        <f t="shared" si="10"/>
        <v>0</v>
      </c>
      <c r="AH21" s="3">
        <f t="shared" si="11"/>
        <v>0</v>
      </c>
      <c r="AI21"/>
      <c r="AJ21" s="35">
        <v>46</v>
      </c>
      <c r="AK21" s="3">
        <f t="shared" si="12"/>
        <v>0</v>
      </c>
      <c r="AL21" s="3"/>
      <c r="AM21" s="3"/>
      <c r="AN21" s="76">
        <f t="shared" si="13"/>
        <v>0</v>
      </c>
      <c r="AO21" s="3">
        <f t="shared" si="14"/>
        <v>0</v>
      </c>
      <c r="AP21" s="3">
        <f t="shared" si="15"/>
        <v>0</v>
      </c>
      <c r="AQ21" s="36">
        <v>0.3</v>
      </c>
      <c r="AR21" s="3">
        <f t="shared" si="16"/>
        <v>0</v>
      </c>
      <c r="AS21" s="3">
        <f t="shared" si="17"/>
        <v>0</v>
      </c>
      <c r="AT21"/>
      <c r="AU21" s="35">
        <v>46</v>
      </c>
      <c r="AV21" s="3">
        <f t="shared" si="18"/>
        <v>0</v>
      </c>
      <c r="AW21" s="3"/>
      <c r="AX21" s="3"/>
      <c r="AY21" s="76">
        <f t="shared" si="19"/>
        <v>0</v>
      </c>
      <c r="AZ21" s="3">
        <f t="shared" si="20"/>
        <v>0</v>
      </c>
      <c r="BA21" s="3">
        <f t="shared" si="21"/>
        <v>0</v>
      </c>
      <c r="BB21" s="36">
        <v>0.3</v>
      </c>
      <c r="BC21" s="3">
        <f t="shared" si="22"/>
        <v>0</v>
      </c>
      <c r="BD21" s="3">
        <f t="shared" si="23"/>
        <v>0</v>
      </c>
      <c r="BE21"/>
      <c r="BF21" s="35">
        <v>46</v>
      </c>
      <c r="BG21" s="3">
        <f t="shared" si="24"/>
        <v>0</v>
      </c>
      <c r="BH21" s="3"/>
      <c r="BI21" s="3"/>
      <c r="BJ21" s="76">
        <f t="shared" si="25"/>
        <v>0</v>
      </c>
      <c r="BK21" s="3">
        <f t="shared" si="26"/>
        <v>0</v>
      </c>
      <c r="BL21" s="3">
        <f t="shared" si="27"/>
        <v>0</v>
      </c>
      <c r="BM21" s="36">
        <v>0.3</v>
      </c>
      <c r="BN21" s="3">
        <f t="shared" si="28"/>
        <v>0</v>
      </c>
      <c r="BO21" s="3">
        <f t="shared" si="29"/>
        <v>0</v>
      </c>
      <c r="BQ21" s="35">
        <v>46</v>
      </c>
      <c r="BR21" s="3">
        <f t="shared" si="30"/>
        <v>0</v>
      </c>
      <c r="BS21" s="3"/>
      <c r="BT21" s="3"/>
      <c r="BU21" s="76">
        <f t="shared" si="31"/>
        <v>0</v>
      </c>
      <c r="BV21" s="3">
        <f t="shared" si="32"/>
        <v>0</v>
      </c>
      <c r="BW21" s="3">
        <f t="shared" si="33"/>
        <v>0</v>
      </c>
      <c r="BX21" s="36">
        <v>0.3</v>
      </c>
      <c r="BY21" s="3">
        <f t="shared" si="34"/>
        <v>0</v>
      </c>
      <c r="BZ21" s="3">
        <f t="shared" si="35"/>
        <v>0</v>
      </c>
      <c r="CB21" s="35">
        <v>46</v>
      </c>
      <c r="CC21" s="3">
        <f t="shared" si="36"/>
        <v>0</v>
      </c>
      <c r="CD21" s="3"/>
      <c r="CE21" s="3"/>
      <c r="CF21" s="76">
        <f t="shared" si="37"/>
        <v>0</v>
      </c>
      <c r="CG21" s="3">
        <f t="shared" si="38"/>
        <v>0</v>
      </c>
      <c r="CH21" s="3">
        <f t="shared" si="39"/>
        <v>0</v>
      </c>
      <c r="CI21" s="36">
        <v>0.3</v>
      </c>
      <c r="CJ21" s="3">
        <f t="shared" si="40"/>
        <v>0</v>
      </c>
      <c r="CK21" s="3">
        <f t="shared" si="41"/>
        <v>0</v>
      </c>
      <c r="CM21" s="35">
        <v>46</v>
      </c>
      <c r="CN21" s="3">
        <f t="shared" si="42"/>
        <v>0</v>
      </c>
      <c r="CO21" s="3"/>
      <c r="CP21" s="3"/>
      <c r="CQ21" s="76">
        <f t="shared" si="43"/>
        <v>0</v>
      </c>
      <c r="CR21" s="3">
        <f t="shared" si="44"/>
        <v>0</v>
      </c>
      <c r="CS21" s="3">
        <f t="shared" si="45"/>
        <v>0</v>
      </c>
      <c r="CT21" s="36">
        <v>0.3</v>
      </c>
      <c r="CU21" s="3">
        <f t="shared" si="46"/>
        <v>0</v>
      </c>
      <c r="CV21" s="3">
        <f t="shared" si="47"/>
        <v>0</v>
      </c>
      <c r="CX21" s="35">
        <v>46</v>
      </c>
      <c r="CY21" s="3">
        <f t="shared" si="48"/>
        <v>0</v>
      </c>
      <c r="CZ21" s="3"/>
      <c r="DA21" s="3"/>
      <c r="DB21" s="76">
        <f t="shared" si="49"/>
        <v>0</v>
      </c>
      <c r="DC21" s="3">
        <f t="shared" si="50"/>
        <v>0</v>
      </c>
      <c r="DD21" s="3">
        <f t="shared" si="51"/>
        <v>0</v>
      </c>
      <c r="DE21" s="36">
        <v>0.3</v>
      </c>
      <c r="DF21" s="3">
        <f t="shared" si="52"/>
        <v>0</v>
      </c>
      <c r="DG21" s="3">
        <f t="shared" si="53"/>
        <v>0</v>
      </c>
    </row>
    <row r="22" spans="2:111" x14ac:dyDescent="0.25">
      <c r="B22" s="45">
        <v>47</v>
      </c>
      <c r="C22" s="46" t="s">
        <v>135</v>
      </c>
      <c r="D22" s="47">
        <v>142837922.49016204</v>
      </c>
      <c r="E22" s="54">
        <v>23403775.27610033</v>
      </c>
      <c r="F22" s="49"/>
      <c r="G22" s="50">
        <v>166241697.76626238</v>
      </c>
      <c r="H22" s="50">
        <v>11701887.638050165</v>
      </c>
      <c r="I22" s="50">
        <v>177943585.40431255</v>
      </c>
      <c r="J22" s="51">
        <v>0.08</v>
      </c>
      <c r="K22" s="50">
        <v>14235486.832345005</v>
      </c>
      <c r="L22" s="50">
        <v>152006210.93391737</v>
      </c>
      <c r="N22" s="35">
        <v>47</v>
      </c>
      <c r="O22" s="3"/>
      <c r="P22" s="3">
        <f t="shared" si="0"/>
        <v>23403775.27610033</v>
      </c>
      <c r="Q22" s="3"/>
      <c r="R22" s="76">
        <f t="shared" si="1"/>
        <v>23403775.27610033</v>
      </c>
      <c r="S22" s="3">
        <f t="shared" si="2"/>
        <v>35105662.914150491</v>
      </c>
      <c r="T22" s="3">
        <f t="shared" si="3"/>
        <v>35105662.914150491</v>
      </c>
      <c r="U22" s="36">
        <v>0.08</v>
      </c>
      <c r="V22" s="3">
        <f t="shared" si="4"/>
        <v>-2808453.0331320395</v>
      </c>
      <c r="W22" s="3">
        <f t="shared" si="5"/>
        <v>20595322.242968291</v>
      </c>
      <c r="X22"/>
      <c r="Y22" s="35">
        <v>47</v>
      </c>
      <c r="Z22" s="3">
        <f t="shared" si="6"/>
        <v>20595322.242968291</v>
      </c>
      <c r="AA22" s="3"/>
      <c r="AB22" s="3"/>
      <c r="AC22" s="76">
        <f t="shared" si="7"/>
        <v>0</v>
      </c>
      <c r="AD22" s="3">
        <f t="shared" si="8"/>
        <v>0</v>
      </c>
      <c r="AE22" s="3">
        <f t="shared" si="9"/>
        <v>20595322.242968291</v>
      </c>
      <c r="AF22" s="36">
        <v>0.08</v>
      </c>
      <c r="AG22" s="3">
        <f t="shared" si="10"/>
        <v>-1647625.7794374633</v>
      </c>
      <c r="AH22" s="3">
        <f t="shared" si="11"/>
        <v>18947696.463530827</v>
      </c>
      <c r="AI22"/>
      <c r="AJ22" s="35">
        <v>47</v>
      </c>
      <c r="AK22" s="3">
        <f t="shared" si="12"/>
        <v>18947696.463530827</v>
      </c>
      <c r="AL22" s="3"/>
      <c r="AM22" s="3"/>
      <c r="AN22" s="76">
        <f t="shared" si="13"/>
        <v>0</v>
      </c>
      <c r="AO22" s="3">
        <f t="shared" si="14"/>
        <v>0</v>
      </c>
      <c r="AP22" s="3">
        <f t="shared" si="15"/>
        <v>18947696.463530827</v>
      </c>
      <c r="AQ22" s="36">
        <v>0.08</v>
      </c>
      <c r="AR22" s="3">
        <f t="shared" si="16"/>
        <v>-1515815.7170824662</v>
      </c>
      <c r="AS22" s="3">
        <f t="shared" si="17"/>
        <v>17431880.74644836</v>
      </c>
      <c r="AT22"/>
      <c r="AU22" s="35">
        <v>47</v>
      </c>
      <c r="AV22" s="3">
        <f t="shared" si="18"/>
        <v>17431880.74644836</v>
      </c>
      <c r="AW22" s="3"/>
      <c r="AX22" s="3"/>
      <c r="AY22" s="76">
        <f t="shared" si="19"/>
        <v>0</v>
      </c>
      <c r="AZ22" s="3">
        <f t="shared" si="20"/>
        <v>0</v>
      </c>
      <c r="BA22" s="3">
        <f t="shared" si="21"/>
        <v>17431880.74644836</v>
      </c>
      <c r="BB22" s="36">
        <v>0.08</v>
      </c>
      <c r="BC22" s="3">
        <f t="shared" si="22"/>
        <v>-1394550.4597158688</v>
      </c>
      <c r="BD22" s="3">
        <f t="shared" si="23"/>
        <v>16037330.286732491</v>
      </c>
      <c r="BE22"/>
      <c r="BF22" s="35">
        <v>47</v>
      </c>
      <c r="BG22" s="3">
        <f t="shared" si="24"/>
        <v>16037330.286732491</v>
      </c>
      <c r="BH22" s="3"/>
      <c r="BI22" s="3"/>
      <c r="BJ22" s="76">
        <f t="shared" si="25"/>
        <v>0</v>
      </c>
      <c r="BK22" s="3">
        <f t="shared" si="26"/>
        <v>0</v>
      </c>
      <c r="BL22" s="3">
        <f t="shared" si="27"/>
        <v>16037330.286732491</v>
      </c>
      <c r="BM22" s="36">
        <v>0.08</v>
      </c>
      <c r="BN22" s="3">
        <f t="shared" si="28"/>
        <v>-1282986.4229385993</v>
      </c>
      <c r="BO22" s="3">
        <f t="shared" si="29"/>
        <v>14754343.863793891</v>
      </c>
      <c r="BQ22" s="35">
        <v>47</v>
      </c>
      <c r="BR22" s="3">
        <f t="shared" si="30"/>
        <v>14754343.863793891</v>
      </c>
      <c r="BS22" s="3"/>
      <c r="BT22" s="3"/>
      <c r="BU22" s="76">
        <f t="shared" si="31"/>
        <v>0</v>
      </c>
      <c r="BV22" s="3">
        <f t="shared" si="32"/>
        <v>0</v>
      </c>
      <c r="BW22" s="3">
        <f t="shared" si="33"/>
        <v>14754343.863793891</v>
      </c>
      <c r="BX22" s="36">
        <v>0.08</v>
      </c>
      <c r="BY22" s="3">
        <f t="shared" si="34"/>
        <v>-1180347.5091035112</v>
      </c>
      <c r="BZ22" s="3">
        <f t="shared" si="35"/>
        <v>13573996.35469038</v>
      </c>
      <c r="CB22" s="35">
        <v>47</v>
      </c>
      <c r="CC22" s="3">
        <f t="shared" si="36"/>
        <v>13573996.35469038</v>
      </c>
      <c r="CD22" s="3"/>
      <c r="CE22" s="3"/>
      <c r="CF22" s="76">
        <f t="shared" si="37"/>
        <v>0</v>
      </c>
      <c r="CG22" s="3">
        <f t="shared" si="38"/>
        <v>0</v>
      </c>
      <c r="CH22" s="3">
        <f t="shared" si="39"/>
        <v>13573996.35469038</v>
      </c>
      <c r="CI22" s="36">
        <v>0.08</v>
      </c>
      <c r="CJ22" s="3">
        <f t="shared" si="40"/>
        <v>-1085919.7083752304</v>
      </c>
      <c r="CK22" s="3">
        <f t="shared" si="41"/>
        <v>12488076.64631515</v>
      </c>
      <c r="CM22" s="35">
        <v>47</v>
      </c>
      <c r="CN22" s="3">
        <f t="shared" si="42"/>
        <v>12488076.64631515</v>
      </c>
      <c r="CO22" s="3"/>
      <c r="CP22" s="3"/>
      <c r="CQ22" s="76">
        <f t="shared" si="43"/>
        <v>0</v>
      </c>
      <c r="CR22" s="3">
        <f t="shared" si="44"/>
        <v>0</v>
      </c>
      <c r="CS22" s="3">
        <f t="shared" si="45"/>
        <v>12488076.64631515</v>
      </c>
      <c r="CT22" s="36">
        <v>0.08</v>
      </c>
      <c r="CU22" s="3">
        <f t="shared" si="46"/>
        <v>-999046.13170521206</v>
      </c>
      <c r="CV22" s="3">
        <f t="shared" si="47"/>
        <v>11489030.514609938</v>
      </c>
      <c r="CX22" s="35">
        <v>47</v>
      </c>
      <c r="CY22" s="3">
        <f t="shared" si="48"/>
        <v>11489030.514609938</v>
      </c>
      <c r="CZ22" s="3"/>
      <c r="DA22" s="3"/>
      <c r="DB22" s="76">
        <f t="shared" si="49"/>
        <v>0</v>
      </c>
      <c r="DC22" s="3">
        <f t="shared" si="50"/>
        <v>0</v>
      </c>
      <c r="DD22" s="3">
        <f t="shared" si="51"/>
        <v>11489030.514609938</v>
      </c>
      <c r="DE22" s="36">
        <v>0.08</v>
      </c>
      <c r="DF22" s="3">
        <f t="shared" si="52"/>
        <v>-919122.44116879511</v>
      </c>
      <c r="DG22" s="3">
        <f t="shared" si="53"/>
        <v>10569908.073441144</v>
      </c>
    </row>
    <row r="23" spans="2:111" x14ac:dyDescent="0.25">
      <c r="B23" s="45">
        <v>50</v>
      </c>
      <c r="C23" s="46" t="s">
        <v>136</v>
      </c>
      <c r="D23" s="47">
        <v>130500.44999999998</v>
      </c>
      <c r="E23" s="48">
        <v>0</v>
      </c>
      <c r="F23" s="49"/>
      <c r="G23" s="50">
        <v>130500.44999999998</v>
      </c>
      <c r="H23" s="50">
        <v>0</v>
      </c>
      <c r="I23" s="50">
        <v>130500.44999999998</v>
      </c>
      <c r="J23" s="51">
        <v>0.55000000000000004</v>
      </c>
      <c r="K23" s="50">
        <v>71775.247499999998</v>
      </c>
      <c r="L23" s="50">
        <v>58725.202499999985</v>
      </c>
      <c r="N23" s="35">
        <v>50</v>
      </c>
      <c r="O23" s="3"/>
      <c r="P23" s="3">
        <f t="shared" si="0"/>
        <v>0</v>
      </c>
      <c r="Q23" s="3"/>
      <c r="R23" s="76">
        <f t="shared" si="1"/>
        <v>0</v>
      </c>
      <c r="S23" s="3">
        <f t="shared" si="2"/>
        <v>0</v>
      </c>
      <c r="T23" s="3">
        <f t="shared" si="3"/>
        <v>0</v>
      </c>
      <c r="U23" s="36">
        <v>0.55000000000000004</v>
      </c>
      <c r="V23" s="3">
        <f t="shared" si="4"/>
        <v>0</v>
      </c>
      <c r="W23" s="3">
        <f t="shared" si="5"/>
        <v>0</v>
      </c>
      <c r="X23"/>
      <c r="Y23" s="35">
        <v>50</v>
      </c>
      <c r="Z23" s="3">
        <f t="shared" si="6"/>
        <v>0</v>
      </c>
      <c r="AA23" s="3"/>
      <c r="AB23" s="3"/>
      <c r="AC23" s="76">
        <f t="shared" si="7"/>
        <v>0</v>
      </c>
      <c r="AD23" s="3">
        <f t="shared" si="8"/>
        <v>0</v>
      </c>
      <c r="AE23" s="3">
        <f t="shared" si="9"/>
        <v>0</v>
      </c>
      <c r="AF23" s="36">
        <v>0.55000000000000004</v>
      </c>
      <c r="AG23" s="3">
        <f t="shared" si="10"/>
        <v>0</v>
      </c>
      <c r="AH23" s="3">
        <f t="shared" si="11"/>
        <v>0</v>
      </c>
      <c r="AI23"/>
      <c r="AJ23" s="35">
        <v>50</v>
      </c>
      <c r="AK23" s="3">
        <f t="shared" si="12"/>
        <v>0</v>
      </c>
      <c r="AL23" s="3"/>
      <c r="AM23" s="3"/>
      <c r="AN23" s="76">
        <f t="shared" si="13"/>
        <v>0</v>
      </c>
      <c r="AO23" s="3">
        <f t="shared" si="14"/>
        <v>0</v>
      </c>
      <c r="AP23" s="3">
        <f t="shared" si="15"/>
        <v>0</v>
      </c>
      <c r="AQ23" s="36">
        <v>0.55000000000000004</v>
      </c>
      <c r="AR23" s="3">
        <f t="shared" si="16"/>
        <v>0</v>
      </c>
      <c r="AS23" s="3">
        <f t="shared" si="17"/>
        <v>0</v>
      </c>
      <c r="AT23"/>
      <c r="AU23" s="35">
        <v>50</v>
      </c>
      <c r="AV23" s="3">
        <f t="shared" si="18"/>
        <v>0</v>
      </c>
      <c r="AW23" s="3"/>
      <c r="AX23" s="3"/>
      <c r="AY23" s="76">
        <f t="shared" si="19"/>
        <v>0</v>
      </c>
      <c r="AZ23" s="3">
        <f t="shared" si="20"/>
        <v>0</v>
      </c>
      <c r="BA23" s="3">
        <f t="shared" si="21"/>
        <v>0</v>
      </c>
      <c r="BB23" s="36">
        <v>0.55000000000000004</v>
      </c>
      <c r="BC23" s="3">
        <f t="shared" si="22"/>
        <v>0</v>
      </c>
      <c r="BD23" s="3">
        <f t="shared" si="23"/>
        <v>0</v>
      </c>
      <c r="BE23"/>
      <c r="BF23" s="35">
        <v>50</v>
      </c>
      <c r="BG23" s="3">
        <f t="shared" si="24"/>
        <v>0</v>
      </c>
      <c r="BH23" s="3"/>
      <c r="BI23" s="3"/>
      <c r="BJ23" s="76">
        <f t="shared" si="25"/>
        <v>0</v>
      </c>
      <c r="BK23" s="3">
        <f t="shared" si="26"/>
        <v>0</v>
      </c>
      <c r="BL23" s="3">
        <f t="shared" si="27"/>
        <v>0</v>
      </c>
      <c r="BM23" s="36">
        <v>0.55000000000000004</v>
      </c>
      <c r="BN23" s="3">
        <f t="shared" si="28"/>
        <v>0</v>
      </c>
      <c r="BO23" s="3">
        <f t="shared" si="29"/>
        <v>0</v>
      </c>
      <c r="BQ23" s="35">
        <v>50</v>
      </c>
      <c r="BR23" s="3">
        <f t="shared" si="30"/>
        <v>0</v>
      </c>
      <c r="BS23" s="3"/>
      <c r="BT23" s="3"/>
      <c r="BU23" s="76">
        <f t="shared" si="31"/>
        <v>0</v>
      </c>
      <c r="BV23" s="3">
        <f t="shared" si="32"/>
        <v>0</v>
      </c>
      <c r="BW23" s="3">
        <f t="shared" si="33"/>
        <v>0</v>
      </c>
      <c r="BX23" s="36">
        <v>0.55000000000000004</v>
      </c>
      <c r="BY23" s="3">
        <f t="shared" si="34"/>
        <v>0</v>
      </c>
      <c r="BZ23" s="3">
        <f t="shared" si="35"/>
        <v>0</v>
      </c>
      <c r="CB23" s="35">
        <v>50</v>
      </c>
      <c r="CC23" s="3">
        <f t="shared" si="36"/>
        <v>0</v>
      </c>
      <c r="CD23" s="3"/>
      <c r="CE23" s="3"/>
      <c r="CF23" s="76">
        <f t="shared" si="37"/>
        <v>0</v>
      </c>
      <c r="CG23" s="3">
        <f t="shared" si="38"/>
        <v>0</v>
      </c>
      <c r="CH23" s="3">
        <f t="shared" si="39"/>
        <v>0</v>
      </c>
      <c r="CI23" s="36">
        <v>0.55000000000000004</v>
      </c>
      <c r="CJ23" s="3">
        <f t="shared" si="40"/>
        <v>0</v>
      </c>
      <c r="CK23" s="3">
        <f t="shared" si="41"/>
        <v>0</v>
      </c>
      <c r="CM23" s="35">
        <v>50</v>
      </c>
      <c r="CN23" s="3">
        <f t="shared" si="42"/>
        <v>0</v>
      </c>
      <c r="CO23" s="3"/>
      <c r="CP23" s="3"/>
      <c r="CQ23" s="76">
        <f t="shared" si="43"/>
        <v>0</v>
      </c>
      <c r="CR23" s="3">
        <f t="shared" si="44"/>
        <v>0</v>
      </c>
      <c r="CS23" s="3">
        <f t="shared" si="45"/>
        <v>0</v>
      </c>
      <c r="CT23" s="36">
        <v>0.55000000000000004</v>
      </c>
      <c r="CU23" s="3">
        <f t="shared" si="46"/>
        <v>0</v>
      </c>
      <c r="CV23" s="3">
        <f t="shared" si="47"/>
        <v>0</v>
      </c>
      <c r="CX23" s="35">
        <v>50</v>
      </c>
      <c r="CY23" s="3">
        <f t="shared" si="48"/>
        <v>0</v>
      </c>
      <c r="CZ23" s="3"/>
      <c r="DA23" s="3"/>
      <c r="DB23" s="76">
        <f t="shared" si="49"/>
        <v>0</v>
      </c>
      <c r="DC23" s="3">
        <f t="shared" si="50"/>
        <v>0</v>
      </c>
      <c r="DD23" s="3">
        <f t="shared" si="51"/>
        <v>0</v>
      </c>
      <c r="DE23" s="36">
        <v>0.55000000000000004</v>
      </c>
      <c r="DF23" s="3">
        <f t="shared" si="52"/>
        <v>0</v>
      </c>
      <c r="DG23" s="3">
        <f t="shared" si="53"/>
        <v>0</v>
      </c>
    </row>
    <row r="24" spans="2:111" x14ac:dyDescent="0.25">
      <c r="B24" s="45">
        <v>52</v>
      </c>
      <c r="C24" s="46" t="s">
        <v>137</v>
      </c>
      <c r="D24" s="47">
        <v>0</v>
      </c>
      <c r="E24" s="48">
        <v>0</v>
      </c>
      <c r="F24" s="49"/>
      <c r="G24" s="50">
        <v>0</v>
      </c>
      <c r="H24" s="50">
        <v>0</v>
      </c>
      <c r="I24" s="50">
        <v>0</v>
      </c>
      <c r="J24" s="51">
        <v>1</v>
      </c>
      <c r="K24" s="50">
        <v>0</v>
      </c>
      <c r="L24" s="50">
        <v>0</v>
      </c>
      <c r="N24" s="35">
        <v>52</v>
      </c>
      <c r="O24" s="3"/>
      <c r="P24" s="3">
        <f t="shared" si="0"/>
        <v>0</v>
      </c>
      <c r="Q24" s="3"/>
      <c r="R24" s="76">
        <f t="shared" si="1"/>
        <v>0</v>
      </c>
      <c r="S24" s="3">
        <f t="shared" si="2"/>
        <v>0</v>
      </c>
      <c r="T24" s="3">
        <f t="shared" si="3"/>
        <v>0</v>
      </c>
      <c r="U24" s="36">
        <v>0.55000000000000004</v>
      </c>
      <c r="V24" s="3">
        <f t="shared" si="4"/>
        <v>0</v>
      </c>
      <c r="W24" s="3">
        <f t="shared" si="5"/>
        <v>0</v>
      </c>
      <c r="X24"/>
      <c r="Y24" s="35">
        <v>52</v>
      </c>
      <c r="Z24" s="3">
        <f t="shared" si="6"/>
        <v>0</v>
      </c>
      <c r="AA24" s="3"/>
      <c r="AB24" s="3"/>
      <c r="AC24" s="76">
        <f t="shared" si="7"/>
        <v>0</v>
      </c>
      <c r="AD24" s="3">
        <f t="shared" si="8"/>
        <v>0</v>
      </c>
      <c r="AE24" s="3">
        <f t="shared" si="9"/>
        <v>0</v>
      </c>
      <c r="AF24" s="36">
        <v>0.55000000000000004</v>
      </c>
      <c r="AG24" s="3">
        <f t="shared" si="10"/>
        <v>0</v>
      </c>
      <c r="AH24" s="3">
        <f t="shared" si="11"/>
        <v>0</v>
      </c>
      <c r="AI24"/>
      <c r="AJ24" s="35">
        <v>52</v>
      </c>
      <c r="AK24" s="3">
        <f t="shared" si="12"/>
        <v>0</v>
      </c>
      <c r="AL24" s="3"/>
      <c r="AM24" s="3"/>
      <c r="AN24" s="76">
        <f t="shared" si="13"/>
        <v>0</v>
      </c>
      <c r="AO24" s="3">
        <f t="shared" si="14"/>
        <v>0</v>
      </c>
      <c r="AP24" s="3">
        <f t="shared" si="15"/>
        <v>0</v>
      </c>
      <c r="AQ24" s="36">
        <v>0.55000000000000004</v>
      </c>
      <c r="AR24" s="3">
        <f t="shared" si="16"/>
        <v>0</v>
      </c>
      <c r="AS24" s="3">
        <f t="shared" si="17"/>
        <v>0</v>
      </c>
      <c r="AT24"/>
      <c r="AU24" s="35">
        <v>52</v>
      </c>
      <c r="AV24" s="3">
        <f t="shared" si="18"/>
        <v>0</v>
      </c>
      <c r="AW24" s="3"/>
      <c r="AX24" s="3"/>
      <c r="AY24" s="76">
        <f t="shared" si="19"/>
        <v>0</v>
      </c>
      <c r="AZ24" s="3">
        <f t="shared" si="20"/>
        <v>0</v>
      </c>
      <c r="BA24" s="3">
        <f t="shared" si="21"/>
        <v>0</v>
      </c>
      <c r="BB24" s="36">
        <v>0.55000000000000004</v>
      </c>
      <c r="BC24" s="3">
        <f t="shared" si="22"/>
        <v>0</v>
      </c>
      <c r="BD24" s="3">
        <f t="shared" si="23"/>
        <v>0</v>
      </c>
      <c r="BE24"/>
      <c r="BF24" s="35">
        <v>52</v>
      </c>
      <c r="BG24" s="3">
        <f t="shared" si="24"/>
        <v>0</v>
      </c>
      <c r="BH24" s="3"/>
      <c r="BI24" s="3"/>
      <c r="BJ24" s="76">
        <f t="shared" si="25"/>
        <v>0</v>
      </c>
      <c r="BK24" s="3">
        <f t="shared" si="26"/>
        <v>0</v>
      </c>
      <c r="BL24" s="3">
        <f t="shared" si="27"/>
        <v>0</v>
      </c>
      <c r="BM24" s="36">
        <v>0.55000000000000004</v>
      </c>
      <c r="BN24" s="3">
        <f t="shared" si="28"/>
        <v>0</v>
      </c>
      <c r="BO24" s="3">
        <f t="shared" si="29"/>
        <v>0</v>
      </c>
      <c r="BQ24" s="35">
        <v>52</v>
      </c>
      <c r="BR24" s="3">
        <f t="shared" si="30"/>
        <v>0</v>
      </c>
      <c r="BS24" s="3"/>
      <c r="BT24" s="3"/>
      <c r="BU24" s="76">
        <f t="shared" si="31"/>
        <v>0</v>
      </c>
      <c r="BV24" s="3">
        <f t="shared" si="32"/>
        <v>0</v>
      </c>
      <c r="BW24" s="3">
        <f t="shared" si="33"/>
        <v>0</v>
      </c>
      <c r="BX24" s="36">
        <v>0.55000000000000004</v>
      </c>
      <c r="BY24" s="3">
        <f t="shared" si="34"/>
        <v>0</v>
      </c>
      <c r="BZ24" s="3">
        <f t="shared" si="35"/>
        <v>0</v>
      </c>
      <c r="CB24" s="35">
        <v>52</v>
      </c>
      <c r="CC24" s="3">
        <f t="shared" si="36"/>
        <v>0</v>
      </c>
      <c r="CD24" s="3"/>
      <c r="CE24" s="3"/>
      <c r="CF24" s="76">
        <f t="shared" si="37"/>
        <v>0</v>
      </c>
      <c r="CG24" s="3">
        <f t="shared" si="38"/>
        <v>0</v>
      </c>
      <c r="CH24" s="3">
        <f t="shared" si="39"/>
        <v>0</v>
      </c>
      <c r="CI24" s="36">
        <v>0.55000000000000004</v>
      </c>
      <c r="CJ24" s="3">
        <f t="shared" si="40"/>
        <v>0</v>
      </c>
      <c r="CK24" s="3">
        <f t="shared" si="41"/>
        <v>0</v>
      </c>
      <c r="CM24" s="35">
        <v>52</v>
      </c>
      <c r="CN24" s="3">
        <f t="shared" si="42"/>
        <v>0</v>
      </c>
      <c r="CO24" s="3"/>
      <c r="CP24" s="3"/>
      <c r="CQ24" s="76">
        <f t="shared" si="43"/>
        <v>0</v>
      </c>
      <c r="CR24" s="3">
        <f t="shared" si="44"/>
        <v>0</v>
      </c>
      <c r="CS24" s="3">
        <f t="shared" si="45"/>
        <v>0</v>
      </c>
      <c r="CT24" s="36">
        <v>0.55000000000000004</v>
      </c>
      <c r="CU24" s="3">
        <f t="shared" si="46"/>
        <v>0</v>
      </c>
      <c r="CV24" s="3">
        <f t="shared" si="47"/>
        <v>0</v>
      </c>
      <c r="CX24" s="35">
        <v>52</v>
      </c>
      <c r="CY24" s="3">
        <f t="shared" si="48"/>
        <v>0</v>
      </c>
      <c r="CZ24" s="3"/>
      <c r="DA24" s="3"/>
      <c r="DB24" s="76">
        <f t="shared" si="49"/>
        <v>0</v>
      </c>
      <c r="DC24" s="3">
        <f t="shared" si="50"/>
        <v>0</v>
      </c>
      <c r="DD24" s="3">
        <f t="shared" si="51"/>
        <v>0</v>
      </c>
      <c r="DE24" s="36">
        <v>0.55000000000000004</v>
      </c>
      <c r="DF24" s="3">
        <f t="shared" si="52"/>
        <v>0</v>
      </c>
      <c r="DG24" s="3">
        <f t="shared" si="53"/>
        <v>0</v>
      </c>
    </row>
    <row r="25" spans="2:111" x14ac:dyDescent="0.25">
      <c r="B25" s="45">
        <v>95</v>
      </c>
      <c r="C25" s="46" t="s">
        <v>138</v>
      </c>
      <c r="D25" s="47">
        <v>0</v>
      </c>
      <c r="E25" s="48">
        <v>0</v>
      </c>
      <c r="F25" s="49"/>
      <c r="G25" s="50">
        <v>0</v>
      </c>
      <c r="H25" s="50">
        <v>0</v>
      </c>
      <c r="I25" s="50">
        <v>0</v>
      </c>
      <c r="J25" s="51">
        <v>0</v>
      </c>
      <c r="K25" s="50">
        <v>0</v>
      </c>
      <c r="L25" s="50">
        <v>0</v>
      </c>
      <c r="N25" s="35">
        <v>95</v>
      </c>
      <c r="O25" s="3"/>
      <c r="P25" s="3">
        <f t="shared" si="0"/>
        <v>0</v>
      </c>
      <c r="Q25" s="3"/>
      <c r="R25" s="76">
        <f t="shared" si="1"/>
        <v>0</v>
      </c>
      <c r="S25" s="3">
        <f t="shared" si="2"/>
        <v>0</v>
      </c>
      <c r="T25" s="3">
        <f t="shared" si="3"/>
        <v>0</v>
      </c>
      <c r="U25" s="36">
        <v>0</v>
      </c>
      <c r="V25" s="3">
        <f t="shared" si="4"/>
        <v>0</v>
      </c>
      <c r="W25" s="3">
        <f t="shared" si="5"/>
        <v>0</v>
      </c>
      <c r="X25"/>
      <c r="Y25" s="35">
        <v>95</v>
      </c>
      <c r="Z25" s="3">
        <f t="shared" si="6"/>
        <v>0</v>
      </c>
      <c r="AA25" s="3"/>
      <c r="AB25" s="3"/>
      <c r="AC25" s="76">
        <f t="shared" si="7"/>
        <v>0</v>
      </c>
      <c r="AD25" s="3">
        <f t="shared" si="8"/>
        <v>0</v>
      </c>
      <c r="AE25" s="3">
        <f t="shared" si="9"/>
        <v>0</v>
      </c>
      <c r="AF25" s="36">
        <v>0</v>
      </c>
      <c r="AG25" s="3">
        <f t="shared" si="10"/>
        <v>0</v>
      </c>
      <c r="AH25" s="3">
        <f t="shared" si="11"/>
        <v>0</v>
      </c>
      <c r="AI25"/>
      <c r="AJ25" s="35">
        <v>95</v>
      </c>
      <c r="AK25" s="3">
        <f t="shared" si="12"/>
        <v>0</v>
      </c>
      <c r="AL25" s="3"/>
      <c r="AM25" s="3"/>
      <c r="AN25" s="76">
        <f t="shared" si="13"/>
        <v>0</v>
      </c>
      <c r="AO25" s="3">
        <f t="shared" si="14"/>
        <v>0</v>
      </c>
      <c r="AP25" s="3">
        <f t="shared" si="15"/>
        <v>0</v>
      </c>
      <c r="AQ25" s="36">
        <v>0</v>
      </c>
      <c r="AR25" s="3">
        <f t="shared" si="16"/>
        <v>0</v>
      </c>
      <c r="AS25" s="3">
        <f t="shared" si="17"/>
        <v>0</v>
      </c>
      <c r="AT25"/>
      <c r="AU25" s="35">
        <v>95</v>
      </c>
      <c r="AV25" s="3">
        <f t="shared" si="18"/>
        <v>0</v>
      </c>
      <c r="AW25" s="3"/>
      <c r="AX25" s="3"/>
      <c r="AY25" s="76">
        <f t="shared" si="19"/>
        <v>0</v>
      </c>
      <c r="AZ25" s="3">
        <f t="shared" si="20"/>
        <v>0</v>
      </c>
      <c r="BA25" s="3">
        <f t="shared" si="21"/>
        <v>0</v>
      </c>
      <c r="BB25" s="36">
        <v>0</v>
      </c>
      <c r="BC25" s="3">
        <f t="shared" si="22"/>
        <v>0</v>
      </c>
      <c r="BD25" s="3">
        <f t="shared" si="23"/>
        <v>0</v>
      </c>
      <c r="BE25"/>
      <c r="BF25" s="35">
        <v>95</v>
      </c>
      <c r="BG25" s="3">
        <f t="shared" si="24"/>
        <v>0</v>
      </c>
      <c r="BH25" s="3"/>
      <c r="BI25" s="3"/>
      <c r="BJ25" s="76">
        <f t="shared" si="25"/>
        <v>0</v>
      </c>
      <c r="BK25" s="3">
        <f t="shared" si="26"/>
        <v>0</v>
      </c>
      <c r="BL25" s="3">
        <f t="shared" si="27"/>
        <v>0</v>
      </c>
      <c r="BM25" s="36">
        <v>0</v>
      </c>
      <c r="BN25" s="3">
        <f t="shared" si="28"/>
        <v>0</v>
      </c>
      <c r="BO25" s="3">
        <f t="shared" si="29"/>
        <v>0</v>
      </c>
      <c r="BQ25" s="35">
        <v>95</v>
      </c>
      <c r="BR25" s="3">
        <f t="shared" si="30"/>
        <v>0</v>
      </c>
      <c r="BS25" s="3"/>
      <c r="BT25" s="3"/>
      <c r="BU25" s="76">
        <f t="shared" si="31"/>
        <v>0</v>
      </c>
      <c r="BV25" s="3">
        <f t="shared" si="32"/>
        <v>0</v>
      </c>
      <c r="BW25" s="3">
        <f t="shared" si="33"/>
        <v>0</v>
      </c>
      <c r="BX25" s="36">
        <v>0</v>
      </c>
      <c r="BY25" s="3">
        <f t="shared" si="34"/>
        <v>0</v>
      </c>
      <c r="BZ25" s="3">
        <f t="shared" si="35"/>
        <v>0</v>
      </c>
      <c r="CB25" s="35">
        <v>95</v>
      </c>
      <c r="CC25" s="3">
        <f t="shared" si="36"/>
        <v>0</v>
      </c>
      <c r="CD25" s="3"/>
      <c r="CE25" s="3"/>
      <c r="CF25" s="76">
        <f t="shared" si="37"/>
        <v>0</v>
      </c>
      <c r="CG25" s="3">
        <f t="shared" si="38"/>
        <v>0</v>
      </c>
      <c r="CH25" s="3">
        <f t="shared" si="39"/>
        <v>0</v>
      </c>
      <c r="CI25" s="36">
        <v>0</v>
      </c>
      <c r="CJ25" s="3">
        <f t="shared" si="40"/>
        <v>0</v>
      </c>
      <c r="CK25" s="3">
        <f t="shared" si="41"/>
        <v>0</v>
      </c>
      <c r="CM25" s="35">
        <v>95</v>
      </c>
      <c r="CN25" s="3">
        <f t="shared" si="42"/>
        <v>0</v>
      </c>
      <c r="CO25" s="3"/>
      <c r="CP25" s="3"/>
      <c r="CQ25" s="76">
        <f t="shared" si="43"/>
        <v>0</v>
      </c>
      <c r="CR25" s="3">
        <f t="shared" si="44"/>
        <v>0</v>
      </c>
      <c r="CS25" s="3">
        <f t="shared" si="45"/>
        <v>0</v>
      </c>
      <c r="CT25" s="36">
        <v>0</v>
      </c>
      <c r="CU25" s="3">
        <f t="shared" si="46"/>
        <v>0</v>
      </c>
      <c r="CV25" s="3">
        <f t="shared" si="47"/>
        <v>0</v>
      </c>
      <c r="CX25" s="35">
        <v>95</v>
      </c>
      <c r="CY25" s="3">
        <f t="shared" si="48"/>
        <v>0</v>
      </c>
      <c r="CZ25" s="3"/>
      <c r="DA25" s="3"/>
      <c r="DB25" s="76">
        <f t="shared" si="49"/>
        <v>0</v>
      </c>
      <c r="DC25" s="3">
        <f t="shared" si="50"/>
        <v>0</v>
      </c>
      <c r="DD25" s="3">
        <f t="shared" si="51"/>
        <v>0</v>
      </c>
      <c r="DE25" s="36">
        <v>0</v>
      </c>
      <c r="DF25" s="3">
        <f t="shared" si="52"/>
        <v>0</v>
      </c>
      <c r="DG25" s="3">
        <f t="shared" si="53"/>
        <v>0</v>
      </c>
    </row>
    <row r="26" spans="2:111" x14ac:dyDescent="0.25">
      <c r="B26" s="55">
        <v>3</v>
      </c>
      <c r="C26" s="56" t="s">
        <v>139</v>
      </c>
      <c r="D26" s="47">
        <v>1601587.3299999998</v>
      </c>
      <c r="E26" s="48">
        <v>0</v>
      </c>
      <c r="F26" s="49"/>
      <c r="G26" s="50">
        <v>1601587.3299999998</v>
      </c>
      <c r="H26" s="50">
        <v>0</v>
      </c>
      <c r="I26" s="50">
        <v>1601587.3299999998</v>
      </c>
      <c r="J26" s="51">
        <v>0.05</v>
      </c>
      <c r="K26" s="50">
        <v>80079.366500000004</v>
      </c>
      <c r="L26" s="50">
        <v>1521507.9634999998</v>
      </c>
      <c r="N26"/>
      <c r="O26" s="3"/>
      <c r="P26" s="3">
        <f t="shared" si="0"/>
        <v>0</v>
      </c>
      <c r="Q26" s="3"/>
      <c r="R26" s="76">
        <f t="shared" si="1"/>
        <v>0</v>
      </c>
      <c r="S26" s="3">
        <f t="shared" si="2"/>
        <v>0</v>
      </c>
      <c r="T26" s="3">
        <f t="shared" si="3"/>
        <v>0</v>
      </c>
      <c r="U26" s="3"/>
      <c r="V26" s="3">
        <f t="shared" si="4"/>
        <v>0</v>
      </c>
      <c r="W26" s="3">
        <f t="shared" si="5"/>
        <v>0</v>
      </c>
      <c r="X26"/>
      <c r="Y26"/>
      <c r="Z26" s="3">
        <f t="shared" si="6"/>
        <v>0</v>
      </c>
      <c r="AA26" s="3"/>
      <c r="AB26" s="3"/>
      <c r="AC26" s="76">
        <f t="shared" si="7"/>
        <v>0</v>
      </c>
      <c r="AD26" s="3">
        <f t="shared" si="8"/>
        <v>0</v>
      </c>
      <c r="AE26" s="3">
        <f t="shared" si="9"/>
        <v>0</v>
      </c>
      <c r="AF26" s="3"/>
      <c r="AG26" s="3">
        <f t="shared" si="10"/>
        <v>0</v>
      </c>
      <c r="AH26" s="3">
        <f t="shared" si="11"/>
        <v>0</v>
      </c>
      <c r="AI26"/>
      <c r="AJ26"/>
      <c r="AK26" s="3">
        <f t="shared" si="12"/>
        <v>0</v>
      </c>
      <c r="AL26" s="3"/>
      <c r="AM26" s="3"/>
      <c r="AN26" s="76">
        <f t="shared" si="13"/>
        <v>0</v>
      </c>
      <c r="AO26" s="3">
        <f t="shared" si="14"/>
        <v>0</v>
      </c>
      <c r="AP26" s="3">
        <f t="shared" si="15"/>
        <v>0</v>
      </c>
      <c r="AQ26" s="3"/>
      <c r="AR26" s="3">
        <f t="shared" si="16"/>
        <v>0</v>
      </c>
      <c r="AS26" s="3">
        <f t="shared" si="17"/>
        <v>0</v>
      </c>
      <c r="AT26"/>
      <c r="AU26"/>
      <c r="AV26" s="3">
        <f t="shared" si="18"/>
        <v>0</v>
      </c>
      <c r="AW26" s="3"/>
      <c r="AX26" s="3"/>
      <c r="AY26" s="76">
        <f t="shared" si="19"/>
        <v>0</v>
      </c>
      <c r="AZ26" s="3">
        <f t="shared" si="20"/>
        <v>0</v>
      </c>
      <c r="BA26" s="3">
        <f t="shared" si="21"/>
        <v>0</v>
      </c>
      <c r="BB26" s="3"/>
      <c r="BC26" s="3">
        <f t="shared" si="22"/>
        <v>0</v>
      </c>
      <c r="BD26" s="3">
        <f t="shared" si="23"/>
        <v>0</v>
      </c>
      <c r="BE26"/>
      <c r="BF26"/>
      <c r="BG26" s="3">
        <f t="shared" si="24"/>
        <v>0</v>
      </c>
      <c r="BH26" s="3"/>
      <c r="BI26" s="3"/>
      <c r="BJ26" s="76">
        <f t="shared" si="25"/>
        <v>0</v>
      </c>
      <c r="BK26" s="3">
        <f t="shared" si="26"/>
        <v>0</v>
      </c>
      <c r="BL26" s="3">
        <f t="shared" si="27"/>
        <v>0</v>
      </c>
      <c r="BM26" s="3"/>
      <c r="BN26" s="3">
        <f t="shared" si="28"/>
        <v>0</v>
      </c>
      <c r="BO26" s="3">
        <f t="shared" si="29"/>
        <v>0</v>
      </c>
      <c r="BQ26"/>
      <c r="BR26" s="3">
        <f t="shared" si="30"/>
        <v>0</v>
      </c>
      <c r="BS26" s="3"/>
      <c r="BT26" s="3"/>
      <c r="BU26" s="76">
        <f t="shared" si="31"/>
        <v>0</v>
      </c>
      <c r="BV26" s="3">
        <f t="shared" si="32"/>
        <v>0</v>
      </c>
      <c r="BW26" s="3">
        <f t="shared" si="33"/>
        <v>0</v>
      </c>
      <c r="BX26" s="3"/>
      <c r="BY26" s="3">
        <f t="shared" si="34"/>
        <v>0</v>
      </c>
      <c r="BZ26" s="3">
        <f t="shared" si="35"/>
        <v>0</v>
      </c>
      <c r="CB26"/>
      <c r="CC26" s="3">
        <f t="shared" si="36"/>
        <v>0</v>
      </c>
      <c r="CD26" s="3"/>
      <c r="CE26" s="3"/>
      <c r="CF26" s="76">
        <f t="shared" si="37"/>
        <v>0</v>
      </c>
      <c r="CG26" s="3">
        <f t="shared" si="38"/>
        <v>0</v>
      </c>
      <c r="CH26" s="3">
        <f t="shared" si="39"/>
        <v>0</v>
      </c>
      <c r="CI26" s="3"/>
      <c r="CJ26" s="3">
        <f t="shared" si="40"/>
        <v>0</v>
      </c>
      <c r="CK26" s="3">
        <f t="shared" si="41"/>
        <v>0</v>
      </c>
      <c r="CM26"/>
      <c r="CN26" s="3">
        <f t="shared" si="42"/>
        <v>0</v>
      </c>
      <c r="CO26" s="3"/>
      <c r="CP26" s="3"/>
      <c r="CQ26" s="76">
        <f t="shared" si="43"/>
        <v>0</v>
      </c>
      <c r="CR26" s="3">
        <f t="shared" si="44"/>
        <v>0</v>
      </c>
      <c r="CS26" s="3">
        <f t="shared" si="45"/>
        <v>0</v>
      </c>
      <c r="CT26" s="3"/>
      <c r="CU26" s="3">
        <f t="shared" si="46"/>
        <v>0</v>
      </c>
      <c r="CV26" s="3">
        <f t="shared" si="47"/>
        <v>0</v>
      </c>
      <c r="CX26"/>
      <c r="CY26" s="3">
        <f t="shared" si="48"/>
        <v>0</v>
      </c>
      <c r="CZ26" s="3"/>
      <c r="DA26" s="3"/>
      <c r="DB26" s="76">
        <f t="shared" si="49"/>
        <v>0</v>
      </c>
      <c r="DC26" s="3">
        <f t="shared" si="50"/>
        <v>0</v>
      </c>
      <c r="DD26" s="3">
        <f t="shared" si="51"/>
        <v>0</v>
      </c>
      <c r="DE26" s="3"/>
      <c r="DF26" s="3">
        <f t="shared" si="52"/>
        <v>0</v>
      </c>
      <c r="DG26" s="3">
        <f t="shared" si="53"/>
        <v>0</v>
      </c>
    </row>
    <row r="27" spans="2:111" x14ac:dyDescent="0.25">
      <c r="B27" s="55"/>
      <c r="C27" s="56" t="s">
        <v>140</v>
      </c>
      <c r="D27" s="57" t="s">
        <v>140</v>
      </c>
      <c r="E27" s="49"/>
      <c r="F27" s="49"/>
      <c r="G27" s="50">
        <v>0</v>
      </c>
      <c r="H27" s="50">
        <v>0</v>
      </c>
      <c r="I27" s="50"/>
      <c r="J27" s="51">
        <v>0</v>
      </c>
      <c r="K27" s="50">
        <v>0</v>
      </c>
      <c r="L27" s="50">
        <v>0</v>
      </c>
      <c r="N27"/>
      <c r="O27" s="3"/>
      <c r="P27" s="3">
        <f t="shared" si="0"/>
        <v>0</v>
      </c>
      <c r="Q27" s="3"/>
      <c r="R27" s="76">
        <f t="shared" si="1"/>
        <v>0</v>
      </c>
      <c r="S27" s="3">
        <f t="shared" si="2"/>
        <v>0</v>
      </c>
      <c r="T27" s="3">
        <f t="shared" si="3"/>
        <v>0</v>
      </c>
      <c r="U27" s="3"/>
      <c r="V27" s="3">
        <f t="shared" si="4"/>
        <v>0</v>
      </c>
      <c r="W27" s="3">
        <f t="shared" si="5"/>
        <v>0</v>
      </c>
      <c r="X27"/>
      <c r="Y27"/>
      <c r="Z27" s="3">
        <f t="shared" si="6"/>
        <v>0</v>
      </c>
      <c r="AA27" s="3"/>
      <c r="AB27" s="3"/>
      <c r="AC27" s="76">
        <f t="shared" si="7"/>
        <v>0</v>
      </c>
      <c r="AD27" s="3">
        <f t="shared" si="8"/>
        <v>0</v>
      </c>
      <c r="AE27" s="3">
        <f t="shared" si="9"/>
        <v>0</v>
      </c>
      <c r="AF27" s="3"/>
      <c r="AG27" s="3">
        <f t="shared" si="10"/>
        <v>0</v>
      </c>
      <c r="AH27" s="3">
        <f t="shared" si="11"/>
        <v>0</v>
      </c>
      <c r="AI27"/>
      <c r="AJ27"/>
      <c r="AK27" s="3">
        <f t="shared" si="12"/>
        <v>0</v>
      </c>
      <c r="AL27" s="3"/>
      <c r="AM27" s="3"/>
      <c r="AN27" s="76">
        <f t="shared" si="13"/>
        <v>0</v>
      </c>
      <c r="AO27" s="3">
        <f t="shared" si="14"/>
        <v>0</v>
      </c>
      <c r="AP27" s="3">
        <f t="shared" si="15"/>
        <v>0</v>
      </c>
      <c r="AQ27" s="3"/>
      <c r="AR27" s="3">
        <f t="shared" si="16"/>
        <v>0</v>
      </c>
      <c r="AS27" s="3">
        <f t="shared" si="17"/>
        <v>0</v>
      </c>
      <c r="AT27"/>
      <c r="AU27"/>
      <c r="AV27" s="3">
        <f t="shared" si="18"/>
        <v>0</v>
      </c>
      <c r="AW27" s="3"/>
      <c r="AX27" s="3"/>
      <c r="AY27" s="76">
        <f t="shared" si="19"/>
        <v>0</v>
      </c>
      <c r="AZ27" s="3">
        <f t="shared" si="20"/>
        <v>0</v>
      </c>
      <c r="BA27" s="3">
        <f t="shared" si="21"/>
        <v>0</v>
      </c>
      <c r="BB27" s="3"/>
      <c r="BC27" s="3">
        <f t="shared" si="22"/>
        <v>0</v>
      </c>
      <c r="BD27" s="3">
        <f t="shared" si="23"/>
        <v>0</v>
      </c>
      <c r="BE27"/>
      <c r="BF27"/>
      <c r="BG27" s="3">
        <f t="shared" si="24"/>
        <v>0</v>
      </c>
      <c r="BH27" s="3"/>
      <c r="BI27" s="3"/>
      <c r="BJ27" s="76">
        <f t="shared" si="25"/>
        <v>0</v>
      </c>
      <c r="BK27" s="3">
        <f t="shared" si="26"/>
        <v>0</v>
      </c>
      <c r="BL27" s="3">
        <f t="shared" si="27"/>
        <v>0</v>
      </c>
      <c r="BM27" s="3"/>
      <c r="BN27" s="3">
        <f t="shared" si="28"/>
        <v>0</v>
      </c>
      <c r="BO27" s="3">
        <f t="shared" si="29"/>
        <v>0</v>
      </c>
      <c r="BQ27"/>
      <c r="BR27" s="3">
        <f t="shared" si="30"/>
        <v>0</v>
      </c>
      <c r="BS27" s="3"/>
      <c r="BT27" s="3"/>
      <c r="BU27" s="76">
        <f t="shared" si="31"/>
        <v>0</v>
      </c>
      <c r="BV27" s="3">
        <f t="shared" si="32"/>
        <v>0</v>
      </c>
      <c r="BW27" s="3">
        <f t="shared" si="33"/>
        <v>0</v>
      </c>
      <c r="BX27" s="3"/>
      <c r="BY27" s="3">
        <f t="shared" si="34"/>
        <v>0</v>
      </c>
      <c r="BZ27" s="3">
        <f t="shared" si="35"/>
        <v>0</v>
      </c>
      <c r="CB27"/>
      <c r="CC27" s="3">
        <f t="shared" si="36"/>
        <v>0</v>
      </c>
      <c r="CD27" s="3"/>
      <c r="CE27" s="3"/>
      <c r="CF27" s="76">
        <f t="shared" si="37"/>
        <v>0</v>
      </c>
      <c r="CG27" s="3">
        <f t="shared" si="38"/>
        <v>0</v>
      </c>
      <c r="CH27" s="3">
        <f t="shared" si="39"/>
        <v>0</v>
      </c>
      <c r="CI27" s="3"/>
      <c r="CJ27" s="3">
        <f t="shared" si="40"/>
        <v>0</v>
      </c>
      <c r="CK27" s="3">
        <f t="shared" si="41"/>
        <v>0</v>
      </c>
      <c r="CM27"/>
      <c r="CN27" s="3">
        <f t="shared" si="42"/>
        <v>0</v>
      </c>
      <c r="CO27" s="3"/>
      <c r="CP27" s="3"/>
      <c r="CQ27" s="76">
        <f t="shared" si="43"/>
        <v>0</v>
      </c>
      <c r="CR27" s="3">
        <f t="shared" si="44"/>
        <v>0</v>
      </c>
      <c r="CS27" s="3">
        <f t="shared" si="45"/>
        <v>0</v>
      </c>
      <c r="CT27" s="3"/>
      <c r="CU27" s="3">
        <f t="shared" si="46"/>
        <v>0</v>
      </c>
      <c r="CV27" s="3">
        <f t="shared" si="47"/>
        <v>0</v>
      </c>
      <c r="CX27"/>
      <c r="CY27" s="3">
        <f t="shared" si="48"/>
        <v>0</v>
      </c>
      <c r="CZ27" s="3"/>
      <c r="DA27" s="3"/>
      <c r="DB27" s="76">
        <f t="shared" si="49"/>
        <v>0</v>
      </c>
      <c r="DC27" s="3">
        <f t="shared" si="50"/>
        <v>0</v>
      </c>
      <c r="DD27" s="3">
        <f t="shared" si="51"/>
        <v>0</v>
      </c>
      <c r="DE27" s="3"/>
      <c r="DF27" s="3">
        <f t="shared" si="52"/>
        <v>0</v>
      </c>
      <c r="DG27" s="3">
        <f t="shared" si="53"/>
        <v>0</v>
      </c>
    </row>
    <row r="28" spans="2:111" x14ac:dyDescent="0.25">
      <c r="B28" s="55"/>
      <c r="C28" s="56" t="s">
        <v>140</v>
      </c>
      <c r="D28" s="57" t="s">
        <v>140</v>
      </c>
      <c r="E28" s="49"/>
      <c r="F28" s="49"/>
      <c r="G28" s="50">
        <v>0</v>
      </c>
      <c r="H28" s="50">
        <v>0</v>
      </c>
      <c r="I28" s="50"/>
      <c r="J28" s="51">
        <v>0</v>
      </c>
      <c r="K28" s="50">
        <v>0</v>
      </c>
      <c r="L28" s="50">
        <v>0</v>
      </c>
      <c r="N28"/>
      <c r="O28" s="3"/>
      <c r="P28" s="3">
        <f t="shared" si="0"/>
        <v>0</v>
      </c>
      <c r="Q28" s="3"/>
      <c r="R28" s="76">
        <f t="shared" si="1"/>
        <v>0</v>
      </c>
      <c r="S28" s="3">
        <f t="shared" si="2"/>
        <v>0</v>
      </c>
      <c r="T28" s="3">
        <f t="shared" si="3"/>
        <v>0</v>
      </c>
      <c r="U28" s="3"/>
      <c r="V28" s="3">
        <f t="shared" si="4"/>
        <v>0</v>
      </c>
      <c r="W28" s="3">
        <f t="shared" si="5"/>
        <v>0</v>
      </c>
      <c r="X28"/>
      <c r="Y28"/>
      <c r="Z28" s="3">
        <f t="shared" si="6"/>
        <v>0</v>
      </c>
      <c r="AA28" s="3"/>
      <c r="AB28" s="3"/>
      <c r="AC28" s="76">
        <f t="shared" si="7"/>
        <v>0</v>
      </c>
      <c r="AD28" s="3">
        <f t="shared" si="8"/>
        <v>0</v>
      </c>
      <c r="AE28" s="3">
        <f t="shared" si="9"/>
        <v>0</v>
      </c>
      <c r="AF28" s="3"/>
      <c r="AG28" s="3">
        <f t="shared" si="10"/>
        <v>0</v>
      </c>
      <c r="AH28" s="3">
        <f t="shared" si="11"/>
        <v>0</v>
      </c>
      <c r="AI28"/>
      <c r="AJ28"/>
      <c r="AK28" s="3">
        <f t="shared" si="12"/>
        <v>0</v>
      </c>
      <c r="AL28" s="3"/>
      <c r="AM28" s="3"/>
      <c r="AN28" s="76">
        <f t="shared" si="13"/>
        <v>0</v>
      </c>
      <c r="AO28" s="3">
        <f t="shared" si="14"/>
        <v>0</v>
      </c>
      <c r="AP28" s="3">
        <f t="shared" si="15"/>
        <v>0</v>
      </c>
      <c r="AQ28" s="3"/>
      <c r="AR28" s="3">
        <f t="shared" si="16"/>
        <v>0</v>
      </c>
      <c r="AS28" s="3">
        <f t="shared" si="17"/>
        <v>0</v>
      </c>
      <c r="AT28"/>
      <c r="AU28"/>
      <c r="AV28" s="3">
        <f t="shared" si="18"/>
        <v>0</v>
      </c>
      <c r="AW28" s="3"/>
      <c r="AX28" s="3"/>
      <c r="AY28" s="76">
        <f t="shared" si="19"/>
        <v>0</v>
      </c>
      <c r="AZ28" s="3">
        <f t="shared" si="20"/>
        <v>0</v>
      </c>
      <c r="BA28" s="3">
        <f t="shared" si="21"/>
        <v>0</v>
      </c>
      <c r="BB28" s="3"/>
      <c r="BC28" s="3">
        <f t="shared" si="22"/>
        <v>0</v>
      </c>
      <c r="BD28" s="3">
        <f t="shared" si="23"/>
        <v>0</v>
      </c>
      <c r="BE28"/>
      <c r="BF28"/>
      <c r="BG28" s="3">
        <f t="shared" si="24"/>
        <v>0</v>
      </c>
      <c r="BH28" s="3"/>
      <c r="BI28" s="3"/>
      <c r="BJ28" s="76">
        <f t="shared" si="25"/>
        <v>0</v>
      </c>
      <c r="BK28" s="3">
        <f t="shared" si="26"/>
        <v>0</v>
      </c>
      <c r="BL28" s="3">
        <f t="shared" si="27"/>
        <v>0</v>
      </c>
      <c r="BM28" s="3"/>
      <c r="BN28" s="3">
        <f t="shared" si="28"/>
        <v>0</v>
      </c>
      <c r="BO28" s="3">
        <f t="shared" si="29"/>
        <v>0</v>
      </c>
      <c r="BQ28"/>
      <c r="BR28" s="3">
        <f t="shared" si="30"/>
        <v>0</v>
      </c>
      <c r="BS28" s="3"/>
      <c r="BT28" s="3"/>
      <c r="BU28" s="76">
        <f t="shared" si="31"/>
        <v>0</v>
      </c>
      <c r="BV28" s="3">
        <f t="shared" si="32"/>
        <v>0</v>
      </c>
      <c r="BW28" s="3">
        <f t="shared" si="33"/>
        <v>0</v>
      </c>
      <c r="BX28" s="3"/>
      <c r="BY28" s="3">
        <f t="shared" si="34"/>
        <v>0</v>
      </c>
      <c r="BZ28" s="3">
        <f t="shared" si="35"/>
        <v>0</v>
      </c>
      <c r="CB28"/>
      <c r="CC28" s="3">
        <f t="shared" si="36"/>
        <v>0</v>
      </c>
      <c r="CD28" s="3"/>
      <c r="CE28" s="3"/>
      <c r="CF28" s="76">
        <f t="shared" si="37"/>
        <v>0</v>
      </c>
      <c r="CG28" s="3">
        <f t="shared" si="38"/>
        <v>0</v>
      </c>
      <c r="CH28" s="3">
        <f t="shared" si="39"/>
        <v>0</v>
      </c>
      <c r="CI28" s="3"/>
      <c r="CJ28" s="3">
        <f t="shared" si="40"/>
        <v>0</v>
      </c>
      <c r="CK28" s="3">
        <f t="shared" si="41"/>
        <v>0</v>
      </c>
      <c r="CM28"/>
      <c r="CN28" s="3">
        <f t="shared" si="42"/>
        <v>0</v>
      </c>
      <c r="CO28" s="3"/>
      <c r="CP28" s="3"/>
      <c r="CQ28" s="76">
        <f t="shared" si="43"/>
        <v>0</v>
      </c>
      <c r="CR28" s="3">
        <f t="shared" si="44"/>
        <v>0</v>
      </c>
      <c r="CS28" s="3">
        <f t="shared" si="45"/>
        <v>0</v>
      </c>
      <c r="CT28" s="3"/>
      <c r="CU28" s="3">
        <f t="shared" si="46"/>
        <v>0</v>
      </c>
      <c r="CV28" s="3">
        <f t="shared" si="47"/>
        <v>0</v>
      </c>
      <c r="CX28"/>
      <c r="CY28" s="3">
        <f t="shared" si="48"/>
        <v>0</v>
      </c>
      <c r="CZ28" s="3"/>
      <c r="DA28" s="3"/>
      <c r="DB28" s="76">
        <f t="shared" si="49"/>
        <v>0</v>
      </c>
      <c r="DC28" s="3">
        <f t="shared" si="50"/>
        <v>0</v>
      </c>
      <c r="DD28" s="3">
        <f t="shared" si="51"/>
        <v>0</v>
      </c>
      <c r="DE28" s="3"/>
      <c r="DF28" s="3">
        <f t="shared" si="52"/>
        <v>0</v>
      </c>
      <c r="DG28" s="3">
        <f t="shared" si="53"/>
        <v>0</v>
      </c>
    </row>
    <row r="29" spans="2:111" ht="15.75" thickBot="1" x14ac:dyDescent="0.3">
      <c r="B29" s="55"/>
      <c r="C29" s="56" t="s">
        <v>140</v>
      </c>
      <c r="D29" s="57" t="s">
        <v>140</v>
      </c>
      <c r="E29" s="49"/>
      <c r="F29" s="49"/>
      <c r="G29" s="50">
        <v>0</v>
      </c>
      <c r="H29" s="50">
        <v>0</v>
      </c>
      <c r="I29" s="50"/>
      <c r="J29" s="51">
        <v>0</v>
      </c>
      <c r="K29" s="50">
        <v>0</v>
      </c>
      <c r="L29" s="50">
        <v>0</v>
      </c>
      <c r="N29"/>
      <c r="O29" s="7">
        <f>SUM(O4:O28)</f>
        <v>0</v>
      </c>
      <c r="P29" s="7">
        <f>SUM(P4:P28)</f>
        <v>27805751.88783019</v>
      </c>
      <c r="Q29" s="7">
        <f t="shared" ref="Q29:T29" si="54">SUM(Q4:Q28)</f>
        <v>0</v>
      </c>
      <c r="R29" s="7">
        <f t="shared" si="54"/>
        <v>27805751.88783019</v>
      </c>
      <c r="S29" s="7">
        <f t="shared" si="54"/>
        <v>41708627.831745282</v>
      </c>
      <c r="T29" s="7">
        <f t="shared" si="54"/>
        <v>41708627.831745282</v>
      </c>
      <c r="U29" s="3"/>
      <c r="V29" s="7">
        <f t="shared" ref="V29:W29" si="55">SUM(V4:V28)</f>
        <v>-4426639.0172354039</v>
      </c>
      <c r="W29" s="7">
        <f t="shared" si="55"/>
        <v>23379112.870594785</v>
      </c>
      <c r="X29"/>
      <c r="Y29"/>
      <c r="Z29" s="7">
        <f>SUM(Z4:Z28)</f>
        <v>23379112.870594785</v>
      </c>
      <c r="AA29" s="7">
        <f>SUM(AA4:AA28)</f>
        <v>0</v>
      </c>
      <c r="AB29" s="7">
        <f t="shared" ref="AB29:AE29" si="56">SUM(AB4:AB28)</f>
        <v>0</v>
      </c>
      <c r="AC29" s="7">
        <f t="shared" si="56"/>
        <v>0</v>
      </c>
      <c r="AD29" s="7">
        <f t="shared" si="56"/>
        <v>0</v>
      </c>
      <c r="AE29" s="7">
        <f t="shared" si="56"/>
        <v>23379112.870594785</v>
      </c>
      <c r="AF29" s="3"/>
      <c r="AG29" s="7">
        <f t="shared" ref="AG29:AH29" si="57">SUM(AG4:AG28)</f>
        <v>-2172235.7562979385</v>
      </c>
      <c r="AH29" s="7">
        <f t="shared" si="57"/>
        <v>21206877.114296846</v>
      </c>
      <c r="AI29"/>
      <c r="AJ29"/>
      <c r="AK29" s="7">
        <f>SUM(AK4:AK28)</f>
        <v>21206877.114296846</v>
      </c>
      <c r="AL29" s="7">
        <f>SUM(AL4:AL28)</f>
        <v>0</v>
      </c>
      <c r="AM29" s="7">
        <f t="shared" ref="AM29:AP29" si="58">SUM(AM4:AM28)</f>
        <v>0</v>
      </c>
      <c r="AN29" s="7">
        <f t="shared" si="58"/>
        <v>0</v>
      </c>
      <c r="AO29" s="7">
        <f t="shared" si="58"/>
        <v>0</v>
      </c>
      <c r="AP29" s="7">
        <f t="shared" si="58"/>
        <v>21206877.114296846</v>
      </c>
      <c r="AQ29" s="3"/>
      <c r="AR29" s="7">
        <f t="shared" ref="AR29:AS29" si="59">SUM(AR4:AR28)</f>
        <v>-1895237.4633466755</v>
      </c>
      <c r="AS29" s="7">
        <f t="shared" si="59"/>
        <v>19311639.650950171</v>
      </c>
      <c r="AT29"/>
      <c r="AU29"/>
      <c r="AV29" s="7">
        <f>SUM(AV4:AV28)</f>
        <v>19311639.650950171</v>
      </c>
      <c r="AW29" s="7">
        <f>SUM(AW4:AW28)</f>
        <v>0</v>
      </c>
      <c r="AX29" s="7">
        <f t="shared" ref="AX29:BA29" si="60">SUM(AX4:AX28)</f>
        <v>0</v>
      </c>
      <c r="AY29" s="7">
        <f t="shared" si="60"/>
        <v>0</v>
      </c>
      <c r="AZ29" s="7">
        <f t="shared" si="60"/>
        <v>0</v>
      </c>
      <c r="BA29" s="7">
        <f t="shared" si="60"/>
        <v>19311639.650950171</v>
      </c>
      <c r="BB29" s="3"/>
      <c r="BC29" s="7">
        <f t="shared" ref="BC29:BD29" si="61">SUM(BC4:BC28)</f>
        <v>-1672637.4697471245</v>
      </c>
      <c r="BD29" s="7">
        <f t="shared" si="61"/>
        <v>17639002.181203045</v>
      </c>
      <c r="BE29"/>
      <c r="BF29"/>
      <c r="BG29" s="7">
        <f>SUM(BG4:BG28)</f>
        <v>17639002.181203045</v>
      </c>
      <c r="BH29" s="7">
        <f>SUM(BH4:BH28)</f>
        <v>0</v>
      </c>
      <c r="BI29" s="7">
        <f t="shared" ref="BI29:BL29" si="62">SUM(BI4:BI28)</f>
        <v>0</v>
      </c>
      <c r="BJ29" s="7">
        <f t="shared" si="62"/>
        <v>0</v>
      </c>
      <c r="BK29" s="7">
        <f t="shared" si="62"/>
        <v>0</v>
      </c>
      <c r="BL29" s="7">
        <f t="shared" si="62"/>
        <v>17639002.181203045</v>
      </c>
      <c r="BM29" s="3"/>
      <c r="BN29" s="7">
        <f t="shared" ref="BN29:BO29" si="63">SUM(BN4:BN28)</f>
        <v>-1489934.5009295228</v>
      </c>
      <c r="BO29" s="7">
        <f t="shared" si="63"/>
        <v>16149067.680273522</v>
      </c>
      <c r="BQ29"/>
      <c r="BR29" s="7">
        <f>SUM(BR4:BR28)</f>
        <v>16149067.680273522</v>
      </c>
      <c r="BS29" s="7">
        <f>SUM(BS4:BS28)</f>
        <v>0</v>
      </c>
      <c r="BT29" s="7">
        <f t="shared" ref="BT29:BW29" si="64">SUM(BT4:BT28)</f>
        <v>0</v>
      </c>
      <c r="BU29" s="7">
        <f t="shared" si="64"/>
        <v>0</v>
      </c>
      <c r="BV29" s="7">
        <f t="shared" si="64"/>
        <v>0</v>
      </c>
      <c r="BW29" s="7">
        <f t="shared" si="64"/>
        <v>16149067.680273522</v>
      </c>
      <c r="BX29" s="3"/>
      <c r="BY29" s="7">
        <f t="shared" ref="BY29:BZ29" si="65">SUM(BY4:BY28)</f>
        <v>-1337059.8529455545</v>
      </c>
      <c r="BZ29" s="7">
        <f t="shared" si="65"/>
        <v>14812007.827327969</v>
      </c>
      <c r="CB29"/>
      <c r="CC29" s="7">
        <f>SUM(CC4:CC28)</f>
        <v>14812007.827327969</v>
      </c>
      <c r="CD29" s="7">
        <f>SUM(CD4:CD28)</f>
        <v>0</v>
      </c>
      <c r="CE29" s="7">
        <f t="shared" ref="CE29:CH29" si="66">SUM(CE4:CE28)</f>
        <v>0</v>
      </c>
      <c r="CF29" s="7">
        <f t="shared" si="66"/>
        <v>0</v>
      </c>
      <c r="CG29" s="7">
        <f t="shared" si="66"/>
        <v>0</v>
      </c>
      <c r="CH29" s="7">
        <f t="shared" si="66"/>
        <v>14812007.827327969</v>
      </c>
      <c r="CI29" s="3"/>
      <c r="CJ29" s="7">
        <f t="shared" ref="CJ29:CK29" si="67">SUM(CJ4:CJ28)</f>
        <v>-1206934.8235279969</v>
      </c>
      <c r="CK29" s="7">
        <f t="shared" si="67"/>
        <v>13605073.003799971</v>
      </c>
      <c r="CM29"/>
      <c r="CN29" s="7">
        <f>SUM(CN4:CN28)</f>
        <v>13605073.003799971</v>
      </c>
      <c r="CO29" s="7">
        <f>SUM(CO4:CO28)</f>
        <v>0</v>
      </c>
      <c r="CP29" s="7">
        <f t="shared" ref="CP29:CS29" si="68">SUM(CP4:CP28)</f>
        <v>0</v>
      </c>
      <c r="CQ29" s="7">
        <f t="shared" si="68"/>
        <v>0</v>
      </c>
      <c r="CR29" s="7">
        <f t="shared" si="68"/>
        <v>0</v>
      </c>
      <c r="CS29" s="7">
        <f t="shared" si="68"/>
        <v>13605073.003799971</v>
      </c>
      <c r="CT29" s="3"/>
      <c r="CU29" s="7">
        <f t="shared" ref="CU29:CV29" si="69">SUM(CU4:CU28)</f>
        <v>-1094518.544804563</v>
      </c>
      <c r="CV29" s="7">
        <f t="shared" si="69"/>
        <v>12510554.458995409</v>
      </c>
      <c r="CX29"/>
      <c r="CY29" s="7">
        <f>SUM(CY4:CY28)</f>
        <v>12510554.458995409</v>
      </c>
      <c r="CZ29" s="7">
        <f>SUM(CZ4:CZ28)</f>
        <v>0</v>
      </c>
      <c r="DA29" s="7">
        <f t="shared" ref="DA29:DD29" si="70">SUM(DA4:DA28)</f>
        <v>0</v>
      </c>
      <c r="DB29" s="7">
        <f t="shared" si="70"/>
        <v>0</v>
      </c>
      <c r="DC29" s="7">
        <f t="shared" si="70"/>
        <v>0</v>
      </c>
      <c r="DD29" s="7">
        <f t="shared" si="70"/>
        <v>12510554.458995409</v>
      </c>
      <c r="DE29" s="3"/>
      <c r="DF29" s="7">
        <f t="shared" ref="DF29:DG29" si="71">SUM(DF4:DF28)</f>
        <v>-996172.45006598893</v>
      </c>
      <c r="DG29" s="7">
        <f t="shared" si="71"/>
        <v>11514382.00892942</v>
      </c>
    </row>
    <row r="30" spans="2:111" ht="15.75" thickTop="1" x14ac:dyDescent="0.25">
      <c r="B30" s="55"/>
      <c r="C30" s="56" t="s">
        <v>140</v>
      </c>
      <c r="D30" s="57" t="s">
        <v>140</v>
      </c>
      <c r="E30" s="49"/>
      <c r="F30" s="49"/>
      <c r="G30" s="50">
        <v>0</v>
      </c>
      <c r="H30" s="50">
        <v>0</v>
      </c>
      <c r="I30" s="50"/>
      <c r="J30" s="51">
        <v>0</v>
      </c>
      <c r="K30" s="50">
        <v>0</v>
      </c>
      <c r="L30" s="50">
        <v>0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Q30"/>
      <c r="BR30"/>
      <c r="BS30"/>
      <c r="BT30"/>
      <c r="BU30"/>
      <c r="BV30"/>
      <c r="BW30"/>
      <c r="BX30"/>
      <c r="BY30"/>
      <c r="BZ30"/>
      <c r="CB30"/>
      <c r="CC30"/>
      <c r="CD30"/>
      <c r="CE30"/>
      <c r="CF30"/>
      <c r="CG30"/>
      <c r="CH30"/>
      <c r="CI30"/>
      <c r="CJ30"/>
      <c r="CK30"/>
      <c r="CM30"/>
      <c r="CN30"/>
      <c r="CO30"/>
      <c r="CP30"/>
      <c r="CQ30"/>
      <c r="CR30"/>
      <c r="CS30"/>
      <c r="CT30"/>
      <c r="CU30"/>
      <c r="CV30"/>
      <c r="CX30"/>
      <c r="CY30"/>
      <c r="CZ30"/>
      <c r="DA30"/>
      <c r="DB30"/>
      <c r="DC30"/>
      <c r="DD30"/>
      <c r="DE30"/>
      <c r="DF30"/>
      <c r="DG30"/>
    </row>
    <row r="31" spans="2:111" x14ac:dyDescent="0.25">
      <c r="B31" s="55"/>
      <c r="C31" s="56" t="s">
        <v>140</v>
      </c>
      <c r="D31" s="57" t="s">
        <v>140</v>
      </c>
      <c r="E31" s="49"/>
      <c r="F31" s="49"/>
      <c r="G31" s="50">
        <v>0</v>
      </c>
      <c r="H31" s="50">
        <v>0</v>
      </c>
      <c r="I31" s="50"/>
      <c r="J31" s="51">
        <v>0</v>
      </c>
      <c r="K31" s="50">
        <v>0</v>
      </c>
      <c r="L31" s="50">
        <v>0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Q31"/>
      <c r="BR31"/>
      <c r="BS31"/>
      <c r="BT31"/>
      <c r="BU31"/>
      <c r="BV31"/>
      <c r="BW31"/>
      <c r="BX31"/>
      <c r="BY31"/>
      <c r="BZ31"/>
      <c r="CB31"/>
      <c r="CC31"/>
      <c r="CD31"/>
      <c r="CE31"/>
      <c r="CF31"/>
      <c r="CG31"/>
      <c r="CH31"/>
      <c r="CI31"/>
      <c r="CJ31"/>
      <c r="CK31"/>
      <c r="CM31"/>
      <c r="CN31"/>
      <c r="CO31"/>
      <c r="CP31"/>
      <c r="CQ31"/>
      <c r="CR31"/>
      <c r="CS31"/>
      <c r="CT31"/>
      <c r="CU31"/>
      <c r="CV31"/>
      <c r="CX31"/>
      <c r="CY31"/>
      <c r="CZ31"/>
      <c r="DA31"/>
      <c r="DB31"/>
      <c r="DC31"/>
      <c r="DD31"/>
      <c r="DE31"/>
      <c r="DF31"/>
      <c r="DG31"/>
    </row>
    <row r="32" spans="2:111" x14ac:dyDescent="0.25">
      <c r="B32" s="55"/>
      <c r="C32" s="56" t="s">
        <v>140</v>
      </c>
      <c r="D32" s="57" t="s">
        <v>140</v>
      </c>
      <c r="E32" s="49"/>
      <c r="F32" s="49"/>
      <c r="G32" s="50">
        <v>0</v>
      </c>
      <c r="H32" s="50">
        <v>0</v>
      </c>
      <c r="I32" s="50"/>
      <c r="J32" s="51">
        <v>0</v>
      </c>
      <c r="K32" s="50">
        <v>0</v>
      </c>
      <c r="L32" s="50">
        <v>0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Q32"/>
      <c r="BR32"/>
      <c r="BS32"/>
      <c r="BT32"/>
      <c r="BU32"/>
      <c r="BV32"/>
      <c r="BW32"/>
      <c r="BX32"/>
      <c r="BY32"/>
      <c r="BZ32"/>
      <c r="CB32"/>
      <c r="CC32"/>
      <c r="CD32"/>
      <c r="CE32"/>
      <c r="CF32"/>
      <c r="CG32"/>
      <c r="CH32"/>
      <c r="CI32"/>
      <c r="CJ32"/>
      <c r="CK32"/>
      <c r="CM32"/>
      <c r="CN32"/>
      <c r="CO32"/>
      <c r="CP32"/>
      <c r="CQ32"/>
      <c r="CR32"/>
      <c r="CS32"/>
      <c r="CT32"/>
      <c r="CU32"/>
      <c r="CV32"/>
      <c r="CX32"/>
      <c r="CY32"/>
      <c r="CZ32"/>
      <c r="DA32"/>
      <c r="DB32"/>
      <c r="DC32"/>
      <c r="DD32"/>
      <c r="DE32"/>
      <c r="DF32"/>
      <c r="DG32"/>
    </row>
    <row r="33" spans="2:111" x14ac:dyDescent="0.25">
      <c r="B33" s="55"/>
      <c r="C33" s="56" t="s">
        <v>140</v>
      </c>
      <c r="D33" s="57" t="s">
        <v>140</v>
      </c>
      <c r="E33" s="49"/>
      <c r="F33" s="49"/>
      <c r="G33" s="50">
        <v>0</v>
      </c>
      <c r="H33" s="50">
        <v>0</v>
      </c>
      <c r="I33" s="50"/>
      <c r="J33" s="51">
        <v>0</v>
      </c>
      <c r="K33" s="50">
        <v>0</v>
      </c>
      <c r="L33" s="50">
        <v>0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Q33"/>
      <c r="BR33"/>
      <c r="BS33"/>
      <c r="BT33"/>
      <c r="BU33"/>
      <c r="BV33"/>
      <c r="BW33"/>
      <c r="BX33"/>
      <c r="BY33"/>
      <c r="BZ33"/>
      <c r="CB33"/>
      <c r="CC33"/>
      <c r="CD33"/>
      <c r="CE33"/>
      <c r="CF33"/>
      <c r="CG33"/>
      <c r="CH33"/>
      <c r="CI33"/>
      <c r="CJ33"/>
      <c r="CK33"/>
      <c r="CM33"/>
      <c r="CN33"/>
      <c r="CO33"/>
      <c r="CP33"/>
      <c r="CQ33"/>
      <c r="CR33"/>
      <c r="CS33"/>
      <c r="CT33"/>
      <c r="CU33"/>
      <c r="CV33"/>
      <c r="CX33"/>
      <c r="CY33"/>
      <c r="CZ33"/>
      <c r="DA33"/>
      <c r="DB33"/>
      <c r="DC33"/>
      <c r="DD33"/>
      <c r="DE33"/>
      <c r="DF33"/>
      <c r="DG33"/>
    </row>
    <row r="34" spans="2:111" x14ac:dyDescent="0.25">
      <c r="B34" s="55"/>
      <c r="C34" s="56" t="s">
        <v>140</v>
      </c>
      <c r="D34" s="57" t="s">
        <v>140</v>
      </c>
      <c r="E34" s="49"/>
      <c r="F34" s="49"/>
      <c r="G34" s="50">
        <v>0</v>
      </c>
      <c r="H34" s="50">
        <v>0</v>
      </c>
      <c r="I34" s="50"/>
      <c r="J34" s="51">
        <v>0</v>
      </c>
      <c r="K34" s="50">
        <v>0</v>
      </c>
      <c r="L34" s="50">
        <v>0</v>
      </c>
      <c r="N34" s="100" t="s">
        <v>141</v>
      </c>
      <c r="O34" s="100"/>
      <c r="P34" s="100"/>
      <c r="Q34" s="100"/>
      <c r="R34" s="100"/>
      <c r="S34" s="100"/>
      <c r="T34" s="100"/>
      <c r="U34" s="100"/>
      <c r="V34" s="100"/>
      <c r="W34" s="100"/>
      <c r="X34"/>
      <c r="Y34" s="100" t="s">
        <v>142</v>
      </c>
      <c r="Z34" s="100"/>
      <c r="AA34" s="100"/>
      <c r="AB34" s="100"/>
      <c r="AC34" s="100"/>
      <c r="AD34" s="100"/>
      <c r="AE34" s="100"/>
      <c r="AF34" s="100"/>
      <c r="AG34" s="100"/>
      <c r="AH34" s="100"/>
      <c r="AI34"/>
      <c r="AJ34" s="100" t="s">
        <v>143</v>
      </c>
      <c r="AK34" s="100"/>
      <c r="AL34" s="100"/>
      <c r="AM34" s="100"/>
      <c r="AN34" s="100"/>
      <c r="AO34" s="100"/>
      <c r="AP34" s="100"/>
      <c r="AQ34" s="100"/>
      <c r="AR34" s="100"/>
      <c r="AS34" s="100"/>
      <c r="AT34"/>
      <c r="AU34" s="100" t="s">
        <v>144</v>
      </c>
      <c r="AV34" s="100"/>
      <c r="AW34" s="100"/>
      <c r="AX34" s="100"/>
      <c r="AY34" s="100"/>
      <c r="AZ34" s="100"/>
      <c r="BA34" s="100"/>
      <c r="BB34" s="100"/>
      <c r="BC34" s="100"/>
      <c r="BD34" s="100"/>
      <c r="BE34"/>
      <c r="BF34" s="100" t="s">
        <v>145</v>
      </c>
      <c r="BG34" s="100"/>
      <c r="BH34" s="100"/>
      <c r="BI34" s="100"/>
      <c r="BJ34" s="100"/>
      <c r="BK34" s="100"/>
      <c r="BL34" s="100"/>
      <c r="BM34" s="100"/>
      <c r="BN34" s="100"/>
      <c r="BO34" s="100"/>
      <c r="BQ34" s="100" t="s">
        <v>146</v>
      </c>
      <c r="BR34" s="100"/>
      <c r="BS34" s="100"/>
      <c r="BT34" s="100"/>
      <c r="BU34" s="100"/>
      <c r="BV34" s="100"/>
      <c r="BW34" s="100"/>
      <c r="BX34" s="100"/>
      <c r="BY34" s="100"/>
      <c r="BZ34" s="100"/>
      <c r="CB34" s="100" t="s">
        <v>147</v>
      </c>
      <c r="CC34" s="100"/>
      <c r="CD34" s="100"/>
      <c r="CE34" s="100"/>
      <c r="CF34" s="100"/>
      <c r="CG34" s="100"/>
      <c r="CH34" s="100"/>
      <c r="CI34" s="100"/>
      <c r="CJ34" s="100"/>
      <c r="CK34" s="100"/>
      <c r="CM34" s="100" t="s">
        <v>148</v>
      </c>
      <c r="CN34" s="100"/>
      <c r="CO34" s="100"/>
      <c r="CP34" s="100"/>
      <c r="CQ34" s="100"/>
      <c r="CR34" s="100"/>
      <c r="CS34" s="100"/>
      <c r="CT34" s="100"/>
      <c r="CU34" s="100"/>
      <c r="CV34" s="100"/>
      <c r="CX34" s="100" t="s">
        <v>149</v>
      </c>
      <c r="CY34" s="100"/>
      <c r="CZ34" s="100"/>
      <c r="DA34" s="100"/>
      <c r="DB34" s="100"/>
      <c r="DC34" s="100"/>
      <c r="DD34" s="100"/>
      <c r="DE34" s="100"/>
      <c r="DF34" s="100"/>
      <c r="DG34" s="100"/>
    </row>
    <row r="35" spans="2:111" ht="60.75" thickBot="1" x14ac:dyDescent="0.3">
      <c r="B35" s="55"/>
      <c r="C35" s="56" t="s">
        <v>140</v>
      </c>
      <c r="D35" s="57" t="s">
        <v>140</v>
      </c>
      <c r="E35" s="49"/>
      <c r="F35" s="49"/>
      <c r="G35" s="50">
        <v>0</v>
      </c>
      <c r="H35" s="50">
        <v>0</v>
      </c>
      <c r="I35" s="50"/>
      <c r="J35" s="51">
        <v>0</v>
      </c>
      <c r="K35" s="50">
        <v>0</v>
      </c>
      <c r="L35" s="50">
        <v>0</v>
      </c>
      <c r="N35" s="34" t="s">
        <v>99</v>
      </c>
      <c r="O35" s="34" t="s">
        <v>110</v>
      </c>
      <c r="P35" s="34" t="s">
        <v>102</v>
      </c>
      <c r="Q35" s="34"/>
      <c r="R35" s="34" t="s">
        <v>111</v>
      </c>
      <c r="S35" s="77" t="s">
        <v>150</v>
      </c>
      <c r="T35" s="34" t="s">
        <v>151</v>
      </c>
      <c r="U35" s="34" t="s">
        <v>114</v>
      </c>
      <c r="V35" s="34" t="s">
        <v>115</v>
      </c>
      <c r="W35" s="34" t="s">
        <v>116</v>
      </c>
      <c r="X35"/>
      <c r="Y35" s="34" t="s">
        <v>99</v>
      </c>
      <c r="Z35" s="34" t="s">
        <v>110</v>
      </c>
      <c r="AA35" s="34" t="s">
        <v>102</v>
      </c>
      <c r="AB35" s="34"/>
      <c r="AC35" s="34" t="s">
        <v>111</v>
      </c>
      <c r="AD35" s="77" t="s">
        <v>150</v>
      </c>
      <c r="AE35" s="34" t="s">
        <v>151</v>
      </c>
      <c r="AF35" s="34" t="s">
        <v>114</v>
      </c>
      <c r="AG35" s="34" t="s">
        <v>115</v>
      </c>
      <c r="AH35" s="34" t="s">
        <v>116</v>
      </c>
      <c r="AI35"/>
      <c r="AJ35" s="34" t="s">
        <v>99</v>
      </c>
      <c r="AK35" s="34" t="s">
        <v>110</v>
      </c>
      <c r="AL35" s="34" t="s">
        <v>102</v>
      </c>
      <c r="AM35" s="34"/>
      <c r="AN35" s="34" t="s">
        <v>111</v>
      </c>
      <c r="AO35" s="77" t="s">
        <v>150</v>
      </c>
      <c r="AP35" s="34" t="s">
        <v>151</v>
      </c>
      <c r="AQ35" s="34" t="s">
        <v>114</v>
      </c>
      <c r="AR35" s="34" t="s">
        <v>115</v>
      </c>
      <c r="AS35" s="34" t="s">
        <v>116</v>
      </c>
      <c r="AT35"/>
      <c r="AU35" s="34" t="s">
        <v>99</v>
      </c>
      <c r="AV35" s="34" t="s">
        <v>110</v>
      </c>
      <c r="AW35" s="34" t="s">
        <v>102</v>
      </c>
      <c r="AX35" s="34"/>
      <c r="AY35" s="34" t="s">
        <v>111</v>
      </c>
      <c r="AZ35" s="77" t="s">
        <v>150</v>
      </c>
      <c r="BA35" s="34" t="s">
        <v>151</v>
      </c>
      <c r="BB35" s="34" t="s">
        <v>114</v>
      </c>
      <c r="BC35" s="34" t="s">
        <v>115</v>
      </c>
      <c r="BD35" s="34" t="s">
        <v>116</v>
      </c>
      <c r="BE35"/>
      <c r="BF35" s="34" t="s">
        <v>99</v>
      </c>
      <c r="BG35" s="34" t="s">
        <v>110</v>
      </c>
      <c r="BH35" s="34" t="s">
        <v>102</v>
      </c>
      <c r="BI35" s="34"/>
      <c r="BJ35" s="34" t="s">
        <v>111</v>
      </c>
      <c r="BK35" s="77" t="s">
        <v>150</v>
      </c>
      <c r="BL35" s="34" t="s">
        <v>151</v>
      </c>
      <c r="BM35" s="34" t="s">
        <v>114</v>
      </c>
      <c r="BN35" s="34" t="s">
        <v>115</v>
      </c>
      <c r="BO35" s="34" t="s">
        <v>116</v>
      </c>
      <c r="BQ35" s="34" t="s">
        <v>99</v>
      </c>
      <c r="BR35" s="34" t="s">
        <v>110</v>
      </c>
      <c r="BS35" s="34" t="s">
        <v>102</v>
      </c>
      <c r="BT35" s="34"/>
      <c r="BU35" s="34" t="s">
        <v>111</v>
      </c>
      <c r="BV35" s="77" t="s">
        <v>150</v>
      </c>
      <c r="BW35" s="34" t="s">
        <v>151</v>
      </c>
      <c r="BX35" s="34" t="s">
        <v>114</v>
      </c>
      <c r="BY35" s="34" t="s">
        <v>115</v>
      </c>
      <c r="BZ35" s="34" t="s">
        <v>116</v>
      </c>
      <c r="CB35" s="34" t="s">
        <v>99</v>
      </c>
      <c r="CC35" s="34" t="s">
        <v>110</v>
      </c>
      <c r="CD35" s="34" t="s">
        <v>102</v>
      </c>
      <c r="CE35" s="34"/>
      <c r="CF35" s="34" t="s">
        <v>111</v>
      </c>
      <c r="CG35" s="77" t="s">
        <v>150</v>
      </c>
      <c r="CH35" s="34" t="s">
        <v>151</v>
      </c>
      <c r="CI35" s="34" t="s">
        <v>114</v>
      </c>
      <c r="CJ35" s="34" t="s">
        <v>115</v>
      </c>
      <c r="CK35" s="34" t="s">
        <v>116</v>
      </c>
      <c r="CM35" s="34" t="s">
        <v>99</v>
      </c>
      <c r="CN35" s="34" t="s">
        <v>110</v>
      </c>
      <c r="CO35" s="34" t="s">
        <v>102</v>
      </c>
      <c r="CP35" s="34"/>
      <c r="CQ35" s="34" t="s">
        <v>111</v>
      </c>
      <c r="CR35" s="77" t="s">
        <v>150</v>
      </c>
      <c r="CS35" s="34" t="s">
        <v>151</v>
      </c>
      <c r="CT35" s="34" t="s">
        <v>114</v>
      </c>
      <c r="CU35" s="34" t="s">
        <v>115</v>
      </c>
      <c r="CV35" s="34" t="s">
        <v>116</v>
      </c>
      <c r="CX35" s="34" t="s">
        <v>99</v>
      </c>
      <c r="CY35" s="34" t="s">
        <v>110</v>
      </c>
      <c r="CZ35" s="34" t="s">
        <v>102</v>
      </c>
      <c r="DA35" s="34"/>
      <c r="DB35" s="34" t="s">
        <v>111</v>
      </c>
      <c r="DC35" s="77" t="s">
        <v>150</v>
      </c>
      <c r="DD35" s="34" t="s">
        <v>151</v>
      </c>
      <c r="DE35" s="34" t="s">
        <v>114</v>
      </c>
      <c r="DF35" s="34" t="s">
        <v>115</v>
      </c>
      <c r="DG35" s="34" t="s">
        <v>116</v>
      </c>
    </row>
    <row r="36" spans="2:111" ht="15.75" thickBot="1" x14ac:dyDescent="0.3">
      <c r="B36" s="58"/>
      <c r="C36" s="59" t="s">
        <v>26</v>
      </c>
      <c r="D36" s="60">
        <v>290415317.90699565</v>
      </c>
      <c r="E36" s="60">
        <v>27805751.88783019</v>
      </c>
      <c r="F36" s="60">
        <v>0</v>
      </c>
      <c r="G36" s="60">
        <v>318221069.79482585</v>
      </c>
      <c r="H36" s="60">
        <v>13902875.943915095</v>
      </c>
      <c r="I36" s="60">
        <v>332014515.65586728</v>
      </c>
      <c r="J36" s="61"/>
      <c r="K36" s="62">
        <v>23708562.775288228</v>
      </c>
      <c r="L36" s="62">
        <v>294512507.01953769</v>
      </c>
      <c r="N36" s="35">
        <v>1</v>
      </c>
      <c r="O36" s="3"/>
      <c r="P36" s="3">
        <f>+P4</f>
        <v>1230229.5968611627</v>
      </c>
      <c r="Q36" s="3"/>
      <c r="R36" s="76">
        <f>IF(P36+Q36&lt;0,0,P36+Q36)</f>
        <v>1230229.5968611627</v>
      </c>
      <c r="S36" s="3">
        <f>R36*0.5</f>
        <v>615114.79843058134</v>
      </c>
      <c r="T36" s="3">
        <f>+O36+S36</f>
        <v>615114.79843058134</v>
      </c>
      <c r="U36" s="36">
        <v>0.04</v>
      </c>
      <c r="V36" s="3">
        <f>-T36*U36</f>
        <v>-24604.591937223253</v>
      </c>
      <c r="W36" s="3">
        <f>+O36+R36+V36</f>
        <v>1205625.0049239395</v>
      </c>
      <c r="X36"/>
      <c r="Y36" s="35">
        <v>1</v>
      </c>
      <c r="Z36" s="3">
        <f>+W36</f>
        <v>1205625.0049239395</v>
      </c>
      <c r="AA36" s="3"/>
      <c r="AB36" s="3"/>
      <c r="AC36" s="76">
        <f>IF(AA36+AB36&lt;0,0,AA36+AB36)</f>
        <v>0</v>
      </c>
      <c r="AD36" s="3">
        <f>AC36*0.5</f>
        <v>0</v>
      </c>
      <c r="AE36" s="3">
        <f>+Z36+AD36</f>
        <v>1205625.0049239395</v>
      </c>
      <c r="AF36" s="36">
        <v>0.04</v>
      </c>
      <c r="AG36" s="3">
        <f>-AE36*AF36</f>
        <v>-48225.000196957582</v>
      </c>
      <c r="AH36" s="3">
        <f>+Z36+AC36+AG36</f>
        <v>1157400.004726982</v>
      </c>
      <c r="AI36"/>
      <c r="AJ36" s="35">
        <v>1</v>
      </c>
      <c r="AK36" s="3">
        <f>AH36</f>
        <v>1157400.004726982</v>
      </c>
      <c r="AL36" s="3"/>
      <c r="AM36" s="3"/>
      <c r="AN36" s="76">
        <f>IF(AL36+AM36&lt;0,0,AL36+AM36)</f>
        <v>0</v>
      </c>
      <c r="AO36" s="3">
        <f>AN36*0.5</f>
        <v>0</v>
      </c>
      <c r="AP36" s="3">
        <f>+AK36+AO36</f>
        <v>1157400.004726982</v>
      </c>
      <c r="AQ36" s="36">
        <v>0.04</v>
      </c>
      <c r="AR36" s="3">
        <f>-AP36*AQ36</f>
        <v>-46296.000189079277</v>
      </c>
      <c r="AS36" s="3">
        <f>+AK36+AN36+AR36</f>
        <v>1111104.0045379028</v>
      </c>
      <c r="AT36"/>
      <c r="AU36" s="35">
        <v>1</v>
      </c>
      <c r="AV36" s="3">
        <f>+AS36</f>
        <v>1111104.0045379028</v>
      </c>
      <c r="AW36" s="3"/>
      <c r="AX36" s="3"/>
      <c r="AY36" s="76">
        <f>IF(AW36+AX36&lt;0,0,AW36+AX36)</f>
        <v>0</v>
      </c>
      <c r="AZ36" s="3">
        <f>AY36*0.5</f>
        <v>0</v>
      </c>
      <c r="BA36" s="3">
        <f>+AV36+AZ36</f>
        <v>1111104.0045379028</v>
      </c>
      <c r="BB36" s="36">
        <v>0.04</v>
      </c>
      <c r="BC36" s="3">
        <f>-BA36*BB36</f>
        <v>-44444.160181516112</v>
      </c>
      <c r="BD36" s="3">
        <f>+AV36+AY36+BC36</f>
        <v>1066659.8443563867</v>
      </c>
      <c r="BE36"/>
      <c r="BF36" s="35">
        <v>1</v>
      </c>
      <c r="BG36" s="3">
        <f>+BD36</f>
        <v>1066659.8443563867</v>
      </c>
      <c r="BH36" s="3"/>
      <c r="BI36" s="3"/>
      <c r="BJ36" s="76">
        <f>IF(BH36+BI36&lt;0,0,BH36+BI36)</f>
        <v>0</v>
      </c>
      <c r="BK36" s="3">
        <f>BJ36*0.5</f>
        <v>0</v>
      </c>
      <c r="BL36" s="3">
        <f>+BG36+BK36</f>
        <v>1066659.8443563867</v>
      </c>
      <c r="BM36" s="36">
        <v>0.04</v>
      </c>
      <c r="BN36" s="3">
        <f>-BL36*BM36</f>
        <v>-42666.39377425547</v>
      </c>
      <c r="BO36" s="3">
        <f>+BG36+BJ36+BN36</f>
        <v>1023993.4505821313</v>
      </c>
      <c r="BQ36" s="35">
        <v>1</v>
      </c>
      <c r="BR36" s="3">
        <f>+BO36</f>
        <v>1023993.4505821313</v>
      </c>
      <c r="BS36" s="3"/>
      <c r="BT36" s="3"/>
      <c r="BU36" s="76">
        <f>IF(BS36+BT36&lt;0,0,BS36+BT36)</f>
        <v>0</v>
      </c>
      <c r="BV36" s="3">
        <f>BU36*0.5</f>
        <v>0</v>
      </c>
      <c r="BW36" s="3">
        <f>+BR36+BV36</f>
        <v>1023993.4505821313</v>
      </c>
      <c r="BX36" s="36">
        <v>0.04</v>
      </c>
      <c r="BY36" s="3">
        <f>-BW36*BX36</f>
        <v>-40959.738023285252</v>
      </c>
      <c r="BZ36" s="3">
        <f>+BR36+BU36+BY36</f>
        <v>983033.71255884599</v>
      </c>
      <c r="CB36" s="35">
        <v>1</v>
      </c>
      <c r="CC36" s="3">
        <f>+BZ36</f>
        <v>983033.71255884599</v>
      </c>
      <c r="CD36" s="3"/>
      <c r="CE36" s="3"/>
      <c r="CF36" s="76">
        <f>IF(CD36+CE36&lt;0,0,CD36+CE36)</f>
        <v>0</v>
      </c>
      <c r="CG36" s="3">
        <f>CF36*0.5</f>
        <v>0</v>
      </c>
      <c r="CH36" s="3">
        <f>+CC36+CG36</f>
        <v>983033.71255884599</v>
      </c>
      <c r="CI36" s="36">
        <v>0.04</v>
      </c>
      <c r="CJ36" s="3">
        <f>-CH36*CI36</f>
        <v>-39321.348502353838</v>
      </c>
      <c r="CK36" s="3">
        <f>+CC36+CF36+CJ36</f>
        <v>943712.36405649211</v>
      </c>
      <c r="CM36" s="35">
        <v>1</v>
      </c>
      <c r="CN36" s="3">
        <f>+CK36</f>
        <v>943712.36405649211</v>
      </c>
      <c r="CO36" s="3"/>
      <c r="CP36" s="3"/>
      <c r="CQ36" s="76">
        <f>IF(CO36+CP36&lt;0,0,CO36+CP36)</f>
        <v>0</v>
      </c>
      <c r="CR36" s="3">
        <f>CQ36*0.5</f>
        <v>0</v>
      </c>
      <c r="CS36" s="3">
        <f>+CN36+CR36</f>
        <v>943712.36405649211</v>
      </c>
      <c r="CT36" s="36">
        <v>0.04</v>
      </c>
      <c r="CU36" s="3">
        <f>-CS36*CT36</f>
        <v>-37748.494562259686</v>
      </c>
      <c r="CV36" s="3">
        <f>+CN36+CQ36+CU36</f>
        <v>905963.86949423247</v>
      </c>
      <c r="CX36" s="35">
        <v>1</v>
      </c>
      <c r="CY36" s="3">
        <f>+CV36</f>
        <v>905963.86949423247</v>
      </c>
      <c r="CZ36" s="3"/>
      <c r="DA36" s="3"/>
      <c r="DB36" s="76">
        <f>IF(CZ36+DA36&lt;0,0,CZ36+DA36)</f>
        <v>0</v>
      </c>
      <c r="DC36" s="3">
        <f>DB36*0.5</f>
        <v>0</v>
      </c>
      <c r="DD36" s="3">
        <f>+CY36+DC36</f>
        <v>905963.86949423247</v>
      </c>
      <c r="DE36" s="36">
        <v>0.04</v>
      </c>
      <c r="DF36" s="3">
        <f>-DD36*DE36</f>
        <v>-36238.5547797693</v>
      </c>
      <c r="DG36" s="3">
        <f>+CY36+DB36+DF36</f>
        <v>869725.31471446319</v>
      </c>
    </row>
    <row r="37" spans="2:111" x14ac:dyDescent="0.25">
      <c r="N37" s="35" t="s">
        <v>28</v>
      </c>
      <c r="O37" s="3"/>
      <c r="P37" s="3">
        <f t="shared" ref="P37:P60" si="72">+P5</f>
        <v>0</v>
      </c>
      <c r="Q37" s="3"/>
      <c r="R37" s="76">
        <f t="shared" ref="R37:R60" si="73">IF(P37+Q37&lt;0,0,P37+Q37)</f>
        <v>0</v>
      </c>
      <c r="S37" s="3">
        <f t="shared" ref="S37:S60" si="74">R37*0.5</f>
        <v>0</v>
      </c>
      <c r="T37" s="3">
        <f t="shared" ref="T37:T60" si="75">+O37+S37</f>
        <v>0</v>
      </c>
      <c r="U37" s="36">
        <v>0.06</v>
      </c>
      <c r="V37" s="3">
        <f t="shared" ref="V37:V60" si="76">-T37*U37</f>
        <v>0</v>
      </c>
      <c r="W37" s="3">
        <f t="shared" ref="W37:W60" si="77">+O37+R37+V37</f>
        <v>0</v>
      </c>
      <c r="X37"/>
      <c r="Y37" s="35" t="s">
        <v>28</v>
      </c>
      <c r="Z37" s="3">
        <f t="shared" ref="Z37:Z60" si="78">+W37</f>
        <v>0</v>
      </c>
      <c r="AA37" s="3"/>
      <c r="AB37" s="3"/>
      <c r="AC37" s="76">
        <f t="shared" ref="AC37:AC60" si="79">IF(AA37+AB37&lt;0,0,AA37+AB37)</f>
        <v>0</v>
      </c>
      <c r="AD37" s="3">
        <f t="shared" ref="AD37:AD60" si="80">AC37*0.5</f>
        <v>0</v>
      </c>
      <c r="AE37" s="3">
        <f t="shared" ref="AE37:AE60" si="81">+Z37+AD37</f>
        <v>0</v>
      </c>
      <c r="AF37" s="36">
        <v>0.06</v>
      </c>
      <c r="AG37" s="3">
        <f t="shared" ref="AG37:AG60" si="82">-AE37*AF37</f>
        <v>0</v>
      </c>
      <c r="AH37" s="3">
        <f t="shared" ref="AH37:AH60" si="83">+Z37+AC37+AG37</f>
        <v>0</v>
      </c>
      <c r="AI37"/>
      <c r="AJ37" s="35" t="s">
        <v>28</v>
      </c>
      <c r="AK37" s="3">
        <f t="shared" ref="AK37:AK60" si="84">AH37</f>
        <v>0</v>
      </c>
      <c r="AL37" s="3"/>
      <c r="AM37" s="3"/>
      <c r="AN37" s="76">
        <f t="shared" ref="AN37:AN60" si="85">IF(AL37+AM37&lt;0,0,AL37+AM37)</f>
        <v>0</v>
      </c>
      <c r="AO37" s="3">
        <f t="shared" ref="AO37:AO60" si="86">AN37*0.5</f>
        <v>0</v>
      </c>
      <c r="AP37" s="3">
        <f t="shared" ref="AP37:AP60" si="87">+AK37+AO37</f>
        <v>0</v>
      </c>
      <c r="AQ37" s="36">
        <v>0.06</v>
      </c>
      <c r="AR37" s="3">
        <f t="shared" ref="AR37:AR60" si="88">-AP37*AQ37</f>
        <v>0</v>
      </c>
      <c r="AS37" s="3">
        <f t="shared" ref="AS37:AS60" si="89">+AK37+AN37+AR37</f>
        <v>0</v>
      </c>
      <c r="AT37"/>
      <c r="AU37" s="35" t="s">
        <v>28</v>
      </c>
      <c r="AV37" s="3">
        <f t="shared" ref="AV37:AV60" si="90">+AS37</f>
        <v>0</v>
      </c>
      <c r="AW37" s="3"/>
      <c r="AX37" s="3"/>
      <c r="AY37" s="76">
        <f t="shared" ref="AY37:AY60" si="91">IF(AW37+AX37&lt;0,0,AW37+AX37)</f>
        <v>0</v>
      </c>
      <c r="AZ37" s="3">
        <f t="shared" ref="AZ37:AZ60" si="92">AY37*0.5</f>
        <v>0</v>
      </c>
      <c r="BA37" s="3">
        <f t="shared" ref="BA37:BA60" si="93">+AV37+AZ37</f>
        <v>0</v>
      </c>
      <c r="BB37" s="36">
        <v>0.06</v>
      </c>
      <c r="BC37" s="3">
        <f t="shared" ref="BC37:BC60" si="94">-BA37*BB37</f>
        <v>0</v>
      </c>
      <c r="BD37" s="3">
        <f t="shared" ref="BD37:BD60" si="95">+AV37+AY37+BC37</f>
        <v>0</v>
      </c>
      <c r="BE37"/>
      <c r="BF37" s="35" t="s">
        <v>28</v>
      </c>
      <c r="BG37" s="3">
        <f t="shared" ref="BG37:BG60" si="96">+BD37</f>
        <v>0</v>
      </c>
      <c r="BH37" s="3"/>
      <c r="BI37" s="3"/>
      <c r="BJ37" s="76">
        <f t="shared" ref="BJ37:BJ60" si="97">IF(BH37+BI37&lt;0,0,BH37+BI37)</f>
        <v>0</v>
      </c>
      <c r="BK37" s="3">
        <f t="shared" ref="BK37:BK60" si="98">BJ37*0.5</f>
        <v>0</v>
      </c>
      <c r="BL37" s="3">
        <f t="shared" ref="BL37:BL60" si="99">+BG37+BK37</f>
        <v>0</v>
      </c>
      <c r="BM37" s="36">
        <v>0.06</v>
      </c>
      <c r="BN37" s="3">
        <f t="shared" ref="BN37:BN60" si="100">-BL37*BM37</f>
        <v>0</v>
      </c>
      <c r="BO37" s="3">
        <f t="shared" ref="BO37:BO60" si="101">+BG37+BJ37+BN37</f>
        <v>0</v>
      </c>
      <c r="BQ37" s="35" t="s">
        <v>28</v>
      </c>
      <c r="BR37" s="3">
        <f t="shared" ref="BR37:BR60" si="102">+BO37</f>
        <v>0</v>
      </c>
      <c r="BS37" s="3"/>
      <c r="BT37" s="3"/>
      <c r="BU37" s="76">
        <f t="shared" ref="BU37:BU60" si="103">IF(BS37+BT37&lt;0,0,BS37+BT37)</f>
        <v>0</v>
      </c>
      <c r="BV37" s="3">
        <f t="shared" ref="BV37:BV60" si="104">BU37*0.5</f>
        <v>0</v>
      </c>
      <c r="BW37" s="3">
        <f t="shared" ref="BW37:BW60" si="105">+BR37+BV37</f>
        <v>0</v>
      </c>
      <c r="BX37" s="36">
        <v>0.06</v>
      </c>
      <c r="BY37" s="3">
        <f t="shared" ref="BY37:BY60" si="106">-BW37*BX37</f>
        <v>0</v>
      </c>
      <c r="BZ37" s="3">
        <f t="shared" ref="BZ37:BZ60" si="107">+BR37+BU37+BY37</f>
        <v>0</v>
      </c>
      <c r="CB37" s="35" t="s">
        <v>28</v>
      </c>
      <c r="CC37" s="3">
        <f t="shared" ref="CC37:CC60" si="108">+BZ37</f>
        <v>0</v>
      </c>
      <c r="CD37" s="3"/>
      <c r="CE37" s="3"/>
      <c r="CF37" s="76">
        <f t="shared" ref="CF37:CF60" si="109">IF(CD37+CE37&lt;0,0,CD37+CE37)</f>
        <v>0</v>
      </c>
      <c r="CG37" s="3">
        <f t="shared" ref="CG37:CG60" si="110">CF37*0.5</f>
        <v>0</v>
      </c>
      <c r="CH37" s="3">
        <f t="shared" ref="CH37:CH60" si="111">+CC37+CG37</f>
        <v>0</v>
      </c>
      <c r="CI37" s="36">
        <v>0.06</v>
      </c>
      <c r="CJ37" s="3">
        <f t="shared" ref="CJ37:CJ60" si="112">-CH37*CI37</f>
        <v>0</v>
      </c>
      <c r="CK37" s="3">
        <f t="shared" ref="CK37:CK60" si="113">+CC37+CF37+CJ37</f>
        <v>0</v>
      </c>
      <c r="CM37" s="35" t="s">
        <v>28</v>
      </c>
      <c r="CN37" s="3">
        <f t="shared" ref="CN37:CN60" si="114">+CK37</f>
        <v>0</v>
      </c>
      <c r="CO37" s="3"/>
      <c r="CP37" s="3"/>
      <c r="CQ37" s="76">
        <f t="shared" ref="CQ37:CQ60" si="115">IF(CO37+CP37&lt;0,0,CO37+CP37)</f>
        <v>0</v>
      </c>
      <c r="CR37" s="3">
        <f t="shared" ref="CR37:CR60" si="116">CQ37*0.5</f>
        <v>0</v>
      </c>
      <c r="CS37" s="3">
        <f t="shared" ref="CS37:CS60" si="117">+CN37+CR37</f>
        <v>0</v>
      </c>
      <c r="CT37" s="36">
        <v>0.06</v>
      </c>
      <c r="CU37" s="3">
        <f t="shared" ref="CU37:CU60" si="118">-CS37*CT37</f>
        <v>0</v>
      </c>
      <c r="CV37" s="3">
        <f t="shared" ref="CV37:CV60" si="119">+CN37+CQ37+CU37</f>
        <v>0</v>
      </c>
      <c r="CX37" s="35" t="s">
        <v>28</v>
      </c>
      <c r="CY37" s="3">
        <f t="shared" ref="CY37:CY60" si="120">+CV37</f>
        <v>0</v>
      </c>
      <c r="CZ37" s="3"/>
      <c r="DA37" s="3"/>
      <c r="DB37" s="76">
        <f t="shared" ref="DB37:DB60" si="121">IF(CZ37+DA37&lt;0,0,CZ37+DA37)</f>
        <v>0</v>
      </c>
      <c r="DC37" s="3">
        <f t="shared" ref="DC37:DC60" si="122">DB37*0.5</f>
        <v>0</v>
      </c>
      <c r="DD37" s="3">
        <f t="shared" ref="DD37:DD60" si="123">+CY37+DC37</f>
        <v>0</v>
      </c>
      <c r="DE37" s="36">
        <v>0.06</v>
      </c>
      <c r="DF37" s="3">
        <f t="shared" ref="DF37:DF60" si="124">-DD37*DE37</f>
        <v>0</v>
      </c>
      <c r="DG37" s="3">
        <f t="shared" ref="DG37:DG60" si="125">+CY37+DB37+DF37</f>
        <v>0</v>
      </c>
    </row>
    <row r="38" spans="2:111" x14ac:dyDescent="0.25">
      <c r="N38" s="35">
        <v>2</v>
      </c>
      <c r="O38" s="3"/>
      <c r="P38" s="3">
        <f t="shared" si="72"/>
        <v>0</v>
      </c>
      <c r="Q38" s="3"/>
      <c r="R38" s="76">
        <f t="shared" si="73"/>
        <v>0</v>
      </c>
      <c r="S38" s="3">
        <f t="shared" si="74"/>
        <v>0</v>
      </c>
      <c r="T38" s="3">
        <f t="shared" si="75"/>
        <v>0</v>
      </c>
      <c r="U38" s="36">
        <v>0.06</v>
      </c>
      <c r="V38" s="3">
        <f t="shared" si="76"/>
        <v>0</v>
      </c>
      <c r="W38" s="3">
        <f t="shared" si="77"/>
        <v>0</v>
      </c>
      <c r="X38"/>
      <c r="Y38" s="35">
        <v>2</v>
      </c>
      <c r="Z38" s="3">
        <f t="shared" si="78"/>
        <v>0</v>
      </c>
      <c r="AA38" s="3"/>
      <c r="AB38" s="3"/>
      <c r="AC38" s="76">
        <f t="shared" si="79"/>
        <v>0</v>
      </c>
      <c r="AD38" s="3">
        <f t="shared" si="80"/>
        <v>0</v>
      </c>
      <c r="AE38" s="3">
        <f t="shared" si="81"/>
        <v>0</v>
      </c>
      <c r="AF38" s="36">
        <v>0.06</v>
      </c>
      <c r="AG38" s="3">
        <f t="shared" si="82"/>
        <v>0</v>
      </c>
      <c r="AH38" s="3">
        <f t="shared" si="83"/>
        <v>0</v>
      </c>
      <c r="AI38"/>
      <c r="AJ38" s="35">
        <v>2</v>
      </c>
      <c r="AK38" s="3">
        <f t="shared" si="84"/>
        <v>0</v>
      </c>
      <c r="AL38" s="3"/>
      <c r="AM38" s="3"/>
      <c r="AN38" s="76">
        <f t="shared" si="85"/>
        <v>0</v>
      </c>
      <c r="AO38" s="3">
        <f t="shared" si="86"/>
        <v>0</v>
      </c>
      <c r="AP38" s="3">
        <f t="shared" si="87"/>
        <v>0</v>
      </c>
      <c r="AQ38" s="36">
        <v>0.06</v>
      </c>
      <c r="AR38" s="3">
        <f t="shared" si="88"/>
        <v>0</v>
      </c>
      <c r="AS38" s="3">
        <f t="shared" si="89"/>
        <v>0</v>
      </c>
      <c r="AT38"/>
      <c r="AU38" s="35">
        <v>2</v>
      </c>
      <c r="AV38" s="3">
        <f t="shared" si="90"/>
        <v>0</v>
      </c>
      <c r="AW38" s="3"/>
      <c r="AX38" s="3"/>
      <c r="AY38" s="76">
        <f t="shared" si="91"/>
        <v>0</v>
      </c>
      <c r="AZ38" s="3">
        <f t="shared" si="92"/>
        <v>0</v>
      </c>
      <c r="BA38" s="3">
        <f t="shared" si="93"/>
        <v>0</v>
      </c>
      <c r="BB38" s="36">
        <v>0.06</v>
      </c>
      <c r="BC38" s="3">
        <f t="shared" si="94"/>
        <v>0</v>
      </c>
      <c r="BD38" s="3">
        <f t="shared" si="95"/>
        <v>0</v>
      </c>
      <c r="BE38"/>
      <c r="BF38" s="35">
        <v>2</v>
      </c>
      <c r="BG38" s="3">
        <f t="shared" si="96"/>
        <v>0</v>
      </c>
      <c r="BH38" s="3"/>
      <c r="BI38" s="3"/>
      <c r="BJ38" s="76">
        <f t="shared" si="97"/>
        <v>0</v>
      </c>
      <c r="BK38" s="3">
        <f t="shared" si="98"/>
        <v>0</v>
      </c>
      <c r="BL38" s="3">
        <f t="shared" si="99"/>
        <v>0</v>
      </c>
      <c r="BM38" s="36">
        <v>0.06</v>
      </c>
      <c r="BN38" s="3">
        <f t="shared" si="100"/>
        <v>0</v>
      </c>
      <c r="BO38" s="3">
        <f t="shared" si="101"/>
        <v>0</v>
      </c>
      <c r="BQ38" s="35">
        <v>2</v>
      </c>
      <c r="BR38" s="3">
        <f t="shared" si="102"/>
        <v>0</v>
      </c>
      <c r="BS38" s="3"/>
      <c r="BT38" s="3"/>
      <c r="BU38" s="76">
        <f t="shared" si="103"/>
        <v>0</v>
      </c>
      <c r="BV38" s="3">
        <f t="shared" si="104"/>
        <v>0</v>
      </c>
      <c r="BW38" s="3">
        <f t="shared" si="105"/>
        <v>0</v>
      </c>
      <c r="BX38" s="36">
        <v>0.06</v>
      </c>
      <c r="BY38" s="3">
        <f t="shared" si="106"/>
        <v>0</v>
      </c>
      <c r="BZ38" s="3">
        <f t="shared" si="107"/>
        <v>0</v>
      </c>
      <c r="CB38" s="35">
        <v>2</v>
      </c>
      <c r="CC38" s="3">
        <f t="shared" si="108"/>
        <v>0</v>
      </c>
      <c r="CD38" s="3"/>
      <c r="CE38" s="3"/>
      <c r="CF38" s="76">
        <f t="shared" si="109"/>
        <v>0</v>
      </c>
      <c r="CG38" s="3">
        <f t="shared" si="110"/>
        <v>0</v>
      </c>
      <c r="CH38" s="3">
        <f t="shared" si="111"/>
        <v>0</v>
      </c>
      <c r="CI38" s="36">
        <v>0.06</v>
      </c>
      <c r="CJ38" s="3">
        <f t="shared" si="112"/>
        <v>0</v>
      </c>
      <c r="CK38" s="3">
        <f t="shared" si="113"/>
        <v>0</v>
      </c>
      <c r="CM38" s="35">
        <v>2</v>
      </c>
      <c r="CN38" s="3">
        <f t="shared" si="114"/>
        <v>0</v>
      </c>
      <c r="CO38" s="3"/>
      <c r="CP38" s="3"/>
      <c r="CQ38" s="76">
        <f t="shared" si="115"/>
        <v>0</v>
      </c>
      <c r="CR38" s="3">
        <f t="shared" si="116"/>
        <v>0</v>
      </c>
      <c r="CS38" s="3">
        <f t="shared" si="117"/>
        <v>0</v>
      </c>
      <c r="CT38" s="36">
        <v>0.06</v>
      </c>
      <c r="CU38" s="3">
        <f t="shared" si="118"/>
        <v>0</v>
      </c>
      <c r="CV38" s="3">
        <f t="shared" si="119"/>
        <v>0</v>
      </c>
      <c r="CX38" s="35">
        <v>2</v>
      </c>
      <c r="CY38" s="3">
        <f t="shared" si="120"/>
        <v>0</v>
      </c>
      <c r="CZ38" s="3"/>
      <c r="DA38" s="3"/>
      <c r="DB38" s="76">
        <f t="shared" si="121"/>
        <v>0</v>
      </c>
      <c r="DC38" s="3">
        <f t="shared" si="122"/>
        <v>0</v>
      </c>
      <c r="DD38" s="3">
        <f t="shared" si="123"/>
        <v>0</v>
      </c>
      <c r="DE38" s="36">
        <v>0.06</v>
      </c>
      <c r="DF38" s="3">
        <f t="shared" si="124"/>
        <v>0</v>
      </c>
      <c r="DG38" s="3">
        <f t="shared" si="125"/>
        <v>0</v>
      </c>
    </row>
    <row r="39" spans="2:111" x14ac:dyDescent="0.25">
      <c r="N39" s="35">
        <v>8</v>
      </c>
      <c r="O39" s="3"/>
      <c r="P39" s="3">
        <f t="shared" si="72"/>
        <v>243917.49466345028</v>
      </c>
      <c r="Q39" s="3"/>
      <c r="R39" s="76">
        <f t="shared" si="73"/>
        <v>243917.49466345028</v>
      </c>
      <c r="S39" s="3">
        <f t="shared" si="74"/>
        <v>121958.74733172514</v>
      </c>
      <c r="T39" s="3">
        <f t="shared" si="75"/>
        <v>121958.74733172514</v>
      </c>
      <c r="U39" s="36">
        <v>0.2</v>
      </c>
      <c r="V39" s="3">
        <f t="shared" si="76"/>
        <v>-24391.749466345031</v>
      </c>
      <c r="W39" s="3">
        <f t="shared" si="77"/>
        <v>219525.74519710525</v>
      </c>
      <c r="X39"/>
      <c r="Y39" s="35">
        <v>8</v>
      </c>
      <c r="Z39" s="3">
        <f t="shared" si="78"/>
        <v>219525.74519710525</v>
      </c>
      <c r="AA39" s="3"/>
      <c r="AB39" s="3"/>
      <c r="AC39" s="76">
        <f t="shared" si="79"/>
        <v>0</v>
      </c>
      <c r="AD39" s="3">
        <f t="shared" si="80"/>
        <v>0</v>
      </c>
      <c r="AE39" s="3">
        <f t="shared" si="81"/>
        <v>219525.74519710525</v>
      </c>
      <c r="AF39" s="36">
        <v>0.2</v>
      </c>
      <c r="AG39" s="3">
        <f t="shared" si="82"/>
        <v>-43905.149039421056</v>
      </c>
      <c r="AH39" s="3">
        <f t="shared" si="83"/>
        <v>175620.59615768419</v>
      </c>
      <c r="AI39"/>
      <c r="AJ39" s="35">
        <v>8</v>
      </c>
      <c r="AK39" s="3">
        <f t="shared" si="84"/>
        <v>175620.59615768419</v>
      </c>
      <c r="AL39" s="3"/>
      <c r="AM39" s="3"/>
      <c r="AN39" s="76">
        <f t="shared" si="85"/>
        <v>0</v>
      </c>
      <c r="AO39" s="3">
        <f t="shared" si="86"/>
        <v>0</v>
      </c>
      <c r="AP39" s="3">
        <f t="shared" si="87"/>
        <v>175620.59615768419</v>
      </c>
      <c r="AQ39" s="36">
        <v>0.2</v>
      </c>
      <c r="AR39" s="3">
        <f t="shared" si="88"/>
        <v>-35124.119231536839</v>
      </c>
      <c r="AS39" s="3">
        <f t="shared" si="89"/>
        <v>140496.47692614736</v>
      </c>
      <c r="AT39"/>
      <c r="AU39" s="35">
        <v>8</v>
      </c>
      <c r="AV39" s="3">
        <f t="shared" si="90"/>
        <v>140496.47692614736</v>
      </c>
      <c r="AW39" s="3"/>
      <c r="AX39" s="3"/>
      <c r="AY39" s="76">
        <f t="shared" si="91"/>
        <v>0</v>
      </c>
      <c r="AZ39" s="3">
        <f t="shared" si="92"/>
        <v>0</v>
      </c>
      <c r="BA39" s="3">
        <f t="shared" si="93"/>
        <v>140496.47692614736</v>
      </c>
      <c r="BB39" s="36">
        <v>0.2</v>
      </c>
      <c r="BC39" s="3">
        <f t="shared" si="94"/>
        <v>-28099.295385229474</v>
      </c>
      <c r="BD39" s="3">
        <f t="shared" si="95"/>
        <v>112397.18154091788</v>
      </c>
      <c r="BE39"/>
      <c r="BF39" s="35">
        <v>8</v>
      </c>
      <c r="BG39" s="3">
        <f t="shared" si="96"/>
        <v>112397.18154091788</v>
      </c>
      <c r="BH39" s="3"/>
      <c r="BI39" s="3"/>
      <c r="BJ39" s="76">
        <f t="shared" si="97"/>
        <v>0</v>
      </c>
      <c r="BK39" s="3">
        <f t="shared" si="98"/>
        <v>0</v>
      </c>
      <c r="BL39" s="3">
        <f t="shared" si="99"/>
        <v>112397.18154091788</v>
      </c>
      <c r="BM39" s="36">
        <v>0.2</v>
      </c>
      <c r="BN39" s="3">
        <f t="shared" si="100"/>
        <v>-22479.436308183576</v>
      </c>
      <c r="BO39" s="3">
        <f t="shared" si="101"/>
        <v>89917.745232734305</v>
      </c>
      <c r="BQ39" s="35">
        <v>8</v>
      </c>
      <c r="BR39" s="3">
        <f t="shared" si="102"/>
        <v>89917.745232734305</v>
      </c>
      <c r="BS39" s="3"/>
      <c r="BT39" s="3"/>
      <c r="BU39" s="76">
        <f t="shared" si="103"/>
        <v>0</v>
      </c>
      <c r="BV39" s="3">
        <f t="shared" si="104"/>
        <v>0</v>
      </c>
      <c r="BW39" s="3">
        <f t="shared" si="105"/>
        <v>89917.745232734305</v>
      </c>
      <c r="BX39" s="36">
        <v>0.2</v>
      </c>
      <c r="BY39" s="3">
        <f t="shared" si="106"/>
        <v>-17983.549046546861</v>
      </c>
      <c r="BZ39" s="3">
        <f t="shared" si="107"/>
        <v>71934.196186187444</v>
      </c>
      <c r="CB39" s="35">
        <v>8</v>
      </c>
      <c r="CC39" s="3">
        <f t="shared" si="108"/>
        <v>71934.196186187444</v>
      </c>
      <c r="CD39" s="3"/>
      <c r="CE39" s="3"/>
      <c r="CF39" s="76">
        <f t="shared" si="109"/>
        <v>0</v>
      </c>
      <c r="CG39" s="3">
        <f t="shared" si="110"/>
        <v>0</v>
      </c>
      <c r="CH39" s="3">
        <f t="shared" si="111"/>
        <v>71934.196186187444</v>
      </c>
      <c r="CI39" s="36">
        <v>0.2</v>
      </c>
      <c r="CJ39" s="3">
        <f t="shared" si="112"/>
        <v>-14386.839237237489</v>
      </c>
      <c r="CK39" s="3">
        <f t="shared" si="113"/>
        <v>57547.356948949957</v>
      </c>
      <c r="CM39" s="35">
        <v>8</v>
      </c>
      <c r="CN39" s="3">
        <f t="shared" si="114"/>
        <v>57547.356948949957</v>
      </c>
      <c r="CO39" s="3"/>
      <c r="CP39" s="3"/>
      <c r="CQ39" s="76">
        <f t="shared" si="115"/>
        <v>0</v>
      </c>
      <c r="CR39" s="3">
        <f t="shared" si="116"/>
        <v>0</v>
      </c>
      <c r="CS39" s="3">
        <f t="shared" si="117"/>
        <v>57547.356948949957</v>
      </c>
      <c r="CT39" s="36">
        <v>0.2</v>
      </c>
      <c r="CU39" s="3">
        <f t="shared" si="118"/>
        <v>-11509.471389789993</v>
      </c>
      <c r="CV39" s="3">
        <f t="shared" si="119"/>
        <v>46037.885559159964</v>
      </c>
      <c r="CX39" s="35">
        <v>8</v>
      </c>
      <c r="CY39" s="3">
        <f t="shared" si="120"/>
        <v>46037.885559159964</v>
      </c>
      <c r="CZ39" s="3"/>
      <c r="DA39" s="3"/>
      <c r="DB39" s="76">
        <f t="shared" si="121"/>
        <v>0</v>
      </c>
      <c r="DC39" s="3">
        <f t="shared" si="122"/>
        <v>0</v>
      </c>
      <c r="DD39" s="3">
        <f t="shared" si="123"/>
        <v>46037.885559159964</v>
      </c>
      <c r="DE39" s="36">
        <v>0.2</v>
      </c>
      <c r="DF39" s="3">
        <f t="shared" si="124"/>
        <v>-9207.5771118319935</v>
      </c>
      <c r="DG39" s="3">
        <f t="shared" si="125"/>
        <v>36830.308447327974</v>
      </c>
    </row>
    <row r="40" spans="2:111" x14ac:dyDescent="0.25">
      <c r="N40" s="35">
        <v>10</v>
      </c>
      <c r="O40" s="3"/>
      <c r="P40" s="3">
        <f t="shared" si="72"/>
        <v>2560966.7560612275</v>
      </c>
      <c r="Q40" s="3"/>
      <c r="R40" s="76">
        <f t="shared" si="73"/>
        <v>2560966.7560612275</v>
      </c>
      <c r="S40" s="3">
        <f t="shared" si="74"/>
        <v>1280483.3780306138</v>
      </c>
      <c r="T40" s="3">
        <f t="shared" si="75"/>
        <v>1280483.3780306138</v>
      </c>
      <c r="U40" s="36">
        <v>0.3</v>
      </c>
      <c r="V40" s="3">
        <f t="shared" si="76"/>
        <v>-384145.01340918412</v>
      </c>
      <c r="W40" s="3">
        <f t="shared" si="77"/>
        <v>2176821.7426520432</v>
      </c>
      <c r="X40"/>
      <c r="Y40" s="35">
        <v>10</v>
      </c>
      <c r="Z40" s="3">
        <f t="shared" si="78"/>
        <v>2176821.7426520432</v>
      </c>
      <c r="AA40" s="3"/>
      <c r="AB40" s="3"/>
      <c r="AC40" s="76">
        <f t="shared" si="79"/>
        <v>0</v>
      </c>
      <c r="AD40" s="3">
        <f t="shared" si="80"/>
        <v>0</v>
      </c>
      <c r="AE40" s="3">
        <f t="shared" si="81"/>
        <v>2176821.7426520432</v>
      </c>
      <c r="AF40" s="36">
        <v>0.3</v>
      </c>
      <c r="AG40" s="3">
        <f t="shared" si="82"/>
        <v>-653046.52279561292</v>
      </c>
      <c r="AH40" s="3">
        <f t="shared" si="83"/>
        <v>1523775.2198564303</v>
      </c>
      <c r="AI40"/>
      <c r="AJ40" s="35">
        <v>10</v>
      </c>
      <c r="AK40" s="3">
        <f t="shared" si="84"/>
        <v>1523775.2198564303</v>
      </c>
      <c r="AL40" s="3"/>
      <c r="AM40" s="3"/>
      <c r="AN40" s="76">
        <f t="shared" si="85"/>
        <v>0</v>
      </c>
      <c r="AO40" s="3">
        <f t="shared" si="86"/>
        <v>0</v>
      </c>
      <c r="AP40" s="3">
        <f t="shared" si="87"/>
        <v>1523775.2198564303</v>
      </c>
      <c r="AQ40" s="36">
        <v>0.3</v>
      </c>
      <c r="AR40" s="3">
        <f t="shared" si="88"/>
        <v>-457132.56595692906</v>
      </c>
      <c r="AS40" s="3">
        <f t="shared" si="89"/>
        <v>1066642.6538995013</v>
      </c>
      <c r="AT40"/>
      <c r="AU40" s="35">
        <v>10</v>
      </c>
      <c r="AV40" s="3">
        <f t="shared" si="90"/>
        <v>1066642.6538995013</v>
      </c>
      <c r="AW40" s="3"/>
      <c r="AX40" s="3"/>
      <c r="AY40" s="76">
        <f t="shared" si="91"/>
        <v>0</v>
      </c>
      <c r="AZ40" s="3">
        <f t="shared" si="92"/>
        <v>0</v>
      </c>
      <c r="BA40" s="3">
        <f t="shared" si="93"/>
        <v>1066642.6538995013</v>
      </c>
      <c r="BB40" s="36">
        <v>0.3</v>
      </c>
      <c r="BC40" s="3">
        <f t="shared" si="94"/>
        <v>-319992.79616985039</v>
      </c>
      <c r="BD40" s="3">
        <f t="shared" si="95"/>
        <v>746649.85772965092</v>
      </c>
      <c r="BE40"/>
      <c r="BF40" s="35">
        <v>10</v>
      </c>
      <c r="BG40" s="3">
        <f t="shared" si="96"/>
        <v>746649.85772965092</v>
      </c>
      <c r="BH40" s="3"/>
      <c r="BI40" s="3"/>
      <c r="BJ40" s="76">
        <f t="shared" si="97"/>
        <v>0</v>
      </c>
      <c r="BK40" s="3">
        <f t="shared" si="98"/>
        <v>0</v>
      </c>
      <c r="BL40" s="3">
        <f t="shared" si="99"/>
        <v>746649.85772965092</v>
      </c>
      <c r="BM40" s="36">
        <v>0.3</v>
      </c>
      <c r="BN40" s="3">
        <f t="shared" si="100"/>
        <v>-223994.95731889526</v>
      </c>
      <c r="BO40" s="3">
        <f t="shared" si="101"/>
        <v>522654.90041075565</v>
      </c>
      <c r="BQ40" s="35">
        <v>10</v>
      </c>
      <c r="BR40" s="3">
        <f t="shared" si="102"/>
        <v>522654.90041075565</v>
      </c>
      <c r="BS40" s="3"/>
      <c r="BT40" s="3"/>
      <c r="BU40" s="76">
        <f t="shared" si="103"/>
        <v>0</v>
      </c>
      <c r="BV40" s="3">
        <f t="shared" si="104"/>
        <v>0</v>
      </c>
      <c r="BW40" s="3">
        <f t="shared" si="105"/>
        <v>522654.90041075565</v>
      </c>
      <c r="BX40" s="36">
        <v>0.3</v>
      </c>
      <c r="BY40" s="3">
        <f t="shared" si="106"/>
        <v>-156796.4701232267</v>
      </c>
      <c r="BZ40" s="3">
        <f t="shared" si="107"/>
        <v>365858.43028752896</v>
      </c>
      <c r="CB40" s="35">
        <v>10</v>
      </c>
      <c r="CC40" s="3">
        <f t="shared" si="108"/>
        <v>365858.43028752896</v>
      </c>
      <c r="CD40" s="3"/>
      <c r="CE40" s="3"/>
      <c r="CF40" s="76">
        <f t="shared" si="109"/>
        <v>0</v>
      </c>
      <c r="CG40" s="3">
        <f t="shared" si="110"/>
        <v>0</v>
      </c>
      <c r="CH40" s="3">
        <f t="shared" si="111"/>
        <v>365858.43028752896</v>
      </c>
      <c r="CI40" s="36">
        <v>0.3</v>
      </c>
      <c r="CJ40" s="3">
        <f t="shared" si="112"/>
        <v>-109757.52908625868</v>
      </c>
      <c r="CK40" s="3">
        <f t="shared" si="113"/>
        <v>256100.90120127029</v>
      </c>
      <c r="CM40" s="35">
        <v>10</v>
      </c>
      <c r="CN40" s="3">
        <f t="shared" si="114"/>
        <v>256100.90120127029</v>
      </c>
      <c r="CO40" s="3"/>
      <c r="CP40" s="3"/>
      <c r="CQ40" s="76">
        <f t="shared" si="115"/>
        <v>0</v>
      </c>
      <c r="CR40" s="3">
        <f t="shared" si="116"/>
        <v>0</v>
      </c>
      <c r="CS40" s="3">
        <f t="shared" si="117"/>
        <v>256100.90120127029</v>
      </c>
      <c r="CT40" s="36">
        <v>0.3</v>
      </c>
      <c r="CU40" s="3">
        <f t="shared" si="118"/>
        <v>-76830.270360381081</v>
      </c>
      <c r="CV40" s="3">
        <f t="shared" si="119"/>
        <v>179270.63084088921</v>
      </c>
      <c r="CX40" s="35">
        <v>10</v>
      </c>
      <c r="CY40" s="3">
        <f t="shared" si="120"/>
        <v>179270.63084088921</v>
      </c>
      <c r="CZ40" s="3"/>
      <c r="DA40" s="3"/>
      <c r="DB40" s="76">
        <f t="shared" si="121"/>
        <v>0</v>
      </c>
      <c r="DC40" s="3">
        <f t="shared" si="122"/>
        <v>0</v>
      </c>
      <c r="DD40" s="3">
        <f t="shared" si="123"/>
        <v>179270.63084088921</v>
      </c>
      <c r="DE40" s="36">
        <v>0.3</v>
      </c>
      <c r="DF40" s="3">
        <f t="shared" si="124"/>
        <v>-53781.189252266762</v>
      </c>
      <c r="DG40" s="3">
        <f t="shared" si="125"/>
        <v>125489.44158862245</v>
      </c>
    </row>
    <row r="41" spans="2:111" x14ac:dyDescent="0.25">
      <c r="N41" s="35">
        <v>10.1</v>
      </c>
      <c r="O41" s="3"/>
      <c r="P41" s="3">
        <f t="shared" si="72"/>
        <v>0</v>
      </c>
      <c r="Q41" s="3"/>
      <c r="R41" s="76">
        <f t="shared" si="73"/>
        <v>0</v>
      </c>
      <c r="S41" s="3">
        <f t="shared" si="74"/>
        <v>0</v>
      </c>
      <c r="T41" s="3">
        <f t="shared" si="75"/>
        <v>0</v>
      </c>
      <c r="U41" s="36">
        <v>0.3</v>
      </c>
      <c r="V41" s="3">
        <f t="shared" si="76"/>
        <v>0</v>
      </c>
      <c r="W41" s="3">
        <f t="shared" si="77"/>
        <v>0</v>
      </c>
      <c r="X41"/>
      <c r="Y41" s="35">
        <v>10.1</v>
      </c>
      <c r="Z41" s="3">
        <f t="shared" si="78"/>
        <v>0</v>
      </c>
      <c r="AA41" s="3"/>
      <c r="AB41" s="3"/>
      <c r="AC41" s="76">
        <f t="shared" si="79"/>
        <v>0</v>
      </c>
      <c r="AD41" s="3">
        <f t="shared" si="80"/>
        <v>0</v>
      </c>
      <c r="AE41" s="3">
        <f t="shared" si="81"/>
        <v>0</v>
      </c>
      <c r="AF41" s="36">
        <v>0.3</v>
      </c>
      <c r="AG41" s="3">
        <f t="shared" si="82"/>
        <v>0</v>
      </c>
      <c r="AH41" s="3">
        <f t="shared" si="83"/>
        <v>0</v>
      </c>
      <c r="AI41"/>
      <c r="AJ41" s="35">
        <v>10.1</v>
      </c>
      <c r="AK41" s="3">
        <f t="shared" si="84"/>
        <v>0</v>
      </c>
      <c r="AL41" s="3"/>
      <c r="AM41" s="3"/>
      <c r="AN41" s="76">
        <f t="shared" si="85"/>
        <v>0</v>
      </c>
      <c r="AO41" s="3">
        <f t="shared" si="86"/>
        <v>0</v>
      </c>
      <c r="AP41" s="3">
        <f t="shared" si="87"/>
        <v>0</v>
      </c>
      <c r="AQ41" s="36">
        <v>0.3</v>
      </c>
      <c r="AR41" s="3">
        <f t="shared" si="88"/>
        <v>0</v>
      </c>
      <c r="AS41" s="3">
        <f t="shared" si="89"/>
        <v>0</v>
      </c>
      <c r="AT41"/>
      <c r="AU41" s="35">
        <v>10.1</v>
      </c>
      <c r="AV41" s="3">
        <f t="shared" si="90"/>
        <v>0</v>
      </c>
      <c r="AW41" s="3"/>
      <c r="AX41" s="3"/>
      <c r="AY41" s="76">
        <f t="shared" si="91"/>
        <v>0</v>
      </c>
      <c r="AZ41" s="3">
        <f t="shared" si="92"/>
        <v>0</v>
      </c>
      <c r="BA41" s="3">
        <f t="shared" si="93"/>
        <v>0</v>
      </c>
      <c r="BB41" s="36">
        <v>0.3</v>
      </c>
      <c r="BC41" s="3">
        <f t="shared" si="94"/>
        <v>0</v>
      </c>
      <c r="BD41" s="3">
        <f t="shared" si="95"/>
        <v>0</v>
      </c>
      <c r="BE41"/>
      <c r="BF41" s="35">
        <v>10.1</v>
      </c>
      <c r="BG41" s="3">
        <f t="shared" si="96"/>
        <v>0</v>
      </c>
      <c r="BH41" s="3"/>
      <c r="BI41" s="3"/>
      <c r="BJ41" s="76">
        <f t="shared" si="97"/>
        <v>0</v>
      </c>
      <c r="BK41" s="3">
        <f t="shared" si="98"/>
        <v>0</v>
      </c>
      <c r="BL41" s="3">
        <f t="shared" si="99"/>
        <v>0</v>
      </c>
      <c r="BM41" s="36">
        <v>0.3</v>
      </c>
      <c r="BN41" s="3">
        <f t="shared" si="100"/>
        <v>0</v>
      </c>
      <c r="BO41" s="3">
        <f t="shared" si="101"/>
        <v>0</v>
      </c>
      <c r="BQ41" s="35">
        <v>10.1</v>
      </c>
      <c r="BR41" s="3">
        <f t="shared" si="102"/>
        <v>0</v>
      </c>
      <c r="BS41" s="3"/>
      <c r="BT41" s="3"/>
      <c r="BU41" s="76">
        <f t="shared" si="103"/>
        <v>0</v>
      </c>
      <c r="BV41" s="3">
        <f t="shared" si="104"/>
        <v>0</v>
      </c>
      <c r="BW41" s="3">
        <f t="shared" si="105"/>
        <v>0</v>
      </c>
      <c r="BX41" s="36">
        <v>0.3</v>
      </c>
      <c r="BY41" s="3">
        <f t="shared" si="106"/>
        <v>0</v>
      </c>
      <c r="BZ41" s="3">
        <f t="shared" si="107"/>
        <v>0</v>
      </c>
      <c r="CB41" s="35">
        <v>10.1</v>
      </c>
      <c r="CC41" s="3">
        <f t="shared" si="108"/>
        <v>0</v>
      </c>
      <c r="CD41" s="3"/>
      <c r="CE41" s="3"/>
      <c r="CF41" s="76">
        <f t="shared" si="109"/>
        <v>0</v>
      </c>
      <c r="CG41" s="3">
        <f t="shared" si="110"/>
        <v>0</v>
      </c>
      <c r="CH41" s="3">
        <f t="shared" si="111"/>
        <v>0</v>
      </c>
      <c r="CI41" s="36">
        <v>0.3</v>
      </c>
      <c r="CJ41" s="3">
        <f t="shared" si="112"/>
        <v>0</v>
      </c>
      <c r="CK41" s="3">
        <f t="shared" si="113"/>
        <v>0</v>
      </c>
      <c r="CM41" s="35">
        <v>10.1</v>
      </c>
      <c r="CN41" s="3">
        <f t="shared" si="114"/>
        <v>0</v>
      </c>
      <c r="CO41" s="3"/>
      <c r="CP41" s="3"/>
      <c r="CQ41" s="76">
        <f t="shared" si="115"/>
        <v>0</v>
      </c>
      <c r="CR41" s="3">
        <f t="shared" si="116"/>
        <v>0</v>
      </c>
      <c r="CS41" s="3">
        <f t="shared" si="117"/>
        <v>0</v>
      </c>
      <c r="CT41" s="36">
        <v>0.3</v>
      </c>
      <c r="CU41" s="3">
        <f t="shared" si="118"/>
        <v>0</v>
      </c>
      <c r="CV41" s="3">
        <f t="shared" si="119"/>
        <v>0</v>
      </c>
      <c r="CX41" s="35">
        <v>10.1</v>
      </c>
      <c r="CY41" s="3">
        <f t="shared" si="120"/>
        <v>0</v>
      </c>
      <c r="CZ41" s="3"/>
      <c r="DA41" s="3"/>
      <c r="DB41" s="76">
        <f t="shared" si="121"/>
        <v>0</v>
      </c>
      <c r="DC41" s="3">
        <f t="shared" si="122"/>
        <v>0</v>
      </c>
      <c r="DD41" s="3">
        <f t="shared" si="123"/>
        <v>0</v>
      </c>
      <c r="DE41" s="36">
        <v>0.3</v>
      </c>
      <c r="DF41" s="3">
        <f t="shared" si="124"/>
        <v>0</v>
      </c>
      <c r="DG41" s="3">
        <f t="shared" si="125"/>
        <v>0</v>
      </c>
    </row>
    <row r="42" spans="2:111" x14ac:dyDescent="0.25">
      <c r="N42" s="35">
        <v>12</v>
      </c>
      <c r="O42" s="3"/>
      <c r="P42" s="3">
        <f t="shared" si="72"/>
        <v>218860.16574736917</v>
      </c>
      <c r="Q42" s="3"/>
      <c r="R42" s="76">
        <f t="shared" si="73"/>
        <v>218860.16574736917</v>
      </c>
      <c r="S42" s="3">
        <f t="shared" si="74"/>
        <v>109430.08287368459</v>
      </c>
      <c r="T42" s="3">
        <f t="shared" si="75"/>
        <v>109430.08287368459</v>
      </c>
      <c r="U42" s="36">
        <v>1</v>
      </c>
      <c r="V42" s="3">
        <f t="shared" si="76"/>
        <v>-109430.08287368459</v>
      </c>
      <c r="W42" s="3">
        <f t="shared" si="77"/>
        <v>109430.08287368459</v>
      </c>
      <c r="X42"/>
      <c r="Y42" s="35">
        <v>12</v>
      </c>
      <c r="Z42" s="3">
        <f t="shared" si="78"/>
        <v>109430.08287368459</v>
      </c>
      <c r="AA42" s="3"/>
      <c r="AB42" s="3"/>
      <c r="AC42" s="76">
        <f t="shared" si="79"/>
        <v>0</v>
      </c>
      <c r="AD42" s="3">
        <f t="shared" si="80"/>
        <v>0</v>
      </c>
      <c r="AE42" s="3">
        <f t="shared" si="81"/>
        <v>109430.08287368459</v>
      </c>
      <c r="AF42" s="36">
        <v>1</v>
      </c>
      <c r="AG42" s="3">
        <f t="shared" si="82"/>
        <v>-109430.08287368459</v>
      </c>
      <c r="AH42" s="3">
        <f t="shared" si="83"/>
        <v>0</v>
      </c>
      <c r="AI42"/>
      <c r="AJ42" s="35">
        <v>12</v>
      </c>
      <c r="AK42" s="3">
        <f t="shared" si="84"/>
        <v>0</v>
      </c>
      <c r="AL42" s="3"/>
      <c r="AM42" s="3"/>
      <c r="AN42" s="76">
        <f t="shared" si="85"/>
        <v>0</v>
      </c>
      <c r="AO42" s="3">
        <f t="shared" si="86"/>
        <v>0</v>
      </c>
      <c r="AP42" s="3">
        <f t="shared" si="87"/>
        <v>0</v>
      </c>
      <c r="AQ42" s="36">
        <v>1</v>
      </c>
      <c r="AR42" s="3">
        <f t="shared" si="88"/>
        <v>0</v>
      </c>
      <c r="AS42" s="3">
        <f t="shared" si="89"/>
        <v>0</v>
      </c>
      <c r="AT42"/>
      <c r="AU42" s="35">
        <v>12</v>
      </c>
      <c r="AV42" s="3">
        <f t="shared" si="90"/>
        <v>0</v>
      </c>
      <c r="AW42" s="3"/>
      <c r="AX42" s="3"/>
      <c r="AY42" s="76">
        <f t="shared" si="91"/>
        <v>0</v>
      </c>
      <c r="AZ42" s="3">
        <f t="shared" si="92"/>
        <v>0</v>
      </c>
      <c r="BA42" s="3">
        <f t="shared" si="93"/>
        <v>0</v>
      </c>
      <c r="BB42" s="36">
        <v>1</v>
      </c>
      <c r="BC42" s="3">
        <f t="shared" si="94"/>
        <v>0</v>
      </c>
      <c r="BD42" s="3">
        <f t="shared" si="95"/>
        <v>0</v>
      </c>
      <c r="BE42"/>
      <c r="BF42" s="35">
        <v>12</v>
      </c>
      <c r="BG42" s="3">
        <f t="shared" si="96"/>
        <v>0</v>
      </c>
      <c r="BH42" s="3"/>
      <c r="BI42" s="3"/>
      <c r="BJ42" s="76">
        <f t="shared" si="97"/>
        <v>0</v>
      </c>
      <c r="BK42" s="3">
        <f t="shared" si="98"/>
        <v>0</v>
      </c>
      <c r="BL42" s="3">
        <f t="shared" si="99"/>
        <v>0</v>
      </c>
      <c r="BM42" s="36">
        <v>1</v>
      </c>
      <c r="BN42" s="3">
        <f t="shared" si="100"/>
        <v>0</v>
      </c>
      <c r="BO42" s="3">
        <f t="shared" si="101"/>
        <v>0</v>
      </c>
      <c r="BQ42" s="35">
        <v>12</v>
      </c>
      <c r="BR42" s="3">
        <f t="shared" si="102"/>
        <v>0</v>
      </c>
      <c r="BS42" s="3"/>
      <c r="BT42" s="3"/>
      <c r="BU42" s="76">
        <f t="shared" si="103"/>
        <v>0</v>
      </c>
      <c r="BV42" s="3">
        <f t="shared" si="104"/>
        <v>0</v>
      </c>
      <c r="BW42" s="3">
        <f t="shared" si="105"/>
        <v>0</v>
      </c>
      <c r="BX42" s="36">
        <v>1</v>
      </c>
      <c r="BY42" s="3">
        <f t="shared" si="106"/>
        <v>0</v>
      </c>
      <c r="BZ42" s="3">
        <f t="shared" si="107"/>
        <v>0</v>
      </c>
      <c r="CB42" s="35">
        <v>12</v>
      </c>
      <c r="CC42" s="3">
        <f t="shared" si="108"/>
        <v>0</v>
      </c>
      <c r="CD42" s="3"/>
      <c r="CE42" s="3"/>
      <c r="CF42" s="76">
        <f t="shared" si="109"/>
        <v>0</v>
      </c>
      <c r="CG42" s="3">
        <f t="shared" si="110"/>
        <v>0</v>
      </c>
      <c r="CH42" s="3">
        <f t="shared" si="111"/>
        <v>0</v>
      </c>
      <c r="CI42" s="36">
        <v>1</v>
      </c>
      <c r="CJ42" s="3">
        <f t="shared" si="112"/>
        <v>0</v>
      </c>
      <c r="CK42" s="3">
        <f t="shared" si="113"/>
        <v>0</v>
      </c>
      <c r="CM42" s="35">
        <v>12</v>
      </c>
      <c r="CN42" s="3">
        <f t="shared" si="114"/>
        <v>0</v>
      </c>
      <c r="CO42" s="3"/>
      <c r="CP42" s="3"/>
      <c r="CQ42" s="76">
        <f t="shared" si="115"/>
        <v>0</v>
      </c>
      <c r="CR42" s="3">
        <f t="shared" si="116"/>
        <v>0</v>
      </c>
      <c r="CS42" s="3">
        <f t="shared" si="117"/>
        <v>0</v>
      </c>
      <c r="CT42" s="36">
        <v>1</v>
      </c>
      <c r="CU42" s="3">
        <f t="shared" si="118"/>
        <v>0</v>
      </c>
      <c r="CV42" s="3">
        <f t="shared" si="119"/>
        <v>0</v>
      </c>
      <c r="CX42" s="35">
        <v>12</v>
      </c>
      <c r="CY42" s="3">
        <f t="shared" si="120"/>
        <v>0</v>
      </c>
      <c r="CZ42" s="3"/>
      <c r="DA42" s="3"/>
      <c r="DB42" s="76">
        <f t="shared" si="121"/>
        <v>0</v>
      </c>
      <c r="DC42" s="3">
        <f t="shared" si="122"/>
        <v>0</v>
      </c>
      <c r="DD42" s="3">
        <f t="shared" si="123"/>
        <v>0</v>
      </c>
      <c r="DE42" s="36">
        <v>1</v>
      </c>
      <c r="DF42" s="3">
        <f t="shared" si="124"/>
        <v>0</v>
      </c>
      <c r="DG42" s="3">
        <f t="shared" si="125"/>
        <v>0</v>
      </c>
    </row>
    <row r="43" spans="2:111" x14ac:dyDescent="0.25">
      <c r="N43" s="35" t="s">
        <v>29</v>
      </c>
      <c r="O43" s="3"/>
      <c r="P43" s="3">
        <f t="shared" si="72"/>
        <v>0</v>
      </c>
      <c r="Q43" s="3"/>
      <c r="R43" s="76">
        <f t="shared" si="73"/>
        <v>0</v>
      </c>
      <c r="S43" s="3">
        <f t="shared" si="74"/>
        <v>0</v>
      </c>
      <c r="T43" s="3">
        <f t="shared" si="75"/>
        <v>0</v>
      </c>
      <c r="U43" s="36"/>
      <c r="V43" s="3">
        <f t="shared" si="76"/>
        <v>0</v>
      </c>
      <c r="W43" s="3">
        <f t="shared" si="77"/>
        <v>0</v>
      </c>
      <c r="X43"/>
      <c r="Y43" s="35" t="s">
        <v>29</v>
      </c>
      <c r="Z43" s="3">
        <f t="shared" si="78"/>
        <v>0</v>
      </c>
      <c r="AA43" s="3"/>
      <c r="AB43" s="3"/>
      <c r="AC43" s="76">
        <f t="shared" si="79"/>
        <v>0</v>
      </c>
      <c r="AD43" s="3">
        <f t="shared" si="80"/>
        <v>0</v>
      </c>
      <c r="AE43" s="3">
        <f t="shared" si="81"/>
        <v>0</v>
      </c>
      <c r="AF43" s="36"/>
      <c r="AG43" s="3">
        <f t="shared" si="82"/>
        <v>0</v>
      </c>
      <c r="AH43" s="3">
        <f t="shared" si="83"/>
        <v>0</v>
      </c>
      <c r="AI43"/>
      <c r="AJ43" s="35" t="s">
        <v>29</v>
      </c>
      <c r="AK43" s="3">
        <f t="shared" si="84"/>
        <v>0</v>
      </c>
      <c r="AL43" s="3"/>
      <c r="AM43" s="3"/>
      <c r="AN43" s="76">
        <f t="shared" si="85"/>
        <v>0</v>
      </c>
      <c r="AO43" s="3">
        <f t="shared" si="86"/>
        <v>0</v>
      </c>
      <c r="AP43" s="3">
        <f t="shared" si="87"/>
        <v>0</v>
      </c>
      <c r="AQ43" s="36"/>
      <c r="AR43" s="3">
        <f t="shared" si="88"/>
        <v>0</v>
      </c>
      <c r="AS43" s="3">
        <f t="shared" si="89"/>
        <v>0</v>
      </c>
      <c r="AT43"/>
      <c r="AU43" s="35" t="s">
        <v>29</v>
      </c>
      <c r="AV43" s="3">
        <f t="shared" si="90"/>
        <v>0</v>
      </c>
      <c r="AW43" s="3"/>
      <c r="AX43" s="3"/>
      <c r="AY43" s="76">
        <f t="shared" si="91"/>
        <v>0</v>
      </c>
      <c r="AZ43" s="3">
        <f t="shared" si="92"/>
        <v>0</v>
      </c>
      <c r="BA43" s="3">
        <f t="shared" si="93"/>
        <v>0</v>
      </c>
      <c r="BB43" s="36"/>
      <c r="BC43" s="3">
        <f t="shared" si="94"/>
        <v>0</v>
      </c>
      <c r="BD43" s="3">
        <f t="shared" si="95"/>
        <v>0</v>
      </c>
      <c r="BE43"/>
      <c r="BF43" s="35" t="s">
        <v>29</v>
      </c>
      <c r="BG43" s="3">
        <f t="shared" si="96"/>
        <v>0</v>
      </c>
      <c r="BH43" s="3"/>
      <c r="BI43" s="3"/>
      <c r="BJ43" s="76">
        <f t="shared" si="97"/>
        <v>0</v>
      </c>
      <c r="BK43" s="3">
        <f t="shared" si="98"/>
        <v>0</v>
      </c>
      <c r="BL43" s="3">
        <f t="shared" si="99"/>
        <v>0</v>
      </c>
      <c r="BM43" s="36"/>
      <c r="BN43" s="3">
        <f t="shared" si="100"/>
        <v>0</v>
      </c>
      <c r="BO43" s="3">
        <f t="shared" si="101"/>
        <v>0</v>
      </c>
      <c r="BQ43" s="35" t="s">
        <v>29</v>
      </c>
      <c r="BR43" s="3">
        <f t="shared" si="102"/>
        <v>0</v>
      </c>
      <c r="BS43" s="3"/>
      <c r="BT43" s="3"/>
      <c r="BU43" s="76">
        <f t="shared" si="103"/>
        <v>0</v>
      </c>
      <c r="BV43" s="3">
        <f t="shared" si="104"/>
        <v>0</v>
      </c>
      <c r="BW43" s="3">
        <f t="shared" si="105"/>
        <v>0</v>
      </c>
      <c r="BX43" s="36"/>
      <c r="BY43" s="3">
        <f t="shared" si="106"/>
        <v>0</v>
      </c>
      <c r="BZ43" s="3">
        <f t="shared" si="107"/>
        <v>0</v>
      </c>
      <c r="CB43" s="35" t="s">
        <v>29</v>
      </c>
      <c r="CC43" s="3">
        <f t="shared" si="108"/>
        <v>0</v>
      </c>
      <c r="CD43" s="3"/>
      <c r="CE43" s="3"/>
      <c r="CF43" s="76">
        <f t="shared" si="109"/>
        <v>0</v>
      </c>
      <c r="CG43" s="3">
        <f t="shared" si="110"/>
        <v>0</v>
      </c>
      <c r="CH43" s="3">
        <f t="shared" si="111"/>
        <v>0</v>
      </c>
      <c r="CI43" s="36"/>
      <c r="CJ43" s="3">
        <f t="shared" si="112"/>
        <v>0</v>
      </c>
      <c r="CK43" s="3">
        <f t="shared" si="113"/>
        <v>0</v>
      </c>
      <c r="CM43" s="35" t="s">
        <v>29</v>
      </c>
      <c r="CN43" s="3">
        <f t="shared" si="114"/>
        <v>0</v>
      </c>
      <c r="CO43" s="3"/>
      <c r="CP43" s="3"/>
      <c r="CQ43" s="76">
        <f t="shared" si="115"/>
        <v>0</v>
      </c>
      <c r="CR43" s="3">
        <f t="shared" si="116"/>
        <v>0</v>
      </c>
      <c r="CS43" s="3">
        <f t="shared" si="117"/>
        <v>0</v>
      </c>
      <c r="CT43" s="36"/>
      <c r="CU43" s="3">
        <f t="shared" si="118"/>
        <v>0</v>
      </c>
      <c r="CV43" s="3">
        <f t="shared" si="119"/>
        <v>0</v>
      </c>
      <c r="CX43" s="35" t="s">
        <v>29</v>
      </c>
      <c r="CY43" s="3">
        <f t="shared" si="120"/>
        <v>0</v>
      </c>
      <c r="CZ43" s="3"/>
      <c r="DA43" s="3"/>
      <c r="DB43" s="76">
        <f t="shared" si="121"/>
        <v>0</v>
      </c>
      <c r="DC43" s="3">
        <f t="shared" si="122"/>
        <v>0</v>
      </c>
      <c r="DD43" s="3">
        <f t="shared" si="123"/>
        <v>0</v>
      </c>
      <c r="DE43" s="36"/>
      <c r="DF43" s="3">
        <f t="shared" si="124"/>
        <v>0</v>
      </c>
      <c r="DG43" s="3">
        <f t="shared" si="125"/>
        <v>0</v>
      </c>
    </row>
    <row r="44" spans="2:111" x14ac:dyDescent="0.25">
      <c r="N44" s="35" t="s">
        <v>30</v>
      </c>
      <c r="O44" s="3"/>
      <c r="P44" s="3">
        <f t="shared" si="72"/>
        <v>0</v>
      </c>
      <c r="Q44" s="3"/>
      <c r="R44" s="76">
        <f t="shared" si="73"/>
        <v>0</v>
      </c>
      <c r="S44" s="3">
        <f t="shared" si="74"/>
        <v>0</v>
      </c>
      <c r="T44" s="3">
        <f t="shared" si="75"/>
        <v>0</v>
      </c>
      <c r="U44" s="36"/>
      <c r="V44" s="3">
        <f t="shared" si="76"/>
        <v>0</v>
      </c>
      <c r="W44" s="3">
        <f t="shared" si="77"/>
        <v>0</v>
      </c>
      <c r="X44"/>
      <c r="Y44" s="35" t="s">
        <v>30</v>
      </c>
      <c r="Z44" s="3">
        <f t="shared" si="78"/>
        <v>0</v>
      </c>
      <c r="AA44" s="3"/>
      <c r="AB44" s="3"/>
      <c r="AC44" s="76">
        <f t="shared" si="79"/>
        <v>0</v>
      </c>
      <c r="AD44" s="3">
        <f t="shared" si="80"/>
        <v>0</v>
      </c>
      <c r="AE44" s="3">
        <f t="shared" si="81"/>
        <v>0</v>
      </c>
      <c r="AF44" s="36"/>
      <c r="AG44" s="3">
        <f t="shared" si="82"/>
        <v>0</v>
      </c>
      <c r="AH44" s="3">
        <f t="shared" si="83"/>
        <v>0</v>
      </c>
      <c r="AI44"/>
      <c r="AJ44" s="35" t="s">
        <v>30</v>
      </c>
      <c r="AK44" s="3">
        <f t="shared" si="84"/>
        <v>0</v>
      </c>
      <c r="AL44" s="3"/>
      <c r="AM44" s="3"/>
      <c r="AN44" s="76">
        <f t="shared" si="85"/>
        <v>0</v>
      </c>
      <c r="AO44" s="3">
        <f t="shared" si="86"/>
        <v>0</v>
      </c>
      <c r="AP44" s="3">
        <f t="shared" si="87"/>
        <v>0</v>
      </c>
      <c r="AQ44" s="36"/>
      <c r="AR44" s="3">
        <f t="shared" si="88"/>
        <v>0</v>
      </c>
      <c r="AS44" s="3">
        <f t="shared" si="89"/>
        <v>0</v>
      </c>
      <c r="AT44"/>
      <c r="AU44" s="35" t="s">
        <v>30</v>
      </c>
      <c r="AV44" s="3">
        <f t="shared" si="90"/>
        <v>0</v>
      </c>
      <c r="AW44" s="3"/>
      <c r="AX44" s="3"/>
      <c r="AY44" s="76">
        <f t="shared" si="91"/>
        <v>0</v>
      </c>
      <c r="AZ44" s="3">
        <f t="shared" si="92"/>
        <v>0</v>
      </c>
      <c r="BA44" s="3">
        <f t="shared" si="93"/>
        <v>0</v>
      </c>
      <c r="BB44" s="36"/>
      <c r="BC44" s="3">
        <f t="shared" si="94"/>
        <v>0</v>
      </c>
      <c r="BD44" s="3">
        <f t="shared" si="95"/>
        <v>0</v>
      </c>
      <c r="BE44"/>
      <c r="BF44" s="35" t="s">
        <v>30</v>
      </c>
      <c r="BG44" s="3">
        <f t="shared" si="96"/>
        <v>0</v>
      </c>
      <c r="BH44" s="3"/>
      <c r="BI44" s="3"/>
      <c r="BJ44" s="76">
        <f t="shared" si="97"/>
        <v>0</v>
      </c>
      <c r="BK44" s="3">
        <f t="shared" si="98"/>
        <v>0</v>
      </c>
      <c r="BL44" s="3">
        <f t="shared" si="99"/>
        <v>0</v>
      </c>
      <c r="BM44" s="36"/>
      <c r="BN44" s="3">
        <f t="shared" si="100"/>
        <v>0</v>
      </c>
      <c r="BO44" s="3">
        <f t="shared" si="101"/>
        <v>0</v>
      </c>
      <c r="BQ44" s="35" t="s">
        <v>30</v>
      </c>
      <c r="BR44" s="3">
        <f t="shared" si="102"/>
        <v>0</v>
      </c>
      <c r="BS44" s="3"/>
      <c r="BT44" s="3"/>
      <c r="BU44" s="76">
        <f t="shared" si="103"/>
        <v>0</v>
      </c>
      <c r="BV44" s="3">
        <f t="shared" si="104"/>
        <v>0</v>
      </c>
      <c r="BW44" s="3">
        <f t="shared" si="105"/>
        <v>0</v>
      </c>
      <c r="BX44" s="36"/>
      <c r="BY44" s="3">
        <f t="shared" si="106"/>
        <v>0</v>
      </c>
      <c r="BZ44" s="3">
        <f t="shared" si="107"/>
        <v>0</v>
      </c>
      <c r="CB44" s="35" t="s">
        <v>30</v>
      </c>
      <c r="CC44" s="3">
        <f t="shared" si="108"/>
        <v>0</v>
      </c>
      <c r="CD44" s="3"/>
      <c r="CE44" s="3"/>
      <c r="CF44" s="76">
        <f t="shared" si="109"/>
        <v>0</v>
      </c>
      <c r="CG44" s="3">
        <f t="shared" si="110"/>
        <v>0</v>
      </c>
      <c r="CH44" s="3">
        <f t="shared" si="111"/>
        <v>0</v>
      </c>
      <c r="CI44" s="36"/>
      <c r="CJ44" s="3">
        <f t="shared" si="112"/>
        <v>0</v>
      </c>
      <c r="CK44" s="3">
        <f t="shared" si="113"/>
        <v>0</v>
      </c>
      <c r="CM44" s="35" t="s">
        <v>30</v>
      </c>
      <c r="CN44" s="3">
        <f t="shared" si="114"/>
        <v>0</v>
      </c>
      <c r="CO44" s="3"/>
      <c r="CP44" s="3"/>
      <c r="CQ44" s="76">
        <f t="shared" si="115"/>
        <v>0</v>
      </c>
      <c r="CR44" s="3">
        <f t="shared" si="116"/>
        <v>0</v>
      </c>
      <c r="CS44" s="3">
        <f t="shared" si="117"/>
        <v>0</v>
      </c>
      <c r="CT44" s="36"/>
      <c r="CU44" s="3">
        <f t="shared" si="118"/>
        <v>0</v>
      </c>
      <c r="CV44" s="3">
        <f t="shared" si="119"/>
        <v>0</v>
      </c>
      <c r="CX44" s="35" t="s">
        <v>30</v>
      </c>
      <c r="CY44" s="3">
        <f t="shared" si="120"/>
        <v>0</v>
      </c>
      <c r="CZ44" s="3"/>
      <c r="DA44" s="3"/>
      <c r="DB44" s="76">
        <f t="shared" si="121"/>
        <v>0</v>
      </c>
      <c r="DC44" s="3">
        <f t="shared" si="122"/>
        <v>0</v>
      </c>
      <c r="DD44" s="3">
        <f t="shared" si="123"/>
        <v>0</v>
      </c>
      <c r="DE44" s="36"/>
      <c r="DF44" s="3">
        <f t="shared" si="124"/>
        <v>0</v>
      </c>
      <c r="DG44" s="3">
        <f t="shared" si="125"/>
        <v>0</v>
      </c>
    </row>
    <row r="45" spans="2:111" x14ac:dyDescent="0.25">
      <c r="N45" s="35" t="s">
        <v>31</v>
      </c>
      <c r="O45" s="3"/>
      <c r="P45" s="3">
        <f t="shared" si="72"/>
        <v>0</v>
      </c>
      <c r="Q45" s="3"/>
      <c r="R45" s="76">
        <f t="shared" si="73"/>
        <v>0</v>
      </c>
      <c r="S45" s="3">
        <f t="shared" si="74"/>
        <v>0</v>
      </c>
      <c r="T45" s="3">
        <f t="shared" si="75"/>
        <v>0</v>
      </c>
      <c r="U45" s="36"/>
      <c r="V45" s="3">
        <f t="shared" si="76"/>
        <v>0</v>
      </c>
      <c r="W45" s="3">
        <f t="shared" si="77"/>
        <v>0</v>
      </c>
      <c r="X45"/>
      <c r="Y45" s="35" t="s">
        <v>31</v>
      </c>
      <c r="Z45" s="3">
        <f t="shared" si="78"/>
        <v>0</v>
      </c>
      <c r="AA45" s="3"/>
      <c r="AB45" s="3"/>
      <c r="AC45" s="76">
        <f t="shared" si="79"/>
        <v>0</v>
      </c>
      <c r="AD45" s="3">
        <f t="shared" si="80"/>
        <v>0</v>
      </c>
      <c r="AE45" s="3">
        <f t="shared" si="81"/>
        <v>0</v>
      </c>
      <c r="AF45" s="36"/>
      <c r="AG45" s="3">
        <f t="shared" si="82"/>
        <v>0</v>
      </c>
      <c r="AH45" s="3">
        <f t="shared" si="83"/>
        <v>0</v>
      </c>
      <c r="AI45"/>
      <c r="AJ45" s="35" t="s">
        <v>31</v>
      </c>
      <c r="AK45" s="3">
        <f t="shared" si="84"/>
        <v>0</v>
      </c>
      <c r="AL45" s="3"/>
      <c r="AM45" s="3"/>
      <c r="AN45" s="76">
        <f t="shared" si="85"/>
        <v>0</v>
      </c>
      <c r="AO45" s="3">
        <f t="shared" si="86"/>
        <v>0</v>
      </c>
      <c r="AP45" s="3">
        <f t="shared" si="87"/>
        <v>0</v>
      </c>
      <c r="AQ45" s="36"/>
      <c r="AR45" s="3">
        <f t="shared" si="88"/>
        <v>0</v>
      </c>
      <c r="AS45" s="3">
        <f t="shared" si="89"/>
        <v>0</v>
      </c>
      <c r="AT45"/>
      <c r="AU45" s="35" t="s">
        <v>31</v>
      </c>
      <c r="AV45" s="3">
        <f t="shared" si="90"/>
        <v>0</v>
      </c>
      <c r="AW45" s="3"/>
      <c r="AX45" s="3"/>
      <c r="AY45" s="76">
        <f t="shared" si="91"/>
        <v>0</v>
      </c>
      <c r="AZ45" s="3">
        <f t="shared" si="92"/>
        <v>0</v>
      </c>
      <c r="BA45" s="3">
        <f t="shared" si="93"/>
        <v>0</v>
      </c>
      <c r="BB45" s="36"/>
      <c r="BC45" s="3">
        <f t="shared" si="94"/>
        <v>0</v>
      </c>
      <c r="BD45" s="3">
        <f t="shared" si="95"/>
        <v>0</v>
      </c>
      <c r="BE45"/>
      <c r="BF45" s="35" t="s">
        <v>31</v>
      </c>
      <c r="BG45" s="3">
        <f t="shared" si="96"/>
        <v>0</v>
      </c>
      <c r="BH45" s="3"/>
      <c r="BI45" s="3"/>
      <c r="BJ45" s="76">
        <f t="shared" si="97"/>
        <v>0</v>
      </c>
      <c r="BK45" s="3">
        <f t="shared" si="98"/>
        <v>0</v>
      </c>
      <c r="BL45" s="3">
        <f t="shared" si="99"/>
        <v>0</v>
      </c>
      <c r="BM45" s="36"/>
      <c r="BN45" s="3">
        <f t="shared" si="100"/>
        <v>0</v>
      </c>
      <c r="BO45" s="3">
        <f t="shared" si="101"/>
        <v>0</v>
      </c>
      <c r="BQ45" s="35" t="s">
        <v>31</v>
      </c>
      <c r="BR45" s="3">
        <f t="shared" si="102"/>
        <v>0</v>
      </c>
      <c r="BS45" s="3"/>
      <c r="BT45" s="3"/>
      <c r="BU45" s="76">
        <f t="shared" si="103"/>
        <v>0</v>
      </c>
      <c r="BV45" s="3">
        <f t="shared" si="104"/>
        <v>0</v>
      </c>
      <c r="BW45" s="3">
        <f t="shared" si="105"/>
        <v>0</v>
      </c>
      <c r="BX45" s="36"/>
      <c r="BY45" s="3">
        <f t="shared" si="106"/>
        <v>0</v>
      </c>
      <c r="BZ45" s="3">
        <f t="shared" si="107"/>
        <v>0</v>
      </c>
      <c r="CB45" s="35" t="s">
        <v>31</v>
      </c>
      <c r="CC45" s="3">
        <f t="shared" si="108"/>
        <v>0</v>
      </c>
      <c r="CD45" s="3"/>
      <c r="CE45" s="3"/>
      <c r="CF45" s="76">
        <f t="shared" si="109"/>
        <v>0</v>
      </c>
      <c r="CG45" s="3">
        <f t="shared" si="110"/>
        <v>0</v>
      </c>
      <c r="CH45" s="3">
        <f t="shared" si="111"/>
        <v>0</v>
      </c>
      <c r="CI45" s="36"/>
      <c r="CJ45" s="3">
        <f t="shared" si="112"/>
        <v>0</v>
      </c>
      <c r="CK45" s="3">
        <f t="shared" si="113"/>
        <v>0</v>
      </c>
      <c r="CM45" s="35" t="s">
        <v>31</v>
      </c>
      <c r="CN45" s="3">
        <f t="shared" si="114"/>
        <v>0</v>
      </c>
      <c r="CO45" s="3"/>
      <c r="CP45" s="3"/>
      <c r="CQ45" s="76">
        <f t="shared" si="115"/>
        <v>0</v>
      </c>
      <c r="CR45" s="3">
        <f t="shared" si="116"/>
        <v>0</v>
      </c>
      <c r="CS45" s="3">
        <f t="shared" si="117"/>
        <v>0</v>
      </c>
      <c r="CT45" s="36"/>
      <c r="CU45" s="3">
        <f t="shared" si="118"/>
        <v>0</v>
      </c>
      <c r="CV45" s="3">
        <f t="shared" si="119"/>
        <v>0</v>
      </c>
      <c r="CX45" s="35" t="s">
        <v>31</v>
      </c>
      <c r="CY45" s="3">
        <f t="shared" si="120"/>
        <v>0</v>
      </c>
      <c r="CZ45" s="3"/>
      <c r="DA45" s="3"/>
      <c r="DB45" s="76">
        <f t="shared" si="121"/>
        <v>0</v>
      </c>
      <c r="DC45" s="3">
        <f t="shared" si="122"/>
        <v>0</v>
      </c>
      <c r="DD45" s="3">
        <f t="shared" si="123"/>
        <v>0</v>
      </c>
      <c r="DE45" s="36"/>
      <c r="DF45" s="3">
        <f t="shared" si="124"/>
        <v>0</v>
      </c>
      <c r="DG45" s="3">
        <f t="shared" si="125"/>
        <v>0</v>
      </c>
    </row>
    <row r="46" spans="2:111" x14ac:dyDescent="0.25">
      <c r="N46" s="35" t="s">
        <v>32</v>
      </c>
      <c r="O46" s="3"/>
      <c r="P46" s="3">
        <f t="shared" si="72"/>
        <v>0</v>
      </c>
      <c r="Q46" s="3"/>
      <c r="R46" s="76">
        <f t="shared" si="73"/>
        <v>0</v>
      </c>
      <c r="S46" s="3">
        <f t="shared" si="74"/>
        <v>0</v>
      </c>
      <c r="T46" s="3">
        <f t="shared" si="75"/>
        <v>0</v>
      </c>
      <c r="U46" s="36"/>
      <c r="V46" s="3">
        <f t="shared" si="76"/>
        <v>0</v>
      </c>
      <c r="W46" s="3">
        <f t="shared" si="77"/>
        <v>0</v>
      </c>
      <c r="X46"/>
      <c r="Y46" s="35" t="s">
        <v>32</v>
      </c>
      <c r="Z46" s="3">
        <f t="shared" si="78"/>
        <v>0</v>
      </c>
      <c r="AA46" s="3"/>
      <c r="AB46" s="3"/>
      <c r="AC46" s="76">
        <f t="shared" si="79"/>
        <v>0</v>
      </c>
      <c r="AD46" s="3">
        <f t="shared" si="80"/>
        <v>0</v>
      </c>
      <c r="AE46" s="3">
        <f t="shared" si="81"/>
        <v>0</v>
      </c>
      <c r="AF46" s="36"/>
      <c r="AG46" s="3">
        <f t="shared" si="82"/>
        <v>0</v>
      </c>
      <c r="AH46" s="3">
        <f t="shared" si="83"/>
        <v>0</v>
      </c>
      <c r="AI46"/>
      <c r="AJ46" s="35" t="s">
        <v>32</v>
      </c>
      <c r="AK46" s="3">
        <f t="shared" si="84"/>
        <v>0</v>
      </c>
      <c r="AL46" s="3"/>
      <c r="AM46" s="3"/>
      <c r="AN46" s="76">
        <f t="shared" si="85"/>
        <v>0</v>
      </c>
      <c r="AO46" s="3">
        <f t="shared" si="86"/>
        <v>0</v>
      </c>
      <c r="AP46" s="3">
        <f t="shared" si="87"/>
        <v>0</v>
      </c>
      <c r="AQ46" s="36"/>
      <c r="AR46" s="3">
        <f t="shared" si="88"/>
        <v>0</v>
      </c>
      <c r="AS46" s="3">
        <f t="shared" si="89"/>
        <v>0</v>
      </c>
      <c r="AT46"/>
      <c r="AU46" s="35" t="s">
        <v>32</v>
      </c>
      <c r="AV46" s="3">
        <f t="shared" si="90"/>
        <v>0</v>
      </c>
      <c r="AW46" s="3"/>
      <c r="AX46" s="3"/>
      <c r="AY46" s="76">
        <f t="shared" si="91"/>
        <v>0</v>
      </c>
      <c r="AZ46" s="3">
        <f t="shared" si="92"/>
        <v>0</v>
      </c>
      <c r="BA46" s="3">
        <f t="shared" si="93"/>
        <v>0</v>
      </c>
      <c r="BB46" s="36"/>
      <c r="BC46" s="3">
        <f t="shared" si="94"/>
        <v>0</v>
      </c>
      <c r="BD46" s="3">
        <f t="shared" si="95"/>
        <v>0</v>
      </c>
      <c r="BE46"/>
      <c r="BF46" s="35" t="s">
        <v>32</v>
      </c>
      <c r="BG46" s="3">
        <f t="shared" si="96"/>
        <v>0</v>
      </c>
      <c r="BH46" s="3"/>
      <c r="BI46" s="3"/>
      <c r="BJ46" s="76">
        <f t="shared" si="97"/>
        <v>0</v>
      </c>
      <c r="BK46" s="3">
        <f t="shared" si="98"/>
        <v>0</v>
      </c>
      <c r="BL46" s="3">
        <f t="shared" si="99"/>
        <v>0</v>
      </c>
      <c r="BM46" s="36"/>
      <c r="BN46" s="3">
        <f t="shared" si="100"/>
        <v>0</v>
      </c>
      <c r="BO46" s="3">
        <f t="shared" si="101"/>
        <v>0</v>
      </c>
      <c r="BQ46" s="35" t="s">
        <v>32</v>
      </c>
      <c r="BR46" s="3">
        <f t="shared" si="102"/>
        <v>0</v>
      </c>
      <c r="BS46" s="3"/>
      <c r="BT46" s="3"/>
      <c r="BU46" s="76">
        <f t="shared" si="103"/>
        <v>0</v>
      </c>
      <c r="BV46" s="3">
        <f t="shared" si="104"/>
        <v>0</v>
      </c>
      <c r="BW46" s="3">
        <f t="shared" si="105"/>
        <v>0</v>
      </c>
      <c r="BX46" s="36"/>
      <c r="BY46" s="3">
        <f t="shared" si="106"/>
        <v>0</v>
      </c>
      <c r="BZ46" s="3">
        <f t="shared" si="107"/>
        <v>0</v>
      </c>
      <c r="CB46" s="35" t="s">
        <v>32</v>
      </c>
      <c r="CC46" s="3">
        <f t="shared" si="108"/>
        <v>0</v>
      </c>
      <c r="CD46" s="3"/>
      <c r="CE46" s="3"/>
      <c r="CF46" s="76">
        <f t="shared" si="109"/>
        <v>0</v>
      </c>
      <c r="CG46" s="3">
        <f t="shared" si="110"/>
        <v>0</v>
      </c>
      <c r="CH46" s="3">
        <f t="shared" si="111"/>
        <v>0</v>
      </c>
      <c r="CI46" s="36"/>
      <c r="CJ46" s="3">
        <f t="shared" si="112"/>
        <v>0</v>
      </c>
      <c r="CK46" s="3">
        <f t="shared" si="113"/>
        <v>0</v>
      </c>
      <c r="CM46" s="35" t="s">
        <v>32</v>
      </c>
      <c r="CN46" s="3">
        <f t="shared" si="114"/>
        <v>0</v>
      </c>
      <c r="CO46" s="3"/>
      <c r="CP46" s="3"/>
      <c r="CQ46" s="76">
        <f t="shared" si="115"/>
        <v>0</v>
      </c>
      <c r="CR46" s="3">
        <f t="shared" si="116"/>
        <v>0</v>
      </c>
      <c r="CS46" s="3">
        <f t="shared" si="117"/>
        <v>0</v>
      </c>
      <c r="CT46" s="36"/>
      <c r="CU46" s="3">
        <f t="shared" si="118"/>
        <v>0</v>
      </c>
      <c r="CV46" s="3">
        <f t="shared" si="119"/>
        <v>0</v>
      </c>
      <c r="CX46" s="35" t="s">
        <v>32</v>
      </c>
      <c r="CY46" s="3">
        <f t="shared" si="120"/>
        <v>0</v>
      </c>
      <c r="CZ46" s="3"/>
      <c r="DA46" s="3"/>
      <c r="DB46" s="76">
        <f t="shared" si="121"/>
        <v>0</v>
      </c>
      <c r="DC46" s="3">
        <f t="shared" si="122"/>
        <v>0</v>
      </c>
      <c r="DD46" s="3">
        <f t="shared" si="123"/>
        <v>0</v>
      </c>
      <c r="DE46" s="36"/>
      <c r="DF46" s="3">
        <f t="shared" si="124"/>
        <v>0</v>
      </c>
      <c r="DG46" s="3">
        <f t="shared" si="125"/>
        <v>0</v>
      </c>
    </row>
    <row r="47" spans="2:111" x14ac:dyDescent="0.25">
      <c r="N47" s="35">
        <v>14</v>
      </c>
      <c r="O47" s="3"/>
      <c r="P47" s="3">
        <f t="shared" si="72"/>
        <v>0</v>
      </c>
      <c r="Q47" s="3"/>
      <c r="R47" s="76">
        <f t="shared" si="73"/>
        <v>0</v>
      </c>
      <c r="S47" s="3">
        <f t="shared" si="74"/>
        <v>0</v>
      </c>
      <c r="T47" s="3">
        <f t="shared" si="75"/>
        <v>0</v>
      </c>
      <c r="U47" s="36"/>
      <c r="V47" s="3">
        <f t="shared" si="76"/>
        <v>0</v>
      </c>
      <c r="W47" s="3">
        <f t="shared" si="77"/>
        <v>0</v>
      </c>
      <c r="X47"/>
      <c r="Y47" s="35">
        <v>14</v>
      </c>
      <c r="Z47" s="3">
        <f t="shared" si="78"/>
        <v>0</v>
      </c>
      <c r="AA47" s="3"/>
      <c r="AB47" s="3"/>
      <c r="AC47" s="76">
        <f t="shared" si="79"/>
        <v>0</v>
      </c>
      <c r="AD47" s="3">
        <f t="shared" si="80"/>
        <v>0</v>
      </c>
      <c r="AE47" s="3">
        <f t="shared" si="81"/>
        <v>0</v>
      </c>
      <c r="AF47" s="36"/>
      <c r="AG47" s="3">
        <f t="shared" si="82"/>
        <v>0</v>
      </c>
      <c r="AH47" s="3">
        <f t="shared" si="83"/>
        <v>0</v>
      </c>
      <c r="AI47"/>
      <c r="AJ47" s="35">
        <v>14</v>
      </c>
      <c r="AK47" s="3">
        <f t="shared" si="84"/>
        <v>0</v>
      </c>
      <c r="AL47" s="3"/>
      <c r="AM47" s="3"/>
      <c r="AN47" s="76">
        <f t="shared" si="85"/>
        <v>0</v>
      </c>
      <c r="AO47" s="3">
        <f t="shared" si="86"/>
        <v>0</v>
      </c>
      <c r="AP47" s="3">
        <f t="shared" si="87"/>
        <v>0</v>
      </c>
      <c r="AQ47" s="36"/>
      <c r="AR47" s="3">
        <f t="shared" si="88"/>
        <v>0</v>
      </c>
      <c r="AS47" s="3">
        <f t="shared" si="89"/>
        <v>0</v>
      </c>
      <c r="AT47"/>
      <c r="AU47" s="35">
        <v>14</v>
      </c>
      <c r="AV47" s="3">
        <f t="shared" si="90"/>
        <v>0</v>
      </c>
      <c r="AW47" s="3"/>
      <c r="AX47" s="3"/>
      <c r="AY47" s="76">
        <f t="shared" si="91"/>
        <v>0</v>
      </c>
      <c r="AZ47" s="3">
        <f t="shared" si="92"/>
        <v>0</v>
      </c>
      <c r="BA47" s="3">
        <f t="shared" si="93"/>
        <v>0</v>
      </c>
      <c r="BB47" s="36"/>
      <c r="BC47" s="3">
        <f t="shared" si="94"/>
        <v>0</v>
      </c>
      <c r="BD47" s="3">
        <f t="shared" si="95"/>
        <v>0</v>
      </c>
      <c r="BE47"/>
      <c r="BF47" s="35">
        <v>14</v>
      </c>
      <c r="BG47" s="3">
        <f t="shared" si="96"/>
        <v>0</v>
      </c>
      <c r="BH47" s="3"/>
      <c r="BI47" s="3"/>
      <c r="BJ47" s="76">
        <f t="shared" si="97"/>
        <v>0</v>
      </c>
      <c r="BK47" s="3">
        <f t="shared" si="98"/>
        <v>0</v>
      </c>
      <c r="BL47" s="3">
        <f t="shared" si="99"/>
        <v>0</v>
      </c>
      <c r="BM47" s="36"/>
      <c r="BN47" s="3">
        <f t="shared" si="100"/>
        <v>0</v>
      </c>
      <c r="BO47" s="3">
        <f t="shared" si="101"/>
        <v>0</v>
      </c>
      <c r="BQ47" s="35">
        <v>14</v>
      </c>
      <c r="BR47" s="3">
        <f t="shared" si="102"/>
        <v>0</v>
      </c>
      <c r="BS47" s="3"/>
      <c r="BT47" s="3"/>
      <c r="BU47" s="76">
        <f t="shared" si="103"/>
        <v>0</v>
      </c>
      <c r="BV47" s="3">
        <f t="shared" si="104"/>
        <v>0</v>
      </c>
      <c r="BW47" s="3">
        <f t="shared" si="105"/>
        <v>0</v>
      </c>
      <c r="BX47" s="36"/>
      <c r="BY47" s="3">
        <f t="shared" si="106"/>
        <v>0</v>
      </c>
      <c r="BZ47" s="3">
        <f t="shared" si="107"/>
        <v>0</v>
      </c>
      <c r="CB47" s="35">
        <v>14</v>
      </c>
      <c r="CC47" s="3">
        <f t="shared" si="108"/>
        <v>0</v>
      </c>
      <c r="CD47" s="3"/>
      <c r="CE47" s="3"/>
      <c r="CF47" s="76">
        <f t="shared" si="109"/>
        <v>0</v>
      </c>
      <c r="CG47" s="3">
        <f t="shared" si="110"/>
        <v>0</v>
      </c>
      <c r="CH47" s="3">
        <f t="shared" si="111"/>
        <v>0</v>
      </c>
      <c r="CI47" s="36"/>
      <c r="CJ47" s="3">
        <f t="shared" si="112"/>
        <v>0</v>
      </c>
      <c r="CK47" s="3">
        <f t="shared" si="113"/>
        <v>0</v>
      </c>
      <c r="CM47" s="35">
        <v>14</v>
      </c>
      <c r="CN47" s="3">
        <f t="shared" si="114"/>
        <v>0</v>
      </c>
      <c r="CO47" s="3"/>
      <c r="CP47" s="3"/>
      <c r="CQ47" s="76">
        <f t="shared" si="115"/>
        <v>0</v>
      </c>
      <c r="CR47" s="3">
        <f t="shared" si="116"/>
        <v>0</v>
      </c>
      <c r="CS47" s="3">
        <f t="shared" si="117"/>
        <v>0</v>
      </c>
      <c r="CT47" s="36"/>
      <c r="CU47" s="3">
        <f t="shared" si="118"/>
        <v>0</v>
      </c>
      <c r="CV47" s="3">
        <f t="shared" si="119"/>
        <v>0</v>
      </c>
      <c r="CX47" s="35">
        <v>14</v>
      </c>
      <c r="CY47" s="3">
        <f t="shared" si="120"/>
        <v>0</v>
      </c>
      <c r="CZ47" s="3"/>
      <c r="DA47" s="3"/>
      <c r="DB47" s="76">
        <f t="shared" si="121"/>
        <v>0</v>
      </c>
      <c r="DC47" s="3">
        <f t="shared" si="122"/>
        <v>0</v>
      </c>
      <c r="DD47" s="3">
        <f t="shared" si="123"/>
        <v>0</v>
      </c>
      <c r="DE47" s="36"/>
      <c r="DF47" s="3">
        <f t="shared" si="124"/>
        <v>0</v>
      </c>
      <c r="DG47" s="3">
        <f t="shared" si="125"/>
        <v>0</v>
      </c>
    </row>
    <row r="48" spans="2:111" x14ac:dyDescent="0.25">
      <c r="N48" s="35">
        <v>17</v>
      </c>
      <c r="O48" s="3"/>
      <c r="P48" s="3">
        <f t="shared" si="72"/>
        <v>0</v>
      </c>
      <c r="Q48" s="3"/>
      <c r="R48" s="76">
        <f t="shared" si="73"/>
        <v>0</v>
      </c>
      <c r="S48" s="3">
        <f t="shared" si="74"/>
        <v>0</v>
      </c>
      <c r="T48" s="3">
        <f t="shared" si="75"/>
        <v>0</v>
      </c>
      <c r="U48" s="36">
        <v>0.08</v>
      </c>
      <c r="V48" s="3">
        <f t="shared" si="76"/>
        <v>0</v>
      </c>
      <c r="W48" s="3">
        <f t="shared" si="77"/>
        <v>0</v>
      </c>
      <c r="X48"/>
      <c r="Y48" s="35">
        <v>17</v>
      </c>
      <c r="Z48" s="3">
        <f t="shared" si="78"/>
        <v>0</v>
      </c>
      <c r="AA48" s="3"/>
      <c r="AB48" s="3"/>
      <c r="AC48" s="76">
        <f t="shared" si="79"/>
        <v>0</v>
      </c>
      <c r="AD48" s="3">
        <f t="shared" si="80"/>
        <v>0</v>
      </c>
      <c r="AE48" s="3">
        <f t="shared" si="81"/>
        <v>0</v>
      </c>
      <c r="AF48" s="36">
        <v>0.08</v>
      </c>
      <c r="AG48" s="3">
        <f t="shared" si="82"/>
        <v>0</v>
      </c>
      <c r="AH48" s="3">
        <f t="shared" si="83"/>
        <v>0</v>
      </c>
      <c r="AI48"/>
      <c r="AJ48" s="35">
        <v>17</v>
      </c>
      <c r="AK48" s="3">
        <f t="shared" si="84"/>
        <v>0</v>
      </c>
      <c r="AL48" s="3"/>
      <c r="AM48" s="3"/>
      <c r="AN48" s="76">
        <f t="shared" si="85"/>
        <v>0</v>
      </c>
      <c r="AO48" s="3">
        <f t="shared" si="86"/>
        <v>0</v>
      </c>
      <c r="AP48" s="3">
        <f t="shared" si="87"/>
        <v>0</v>
      </c>
      <c r="AQ48" s="36">
        <v>0.08</v>
      </c>
      <c r="AR48" s="3">
        <f t="shared" si="88"/>
        <v>0</v>
      </c>
      <c r="AS48" s="3">
        <f t="shared" si="89"/>
        <v>0</v>
      </c>
      <c r="AT48"/>
      <c r="AU48" s="35">
        <v>17</v>
      </c>
      <c r="AV48" s="3">
        <f t="shared" si="90"/>
        <v>0</v>
      </c>
      <c r="AW48" s="3"/>
      <c r="AX48" s="3"/>
      <c r="AY48" s="76">
        <f t="shared" si="91"/>
        <v>0</v>
      </c>
      <c r="AZ48" s="3">
        <f t="shared" si="92"/>
        <v>0</v>
      </c>
      <c r="BA48" s="3">
        <f t="shared" si="93"/>
        <v>0</v>
      </c>
      <c r="BB48" s="36">
        <v>0.08</v>
      </c>
      <c r="BC48" s="3">
        <f t="shared" si="94"/>
        <v>0</v>
      </c>
      <c r="BD48" s="3">
        <f t="shared" si="95"/>
        <v>0</v>
      </c>
      <c r="BE48"/>
      <c r="BF48" s="35">
        <v>17</v>
      </c>
      <c r="BG48" s="3">
        <f t="shared" si="96"/>
        <v>0</v>
      </c>
      <c r="BH48" s="3"/>
      <c r="BI48" s="3"/>
      <c r="BJ48" s="76">
        <f t="shared" si="97"/>
        <v>0</v>
      </c>
      <c r="BK48" s="3">
        <f t="shared" si="98"/>
        <v>0</v>
      </c>
      <c r="BL48" s="3">
        <f t="shared" si="99"/>
        <v>0</v>
      </c>
      <c r="BM48" s="36">
        <v>0.08</v>
      </c>
      <c r="BN48" s="3">
        <f t="shared" si="100"/>
        <v>0</v>
      </c>
      <c r="BO48" s="3">
        <f t="shared" si="101"/>
        <v>0</v>
      </c>
      <c r="BQ48" s="35">
        <v>17</v>
      </c>
      <c r="BR48" s="3">
        <f t="shared" si="102"/>
        <v>0</v>
      </c>
      <c r="BS48" s="3"/>
      <c r="BT48" s="3"/>
      <c r="BU48" s="76">
        <f t="shared" si="103"/>
        <v>0</v>
      </c>
      <c r="BV48" s="3">
        <f t="shared" si="104"/>
        <v>0</v>
      </c>
      <c r="BW48" s="3">
        <f t="shared" si="105"/>
        <v>0</v>
      </c>
      <c r="BX48" s="36">
        <v>0.08</v>
      </c>
      <c r="BY48" s="3">
        <f t="shared" si="106"/>
        <v>0</v>
      </c>
      <c r="BZ48" s="3">
        <f t="shared" si="107"/>
        <v>0</v>
      </c>
      <c r="CB48" s="35">
        <v>17</v>
      </c>
      <c r="CC48" s="3">
        <f t="shared" si="108"/>
        <v>0</v>
      </c>
      <c r="CD48" s="3"/>
      <c r="CE48" s="3"/>
      <c r="CF48" s="76">
        <f t="shared" si="109"/>
        <v>0</v>
      </c>
      <c r="CG48" s="3">
        <f t="shared" si="110"/>
        <v>0</v>
      </c>
      <c r="CH48" s="3">
        <f t="shared" si="111"/>
        <v>0</v>
      </c>
      <c r="CI48" s="36">
        <v>0.08</v>
      </c>
      <c r="CJ48" s="3">
        <f t="shared" si="112"/>
        <v>0</v>
      </c>
      <c r="CK48" s="3">
        <f t="shared" si="113"/>
        <v>0</v>
      </c>
      <c r="CM48" s="35">
        <v>17</v>
      </c>
      <c r="CN48" s="3">
        <f t="shared" si="114"/>
        <v>0</v>
      </c>
      <c r="CO48" s="3"/>
      <c r="CP48" s="3"/>
      <c r="CQ48" s="76">
        <f t="shared" si="115"/>
        <v>0</v>
      </c>
      <c r="CR48" s="3">
        <f t="shared" si="116"/>
        <v>0</v>
      </c>
      <c r="CS48" s="3">
        <f t="shared" si="117"/>
        <v>0</v>
      </c>
      <c r="CT48" s="36">
        <v>0.08</v>
      </c>
      <c r="CU48" s="3">
        <f t="shared" si="118"/>
        <v>0</v>
      </c>
      <c r="CV48" s="3">
        <f t="shared" si="119"/>
        <v>0</v>
      </c>
      <c r="CX48" s="35">
        <v>17</v>
      </c>
      <c r="CY48" s="3">
        <f t="shared" si="120"/>
        <v>0</v>
      </c>
      <c r="CZ48" s="3"/>
      <c r="DA48" s="3"/>
      <c r="DB48" s="76">
        <f t="shared" si="121"/>
        <v>0</v>
      </c>
      <c r="DC48" s="3">
        <f t="shared" si="122"/>
        <v>0</v>
      </c>
      <c r="DD48" s="3">
        <f t="shared" si="123"/>
        <v>0</v>
      </c>
      <c r="DE48" s="36">
        <v>0.08</v>
      </c>
      <c r="DF48" s="3">
        <f t="shared" si="124"/>
        <v>0</v>
      </c>
      <c r="DG48" s="3">
        <f t="shared" si="125"/>
        <v>0</v>
      </c>
    </row>
    <row r="49" spans="14:111" x14ac:dyDescent="0.25">
      <c r="N49" s="35">
        <v>42</v>
      </c>
      <c r="O49" s="3"/>
      <c r="P49" s="3">
        <f t="shared" si="72"/>
        <v>0</v>
      </c>
      <c r="Q49" s="3"/>
      <c r="R49" s="76">
        <f t="shared" si="73"/>
        <v>0</v>
      </c>
      <c r="S49" s="3">
        <f t="shared" si="74"/>
        <v>0</v>
      </c>
      <c r="T49" s="3">
        <f t="shared" si="75"/>
        <v>0</v>
      </c>
      <c r="U49" s="36">
        <v>0.12</v>
      </c>
      <c r="V49" s="3">
        <f t="shared" si="76"/>
        <v>0</v>
      </c>
      <c r="W49" s="3">
        <f t="shared" si="77"/>
        <v>0</v>
      </c>
      <c r="X49"/>
      <c r="Y49" s="35">
        <v>42</v>
      </c>
      <c r="Z49" s="3">
        <f t="shared" si="78"/>
        <v>0</v>
      </c>
      <c r="AA49" s="3"/>
      <c r="AB49" s="3"/>
      <c r="AC49" s="76">
        <f t="shared" si="79"/>
        <v>0</v>
      </c>
      <c r="AD49" s="3">
        <f t="shared" si="80"/>
        <v>0</v>
      </c>
      <c r="AE49" s="3">
        <f t="shared" si="81"/>
        <v>0</v>
      </c>
      <c r="AF49" s="36">
        <v>0.12</v>
      </c>
      <c r="AG49" s="3">
        <f t="shared" si="82"/>
        <v>0</v>
      </c>
      <c r="AH49" s="3">
        <f t="shared" si="83"/>
        <v>0</v>
      </c>
      <c r="AI49"/>
      <c r="AJ49" s="35">
        <v>42</v>
      </c>
      <c r="AK49" s="3">
        <f t="shared" si="84"/>
        <v>0</v>
      </c>
      <c r="AL49" s="3"/>
      <c r="AM49" s="3"/>
      <c r="AN49" s="76">
        <f t="shared" si="85"/>
        <v>0</v>
      </c>
      <c r="AO49" s="3">
        <f t="shared" si="86"/>
        <v>0</v>
      </c>
      <c r="AP49" s="3">
        <f t="shared" si="87"/>
        <v>0</v>
      </c>
      <c r="AQ49" s="36">
        <v>0.12</v>
      </c>
      <c r="AR49" s="3">
        <f t="shared" si="88"/>
        <v>0</v>
      </c>
      <c r="AS49" s="3">
        <f t="shared" si="89"/>
        <v>0</v>
      </c>
      <c r="AT49"/>
      <c r="AU49" s="35">
        <v>42</v>
      </c>
      <c r="AV49" s="3">
        <f t="shared" si="90"/>
        <v>0</v>
      </c>
      <c r="AW49" s="3"/>
      <c r="AX49" s="3"/>
      <c r="AY49" s="76">
        <f t="shared" si="91"/>
        <v>0</v>
      </c>
      <c r="AZ49" s="3">
        <f t="shared" si="92"/>
        <v>0</v>
      </c>
      <c r="BA49" s="3">
        <f t="shared" si="93"/>
        <v>0</v>
      </c>
      <c r="BB49" s="36">
        <v>0.12</v>
      </c>
      <c r="BC49" s="3">
        <f t="shared" si="94"/>
        <v>0</v>
      </c>
      <c r="BD49" s="3">
        <f t="shared" si="95"/>
        <v>0</v>
      </c>
      <c r="BE49"/>
      <c r="BF49" s="35">
        <v>42</v>
      </c>
      <c r="BG49" s="3">
        <f t="shared" si="96"/>
        <v>0</v>
      </c>
      <c r="BH49" s="3"/>
      <c r="BI49" s="3"/>
      <c r="BJ49" s="76">
        <f t="shared" si="97"/>
        <v>0</v>
      </c>
      <c r="BK49" s="3">
        <f t="shared" si="98"/>
        <v>0</v>
      </c>
      <c r="BL49" s="3">
        <f t="shared" si="99"/>
        <v>0</v>
      </c>
      <c r="BM49" s="36">
        <v>0.12</v>
      </c>
      <c r="BN49" s="3">
        <f t="shared" si="100"/>
        <v>0</v>
      </c>
      <c r="BO49" s="3">
        <f t="shared" si="101"/>
        <v>0</v>
      </c>
      <c r="BQ49" s="35">
        <v>42</v>
      </c>
      <c r="BR49" s="3">
        <f t="shared" si="102"/>
        <v>0</v>
      </c>
      <c r="BS49" s="3"/>
      <c r="BT49" s="3"/>
      <c r="BU49" s="76">
        <f t="shared" si="103"/>
        <v>0</v>
      </c>
      <c r="BV49" s="3">
        <f t="shared" si="104"/>
        <v>0</v>
      </c>
      <c r="BW49" s="3">
        <f t="shared" si="105"/>
        <v>0</v>
      </c>
      <c r="BX49" s="36">
        <v>0.12</v>
      </c>
      <c r="BY49" s="3">
        <f t="shared" si="106"/>
        <v>0</v>
      </c>
      <c r="BZ49" s="3">
        <f t="shared" si="107"/>
        <v>0</v>
      </c>
      <c r="CB49" s="35">
        <v>42</v>
      </c>
      <c r="CC49" s="3">
        <f t="shared" si="108"/>
        <v>0</v>
      </c>
      <c r="CD49" s="3"/>
      <c r="CE49" s="3"/>
      <c r="CF49" s="76">
        <f t="shared" si="109"/>
        <v>0</v>
      </c>
      <c r="CG49" s="3">
        <f t="shared" si="110"/>
        <v>0</v>
      </c>
      <c r="CH49" s="3">
        <f t="shared" si="111"/>
        <v>0</v>
      </c>
      <c r="CI49" s="36">
        <v>0.12</v>
      </c>
      <c r="CJ49" s="3">
        <f t="shared" si="112"/>
        <v>0</v>
      </c>
      <c r="CK49" s="3">
        <f t="shared" si="113"/>
        <v>0</v>
      </c>
      <c r="CM49" s="35">
        <v>42</v>
      </c>
      <c r="CN49" s="3">
        <f t="shared" si="114"/>
        <v>0</v>
      </c>
      <c r="CO49" s="3"/>
      <c r="CP49" s="3"/>
      <c r="CQ49" s="76">
        <f t="shared" si="115"/>
        <v>0</v>
      </c>
      <c r="CR49" s="3">
        <f t="shared" si="116"/>
        <v>0</v>
      </c>
      <c r="CS49" s="3">
        <f t="shared" si="117"/>
        <v>0</v>
      </c>
      <c r="CT49" s="36">
        <v>0.12</v>
      </c>
      <c r="CU49" s="3">
        <f t="shared" si="118"/>
        <v>0</v>
      </c>
      <c r="CV49" s="3">
        <f t="shared" si="119"/>
        <v>0</v>
      </c>
      <c r="CX49" s="35">
        <v>42</v>
      </c>
      <c r="CY49" s="3">
        <f t="shared" si="120"/>
        <v>0</v>
      </c>
      <c r="CZ49" s="3"/>
      <c r="DA49" s="3"/>
      <c r="DB49" s="76">
        <f t="shared" si="121"/>
        <v>0</v>
      </c>
      <c r="DC49" s="3">
        <f t="shared" si="122"/>
        <v>0</v>
      </c>
      <c r="DD49" s="3">
        <f t="shared" si="123"/>
        <v>0</v>
      </c>
      <c r="DE49" s="36">
        <v>0.12</v>
      </c>
      <c r="DF49" s="3">
        <f t="shared" si="124"/>
        <v>0</v>
      </c>
      <c r="DG49" s="3">
        <f t="shared" si="125"/>
        <v>0</v>
      </c>
    </row>
    <row r="50" spans="14:111" x14ac:dyDescent="0.25">
      <c r="N50" s="35">
        <v>43.1</v>
      </c>
      <c r="O50" s="3"/>
      <c r="P50" s="3">
        <f t="shared" si="72"/>
        <v>0</v>
      </c>
      <c r="Q50" s="3"/>
      <c r="R50" s="76">
        <f t="shared" si="73"/>
        <v>0</v>
      </c>
      <c r="S50" s="3">
        <f t="shared" si="74"/>
        <v>0</v>
      </c>
      <c r="T50" s="3">
        <f t="shared" si="75"/>
        <v>0</v>
      </c>
      <c r="U50" s="36">
        <v>0.3</v>
      </c>
      <c r="V50" s="3">
        <f t="shared" si="76"/>
        <v>0</v>
      </c>
      <c r="W50" s="3">
        <f t="shared" si="77"/>
        <v>0</v>
      </c>
      <c r="X50"/>
      <c r="Y50" s="35">
        <v>43.1</v>
      </c>
      <c r="Z50" s="3">
        <f t="shared" si="78"/>
        <v>0</v>
      </c>
      <c r="AA50" s="3"/>
      <c r="AB50" s="3"/>
      <c r="AC50" s="76">
        <f t="shared" si="79"/>
        <v>0</v>
      </c>
      <c r="AD50" s="3">
        <f t="shared" si="80"/>
        <v>0</v>
      </c>
      <c r="AE50" s="3">
        <f t="shared" si="81"/>
        <v>0</v>
      </c>
      <c r="AF50" s="36">
        <v>0.3</v>
      </c>
      <c r="AG50" s="3">
        <f t="shared" si="82"/>
        <v>0</v>
      </c>
      <c r="AH50" s="3">
        <f t="shared" si="83"/>
        <v>0</v>
      </c>
      <c r="AI50"/>
      <c r="AJ50" s="35">
        <v>43.1</v>
      </c>
      <c r="AK50" s="3">
        <f t="shared" si="84"/>
        <v>0</v>
      </c>
      <c r="AL50" s="3"/>
      <c r="AM50" s="3"/>
      <c r="AN50" s="76">
        <f t="shared" si="85"/>
        <v>0</v>
      </c>
      <c r="AO50" s="3">
        <f t="shared" si="86"/>
        <v>0</v>
      </c>
      <c r="AP50" s="3">
        <f t="shared" si="87"/>
        <v>0</v>
      </c>
      <c r="AQ50" s="36">
        <v>0.3</v>
      </c>
      <c r="AR50" s="3">
        <f t="shared" si="88"/>
        <v>0</v>
      </c>
      <c r="AS50" s="3">
        <f t="shared" si="89"/>
        <v>0</v>
      </c>
      <c r="AT50"/>
      <c r="AU50" s="35">
        <v>43.1</v>
      </c>
      <c r="AV50" s="3">
        <f t="shared" si="90"/>
        <v>0</v>
      </c>
      <c r="AW50" s="3"/>
      <c r="AX50" s="3"/>
      <c r="AY50" s="76">
        <f t="shared" si="91"/>
        <v>0</v>
      </c>
      <c r="AZ50" s="3">
        <f t="shared" si="92"/>
        <v>0</v>
      </c>
      <c r="BA50" s="3">
        <f t="shared" si="93"/>
        <v>0</v>
      </c>
      <c r="BB50" s="36">
        <v>0.3</v>
      </c>
      <c r="BC50" s="3">
        <f t="shared" si="94"/>
        <v>0</v>
      </c>
      <c r="BD50" s="3">
        <f t="shared" si="95"/>
        <v>0</v>
      </c>
      <c r="BE50"/>
      <c r="BF50" s="35">
        <v>43.1</v>
      </c>
      <c r="BG50" s="3">
        <f t="shared" si="96"/>
        <v>0</v>
      </c>
      <c r="BH50" s="3"/>
      <c r="BI50" s="3"/>
      <c r="BJ50" s="76">
        <f t="shared" si="97"/>
        <v>0</v>
      </c>
      <c r="BK50" s="3">
        <f t="shared" si="98"/>
        <v>0</v>
      </c>
      <c r="BL50" s="3">
        <f t="shared" si="99"/>
        <v>0</v>
      </c>
      <c r="BM50" s="36">
        <v>0.3</v>
      </c>
      <c r="BN50" s="3">
        <f t="shared" si="100"/>
        <v>0</v>
      </c>
      <c r="BO50" s="3">
        <f t="shared" si="101"/>
        <v>0</v>
      </c>
      <c r="BQ50" s="35">
        <v>43.1</v>
      </c>
      <c r="BR50" s="3">
        <f t="shared" si="102"/>
        <v>0</v>
      </c>
      <c r="BS50" s="3"/>
      <c r="BT50" s="3"/>
      <c r="BU50" s="76">
        <f t="shared" si="103"/>
        <v>0</v>
      </c>
      <c r="BV50" s="3">
        <f t="shared" si="104"/>
        <v>0</v>
      </c>
      <c r="BW50" s="3">
        <f t="shared" si="105"/>
        <v>0</v>
      </c>
      <c r="BX50" s="36">
        <v>0.3</v>
      </c>
      <c r="BY50" s="3">
        <f t="shared" si="106"/>
        <v>0</v>
      </c>
      <c r="BZ50" s="3">
        <f t="shared" si="107"/>
        <v>0</v>
      </c>
      <c r="CB50" s="35">
        <v>43.1</v>
      </c>
      <c r="CC50" s="3">
        <f t="shared" si="108"/>
        <v>0</v>
      </c>
      <c r="CD50" s="3"/>
      <c r="CE50" s="3"/>
      <c r="CF50" s="76">
        <f t="shared" si="109"/>
        <v>0</v>
      </c>
      <c r="CG50" s="3">
        <f t="shared" si="110"/>
        <v>0</v>
      </c>
      <c r="CH50" s="3">
        <f t="shared" si="111"/>
        <v>0</v>
      </c>
      <c r="CI50" s="36">
        <v>0.3</v>
      </c>
      <c r="CJ50" s="3">
        <f t="shared" si="112"/>
        <v>0</v>
      </c>
      <c r="CK50" s="3">
        <f t="shared" si="113"/>
        <v>0</v>
      </c>
      <c r="CM50" s="35">
        <v>43.1</v>
      </c>
      <c r="CN50" s="3">
        <f t="shared" si="114"/>
        <v>0</v>
      </c>
      <c r="CO50" s="3"/>
      <c r="CP50" s="3"/>
      <c r="CQ50" s="76">
        <f t="shared" si="115"/>
        <v>0</v>
      </c>
      <c r="CR50" s="3">
        <f t="shared" si="116"/>
        <v>0</v>
      </c>
      <c r="CS50" s="3">
        <f t="shared" si="117"/>
        <v>0</v>
      </c>
      <c r="CT50" s="36">
        <v>0.3</v>
      </c>
      <c r="CU50" s="3">
        <f t="shared" si="118"/>
        <v>0</v>
      </c>
      <c r="CV50" s="3">
        <f t="shared" si="119"/>
        <v>0</v>
      </c>
      <c r="CX50" s="35">
        <v>43.1</v>
      </c>
      <c r="CY50" s="3">
        <f t="shared" si="120"/>
        <v>0</v>
      </c>
      <c r="CZ50" s="3"/>
      <c r="DA50" s="3"/>
      <c r="DB50" s="76">
        <f t="shared" si="121"/>
        <v>0</v>
      </c>
      <c r="DC50" s="3">
        <f t="shared" si="122"/>
        <v>0</v>
      </c>
      <c r="DD50" s="3">
        <f t="shared" si="123"/>
        <v>0</v>
      </c>
      <c r="DE50" s="36">
        <v>0.3</v>
      </c>
      <c r="DF50" s="3">
        <f t="shared" si="124"/>
        <v>0</v>
      </c>
      <c r="DG50" s="3">
        <f t="shared" si="125"/>
        <v>0</v>
      </c>
    </row>
    <row r="51" spans="14:111" x14ac:dyDescent="0.25">
      <c r="N51" s="35">
        <v>43.2</v>
      </c>
      <c r="O51" s="3"/>
      <c r="P51" s="3">
        <f t="shared" si="72"/>
        <v>0</v>
      </c>
      <c r="Q51" s="3"/>
      <c r="R51" s="76">
        <f t="shared" si="73"/>
        <v>0</v>
      </c>
      <c r="S51" s="3">
        <f t="shared" si="74"/>
        <v>0</v>
      </c>
      <c r="T51" s="3">
        <f t="shared" si="75"/>
        <v>0</v>
      </c>
      <c r="U51" s="36">
        <v>0.5</v>
      </c>
      <c r="V51" s="3">
        <f t="shared" si="76"/>
        <v>0</v>
      </c>
      <c r="W51" s="3">
        <f t="shared" si="77"/>
        <v>0</v>
      </c>
      <c r="X51"/>
      <c r="Y51" s="35">
        <v>43.2</v>
      </c>
      <c r="Z51" s="3">
        <f t="shared" si="78"/>
        <v>0</v>
      </c>
      <c r="AA51" s="3"/>
      <c r="AB51" s="3"/>
      <c r="AC51" s="76">
        <f t="shared" si="79"/>
        <v>0</v>
      </c>
      <c r="AD51" s="3">
        <f t="shared" si="80"/>
        <v>0</v>
      </c>
      <c r="AE51" s="3">
        <f t="shared" si="81"/>
        <v>0</v>
      </c>
      <c r="AF51" s="36">
        <v>0.5</v>
      </c>
      <c r="AG51" s="3">
        <f t="shared" si="82"/>
        <v>0</v>
      </c>
      <c r="AH51" s="3">
        <f t="shared" si="83"/>
        <v>0</v>
      </c>
      <c r="AI51"/>
      <c r="AJ51" s="35">
        <v>43.2</v>
      </c>
      <c r="AK51" s="3">
        <f t="shared" si="84"/>
        <v>0</v>
      </c>
      <c r="AL51" s="3"/>
      <c r="AM51" s="3"/>
      <c r="AN51" s="76">
        <f t="shared" si="85"/>
        <v>0</v>
      </c>
      <c r="AO51" s="3">
        <f t="shared" si="86"/>
        <v>0</v>
      </c>
      <c r="AP51" s="3">
        <f t="shared" si="87"/>
        <v>0</v>
      </c>
      <c r="AQ51" s="36">
        <v>0.5</v>
      </c>
      <c r="AR51" s="3">
        <f t="shared" si="88"/>
        <v>0</v>
      </c>
      <c r="AS51" s="3">
        <f t="shared" si="89"/>
        <v>0</v>
      </c>
      <c r="AT51"/>
      <c r="AU51" s="35">
        <v>43.2</v>
      </c>
      <c r="AV51" s="3">
        <f t="shared" si="90"/>
        <v>0</v>
      </c>
      <c r="AW51" s="3"/>
      <c r="AX51" s="3"/>
      <c r="AY51" s="76">
        <f t="shared" si="91"/>
        <v>0</v>
      </c>
      <c r="AZ51" s="3">
        <f t="shared" si="92"/>
        <v>0</v>
      </c>
      <c r="BA51" s="3">
        <f t="shared" si="93"/>
        <v>0</v>
      </c>
      <c r="BB51" s="36">
        <v>0.5</v>
      </c>
      <c r="BC51" s="3">
        <f t="shared" si="94"/>
        <v>0</v>
      </c>
      <c r="BD51" s="3">
        <f t="shared" si="95"/>
        <v>0</v>
      </c>
      <c r="BE51"/>
      <c r="BF51" s="35">
        <v>43.2</v>
      </c>
      <c r="BG51" s="3">
        <f t="shared" si="96"/>
        <v>0</v>
      </c>
      <c r="BH51" s="3"/>
      <c r="BI51" s="3"/>
      <c r="BJ51" s="76">
        <f t="shared" si="97"/>
        <v>0</v>
      </c>
      <c r="BK51" s="3">
        <f t="shared" si="98"/>
        <v>0</v>
      </c>
      <c r="BL51" s="3">
        <f t="shared" si="99"/>
        <v>0</v>
      </c>
      <c r="BM51" s="36">
        <v>0.5</v>
      </c>
      <c r="BN51" s="3">
        <f t="shared" si="100"/>
        <v>0</v>
      </c>
      <c r="BO51" s="3">
        <f t="shared" si="101"/>
        <v>0</v>
      </c>
      <c r="BQ51" s="35">
        <v>43.2</v>
      </c>
      <c r="BR51" s="3">
        <f t="shared" si="102"/>
        <v>0</v>
      </c>
      <c r="BS51" s="3"/>
      <c r="BT51" s="3"/>
      <c r="BU51" s="76">
        <f t="shared" si="103"/>
        <v>0</v>
      </c>
      <c r="BV51" s="3">
        <f t="shared" si="104"/>
        <v>0</v>
      </c>
      <c r="BW51" s="3">
        <f t="shared" si="105"/>
        <v>0</v>
      </c>
      <c r="BX51" s="36">
        <v>0.5</v>
      </c>
      <c r="BY51" s="3">
        <f t="shared" si="106"/>
        <v>0</v>
      </c>
      <c r="BZ51" s="3">
        <f t="shared" si="107"/>
        <v>0</v>
      </c>
      <c r="CB51" s="35">
        <v>43.2</v>
      </c>
      <c r="CC51" s="3">
        <f t="shared" si="108"/>
        <v>0</v>
      </c>
      <c r="CD51" s="3"/>
      <c r="CE51" s="3"/>
      <c r="CF51" s="76">
        <f t="shared" si="109"/>
        <v>0</v>
      </c>
      <c r="CG51" s="3">
        <f t="shared" si="110"/>
        <v>0</v>
      </c>
      <c r="CH51" s="3">
        <f t="shared" si="111"/>
        <v>0</v>
      </c>
      <c r="CI51" s="36">
        <v>0.5</v>
      </c>
      <c r="CJ51" s="3">
        <f t="shared" si="112"/>
        <v>0</v>
      </c>
      <c r="CK51" s="3">
        <f t="shared" si="113"/>
        <v>0</v>
      </c>
      <c r="CM51" s="35">
        <v>43.2</v>
      </c>
      <c r="CN51" s="3">
        <f t="shared" si="114"/>
        <v>0</v>
      </c>
      <c r="CO51" s="3"/>
      <c r="CP51" s="3"/>
      <c r="CQ51" s="76">
        <f t="shared" si="115"/>
        <v>0</v>
      </c>
      <c r="CR51" s="3">
        <f t="shared" si="116"/>
        <v>0</v>
      </c>
      <c r="CS51" s="3">
        <f t="shared" si="117"/>
        <v>0</v>
      </c>
      <c r="CT51" s="36">
        <v>0.5</v>
      </c>
      <c r="CU51" s="3">
        <f t="shared" si="118"/>
        <v>0</v>
      </c>
      <c r="CV51" s="3">
        <f t="shared" si="119"/>
        <v>0</v>
      </c>
      <c r="CX51" s="35">
        <v>43.2</v>
      </c>
      <c r="CY51" s="3">
        <f t="shared" si="120"/>
        <v>0</v>
      </c>
      <c r="CZ51" s="3"/>
      <c r="DA51" s="3"/>
      <c r="DB51" s="76">
        <f t="shared" si="121"/>
        <v>0</v>
      </c>
      <c r="DC51" s="3">
        <f t="shared" si="122"/>
        <v>0</v>
      </c>
      <c r="DD51" s="3">
        <f t="shared" si="123"/>
        <v>0</v>
      </c>
      <c r="DE51" s="36">
        <v>0.5</v>
      </c>
      <c r="DF51" s="3">
        <f t="shared" si="124"/>
        <v>0</v>
      </c>
      <c r="DG51" s="3">
        <f t="shared" si="125"/>
        <v>0</v>
      </c>
    </row>
    <row r="52" spans="14:111" x14ac:dyDescent="0.25">
      <c r="N52" s="35">
        <v>45</v>
      </c>
      <c r="O52" s="3"/>
      <c r="P52" s="3">
        <f t="shared" si="72"/>
        <v>148002.5983966488</v>
      </c>
      <c r="Q52" s="3"/>
      <c r="R52" s="76">
        <f t="shared" si="73"/>
        <v>148002.5983966488</v>
      </c>
      <c r="S52" s="3">
        <f t="shared" si="74"/>
        <v>74001.299198324399</v>
      </c>
      <c r="T52" s="3">
        <f t="shared" si="75"/>
        <v>74001.299198324399</v>
      </c>
      <c r="U52" s="36">
        <v>0.45</v>
      </c>
      <c r="V52" s="3">
        <f t="shared" si="76"/>
        <v>-33300.584639245979</v>
      </c>
      <c r="W52" s="3">
        <f t="shared" si="77"/>
        <v>114702.01375740282</v>
      </c>
      <c r="X52"/>
      <c r="Y52" s="35">
        <v>45</v>
      </c>
      <c r="Z52" s="3">
        <f t="shared" si="78"/>
        <v>114702.01375740282</v>
      </c>
      <c r="AA52" s="3"/>
      <c r="AB52" s="3"/>
      <c r="AC52" s="76">
        <f t="shared" si="79"/>
        <v>0</v>
      </c>
      <c r="AD52" s="3">
        <f t="shared" si="80"/>
        <v>0</v>
      </c>
      <c r="AE52" s="3">
        <f t="shared" si="81"/>
        <v>114702.01375740282</v>
      </c>
      <c r="AF52" s="36">
        <v>0.45</v>
      </c>
      <c r="AG52" s="3">
        <f t="shared" si="82"/>
        <v>-51615.906190831272</v>
      </c>
      <c r="AH52" s="3">
        <f t="shared" si="83"/>
        <v>63086.107566571547</v>
      </c>
      <c r="AI52"/>
      <c r="AJ52" s="35">
        <v>45</v>
      </c>
      <c r="AK52" s="3">
        <f t="shared" si="84"/>
        <v>63086.107566571547</v>
      </c>
      <c r="AL52" s="3"/>
      <c r="AM52" s="3"/>
      <c r="AN52" s="76">
        <f t="shared" si="85"/>
        <v>0</v>
      </c>
      <c r="AO52" s="3">
        <f t="shared" si="86"/>
        <v>0</v>
      </c>
      <c r="AP52" s="3">
        <f t="shared" si="87"/>
        <v>63086.107566571547</v>
      </c>
      <c r="AQ52" s="36">
        <v>0.45</v>
      </c>
      <c r="AR52" s="3">
        <f t="shared" si="88"/>
        <v>-28388.748404957198</v>
      </c>
      <c r="AS52" s="3">
        <f t="shared" si="89"/>
        <v>34697.359161614353</v>
      </c>
      <c r="AT52"/>
      <c r="AU52" s="35">
        <v>45</v>
      </c>
      <c r="AV52" s="3">
        <f t="shared" si="90"/>
        <v>34697.359161614353</v>
      </c>
      <c r="AW52" s="3"/>
      <c r="AX52" s="3"/>
      <c r="AY52" s="76">
        <f t="shared" si="91"/>
        <v>0</v>
      </c>
      <c r="AZ52" s="3">
        <f t="shared" si="92"/>
        <v>0</v>
      </c>
      <c r="BA52" s="3">
        <f t="shared" si="93"/>
        <v>34697.359161614353</v>
      </c>
      <c r="BB52" s="36">
        <v>0.45</v>
      </c>
      <c r="BC52" s="3">
        <f t="shared" si="94"/>
        <v>-15613.81162272646</v>
      </c>
      <c r="BD52" s="3">
        <f t="shared" si="95"/>
        <v>19083.547538887891</v>
      </c>
      <c r="BE52"/>
      <c r="BF52" s="35">
        <v>45</v>
      </c>
      <c r="BG52" s="3">
        <f t="shared" si="96"/>
        <v>19083.547538887891</v>
      </c>
      <c r="BH52" s="3"/>
      <c r="BI52" s="3"/>
      <c r="BJ52" s="76">
        <f t="shared" si="97"/>
        <v>0</v>
      </c>
      <c r="BK52" s="3">
        <f t="shared" si="98"/>
        <v>0</v>
      </c>
      <c r="BL52" s="3">
        <f t="shared" si="99"/>
        <v>19083.547538887891</v>
      </c>
      <c r="BM52" s="36">
        <v>0.45</v>
      </c>
      <c r="BN52" s="3">
        <f t="shared" si="100"/>
        <v>-8587.5963924995522</v>
      </c>
      <c r="BO52" s="3">
        <f t="shared" si="101"/>
        <v>10495.951146388339</v>
      </c>
      <c r="BQ52" s="35">
        <v>45</v>
      </c>
      <c r="BR52" s="3">
        <f t="shared" si="102"/>
        <v>10495.951146388339</v>
      </c>
      <c r="BS52" s="3"/>
      <c r="BT52" s="3"/>
      <c r="BU52" s="76">
        <f t="shared" si="103"/>
        <v>0</v>
      </c>
      <c r="BV52" s="3">
        <f t="shared" si="104"/>
        <v>0</v>
      </c>
      <c r="BW52" s="3">
        <f t="shared" si="105"/>
        <v>10495.951146388339</v>
      </c>
      <c r="BX52" s="36">
        <v>0.45</v>
      </c>
      <c r="BY52" s="3">
        <f t="shared" si="106"/>
        <v>-4723.1780158747524</v>
      </c>
      <c r="BZ52" s="3">
        <f t="shared" si="107"/>
        <v>5772.7731305135867</v>
      </c>
      <c r="CB52" s="35">
        <v>45</v>
      </c>
      <c r="CC52" s="3">
        <f t="shared" si="108"/>
        <v>5772.7731305135867</v>
      </c>
      <c r="CD52" s="3"/>
      <c r="CE52" s="3"/>
      <c r="CF52" s="76">
        <f t="shared" si="109"/>
        <v>0</v>
      </c>
      <c r="CG52" s="3">
        <f t="shared" si="110"/>
        <v>0</v>
      </c>
      <c r="CH52" s="3">
        <f t="shared" si="111"/>
        <v>5772.7731305135867</v>
      </c>
      <c r="CI52" s="36">
        <v>0.45</v>
      </c>
      <c r="CJ52" s="3">
        <f t="shared" si="112"/>
        <v>-2597.747908731114</v>
      </c>
      <c r="CK52" s="3">
        <f t="shared" si="113"/>
        <v>3175.0252217824727</v>
      </c>
      <c r="CM52" s="35">
        <v>45</v>
      </c>
      <c r="CN52" s="3">
        <f t="shared" si="114"/>
        <v>3175.0252217824727</v>
      </c>
      <c r="CO52" s="3"/>
      <c r="CP52" s="3"/>
      <c r="CQ52" s="76">
        <f t="shared" si="115"/>
        <v>0</v>
      </c>
      <c r="CR52" s="3">
        <f t="shared" si="116"/>
        <v>0</v>
      </c>
      <c r="CS52" s="3">
        <f t="shared" si="117"/>
        <v>3175.0252217824727</v>
      </c>
      <c r="CT52" s="36">
        <v>0.45</v>
      </c>
      <c r="CU52" s="3">
        <f t="shared" si="118"/>
        <v>-1428.7613498021128</v>
      </c>
      <c r="CV52" s="3">
        <f t="shared" si="119"/>
        <v>1746.2638719803599</v>
      </c>
      <c r="CX52" s="35">
        <v>45</v>
      </c>
      <c r="CY52" s="3">
        <f t="shared" si="120"/>
        <v>1746.2638719803599</v>
      </c>
      <c r="CZ52" s="3"/>
      <c r="DA52" s="3"/>
      <c r="DB52" s="76">
        <f t="shared" si="121"/>
        <v>0</v>
      </c>
      <c r="DC52" s="3">
        <f t="shared" si="122"/>
        <v>0</v>
      </c>
      <c r="DD52" s="3">
        <f t="shared" si="123"/>
        <v>1746.2638719803599</v>
      </c>
      <c r="DE52" s="36">
        <v>0.45</v>
      </c>
      <c r="DF52" s="3">
        <f t="shared" si="124"/>
        <v>-785.818742391162</v>
      </c>
      <c r="DG52" s="3">
        <f t="shared" si="125"/>
        <v>960.4451295891979</v>
      </c>
    </row>
    <row r="53" spans="14:111" x14ac:dyDescent="0.25">
      <c r="N53" s="35">
        <v>46</v>
      </c>
      <c r="O53" s="3"/>
      <c r="P53" s="3">
        <f t="shared" si="72"/>
        <v>0</v>
      </c>
      <c r="Q53" s="3"/>
      <c r="R53" s="76">
        <f t="shared" si="73"/>
        <v>0</v>
      </c>
      <c r="S53" s="3">
        <f t="shared" si="74"/>
        <v>0</v>
      </c>
      <c r="T53" s="3">
        <f t="shared" si="75"/>
        <v>0</v>
      </c>
      <c r="U53" s="36">
        <v>0.3</v>
      </c>
      <c r="V53" s="3">
        <f t="shared" si="76"/>
        <v>0</v>
      </c>
      <c r="W53" s="3">
        <f t="shared" si="77"/>
        <v>0</v>
      </c>
      <c r="X53"/>
      <c r="Y53" s="35">
        <v>46</v>
      </c>
      <c r="Z53" s="3">
        <f t="shared" si="78"/>
        <v>0</v>
      </c>
      <c r="AA53" s="3"/>
      <c r="AB53" s="3"/>
      <c r="AC53" s="76">
        <f t="shared" si="79"/>
        <v>0</v>
      </c>
      <c r="AD53" s="3">
        <f t="shared" si="80"/>
        <v>0</v>
      </c>
      <c r="AE53" s="3">
        <f t="shared" si="81"/>
        <v>0</v>
      </c>
      <c r="AF53" s="36">
        <v>0.3</v>
      </c>
      <c r="AG53" s="3">
        <f t="shared" si="82"/>
        <v>0</v>
      </c>
      <c r="AH53" s="3">
        <f t="shared" si="83"/>
        <v>0</v>
      </c>
      <c r="AI53"/>
      <c r="AJ53" s="35">
        <v>46</v>
      </c>
      <c r="AK53" s="3">
        <f t="shared" si="84"/>
        <v>0</v>
      </c>
      <c r="AL53" s="3"/>
      <c r="AM53" s="3"/>
      <c r="AN53" s="76">
        <f t="shared" si="85"/>
        <v>0</v>
      </c>
      <c r="AO53" s="3">
        <f t="shared" si="86"/>
        <v>0</v>
      </c>
      <c r="AP53" s="3">
        <f t="shared" si="87"/>
        <v>0</v>
      </c>
      <c r="AQ53" s="36">
        <v>0.3</v>
      </c>
      <c r="AR53" s="3">
        <f t="shared" si="88"/>
        <v>0</v>
      </c>
      <c r="AS53" s="3">
        <f t="shared" si="89"/>
        <v>0</v>
      </c>
      <c r="AT53"/>
      <c r="AU53" s="35">
        <v>46</v>
      </c>
      <c r="AV53" s="3">
        <f t="shared" si="90"/>
        <v>0</v>
      </c>
      <c r="AW53" s="3"/>
      <c r="AX53" s="3"/>
      <c r="AY53" s="76">
        <f t="shared" si="91"/>
        <v>0</v>
      </c>
      <c r="AZ53" s="3">
        <f t="shared" si="92"/>
        <v>0</v>
      </c>
      <c r="BA53" s="3">
        <f t="shared" si="93"/>
        <v>0</v>
      </c>
      <c r="BB53" s="36">
        <v>0.3</v>
      </c>
      <c r="BC53" s="3">
        <f t="shared" si="94"/>
        <v>0</v>
      </c>
      <c r="BD53" s="3">
        <f t="shared" si="95"/>
        <v>0</v>
      </c>
      <c r="BE53"/>
      <c r="BF53" s="35">
        <v>46</v>
      </c>
      <c r="BG53" s="3">
        <f t="shared" si="96"/>
        <v>0</v>
      </c>
      <c r="BH53" s="3"/>
      <c r="BI53" s="3"/>
      <c r="BJ53" s="76">
        <f t="shared" si="97"/>
        <v>0</v>
      </c>
      <c r="BK53" s="3">
        <f t="shared" si="98"/>
        <v>0</v>
      </c>
      <c r="BL53" s="3">
        <f t="shared" si="99"/>
        <v>0</v>
      </c>
      <c r="BM53" s="36">
        <v>0.3</v>
      </c>
      <c r="BN53" s="3">
        <f t="shared" si="100"/>
        <v>0</v>
      </c>
      <c r="BO53" s="3">
        <f t="shared" si="101"/>
        <v>0</v>
      </c>
      <c r="BQ53" s="35">
        <v>46</v>
      </c>
      <c r="BR53" s="3">
        <f t="shared" si="102"/>
        <v>0</v>
      </c>
      <c r="BS53" s="3"/>
      <c r="BT53" s="3"/>
      <c r="BU53" s="76">
        <f t="shared" si="103"/>
        <v>0</v>
      </c>
      <c r="BV53" s="3">
        <f t="shared" si="104"/>
        <v>0</v>
      </c>
      <c r="BW53" s="3">
        <f t="shared" si="105"/>
        <v>0</v>
      </c>
      <c r="BX53" s="36">
        <v>0.3</v>
      </c>
      <c r="BY53" s="3">
        <f t="shared" si="106"/>
        <v>0</v>
      </c>
      <c r="BZ53" s="3">
        <f t="shared" si="107"/>
        <v>0</v>
      </c>
      <c r="CB53" s="35">
        <v>46</v>
      </c>
      <c r="CC53" s="3">
        <f t="shared" si="108"/>
        <v>0</v>
      </c>
      <c r="CD53" s="3"/>
      <c r="CE53" s="3"/>
      <c r="CF53" s="76">
        <f t="shared" si="109"/>
        <v>0</v>
      </c>
      <c r="CG53" s="3">
        <f t="shared" si="110"/>
        <v>0</v>
      </c>
      <c r="CH53" s="3">
        <f t="shared" si="111"/>
        <v>0</v>
      </c>
      <c r="CI53" s="36">
        <v>0.3</v>
      </c>
      <c r="CJ53" s="3">
        <f t="shared" si="112"/>
        <v>0</v>
      </c>
      <c r="CK53" s="3">
        <f t="shared" si="113"/>
        <v>0</v>
      </c>
      <c r="CM53" s="35">
        <v>46</v>
      </c>
      <c r="CN53" s="3">
        <f t="shared" si="114"/>
        <v>0</v>
      </c>
      <c r="CO53" s="3"/>
      <c r="CP53" s="3"/>
      <c r="CQ53" s="76">
        <f t="shared" si="115"/>
        <v>0</v>
      </c>
      <c r="CR53" s="3">
        <f t="shared" si="116"/>
        <v>0</v>
      </c>
      <c r="CS53" s="3">
        <f t="shared" si="117"/>
        <v>0</v>
      </c>
      <c r="CT53" s="36">
        <v>0.3</v>
      </c>
      <c r="CU53" s="3">
        <f t="shared" si="118"/>
        <v>0</v>
      </c>
      <c r="CV53" s="3">
        <f t="shared" si="119"/>
        <v>0</v>
      </c>
      <c r="CX53" s="35">
        <v>46</v>
      </c>
      <c r="CY53" s="3">
        <f t="shared" si="120"/>
        <v>0</v>
      </c>
      <c r="CZ53" s="3"/>
      <c r="DA53" s="3"/>
      <c r="DB53" s="76">
        <f t="shared" si="121"/>
        <v>0</v>
      </c>
      <c r="DC53" s="3">
        <f t="shared" si="122"/>
        <v>0</v>
      </c>
      <c r="DD53" s="3">
        <f t="shared" si="123"/>
        <v>0</v>
      </c>
      <c r="DE53" s="36">
        <v>0.3</v>
      </c>
      <c r="DF53" s="3">
        <f t="shared" si="124"/>
        <v>0</v>
      </c>
      <c r="DG53" s="3">
        <f t="shared" si="125"/>
        <v>0</v>
      </c>
    </row>
    <row r="54" spans="14:111" x14ac:dyDescent="0.25">
      <c r="N54" s="35">
        <v>47</v>
      </c>
      <c r="O54" s="3"/>
      <c r="P54" s="3">
        <f t="shared" si="72"/>
        <v>23403775.27610033</v>
      </c>
      <c r="Q54" s="3"/>
      <c r="R54" s="76">
        <f t="shared" si="73"/>
        <v>23403775.27610033</v>
      </c>
      <c r="S54" s="3">
        <f t="shared" si="74"/>
        <v>11701887.638050165</v>
      </c>
      <c r="T54" s="3">
        <f t="shared" si="75"/>
        <v>11701887.638050165</v>
      </c>
      <c r="U54" s="36">
        <v>0.08</v>
      </c>
      <c r="V54" s="3">
        <f t="shared" si="76"/>
        <v>-936151.0110440132</v>
      </c>
      <c r="W54" s="3">
        <f t="shared" si="77"/>
        <v>22467624.265056316</v>
      </c>
      <c r="X54"/>
      <c r="Y54" s="35">
        <v>47</v>
      </c>
      <c r="Z54" s="3">
        <f t="shared" si="78"/>
        <v>22467624.265056316</v>
      </c>
      <c r="AA54" s="3"/>
      <c r="AB54" s="3"/>
      <c r="AC54" s="76">
        <f t="shared" si="79"/>
        <v>0</v>
      </c>
      <c r="AD54" s="3">
        <f t="shared" si="80"/>
        <v>0</v>
      </c>
      <c r="AE54" s="3">
        <f t="shared" si="81"/>
        <v>22467624.265056316</v>
      </c>
      <c r="AF54" s="36">
        <v>0.08</v>
      </c>
      <c r="AG54" s="3">
        <f t="shared" si="82"/>
        <v>-1797409.9412045053</v>
      </c>
      <c r="AH54" s="3">
        <f t="shared" si="83"/>
        <v>20670214.323851809</v>
      </c>
      <c r="AI54"/>
      <c r="AJ54" s="35">
        <v>47</v>
      </c>
      <c r="AK54" s="3">
        <f t="shared" si="84"/>
        <v>20670214.323851809</v>
      </c>
      <c r="AL54" s="3"/>
      <c r="AM54" s="3"/>
      <c r="AN54" s="76">
        <f t="shared" si="85"/>
        <v>0</v>
      </c>
      <c r="AO54" s="3">
        <f t="shared" si="86"/>
        <v>0</v>
      </c>
      <c r="AP54" s="3">
        <f t="shared" si="87"/>
        <v>20670214.323851809</v>
      </c>
      <c r="AQ54" s="36">
        <v>0.08</v>
      </c>
      <c r="AR54" s="3">
        <f t="shared" si="88"/>
        <v>-1653617.1459081448</v>
      </c>
      <c r="AS54" s="3">
        <f t="shared" si="89"/>
        <v>19016597.177943666</v>
      </c>
      <c r="AT54"/>
      <c r="AU54" s="35">
        <v>47</v>
      </c>
      <c r="AV54" s="3">
        <f t="shared" si="90"/>
        <v>19016597.177943666</v>
      </c>
      <c r="AW54" s="3"/>
      <c r="AX54" s="3"/>
      <c r="AY54" s="76">
        <f t="shared" si="91"/>
        <v>0</v>
      </c>
      <c r="AZ54" s="3">
        <f t="shared" si="92"/>
        <v>0</v>
      </c>
      <c r="BA54" s="3">
        <f t="shared" si="93"/>
        <v>19016597.177943666</v>
      </c>
      <c r="BB54" s="36">
        <v>0.08</v>
      </c>
      <c r="BC54" s="3">
        <f t="shared" si="94"/>
        <v>-1521327.7742354933</v>
      </c>
      <c r="BD54" s="3">
        <f t="shared" si="95"/>
        <v>17495269.403708171</v>
      </c>
      <c r="BE54"/>
      <c r="BF54" s="35">
        <v>47</v>
      </c>
      <c r="BG54" s="3">
        <f t="shared" si="96"/>
        <v>17495269.403708171</v>
      </c>
      <c r="BH54" s="3"/>
      <c r="BI54" s="3"/>
      <c r="BJ54" s="76">
        <f t="shared" si="97"/>
        <v>0</v>
      </c>
      <c r="BK54" s="3">
        <f t="shared" si="98"/>
        <v>0</v>
      </c>
      <c r="BL54" s="3">
        <f t="shared" si="99"/>
        <v>17495269.403708171</v>
      </c>
      <c r="BM54" s="36">
        <v>0.08</v>
      </c>
      <c r="BN54" s="3">
        <f t="shared" si="100"/>
        <v>-1399621.5522966536</v>
      </c>
      <c r="BO54" s="3">
        <f t="shared" si="101"/>
        <v>16095647.851411518</v>
      </c>
      <c r="BQ54" s="35">
        <v>47</v>
      </c>
      <c r="BR54" s="3">
        <f t="shared" si="102"/>
        <v>16095647.851411518</v>
      </c>
      <c r="BS54" s="3"/>
      <c r="BT54" s="3"/>
      <c r="BU54" s="76">
        <f t="shared" si="103"/>
        <v>0</v>
      </c>
      <c r="BV54" s="3">
        <f t="shared" si="104"/>
        <v>0</v>
      </c>
      <c r="BW54" s="3">
        <f t="shared" si="105"/>
        <v>16095647.851411518</v>
      </c>
      <c r="BX54" s="36">
        <v>0.08</v>
      </c>
      <c r="BY54" s="3">
        <f t="shared" si="106"/>
        <v>-1287651.8281129214</v>
      </c>
      <c r="BZ54" s="3">
        <f t="shared" si="107"/>
        <v>14807996.023298597</v>
      </c>
      <c r="CB54" s="35">
        <v>47</v>
      </c>
      <c r="CC54" s="3">
        <f t="shared" si="108"/>
        <v>14807996.023298597</v>
      </c>
      <c r="CD54" s="3"/>
      <c r="CE54" s="3"/>
      <c r="CF54" s="76">
        <f t="shared" si="109"/>
        <v>0</v>
      </c>
      <c r="CG54" s="3">
        <f t="shared" si="110"/>
        <v>0</v>
      </c>
      <c r="CH54" s="3">
        <f t="shared" si="111"/>
        <v>14807996.023298597</v>
      </c>
      <c r="CI54" s="36">
        <v>0.08</v>
      </c>
      <c r="CJ54" s="3">
        <f t="shared" si="112"/>
        <v>-1184639.6818638877</v>
      </c>
      <c r="CK54" s="3">
        <f t="shared" si="113"/>
        <v>13623356.34143471</v>
      </c>
      <c r="CM54" s="35">
        <v>47</v>
      </c>
      <c r="CN54" s="3">
        <f t="shared" si="114"/>
        <v>13623356.34143471</v>
      </c>
      <c r="CO54" s="3"/>
      <c r="CP54" s="3"/>
      <c r="CQ54" s="76">
        <f t="shared" si="115"/>
        <v>0</v>
      </c>
      <c r="CR54" s="3">
        <f t="shared" si="116"/>
        <v>0</v>
      </c>
      <c r="CS54" s="3">
        <f t="shared" si="117"/>
        <v>13623356.34143471</v>
      </c>
      <c r="CT54" s="36">
        <v>0.08</v>
      </c>
      <c r="CU54" s="3">
        <f t="shared" si="118"/>
        <v>-1089868.5073147768</v>
      </c>
      <c r="CV54" s="3">
        <f t="shared" si="119"/>
        <v>12533487.834119933</v>
      </c>
      <c r="CX54" s="35">
        <v>47</v>
      </c>
      <c r="CY54" s="3">
        <f t="shared" si="120"/>
        <v>12533487.834119933</v>
      </c>
      <c r="CZ54" s="3"/>
      <c r="DA54" s="3"/>
      <c r="DB54" s="76">
        <f t="shared" si="121"/>
        <v>0</v>
      </c>
      <c r="DC54" s="3">
        <f t="shared" si="122"/>
        <v>0</v>
      </c>
      <c r="DD54" s="3">
        <f t="shared" si="123"/>
        <v>12533487.834119933</v>
      </c>
      <c r="DE54" s="36">
        <v>0.08</v>
      </c>
      <c r="DF54" s="3">
        <f t="shared" si="124"/>
        <v>-1002679.0267295947</v>
      </c>
      <c r="DG54" s="3">
        <f t="shared" si="125"/>
        <v>11530808.807390338</v>
      </c>
    </row>
    <row r="55" spans="14:111" x14ac:dyDescent="0.25">
      <c r="N55" s="35">
        <v>50</v>
      </c>
      <c r="O55" s="3"/>
      <c r="P55" s="3">
        <f t="shared" si="72"/>
        <v>0</v>
      </c>
      <c r="Q55" s="3"/>
      <c r="R55" s="76">
        <f t="shared" si="73"/>
        <v>0</v>
      </c>
      <c r="S55" s="3">
        <f t="shared" si="74"/>
        <v>0</v>
      </c>
      <c r="T55" s="3">
        <f t="shared" si="75"/>
        <v>0</v>
      </c>
      <c r="U55" s="36">
        <v>0.55000000000000004</v>
      </c>
      <c r="V55" s="3">
        <f t="shared" si="76"/>
        <v>0</v>
      </c>
      <c r="W55" s="3">
        <f t="shared" si="77"/>
        <v>0</v>
      </c>
      <c r="X55"/>
      <c r="Y55" s="35">
        <v>50</v>
      </c>
      <c r="Z55" s="3">
        <f t="shared" si="78"/>
        <v>0</v>
      </c>
      <c r="AA55" s="3"/>
      <c r="AB55" s="3"/>
      <c r="AC55" s="76">
        <f t="shared" si="79"/>
        <v>0</v>
      </c>
      <c r="AD55" s="3">
        <f t="shared" si="80"/>
        <v>0</v>
      </c>
      <c r="AE55" s="3">
        <f t="shared" si="81"/>
        <v>0</v>
      </c>
      <c r="AF55" s="36">
        <v>0.55000000000000004</v>
      </c>
      <c r="AG55" s="3">
        <f t="shared" si="82"/>
        <v>0</v>
      </c>
      <c r="AH55" s="3">
        <f t="shared" si="83"/>
        <v>0</v>
      </c>
      <c r="AI55"/>
      <c r="AJ55" s="35">
        <v>50</v>
      </c>
      <c r="AK55" s="3">
        <f t="shared" si="84"/>
        <v>0</v>
      </c>
      <c r="AL55" s="3"/>
      <c r="AM55" s="3"/>
      <c r="AN55" s="76">
        <f t="shared" si="85"/>
        <v>0</v>
      </c>
      <c r="AO55" s="3">
        <f t="shared" si="86"/>
        <v>0</v>
      </c>
      <c r="AP55" s="3">
        <f t="shared" si="87"/>
        <v>0</v>
      </c>
      <c r="AQ55" s="36">
        <v>0.55000000000000004</v>
      </c>
      <c r="AR55" s="3">
        <f t="shared" si="88"/>
        <v>0</v>
      </c>
      <c r="AS55" s="3">
        <f t="shared" si="89"/>
        <v>0</v>
      </c>
      <c r="AT55"/>
      <c r="AU55" s="35">
        <v>50</v>
      </c>
      <c r="AV55" s="3">
        <f t="shared" si="90"/>
        <v>0</v>
      </c>
      <c r="AW55" s="3"/>
      <c r="AX55" s="3"/>
      <c r="AY55" s="76">
        <f t="shared" si="91"/>
        <v>0</v>
      </c>
      <c r="AZ55" s="3">
        <f t="shared" si="92"/>
        <v>0</v>
      </c>
      <c r="BA55" s="3">
        <f t="shared" si="93"/>
        <v>0</v>
      </c>
      <c r="BB55" s="36">
        <v>0.55000000000000004</v>
      </c>
      <c r="BC55" s="3">
        <f t="shared" si="94"/>
        <v>0</v>
      </c>
      <c r="BD55" s="3">
        <f t="shared" si="95"/>
        <v>0</v>
      </c>
      <c r="BE55"/>
      <c r="BF55" s="35">
        <v>50</v>
      </c>
      <c r="BG55" s="3">
        <f t="shared" si="96"/>
        <v>0</v>
      </c>
      <c r="BH55" s="3"/>
      <c r="BI55" s="3"/>
      <c r="BJ55" s="76">
        <f t="shared" si="97"/>
        <v>0</v>
      </c>
      <c r="BK55" s="3">
        <f t="shared" si="98"/>
        <v>0</v>
      </c>
      <c r="BL55" s="3">
        <f t="shared" si="99"/>
        <v>0</v>
      </c>
      <c r="BM55" s="36">
        <v>0.55000000000000004</v>
      </c>
      <c r="BN55" s="3">
        <f t="shared" si="100"/>
        <v>0</v>
      </c>
      <c r="BO55" s="3">
        <f t="shared" si="101"/>
        <v>0</v>
      </c>
      <c r="BQ55" s="35">
        <v>50</v>
      </c>
      <c r="BR55" s="3">
        <f t="shared" si="102"/>
        <v>0</v>
      </c>
      <c r="BS55" s="3"/>
      <c r="BT55" s="3"/>
      <c r="BU55" s="76">
        <f t="shared" si="103"/>
        <v>0</v>
      </c>
      <c r="BV55" s="3">
        <f t="shared" si="104"/>
        <v>0</v>
      </c>
      <c r="BW55" s="3">
        <f t="shared" si="105"/>
        <v>0</v>
      </c>
      <c r="BX55" s="36">
        <v>0.55000000000000004</v>
      </c>
      <c r="BY55" s="3">
        <f t="shared" si="106"/>
        <v>0</v>
      </c>
      <c r="BZ55" s="3">
        <f t="shared" si="107"/>
        <v>0</v>
      </c>
      <c r="CB55" s="35">
        <v>50</v>
      </c>
      <c r="CC55" s="3">
        <f t="shared" si="108"/>
        <v>0</v>
      </c>
      <c r="CD55" s="3"/>
      <c r="CE55" s="3"/>
      <c r="CF55" s="76">
        <f t="shared" si="109"/>
        <v>0</v>
      </c>
      <c r="CG55" s="3">
        <f t="shared" si="110"/>
        <v>0</v>
      </c>
      <c r="CH55" s="3">
        <f t="shared" si="111"/>
        <v>0</v>
      </c>
      <c r="CI55" s="36">
        <v>0.55000000000000004</v>
      </c>
      <c r="CJ55" s="3">
        <f t="shared" si="112"/>
        <v>0</v>
      </c>
      <c r="CK55" s="3">
        <f t="shared" si="113"/>
        <v>0</v>
      </c>
      <c r="CM55" s="35">
        <v>50</v>
      </c>
      <c r="CN55" s="3">
        <f t="shared" si="114"/>
        <v>0</v>
      </c>
      <c r="CO55" s="3"/>
      <c r="CP55" s="3"/>
      <c r="CQ55" s="76">
        <f t="shared" si="115"/>
        <v>0</v>
      </c>
      <c r="CR55" s="3">
        <f t="shared" si="116"/>
        <v>0</v>
      </c>
      <c r="CS55" s="3">
        <f t="shared" si="117"/>
        <v>0</v>
      </c>
      <c r="CT55" s="36">
        <v>0.55000000000000004</v>
      </c>
      <c r="CU55" s="3">
        <f t="shared" si="118"/>
        <v>0</v>
      </c>
      <c r="CV55" s="3">
        <f t="shared" si="119"/>
        <v>0</v>
      </c>
      <c r="CX55" s="35">
        <v>50</v>
      </c>
      <c r="CY55" s="3">
        <f t="shared" si="120"/>
        <v>0</v>
      </c>
      <c r="CZ55" s="3"/>
      <c r="DA55" s="3"/>
      <c r="DB55" s="76">
        <f t="shared" si="121"/>
        <v>0</v>
      </c>
      <c r="DC55" s="3">
        <f t="shared" si="122"/>
        <v>0</v>
      </c>
      <c r="DD55" s="3">
        <f t="shared" si="123"/>
        <v>0</v>
      </c>
      <c r="DE55" s="36">
        <v>0.55000000000000004</v>
      </c>
      <c r="DF55" s="3">
        <f t="shared" si="124"/>
        <v>0</v>
      </c>
      <c r="DG55" s="3">
        <f t="shared" si="125"/>
        <v>0</v>
      </c>
    </row>
    <row r="56" spans="14:111" x14ac:dyDescent="0.25">
      <c r="N56" s="35">
        <v>52</v>
      </c>
      <c r="O56" s="3"/>
      <c r="P56" s="3">
        <f t="shared" si="72"/>
        <v>0</v>
      </c>
      <c r="Q56" s="3"/>
      <c r="R56" s="76">
        <f t="shared" si="73"/>
        <v>0</v>
      </c>
      <c r="S56" s="3">
        <f t="shared" si="74"/>
        <v>0</v>
      </c>
      <c r="T56" s="3">
        <f t="shared" si="75"/>
        <v>0</v>
      </c>
      <c r="U56" s="36">
        <v>0.55000000000000004</v>
      </c>
      <c r="V56" s="3">
        <f t="shared" si="76"/>
        <v>0</v>
      </c>
      <c r="W56" s="3">
        <f t="shared" si="77"/>
        <v>0</v>
      </c>
      <c r="X56"/>
      <c r="Y56" s="35">
        <v>52</v>
      </c>
      <c r="Z56" s="3">
        <f t="shared" si="78"/>
        <v>0</v>
      </c>
      <c r="AA56" s="3"/>
      <c r="AB56" s="3"/>
      <c r="AC56" s="76">
        <f t="shared" si="79"/>
        <v>0</v>
      </c>
      <c r="AD56" s="3">
        <f t="shared" si="80"/>
        <v>0</v>
      </c>
      <c r="AE56" s="3">
        <f t="shared" si="81"/>
        <v>0</v>
      </c>
      <c r="AF56" s="36">
        <v>0.55000000000000004</v>
      </c>
      <c r="AG56" s="3">
        <f t="shared" si="82"/>
        <v>0</v>
      </c>
      <c r="AH56" s="3">
        <f t="shared" si="83"/>
        <v>0</v>
      </c>
      <c r="AI56"/>
      <c r="AJ56" s="35">
        <v>52</v>
      </c>
      <c r="AK56" s="3">
        <f t="shared" si="84"/>
        <v>0</v>
      </c>
      <c r="AL56" s="3"/>
      <c r="AM56" s="3"/>
      <c r="AN56" s="76">
        <f t="shared" si="85"/>
        <v>0</v>
      </c>
      <c r="AO56" s="3">
        <f t="shared" si="86"/>
        <v>0</v>
      </c>
      <c r="AP56" s="3">
        <f t="shared" si="87"/>
        <v>0</v>
      </c>
      <c r="AQ56" s="36">
        <v>0.55000000000000004</v>
      </c>
      <c r="AR56" s="3">
        <f t="shared" si="88"/>
        <v>0</v>
      </c>
      <c r="AS56" s="3">
        <f t="shared" si="89"/>
        <v>0</v>
      </c>
      <c r="AT56"/>
      <c r="AU56" s="35">
        <v>52</v>
      </c>
      <c r="AV56" s="3">
        <f t="shared" si="90"/>
        <v>0</v>
      </c>
      <c r="AW56" s="3"/>
      <c r="AX56" s="3"/>
      <c r="AY56" s="76">
        <f t="shared" si="91"/>
        <v>0</v>
      </c>
      <c r="AZ56" s="3">
        <f t="shared" si="92"/>
        <v>0</v>
      </c>
      <c r="BA56" s="3">
        <f t="shared" si="93"/>
        <v>0</v>
      </c>
      <c r="BB56" s="36">
        <v>0.55000000000000004</v>
      </c>
      <c r="BC56" s="3">
        <f t="shared" si="94"/>
        <v>0</v>
      </c>
      <c r="BD56" s="3">
        <f t="shared" si="95"/>
        <v>0</v>
      </c>
      <c r="BE56"/>
      <c r="BF56" s="35">
        <v>52</v>
      </c>
      <c r="BG56" s="3">
        <f t="shared" si="96"/>
        <v>0</v>
      </c>
      <c r="BH56" s="3"/>
      <c r="BI56" s="3"/>
      <c r="BJ56" s="76">
        <f t="shared" si="97"/>
        <v>0</v>
      </c>
      <c r="BK56" s="3">
        <f t="shared" si="98"/>
        <v>0</v>
      </c>
      <c r="BL56" s="3">
        <f t="shared" si="99"/>
        <v>0</v>
      </c>
      <c r="BM56" s="36">
        <v>0.55000000000000004</v>
      </c>
      <c r="BN56" s="3">
        <f t="shared" si="100"/>
        <v>0</v>
      </c>
      <c r="BO56" s="3">
        <f t="shared" si="101"/>
        <v>0</v>
      </c>
      <c r="BQ56" s="35">
        <v>52</v>
      </c>
      <c r="BR56" s="3">
        <f t="shared" si="102"/>
        <v>0</v>
      </c>
      <c r="BS56" s="3"/>
      <c r="BT56" s="3"/>
      <c r="BU56" s="76">
        <f t="shared" si="103"/>
        <v>0</v>
      </c>
      <c r="BV56" s="3">
        <f t="shared" si="104"/>
        <v>0</v>
      </c>
      <c r="BW56" s="3">
        <f t="shared" si="105"/>
        <v>0</v>
      </c>
      <c r="BX56" s="36">
        <v>0.55000000000000004</v>
      </c>
      <c r="BY56" s="3">
        <f t="shared" si="106"/>
        <v>0</v>
      </c>
      <c r="BZ56" s="3">
        <f t="shared" si="107"/>
        <v>0</v>
      </c>
      <c r="CB56" s="35">
        <v>52</v>
      </c>
      <c r="CC56" s="3">
        <f t="shared" si="108"/>
        <v>0</v>
      </c>
      <c r="CD56" s="3"/>
      <c r="CE56" s="3"/>
      <c r="CF56" s="76">
        <f t="shared" si="109"/>
        <v>0</v>
      </c>
      <c r="CG56" s="3">
        <f t="shared" si="110"/>
        <v>0</v>
      </c>
      <c r="CH56" s="3">
        <f t="shared" si="111"/>
        <v>0</v>
      </c>
      <c r="CI56" s="36">
        <v>0.55000000000000004</v>
      </c>
      <c r="CJ56" s="3">
        <f t="shared" si="112"/>
        <v>0</v>
      </c>
      <c r="CK56" s="3">
        <f t="shared" si="113"/>
        <v>0</v>
      </c>
      <c r="CM56" s="35">
        <v>52</v>
      </c>
      <c r="CN56" s="3">
        <f t="shared" si="114"/>
        <v>0</v>
      </c>
      <c r="CO56" s="3"/>
      <c r="CP56" s="3"/>
      <c r="CQ56" s="76">
        <f t="shared" si="115"/>
        <v>0</v>
      </c>
      <c r="CR56" s="3">
        <f t="shared" si="116"/>
        <v>0</v>
      </c>
      <c r="CS56" s="3">
        <f t="shared" si="117"/>
        <v>0</v>
      </c>
      <c r="CT56" s="36">
        <v>0.55000000000000004</v>
      </c>
      <c r="CU56" s="3">
        <f t="shared" si="118"/>
        <v>0</v>
      </c>
      <c r="CV56" s="3">
        <f t="shared" si="119"/>
        <v>0</v>
      </c>
      <c r="CX56" s="35">
        <v>52</v>
      </c>
      <c r="CY56" s="3">
        <f t="shared" si="120"/>
        <v>0</v>
      </c>
      <c r="CZ56" s="3"/>
      <c r="DA56" s="3"/>
      <c r="DB56" s="76">
        <f t="shared" si="121"/>
        <v>0</v>
      </c>
      <c r="DC56" s="3">
        <f t="shared" si="122"/>
        <v>0</v>
      </c>
      <c r="DD56" s="3">
        <f t="shared" si="123"/>
        <v>0</v>
      </c>
      <c r="DE56" s="36">
        <v>0.55000000000000004</v>
      </c>
      <c r="DF56" s="3">
        <f t="shared" si="124"/>
        <v>0</v>
      </c>
      <c r="DG56" s="3">
        <f t="shared" si="125"/>
        <v>0</v>
      </c>
    </row>
    <row r="57" spans="14:111" x14ac:dyDescent="0.25">
      <c r="N57" s="35">
        <v>95</v>
      </c>
      <c r="O57" s="3"/>
      <c r="P57" s="3">
        <f t="shared" si="72"/>
        <v>0</v>
      </c>
      <c r="Q57" s="3"/>
      <c r="R57" s="76">
        <f t="shared" si="73"/>
        <v>0</v>
      </c>
      <c r="S57" s="3">
        <f t="shared" si="74"/>
        <v>0</v>
      </c>
      <c r="T57" s="3">
        <f t="shared" si="75"/>
        <v>0</v>
      </c>
      <c r="U57" s="36">
        <v>0</v>
      </c>
      <c r="V57" s="3">
        <f t="shared" si="76"/>
        <v>0</v>
      </c>
      <c r="W57" s="3">
        <f t="shared" si="77"/>
        <v>0</v>
      </c>
      <c r="X57"/>
      <c r="Y57" s="35">
        <v>95</v>
      </c>
      <c r="Z57" s="3">
        <f t="shared" si="78"/>
        <v>0</v>
      </c>
      <c r="AA57" s="3"/>
      <c r="AB57" s="3"/>
      <c r="AC57" s="76">
        <f t="shared" si="79"/>
        <v>0</v>
      </c>
      <c r="AD57" s="3">
        <f t="shared" si="80"/>
        <v>0</v>
      </c>
      <c r="AE57" s="3">
        <f t="shared" si="81"/>
        <v>0</v>
      </c>
      <c r="AF57" s="36">
        <v>0</v>
      </c>
      <c r="AG57" s="3">
        <f t="shared" si="82"/>
        <v>0</v>
      </c>
      <c r="AH57" s="3">
        <f t="shared" si="83"/>
        <v>0</v>
      </c>
      <c r="AI57"/>
      <c r="AJ57" s="35">
        <v>95</v>
      </c>
      <c r="AK57" s="3">
        <f t="shared" si="84"/>
        <v>0</v>
      </c>
      <c r="AL57" s="3"/>
      <c r="AM57" s="3"/>
      <c r="AN57" s="76">
        <f t="shared" si="85"/>
        <v>0</v>
      </c>
      <c r="AO57" s="3">
        <f t="shared" si="86"/>
        <v>0</v>
      </c>
      <c r="AP57" s="3">
        <f t="shared" si="87"/>
        <v>0</v>
      </c>
      <c r="AQ57" s="36">
        <v>0</v>
      </c>
      <c r="AR57" s="3">
        <f t="shared" si="88"/>
        <v>0</v>
      </c>
      <c r="AS57" s="3">
        <f t="shared" si="89"/>
        <v>0</v>
      </c>
      <c r="AT57"/>
      <c r="AU57" s="35">
        <v>95</v>
      </c>
      <c r="AV57" s="3">
        <f t="shared" si="90"/>
        <v>0</v>
      </c>
      <c r="AW57" s="3"/>
      <c r="AX57" s="3"/>
      <c r="AY57" s="76">
        <f t="shared" si="91"/>
        <v>0</v>
      </c>
      <c r="AZ57" s="3">
        <f t="shared" si="92"/>
        <v>0</v>
      </c>
      <c r="BA57" s="3">
        <f t="shared" si="93"/>
        <v>0</v>
      </c>
      <c r="BB57" s="36">
        <v>0</v>
      </c>
      <c r="BC57" s="3">
        <f t="shared" si="94"/>
        <v>0</v>
      </c>
      <c r="BD57" s="3">
        <f t="shared" si="95"/>
        <v>0</v>
      </c>
      <c r="BE57"/>
      <c r="BF57" s="35">
        <v>95</v>
      </c>
      <c r="BG57" s="3">
        <f t="shared" si="96"/>
        <v>0</v>
      </c>
      <c r="BH57" s="3"/>
      <c r="BI57" s="3"/>
      <c r="BJ57" s="76">
        <f t="shared" si="97"/>
        <v>0</v>
      </c>
      <c r="BK57" s="3">
        <f t="shared" si="98"/>
        <v>0</v>
      </c>
      <c r="BL57" s="3">
        <f t="shared" si="99"/>
        <v>0</v>
      </c>
      <c r="BM57" s="36">
        <v>0</v>
      </c>
      <c r="BN57" s="3">
        <f t="shared" si="100"/>
        <v>0</v>
      </c>
      <c r="BO57" s="3">
        <f t="shared" si="101"/>
        <v>0</v>
      </c>
      <c r="BQ57" s="35">
        <v>95</v>
      </c>
      <c r="BR57" s="3">
        <f t="shared" si="102"/>
        <v>0</v>
      </c>
      <c r="BS57" s="3"/>
      <c r="BT57" s="3"/>
      <c r="BU57" s="76">
        <f t="shared" si="103"/>
        <v>0</v>
      </c>
      <c r="BV57" s="3">
        <f t="shared" si="104"/>
        <v>0</v>
      </c>
      <c r="BW57" s="3">
        <f t="shared" si="105"/>
        <v>0</v>
      </c>
      <c r="BX57" s="36">
        <v>0</v>
      </c>
      <c r="BY57" s="3">
        <f t="shared" si="106"/>
        <v>0</v>
      </c>
      <c r="BZ57" s="3">
        <f t="shared" si="107"/>
        <v>0</v>
      </c>
      <c r="CB57" s="35">
        <v>95</v>
      </c>
      <c r="CC57" s="3">
        <f t="shared" si="108"/>
        <v>0</v>
      </c>
      <c r="CD57" s="3"/>
      <c r="CE57" s="3"/>
      <c r="CF57" s="76">
        <f t="shared" si="109"/>
        <v>0</v>
      </c>
      <c r="CG57" s="3">
        <f t="shared" si="110"/>
        <v>0</v>
      </c>
      <c r="CH57" s="3">
        <f t="shared" si="111"/>
        <v>0</v>
      </c>
      <c r="CI57" s="36">
        <v>0</v>
      </c>
      <c r="CJ57" s="3">
        <f t="shared" si="112"/>
        <v>0</v>
      </c>
      <c r="CK57" s="3">
        <f t="shared" si="113"/>
        <v>0</v>
      </c>
      <c r="CM57" s="35">
        <v>95</v>
      </c>
      <c r="CN57" s="3">
        <f t="shared" si="114"/>
        <v>0</v>
      </c>
      <c r="CO57" s="3"/>
      <c r="CP57" s="3"/>
      <c r="CQ57" s="76">
        <f t="shared" si="115"/>
        <v>0</v>
      </c>
      <c r="CR57" s="3">
        <f t="shared" si="116"/>
        <v>0</v>
      </c>
      <c r="CS57" s="3">
        <f t="shared" si="117"/>
        <v>0</v>
      </c>
      <c r="CT57" s="36">
        <v>0</v>
      </c>
      <c r="CU57" s="3">
        <f t="shared" si="118"/>
        <v>0</v>
      </c>
      <c r="CV57" s="3">
        <f t="shared" si="119"/>
        <v>0</v>
      </c>
      <c r="CX57" s="35">
        <v>95</v>
      </c>
      <c r="CY57" s="3">
        <f t="shared" si="120"/>
        <v>0</v>
      </c>
      <c r="CZ57" s="3"/>
      <c r="DA57" s="3"/>
      <c r="DB57" s="76">
        <f t="shared" si="121"/>
        <v>0</v>
      </c>
      <c r="DC57" s="3">
        <f t="shared" si="122"/>
        <v>0</v>
      </c>
      <c r="DD57" s="3">
        <f t="shared" si="123"/>
        <v>0</v>
      </c>
      <c r="DE57" s="36">
        <v>0</v>
      </c>
      <c r="DF57" s="3">
        <f t="shared" si="124"/>
        <v>0</v>
      </c>
      <c r="DG57" s="3">
        <f t="shared" si="125"/>
        <v>0</v>
      </c>
    </row>
    <row r="58" spans="14:111" x14ac:dyDescent="0.25">
      <c r="N58"/>
      <c r="O58" s="3"/>
      <c r="P58" s="3">
        <f t="shared" si="72"/>
        <v>0</v>
      </c>
      <c r="Q58" s="3"/>
      <c r="R58" s="76">
        <f t="shared" si="73"/>
        <v>0</v>
      </c>
      <c r="S58" s="3">
        <f t="shared" si="74"/>
        <v>0</v>
      </c>
      <c r="T58" s="3">
        <f t="shared" si="75"/>
        <v>0</v>
      </c>
      <c r="U58" s="3"/>
      <c r="V58" s="3">
        <f t="shared" si="76"/>
        <v>0</v>
      </c>
      <c r="W58" s="3">
        <f t="shared" si="77"/>
        <v>0</v>
      </c>
      <c r="X58"/>
      <c r="Y58"/>
      <c r="Z58" s="3">
        <f t="shared" si="78"/>
        <v>0</v>
      </c>
      <c r="AA58" s="3"/>
      <c r="AB58" s="3"/>
      <c r="AC58" s="76">
        <f t="shared" si="79"/>
        <v>0</v>
      </c>
      <c r="AD58" s="3">
        <f t="shared" si="80"/>
        <v>0</v>
      </c>
      <c r="AE58" s="3">
        <f t="shared" si="81"/>
        <v>0</v>
      </c>
      <c r="AF58" s="3"/>
      <c r="AG58" s="3">
        <f t="shared" si="82"/>
        <v>0</v>
      </c>
      <c r="AH58" s="3">
        <f t="shared" si="83"/>
        <v>0</v>
      </c>
      <c r="AI58"/>
      <c r="AJ58"/>
      <c r="AK58" s="3">
        <f t="shared" si="84"/>
        <v>0</v>
      </c>
      <c r="AL58" s="3"/>
      <c r="AM58" s="3"/>
      <c r="AN58" s="76">
        <f t="shared" si="85"/>
        <v>0</v>
      </c>
      <c r="AO58" s="3">
        <f t="shared" si="86"/>
        <v>0</v>
      </c>
      <c r="AP58" s="3">
        <f t="shared" si="87"/>
        <v>0</v>
      </c>
      <c r="AQ58" s="3"/>
      <c r="AR58" s="3">
        <f t="shared" si="88"/>
        <v>0</v>
      </c>
      <c r="AS58" s="3">
        <f t="shared" si="89"/>
        <v>0</v>
      </c>
      <c r="AT58"/>
      <c r="AU58"/>
      <c r="AV58" s="3">
        <f t="shared" si="90"/>
        <v>0</v>
      </c>
      <c r="AW58" s="3"/>
      <c r="AX58" s="3"/>
      <c r="AY58" s="76">
        <f t="shared" si="91"/>
        <v>0</v>
      </c>
      <c r="AZ58" s="3">
        <f t="shared" si="92"/>
        <v>0</v>
      </c>
      <c r="BA58" s="3">
        <f t="shared" si="93"/>
        <v>0</v>
      </c>
      <c r="BB58" s="3"/>
      <c r="BC58" s="3">
        <f t="shared" si="94"/>
        <v>0</v>
      </c>
      <c r="BD58" s="3">
        <f t="shared" si="95"/>
        <v>0</v>
      </c>
      <c r="BE58"/>
      <c r="BF58"/>
      <c r="BG58" s="3">
        <f t="shared" si="96"/>
        <v>0</v>
      </c>
      <c r="BH58" s="3"/>
      <c r="BI58" s="3"/>
      <c r="BJ58" s="76">
        <f t="shared" si="97"/>
        <v>0</v>
      </c>
      <c r="BK58" s="3">
        <f t="shared" si="98"/>
        <v>0</v>
      </c>
      <c r="BL58" s="3">
        <f t="shared" si="99"/>
        <v>0</v>
      </c>
      <c r="BM58" s="3"/>
      <c r="BN58" s="3">
        <f t="shared" si="100"/>
        <v>0</v>
      </c>
      <c r="BO58" s="3">
        <f t="shared" si="101"/>
        <v>0</v>
      </c>
      <c r="BQ58"/>
      <c r="BR58" s="3">
        <f t="shared" si="102"/>
        <v>0</v>
      </c>
      <c r="BS58" s="3"/>
      <c r="BT58" s="3"/>
      <c r="BU58" s="76">
        <f t="shared" si="103"/>
        <v>0</v>
      </c>
      <c r="BV58" s="3">
        <f t="shared" si="104"/>
        <v>0</v>
      </c>
      <c r="BW58" s="3">
        <f t="shared" si="105"/>
        <v>0</v>
      </c>
      <c r="BX58" s="3"/>
      <c r="BY58" s="3">
        <f t="shared" si="106"/>
        <v>0</v>
      </c>
      <c r="BZ58" s="3">
        <f t="shared" si="107"/>
        <v>0</v>
      </c>
      <c r="CB58"/>
      <c r="CC58" s="3">
        <f t="shared" si="108"/>
        <v>0</v>
      </c>
      <c r="CD58" s="3"/>
      <c r="CE58" s="3"/>
      <c r="CF58" s="76">
        <f t="shared" si="109"/>
        <v>0</v>
      </c>
      <c r="CG58" s="3">
        <f t="shared" si="110"/>
        <v>0</v>
      </c>
      <c r="CH58" s="3">
        <f t="shared" si="111"/>
        <v>0</v>
      </c>
      <c r="CI58" s="3"/>
      <c r="CJ58" s="3">
        <f t="shared" si="112"/>
        <v>0</v>
      </c>
      <c r="CK58" s="3">
        <f t="shared" si="113"/>
        <v>0</v>
      </c>
      <c r="CM58"/>
      <c r="CN58" s="3">
        <f t="shared" si="114"/>
        <v>0</v>
      </c>
      <c r="CO58" s="3"/>
      <c r="CP58" s="3"/>
      <c r="CQ58" s="76">
        <f t="shared" si="115"/>
        <v>0</v>
      </c>
      <c r="CR58" s="3">
        <f t="shared" si="116"/>
        <v>0</v>
      </c>
      <c r="CS58" s="3">
        <f t="shared" si="117"/>
        <v>0</v>
      </c>
      <c r="CT58" s="3"/>
      <c r="CU58" s="3">
        <f t="shared" si="118"/>
        <v>0</v>
      </c>
      <c r="CV58" s="3">
        <f t="shared" si="119"/>
        <v>0</v>
      </c>
      <c r="CX58"/>
      <c r="CY58" s="3">
        <f t="shared" si="120"/>
        <v>0</v>
      </c>
      <c r="CZ58" s="3"/>
      <c r="DA58" s="3"/>
      <c r="DB58" s="76">
        <f t="shared" si="121"/>
        <v>0</v>
      </c>
      <c r="DC58" s="3">
        <f t="shared" si="122"/>
        <v>0</v>
      </c>
      <c r="DD58" s="3">
        <f t="shared" si="123"/>
        <v>0</v>
      </c>
      <c r="DE58" s="3"/>
      <c r="DF58" s="3">
        <f t="shared" si="124"/>
        <v>0</v>
      </c>
      <c r="DG58" s="3">
        <f t="shared" si="125"/>
        <v>0</v>
      </c>
    </row>
    <row r="59" spans="14:111" x14ac:dyDescent="0.25">
      <c r="N59"/>
      <c r="O59" s="3"/>
      <c r="P59" s="3">
        <f t="shared" si="72"/>
        <v>0</v>
      </c>
      <c r="Q59" s="3"/>
      <c r="R59" s="76">
        <f t="shared" si="73"/>
        <v>0</v>
      </c>
      <c r="S59" s="3">
        <f t="shared" si="74"/>
        <v>0</v>
      </c>
      <c r="T59" s="3">
        <f t="shared" si="75"/>
        <v>0</v>
      </c>
      <c r="U59" s="3"/>
      <c r="V59" s="3">
        <f t="shared" si="76"/>
        <v>0</v>
      </c>
      <c r="W59" s="3">
        <f t="shared" si="77"/>
        <v>0</v>
      </c>
      <c r="X59"/>
      <c r="Y59"/>
      <c r="Z59" s="3">
        <f t="shared" si="78"/>
        <v>0</v>
      </c>
      <c r="AA59" s="3"/>
      <c r="AB59" s="3"/>
      <c r="AC59" s="76">
        <f t="shared" si="79"/>
        <v>0</v>
      </c>
      <c r="AD59" s="3">
        <f t="shared" si="80"/>
        <v>0</v>
      </c>
      <c r="AE59" s="3">
        <f t="shared" si="81"/>
        <v>0</v>
      </c>
      <c r="AF59" s="3"/>
      <c r="AG59" s="3">
        <f t="shared" si="82"/>
        <v>0</v>
      </c>
      <c r="AH59" s="3">
        <f t="shared" si="83"/>
        <v>0</v>
      </c>
      <c r="AI59"/>
      <c r="AJ59"/>
      <c r="AK59" s="3">
        <f t="shared" si="84"/>
        <v>0</v>
      </c>
      <c r="AL59" s="3"/>
      <c r="AM59" s="3"/>
      <c r="AN59" s="76">
        <f t="shared" si="85"/>
        <v>0</v>
      </c>
      <c r="AO59" s="3">
        <f t="shared" si="86"/>
        <v>0</v>
      </c>
      <c r="AP59" s="3">
        <f t="shared" si="87"/>
        <v>0</v>
      </c>
      <c r="AQ59" s="3"/>
      <c r="AR59" s="3">
        <f t="shared" si="88"/>
        <v>0</v>
      </c>
      <c r="AS59" s="3">
        <f t="shared" si="89"/>
        <v>0</v>
      </c>
      <c r="AT59"/>
      <c r="AU59"/>
      <c r="AV59" s="3">
        <f t="shared" si="90"/>
        <v>0</v>
      </c>
      <c r="AW59" s="3"/>
      <c r="AX59" s="3"/>
      <c r="AY59" s="76">
        <f t="shared" si="91"/>
        <v>0</v>
      </c>
      <c r="AZ59" s="3">
        <f t="shared" si="92"/>
        <v>0</v>
      </c>
      <c r="BA59" s="3">
        <f t="shared" si="93"/>
        <v>0</v>
      </c>
      <c r="BB59" s="3"/>
      <c r="BC59" s="3">
        <f t="shared" si="94"/>
        <v>0</v>
      </c>
      <c r="BD59" s="3">
        <f t="shared" si="95"/>
        <v>0</v>
      </c>
      <c r="BE59"/>
      <c r="BF59"/>
      <c r="BG59" s="3">
        <f t="shared" si="96"/>
        <v>0</v>
      </c>
      <c r="BH59" s="3"/>
      <c r="BI59" s="3"/>
      <c r="BJ59" s="76">
        <f t="shared" si="97"/>
        <v>0</v>
      </c>
      <c r="BK59" s="3">
        <f t="shared" si="98"/>
        <v>0</v>
      </c>
      <c r="BL59" s="3">
        <f t="shared" si="99"/>
        <v>0</v>
      </c>
      <c r="BM59" s="3"/>
      <c r="BN59" s="3">
        <f t="shared" si="100"/>
        <v>0</v>
      </c>
      <c r="BO59" s="3">
        <f t="shared" si="101"/>
        <v>0</v>
      </c>
      <c r="BQ59"/>
      <c r="BR59" s="3">
        <f t="shared" si="102"/>
        <v>0</v>
      </c>
      <c r="BS59" s="3"/>
      <c r="BT59" s="3"/>
      <c r="BU59" s="76">
        <f t="shared" si="103"/>
        <v>0</v>
      </c>
      <c r="BV59" s="3">
        <f t="shared" si="104"/>
        <v>0</v>
      </c>
      <c r="BW59" s="3">
        <f t="shared" si="105"/>
        <v>0</v>
      </c>
      <c r="BX59" s="3"/>
      <c r="BY59" s="3">
        <f t="shared" si="106"/>
        <v>0</v>
      </c>
      <c r="BZ59" s="3">
        <f t="shared" si="107"/>
        <v>0</v>
      </c>
      <c r="CB59"/>
      <c r="CC59" s="3">
        <f t="shared" si="108"/>
        <v>0</v>
      </c>
      <c r="CD59" s="3"/>
      <c r="CE59" s="3"/>
      <c r="CF59" s="76">
        <f t="shared" si="109"/>
        <v>0</v>
      </c>
      <c r="CG59" s="3">
        <f t="shared" si="110"/>
        <v>0</v>
      </c>
      <c r="CH59" s="3">
        <f t="shared" si="111"/>
        <v>0</v>
      </c>
      <c r="CI59" s="3"/>
      <c r="CJ59" s="3">
        <f t="shared" si="112"/>
        <v>0</v>
      </c>
      <c r="CK59" s="3">
        <f t="shared" si="113"/>
        <v>0</v>
      </c>
      <c r="CM59"/>
      <c r="CN59" s="3">
        <f t="shared" si="114"/>
        <v>0</v>
      </c>
      <c r="CO59" s="3"/>
      <c r="CP59" s="3"/>
      <c r="CQ59" s="76">
        <f t="shared" si="115"/>
        <v>0</v>
      </c>
      <c r="CR59" s="3">
        <f t="shared" si="116"/>
        <v>0</v>
      </c>
      <c r="CS59" s="3">
        <f t="shared" si="117"/>
        <v>0</v>
      </c>
      <c r="CT59" s="3"/>
      <c r="CU59" s="3">
        <f t="shared" si="118"/>
        <v>0</v>
      </c>
      <c r="CV59" s="3">
        <f t="shared" si="119"/>
        <v>0</v>
      </c>
      <c r="CX59"/>
      <c r="CY59" s="3">
        <f t="shared" si="120"/>
        <v>0</v>
      </c>
      <c r="CZ59" s="3"/>
      <c r="DA59" s="3"/>
      <c r="DB59" s="76">
        <f t="shared" si="121"/>
        <v>0</v>
      </c>
      <c r="DC59" s="3">
        <f t="shared" si="122"/>
        <v>0</v>
      </c>
      <c r="DD59" s="3">
        <f t="shared" si="123"/>
        <v>0</v>
      </c>
      <c r="DE59" s="3"/>
      <c r="DF59" s="3">
        <f t="shared" si="124"/>
        <v>0</v>
      </c>
      <c r="DG59" s="3">
        <f t="shared" si="125"/>
        <v>0</v>
      </c>
    </row>
    <row r="60" spans="14:111" x14ac:dyDescent="0.25">
      <c r="N60"/>
      <c r="O60" s="3"/>
      <c r="P60" s="3">
        <f t="shared" si="72"/>
        <v>0</v>
      </c>
      <c r="Q60" s="3"/>
      <c r="R60" s="76">
        <f t="shared" si="73"/>
        <v>0</v>
      </c>
      <c r="S60" s="3">
        <f t="shared" si="74"/>
        <v>0</v>
      </c>
      <c r="T60" s="3">
        <f t="shared" si="75"/>
        <v>0</v>
      </c>
      <c r="U60" s="3"/>
      <c r="V60" s="3">
        <f t="shared" si="76"/>
        <v>0</v>
      </c>
      <c r="W60" s="3">
        <f t="shared" si="77"/>
        <v>0</v>
      </c>
      <c r="X60"/>
      <c r="Y60"/>
      <c r="Z60" s="3">
        <f t="shared" si="78"/>
        <v>0</v>
      </c>
      <c r="AA60" s="3"/>
      <c r="AB60" s="3"/>
      <c r="AC60" s="76">
        <f t="shared" si="79"/>
        <v>0</v>
      </c>
      <c r="AD60" s="3">
        <f t="shared" si="80"/>
        <v>0</v>
      </c>
      <c r="AE60" s="3">
        <f t="shared" si="81"/>
        <v>0</v>
      </c>
      <c r="AF60" s="3"/>
      <c r="AG60" s="3">
        <f t="shared" si="82"/>
        <v>0</v>
      </c>
      <c r="AH60" s="3">
        <f t="shared" si="83"/>
        <v>0</v>
      </c>
      <c r="AI60"/>
      <c r="AJ60"/>
      <c r="AK60" s="3">
        <f t="shared" si="84"/>
        <v>0</v>
      </c>
      <c r="AL60" s="3"/>
      <c r="AM60" s="3"/>
      <c r="AN60" s="76">
        <f t="shared" si="85"/>
        <v>0</v>
      </c>
      <c r="AO60" s="3">
        <f t="shared" si="86"/>
        <v>0</v>
      </c>
      <c r="AP60" s="3">
        <f t="shared" si="87"/>
        <v>0</v>
      </c>
      <c r="AQ60" s="3"/>
      <c r="AR60" s="3">
        <f t="shared" si="88"/>
        <v>0</v>
      </c>
      <c r="AS60" s="3">
        <f t="shared" si="89"/>
        <v>0</v>
      </c>
      <c r="AT60"/>
      <c r="AU60"/>
      <c r="AV60" s="3">
        <f t="shared" si="90"/>
        <v>0</v>
      </c>
      <c r="AW60" s="3"/>
      <c r="AX60" s="3"/>
      <c r="AY60" s="76">
        <f t="shared" si="91"/>
        <v>0</v>
      </c>
      <c r="AZ60" s="3">
        <f t="shared" si="92"/>
        <v>0</v>
      </c>
      <c r="BA60" s="3">
        <f t="shared" si="93"/>
        <v>0</v>
      </c>
      <c r="BB60" s="3"/>
      <c r="BC60" s="3">
        <f t="shared" si="94"/>
        <v>0</v>
      </c>
      <c r="BD60" s="3">
        <f t="shared" si="95"/>
        <v>0</v>
      </c>
      <c r="BE60"/>
      <c r="BF60"/>
      <c r="BG60" s="3">
        <f t="shared" si="96"/>
        <v>0</v>
      </c>
      <c r="BH60" s="3"/>
      <c r="BI60" s="3"/>
      <c r="BJ60" s="76">
        <f t="shared" si="97"/>
        <v>0</v>
      </c>
      <c r="BK60" s="3">
        <f t="shared" si="98"/>
        <v>0</v>
      </c>
      <c r="BL60" s="3">
        <f t="shared" si="99"/>
        <v>0</v>
      </c>
      <c r="BM60" s="3"/>
      <c r="BN60" s="3">
        <f t="shared" si="100"/>
        <v>0</v>
      </c>
      <c r="BO60" s="3">
        <f t="shared" si="101"/>
        <v>0</v>
      </c>
      <c r="BQ60"/>
      <c r="BR60" s="3">
        <f t="shared" si="102"/>
        <v>0</v>
      </c>
      <c r="BS60" s="3"/>
      <c r="BT60" s="3"/>
      <c r="BU60" s="76">
        <f t="shared" si="103"/>
        <v>0</v>
      </c>
      <c r="BV60" s="3">
        <f t="shared" si="104"/>
        <v>0</v>
      </c>
      <c r="BW60" s="3">
        <f t="shared" si="105"/>
        <v>0</v>
      </c>
      <c r="BX60" s="3"/>
      <c r="BY60" s="3">
        <f t="shared" si="106"/>
        <v>0</v>
      </c>
      <c r="BZ60" s="3">
        <f t="shared" si="107"/>
        <v>0</v>
      </c>
      <c r="CB60"/>
      <c r="CC60" s="3">
        <f t="shared" si="108"/>
        <v>0</v>
      </c>
      <c r="CD60" s="3"/>
      <c r="CE60" s="3"/>
      <c r="CF60" s="76">
        <f t="shared" si="109"/>
        <v>0</v>
      </c>
      <c r="CG60" s="3">
        <f t="shared" si="110"/>
        <v>0</v>
      </c>
      <c r="CH60" s="3">
        <f t="shared" si="111"/>
        <v>0</v>
      </c>
      <c r="CI60" s="3"/>
      <c r="CJ60" s="3">
        <f t="shared" si="112"/>
        <v>0</v>
      </c>
      <c r="CK60" s="3">
        <f t="shared" si="113"/>
        <v>0</v>
      </c>
      <c r="CM60"/>
      <c r="CN60" s="3">
        <f t="shared" si="114"/>
        <v>0</v>
      </c>
      <c r="CO60" s="3"/>
      <c r="CP60" s="3"/>
      <c r="CQ60" s="76">
        <f t="shared" si="115"/>
        <v>0</v>
      </c>
      <c r="CR60" s="3">
        <f t="shared" si="116"/>
        <v>0</v>
      </c>
      <c r="CS60" s="3">
        <f t="shared" si="117"/>
        <v>0</v>
      </c>
      <c r="CT60" s="3"/>
      <c r="CU60" s="3">
        <f t="shared" si="118"/>
        <v>0</v>
      </c>
      <c r="CV60" s="3">
        <f t="shared" si="119"/>
        <v>0</v>
      </c>
      <c r="CX60"/>
      <c r="CY60" s="3">
        <f t="shared" si="120"/>
        <v>0</v>
      </c>
      <c r="CZ60" s="3"/>
      <c r="DA60" s="3"/>
      <c r="DB60" s="76">
        <f t="shared" si="121"/>
        <v>0</v>
      </c>
      <c r="DC60" s="3">
        <f t="shared" si="122"/>
        <v>0</v>
      </c>
      <c r="DD60" s="3">
        <f t="shared" si="123"/>
        <v>0</v>
      </c>
      <c r="DE60" s="3"/>
      <c r="DF60" s="3">
        <f t="shared" si="124"/>
        <v>0</v>
      </c>
      <c r="DG60" s="3">
        <f t="shared" si="125"/>
        <v>0</v>
      </c>
    </row>
    <row r="61" spans="14:111" ht="15.75" thickBot="1" x14ac:dyDescent="0.3">
      <c r="N61"/>
      <c r="O61" s="7">
        <f>SUM(O36:O60)</f>
        <v>0</v>
      </c>
      <c r="P61" s="7">
        <f>SUM(P36:P60)</f>
        <v>27805751.88783019</v>
      </c>
      <c r="Q61" s="7">
        <f t="shared" ref="Q61:W61" si="126">SUM(Q36:Q60)</f>
        <v>0</v>
      </c>
      <c r="R61" s="7">
        <f t="shared" si="126"/>
        <v>27805751.88783019</v>
      </c>
      <c r="S61" s="7">
        <f t="shared" si="126"/>
        <v>13902875.943915095</v>
      </c>
      <c r="T61" s="7">
        <f t="shared" si="126"/>
        <v>13902875.943915095</v>
      </c>
      <c r="U61" s="3"/>
      <c r="V61" s="7">
        <f t="shared" si="126"/>
        <v>-1512023.0333696962</v>
      </c>
      <c r="W61" s="7">
        <f t="shared" si="126"/>
        <v>26293728.854460493</v>
      </c>
      <c r="X61"/>
      <c r="Y61"/>
      <c r="Z61" s="7">
        <f>SUM(Z36:Z60)</f>
        <v>26293728.854460493</v>
      </c>
      <c r="AA61" s="7">
        <f>SUM(AA36:AA60)</f>
        <v>0</v>
      </c>
      <c r="AB61" s="7">
        <f t="shared" ref="AB61:AE61" si="127">SUM(AB36:AB60)</f>
        <v>0</v>
      </c>
      <c r="AC61" s="7">
        <f t="shared" si="127"/>
        <v>0</v>
      </c>
      <c r="AD61" s="7">
        <f t="shared" si="127"/>
        <v>0</v>
      </c>
      <c r="AE61" s="7">
        <f t="shared" si="127"/>
        <v>26293728.854460493</v>
      </c>
      <c r="AF61" s="3"/>
      <c r="AG61" s="7">
        <f t="shared" ref="AG61:AH61" si="128">SUM(AG36:AG60)</f>
        <v>-2703632.6023010127</v>
      </c>
      <c r="AH61" s="7">
        <f t="shared" si="128"/>
        <v>23590096.252159476</v>
      </c>
      <c r="AI61"/>
      <c r="AJ61"/>
      <c r="AK61" s="7">
        <f>SUM(AK36:AK60)</f>
        <v>23590096.252159476</v>
      </c>
      <c r="AL61" s="7">
        <f>SUM(AL36:AL60)</f>
        <v>0</v>
      </c>
      <c r="AM61" s="7">
        <f t="shared" ref="AM61:AP61" si="129">SUM(AM36:AM60)</f>
        <v>0</v>
      </c>
      <c r="AN61" s="7">
        <f t="shared" si="129"/>
        <v>0</v>
      </c>
      <c r="AO61" s="7">
        <f t="shared" si="129"/>
        <v>0</v>
      </c>
      <c r="AP61" s="7">
        <f t="shared" si="129"/>
        <v>23590096.252159476</v>
      </c>
      <c r="AQ61" s="3"/>
      <c r="AR61" s="7">
        <f t="shared" ref="AR61:AS61" si="130">SUM(AR36:AR60)</f>
        <v>-2220558.5796906473</v>
      </c>
      <c r="AS61" s="7">
        <f t="shared" si="130"/>
        <v>21369537.672468834</v>
      </c>
      <c r="AT61"/>
      <c r="AU61"/>
      <c r="AV61" s="7">
        <f>SUM(AV36:AV60)</f>
        <v>21369537.672468834</v>
      </c>
      <c r="AW61" s="7">
        <f>SUM(AW36:AW60)</f>
        <v>0</v>
      </c>
      <c r="AX61" s="7">
        <f t="shared" ref="AX61:BA61" si="131">SUM(AX36:AX60)</f>
        <v>0</v>
      </c>
      <c r="AY61" s="7">
        <f t="shared" si="131"/>
        <v>0</v>
      </c>
      <c r="AZ61" s="7">
        <f t="shared" si="131"/>
        <v>0</v>
      </c>
      <c r="BA61" s="7">
        <f t="shared" si="131"/>
        <v>21369537.672468834</v>
      </c>
      <c r="BB61" s="3"/>
      <c r="BC61" s="7">
        <f t="shared" ref="BC61:BD61" si="132">SUM(BC36:BC60)</f>
        <v>-1929477.8375948158</v>
      </c>
      <c r="BD61" s="7">
        <f t="shared" si="132"/>
        <v>19440059.834874015</v>
      </c>
      <c r="BE61"/>
      <c r="BF61"/>
      <c r="BG61" s="7">
        <f>SUM(BG36:BG60)</f>
        <v>19440059.834874015</v>
      </c>
      <c r="BH61" s="7">
        <f>SUM(BH36:BH60)</f>
        <v>0</v>
      </c>
      <c r="BI61" s="7">
        <f t="shared" ref="BI61:BL61" si="133">SUM(BI36:BI60)</f>
        <v>0</v>
      </c>
      <c r="BJ61" s="7">
        <f t="shared" si="133"/>
        <v>0</v>
      </c>
      <c r="BK61" s="7">
        <f t="shared" si="133"/>
        <v>0</v>
      </c>
      <c r="BL61" s="7">
        <f t="shared" si="133"/>
        <v>19440059.834874015</v>
      </c>
      <c r="BM61" s="3"/>
      <c r="BN61" s="7">
        <f t="shared" ref="BN61:BO61" si="134">SUM(BN36:BN60)</f>
        <v>-1697349.9360904875</v>
      </c>
      <c r="BO61" s="7">
        <f t="shared" si="134"/>
        <v>17742709.898783527</v>
      </c>
      <c r="BQ61"/>
      <c r="BR61" s="7">
        <f>SUM(BR36:BR60)</f>
        <v>17742709.898783527</v>
      </c>
      <c r="BS61" s="7">
        <f>SUM(BS36:BS60)</f>
        <v>0</v>
      </c>
      <c r="BT61" s="7">
        <f t="shared" ref="BT61:BW61" si="135">SUM(BT36:BT60)</f>
        <v>0</v>
      </c>
      <c r="BU61" s="7">
        <f t="shared" si="135"/>
        <v>0</v>
      </c>
      <c r="BV61" s="7">
        <f t="shared" si="135"/>
        <v>0</v>
      </c>
      <c r="BW61" s="7">
        <f t="shared" si="135"/>
        <v>17742709.898783527</v>
      </c>
      <c r="BX61" s="3"/>
      <c r="BY61" s="7">
        <f t="shared" ref="BY61:BZ61" si="136">SUM(BY36:BY60)</f>
        <v>-1508114.7633218551</v>
      </c>
      <c r="BZ61" s="7">
        <f t="shared" si="136"/>
        <v>16234595.135461673</v>
      </c>
      <c r="CB61"/>
      <c r="CC61" s="7">
        <f>SUM(CC36:CC60)</f>
        <v>16234595.135461673</v>
      </c>
      <c r="CD61" s="7">
        <f>SUM(CD36:CD60)</f>
        <v>0</v>
      </c>
      <c r="CE61" s="7">
        <f t="shared" ref="CE61:CH61" si="137">SUM(CE36:CE60)</f>
        <v>0</v>
      </c>
      <c r="CF61" s="7">
        <f t="shared" si="137"/>
        <v>0</v>
      </c>
      <c r="CG61" s="7">
        <f t="shared" si="137"/>
        <v>0</v>
      </c>
      <c r="CH61" s="7">
        <f t="shared" si="137"/>
        <v>16234595.135461673</v>
      </c>
      <c r="CI61" s="3"/>
      <c r="CJ61" s="7">
        <f t="shared" ref="CJ61:CK61" si="138">SUM(CJ36:CJ60)</f>
        <v>-1350703.1465984688</v>
      </c>
      <c r="CK61" s="7">
        <f t="shared" si="138"/>
        <v>14883891.988863204</v>
      </c>
      <c r="CM61"/>
      <c r="CN61" s="7">
        <f>SUM(CN36:CN60)</f>
        <v>14883891.988863204</v>
      </c>
      <c r="CO61" s="7">
        <f>SUM(CO36:CO60)</f>
        <v>0</v>
      </c>
      <c r="CP61" s="7">
        <f t="shared" ref="CP61:CS61" si="139">SUM(CP36:CP60)</f>
        <v>0</v>
      </c>
      <c r="CQ61" s="7">
        <f t="shared" si="139"/>
        <v>0</v>
      </c>
      <c r="CR61" s="7">
        <f t="shared" si="139"/>
        <v>0</v>
      </c>
      <c r="CS61" s="7">
        <f t="shared" si="139"/>
        <v>14883891.988863204</v>
      </c>
      <c r="CT61" s="3"/>
      <c r="CU61" s="7">
        <f t="shared" ref="CU61:CV61" si="140">SUM(CU36:CU60)</f>
        <v>-1217385.5049770097</v>
      </c>
      <c r="CV61" s="7">
        <f t="shared" si="140"/>
        <v>13666506.483886195</v>
      </c>
      <c r="CX61"/>
      <c r="CY61" s="7">
        <f>SUM(CY36:CY60)</f>
        <v>13666506.483886195</v>
      </c>
      <c r="CZ61" s="7">
        <f>SUM(CZ36:CZ60)</f>
        <v>0</v>
      </c>
      <c r="DA61" s="7">
        <f t="shared" ref="DA61:DD61" si="141">SUM(DA36:DA60)</f>
        <v>0</v>
      </c>
      <c r="DB61" s="7">
        <f t="shared" si="141"/>
        <v>0</v>
      </c>
      <c r="DC61" s="7">
        <f t="shared" si="141"/>
        <v>0</v>
      </c>
      <c r="DD61" s="7">
        <f t="shared" si="141"/>
        <v>13666506.483886195</v>
      </c>
      <c r="DE61" s="3"/>
      <c r="DF61" s="7">
        <f t="shared" ref="DF61:DG61" si="142">SUM(DF36:DF60)</f>
        <v>-1102692.166615854</v>
      </c>
      <c r="DG61" s="7">
        <f t="shared" si="142"/>
        <v>12563814.31727034</v>
      </c>
    </row>
    <row r="62" spans="14:111" ht="15.75" thickTop="1" x14ac:dyDescent="0.25"/>
    <row r="64" spans="14:111" x14ac:dyDescent="0.25">
      <c r="V64" s="78">
        <f>+V29-V61</f>
        <v>-2914615.9838657076</v>
      </c>
      <c r="AG64" s="78">
        <f>+AG29-AG61</f>
        <v>531396.8460030742</v>
      </c>
      <c r="AR64" s="78">
        <f>+AR29-AR61</f>
        <v>325321.11634397181</v>
      </c>
      <c r="BC64" s="78">
        <f>+BC29-BC61</f>
        <v>256840.36784769129</v>
      </c>
      <c r="BD64" s="78"/>
      <c r="BN64" s="78">
        <f>+BN29-BN61</f>
        <v>207415.43516096473</v>
      </c>
      <c r="BY64" s="78">
        <f>+BY29-BY61</f>
        <v>171054.91037630057</v>
      </c>
      <c r="CJ64" s="78">
        <f>+CJ29-CJ61</f>
        <v>143768.32307047187</v>
      </c>
      <c r="CU64" s="78">
        <f>+CU29-CU61</f>
        <v>122866.96017244668</v>
      </c>
      <c r="DF64" s="78">
        <f>+DF29-DF61</f>
        <v>106519.71654986509</v>
      </c>
    </row>
    <row r="68" spans="14:110" x14ac:dyDescent="0.25">
      <c r="N68" s="35">
        <v>1</v>
      </c>
      <c r="V68" s="78">
        <f>V4-V36</f>
        <v>-49209.183874446513</v>
      </c>
      <c r="Y68" s="35">
        <v>1</v>
      </c>
      <c r="AG68" s="78">
        <f>AG4-AG36</f>
        <v>1968.3673549778687</v>
      </c>
      <c r="AJ68" s="35">
        <v>1</v>
      </c>
      <c r="AR68" s="78">
        <f>AR4-AR36</f>
        <v>1889.6326607787487</v>
      </c>
      <c r="AU68" s="35">
        <v>1</v>
      </c>
      <c r="BC68" s="78">
        <f>BC4-BC36</f>
        <v>1814.0473543476037</v>
      </c>
      <c r="BF68" s="35">
        <v>1</v>
      </c>
      <c r="BN68" s="78">
        <f>BN4-BN36</f>
        <v>1741.4854601737024</v>
      </c>
      <c r="BQ68" s="35">
        <v>1</v>
      </c>
      <c r="BY68" s="78">
        <f>BY4-BY36</f>
        <v>1671.8260417667552</v>
      </c>
      <c r="CB68" s="35">
        <v>1</v>
      </c>
      <c r="CJ68" s="78">
        <f>CJ4-CJ36</f>
        <v>1604.9530000960804</v>
      </c>
      <c r="CM68" s="35">
        <v>1</v>
      </c>
      <c r="CU68" s="78">
        <f>CU4-CU36</f>
        <v>1540.7548800922377</v>
      </c>
      <c r="CX68" s="35">
        <v>1</v>
      </c>
      <c r="DF68" s="78">
        <f>DF4-DF36</f>
        <v>1479.1246848885494</v>
      </c>
    </row>
    <row r="69" spans="14:110" x14ac:dyDescent="0.25">
      <c r="N69" s="35" t="s">
        <v>28</v>
      </c>
      <c r="V69" s="78">
        <f t="shared" ref="V69:V89" si="143">V5-V37</f>
        <v>0</v>
      </c>
      <c r="Y69" s="35" t="s">
        <v>28</v>
      </c>
      <c r="AG69" s="78">
        <f t="shared" ref="AG69:AG89" si="144">AG5-AG37</f>
        <v>0</v>
      </c>
      <c r="AJ69" s="35" t="s">
        <v>28</v>
      </c>
      <c r="AR69" s="78">
        <f t="shared" ref="AR69:AR89" si="145">AR5-AR37</f>
        <v>0</v>
      </c>
      <c r="AU69" s="35" t="s">
        <v>28</v>
      </c>
      <c r="BC69" s="78">
        <f t="shared" ref="BC69:BC89" si="146">BC5-BC37</f>
        <v>0</v>
      </c>
      <c r="BF69" s="35" t="s">
        <v>28</v>
      </c>
      <c r="BN69" s="78">
        <f t="shared" ref="BN69:BN89" si="147">BN5-BN37</f>
        <v>0</v>
      </c>
      <c r="BQ69" s="35" t="s">
        <v>28</v>
      </c>
      <c r="BY69" s="78">
        <f t="shared" ref="BY69:BY89" si="148">BY5-BY37</f>
        <v>0</v>
      </c>
      <c r="CB69" s="35" t="s">
        <v>28</v>
      </c>
      <c r="CJ69" s="78">
        <f t="shared" ref="CJ69:CJ89" si="149">CJ5-CJ37</f>
        <v>0</v>
      </c>
      <c r="CM69" s="35" t="s">
        <v>28</v>
      </c>
      <c r="CU69" s="78">
        <f t="shared" ref="CU69:CU89" si="150">CU5-CU37</f>
        <v>0</v>
      </c>
      <c r="CX69" s="35" t="s">
        <v>28</v>
      </c>
      <c r="DF69" s="78">
        <f t="shared" ref="DF69:DF89" si="151">DF5-DF37</f>
        <v>0</v>
      </c>
    </row>
    <row r="70" spans="14:110" x14ac:dyDescent="0.25">
      <c r="N70" s="35">
        <v>2</v>
      </c>
      <c r="V70" s="78">
        <f t="shared" si="143"/>
        <v>0</v>
      </c>
      <c r="Y70" s="35">
        <v>2</v>
      </c>
      <c r="AG70" s="78">
        <f t="shared" si="144"/>
        <v>0</v>
      </c>
      <c r="AJ70" s="35">
        <v>2</v>
      </c>
      <c r="AR70" s="78">
        <f t="shared" si="145"/>
        <v>0</v>
      </c>
      <c r="AU70" s="35">
        <v>2</v>
      </c>
      <c r="BC70" s="78">
        <f t="shared" si="146"/>
        <v>0</v>
      </c>
      <c r="BF70" s="35">
        <v>2</v>
      </c>
      <c r="BN70" s="78">
        <f t="shared" si="147"/>
        <v>0</v>
      </c>
      <c r="BQ70" s="35">
        <v>2</v>
      </c>
      <c r="BY70" s="78">
        <f t="shared" si="148"/>
        <v>0</v>
      </c>
      <c r="CB70" s="35">
        <v>2</v>
      </c>
      <c r="CJ70" s="78">
        <f t="shared" si="149"/>
        <v>0</v>
      </c>
      <c r="CM70" s="35">
        <v>2</v>
      </c>
      <c r="CU70" s="78">
        <f t="shared" si="150"/>
        <v>0</v>
      </c>
      <c r="CX70" s="35">
        <v>2</v>
      </c>
      <c r="DF70" s="78">
        <f t="shared" si="151"/>
        <v>0</v>
      </c>
    </row>
    <row r="71" spans="14:110" x14ac:dyDescent="0.25">
      <c r="N71" s="35">
        <v>8</v>
      </c>
      <c r="V71" s="78">
        <f t="shared" si="143"/>
        <v>-48783.498932690054</v>
      </c>
      <c r="Y71" s="35">
        <v>8</v>
      </c>
      <c r="AG71" s="78">
        <f t="shared" si="144"/>
        <v>9756.6997865380108</v>
      </c>
      <c r="AJ71" s="35">
        <v>8</v>
      </c>
      <c r="AR71" s="78">
        <f t="shared" si="145"/>
        <v>7805.3598292304014</v>
      </c>
      <c r="AU71" s="35">
        <v>8</v>
      </c>
      <c r="BC71" s="78">
        <f t="shared" si="146"/>
        <v>6244.2878633843211</v>
      </c>
      <c r="BF71" s="35">
        <v>8</v>
      </c>
      <c r="BN71" s="78">
        <f t="shared" si="147"/>
        <v>4995.4302907074562</v>
      </c>
      <c r="BQ71" s="35">
        <v>8</v>
      </c>
      <c r="BY71" s="78">
        <f t="shared" si="148"/>
        <v>3996.3442325659635</v>
      </c>
      <c r="CB71" s="35">
        <v>8</v>
      </c>
      <c r="CJ71" s="78">
        <f t="shared" si="149"/>
        <v>3197.0753860527711</v>
      </c>
      <c r="CM71" s="35">
        <v>8</v>
      </c>
      <c r="CU71" s="78">
        <f t="shared" si="150"/>
        <v>2557.6603088422198</v>
      </c>
      <c r="CX71" s="35">
        <v>8</v>
      </c>
      <c r="DF71" s="78">
        <f t="shared" si="151"/>
        <v>2046.1282470737751</v>
      </c>
    </row>
    <row r="72" spans="14:110" x14ac:dyDescent="0.25">
      <c r="N72" s="35">
        <v>10</v>
      </c>
      <c r="V72" s="78">
        <f t="shared" si="143"/>
        <v>-768290.02681836812</v>
      </c>
      <c r="Y72" s="35">
        <v>10</v>
      </c>
      <c r="AG72" s="78">
        <f t="shared" si="144"/>
        <v>230487.00804551033</v>
      </c>
      <c r="AJ72" s="35">
        <v>10</v>
      </c>
      <c r="AR72" s="78">
        <f t="shared" si="145"/>
        <v>161340.90563185723</v>
      </c>
      <c r="AU72" s="35">
        <v>10</v>
      </c>
      <c r="BC72" s="78">
        <f t="shared" si="146"/>
        <v>112938.63394230008</v>
      </c>
      <c r="BF72" s="35">
        <v>10</v>
      </c>
      <c r="BN72" s="78">
        <f t="shared" si="147"/>
        <v>79057.043759610038</v>
      </c>
      <c r="BQ72" s="35">
        <v>10</v>
      </c>
      <c r="BY72" s="78">
        <f t="shared" si="148"/>
        <v>55339.930631727038</v>
      </c>
      <c r="CB72" s="35">
        <v>10</v>
      </c>
      <c r="CJ72" s="78">
        <f t="shared" si="149"/>
        <v>38737.951442208927</v>
      </c>
      <c r="CM72" s="35">
        <v>10</v>
      </c>
      <c r="CU72" s="78">
        <f t="shared" si="150"/>
        <v>27116.566009546252</v>
      </c>
      <c r="CX72" s="35">
        <v>10</v>
      </c>
      <c r="DF72" s="78">
        <f t="shared" si="151"/>
        <v>18981.596206682385</v>
      </c>
    </row>
    <row r="73" spans="14:110" x14ac:dyDescent="0.25">
      <c r="N73" s="35">
        <v>10.1</v>
      </c>
      <c r="V73" s="78">
        <f t="shared" si="143"/>
        <v>0</v>
      </c>
      <c r="Y73" s="35">
        <v>10.1</v>
      </c>
      <c r="AG73" s="78">
        <f t="shared" si="144"/>
        <v>0</v>
      </c>
      <c r="AJ73" s="35">
        <v>10.1</v>
      </c>
      <c r="AR73" s="78">
        <f t="shared" si="145"/>
        <v>0</v>
      </c>
      <c r="AU73" s="35">
        <v>10.1</v>
      </c>
      <c r="BC73" s="78">
        <f t="shared" si="146"/>
        <v>0</v>
      </c>
      <c r="BF73" s="35">
        <v>10.1</v>
      </c>
      <c r="BN73" s="78">
        <f t="shared" si="147"/>
        <v>0</v>
      </c>
      <c r="BQ73" s="35">
        <v>10.1</v>
      </c>
      <c r="BY73" s="78">
        <f t="shared" si="148"/>
        <v>0</v>
      </c>
      <c r="CB73" s="35">
        <v>10.1</v>
      </c>
      <c r="CJ73" s="78">
        <f t="shared" si="149"/>
        <v>0</v>
      </c>
      <c r="CM73" s="35">
        <v>10.1</v>
      </c>
      <c r="CU73" s="78">
        <f t="shared" si="150"/>
        <v>0</v>
      </c>
      <c r="CX73" s="35">
        <v>10.1</v>
      </c>
      <c r="DF73" s="78">
        <f t="shared" si="151"/>
        <v>0</v>
      </c>
    </row>
    <row r="74" spans="14:110" x14ac:dyDescent="0.25">
      <c r="N74" s="35">
        <v>12</v>
      </c>
      <c r="V74" s="78">
        <f t="shared" si="143"/>
        <v>-109430.08287368459</v>
      </c>
      <c r="Y74" s="35">
        <v>12</v>
      </c>
      <c r="AG74" s="78">
        <f t="shared" si="144"/>
        <v>109430.08287368459</v>
      </c>
      <c r="AJ74" s="35">
        <v>12</v>
      </c>
      <c r="AR74" s="78">
        <f t="shared" si="145"/>
        <v>0</v>
      </c>
      <c r="AU74" s="35">
        <v>12</v>
      </c>
      <c r="BC74" s="78">
        <f t="shared" si="146"/>
        <v>0</v>
      </c>
      <c r="BF74" s="35">
        <v>12</v>
      </c>
      <c r="BN74" s="78">
        <f t="shared" si="147"/>
        <v>0</v>
      </c>
      <c r="BQ74" s="35">
        <v>12</v>
      </c>
      <c r="BY74" s="78">
        <f t="shared" si="148"/>
        <v>0</v>
      </c>
      <c r="CB74" s="35">
        <v>12</v>
      </c>
      <c r="CJ74" s="78">
        <f t="shared" si="149"/>
        <v>0</v>
      </c>
      <c r="CM74" s="35">
        <v>12</v>
      </c>
      <c r="CU74" s="78">
        <f t="shared" si="150"/>
        <v>0</v>
      </c>
      <c r="CX74" s="35">
        <v>12</v>
      </c>
      <c r="DF74" s="78">
        <f t="shared" si="151"/>
        <v>0</v>
      </c>
    </row>
    <row r="75" spans="14:110" x14ac:dyDescent="0.25">
      <c r="N75" s="35" t="s">
        <v>29</v>
      </c>
      <c r="V75" s="78">
        <f t="shared" si="143"/>
        <v>0</v>
      </c>
      <c r="Y75" s="35" t="s">
        <v>29</v>
      </c>
      <c r="AG75" s="78">
        <f t="shared" si="144"/>
        <v>0</v>
      </c>
      <c r="AJ75" s="35" t="s">
        <v>29</v>
      </c>
      <c r="AR75" s="78">
        <f t="shared" si="145"/>
        <v>0</v>
      </c>
      <c r="AU75" s="35" t="s">
        <v>29</v>
      </c>
      <c r="BC75" s="78">
        <f t="shared" si="146"/>
        <v>0</v>
      </c>
      <c r="BF75" s="35" t="s">
        <v>29</v>
      </c>
      <c r="BN75" s="78">
        <f t="shared" si="147"/>
        <v>0</v>
      </c>
      <c r="BQ75" s="35" t="s">
        <v>29</v>
      </c>
      <c r="BY75" s="78">
        <f t="shared" si="148"/>
        <v>0</v>
      </c>
      <c r="CB75" s="35" t="s">
        <v>29</v>
      </c>
      <c r="CJ75" s="78">
        <f t="shared" si="149"/>
        <v>0</v>
      </c>
      <c r="CM75" s="35" t="s">
        <v>29</v>
      </c>
      <c r="CU75" s="78">
        <f t="shared" si="150"/>
        <v>0</v>
      </c>
      <c r="CX75" s="35" t="s">
        <v>29</v>
      </c>
      <c r="DF75" s="78">
        <f t="shared" si="151"/>
        <v>0</v>
      </c>
    </row>
    <row r="76" spans="14:110" x14ac:dyDescent="0.25">
      <c r="N76" s="35" t="s">
        <v>30</v>
      </c>
      <c r="V76" s="78">
        <f t="shared" si="143"/>
        <v>0</v>
      </c>
      <c r="Y76" s="35" t="s">
        <v>30</v>
      </c>
      <c r="AG76" s="78">
        <f t="shared" si="144"/>
        <v>0</v>
      </c>
      <c r="AJ76" s="35" t="s">
        <v>30</v>
      </c>
      <c r="AR76" s="78">
        <f t="shared" si="145"/>
        <v>0</v>
      </c>
      <c r="AU76" s="35" t="s">
        <v>30</v>
      </c>
      <c r="BC76" s="78">
        <f t="shared" si="146"/>
        <v>0</v>
      </c>
      <c r="BF76" s="35" t="s">
        <v>30</v>
      </c>
      <c r="BN76" s="78">
        <f t="shared" si="147"/>
        <v>0</v>
      </c>
      <c r="BQ76" s="35" t="s">
        <v>30</v>
      </c>
      <c r="BY76" s="78">
        <f t="shared" si="148"/>
        <v>0</v>
      </c>
      <c r="CB76" s="35" t="s">
        <v>30</v>
      </c>
      <c r="CJ76" s="78">
        <f t="shared" si="149"/>
        <v>0</v>
      </c>
      <c r="CM76" s="35" t="s">
        <v>30</v>
      </c>
      <c r="CU76" s="78">
        <f t="shared" si="150"/>
        <v>0</v>
      </c>
      <c r="CX76" s="35" t="s">
        <v>30</v>
      </c>
      <c r="DF76" s="78">
        <f t="shared" si="151"/>
        <v>0</v>
      </c>
    </row>
    <row r="77" spans="14:110" x14ac:dyDescent="0.25">
      <c r="N77" s="35" t="s">
        <v>31</v>
      </c>
      <c r="V77" s="78">
        <f t="shared" si="143"/>
        <v>0</v>
      </c>
      <c r="Y77" s="35" t="s">
        <v>31</v>
      </c>
      <c r="AG77" s="78">
        <f t="shared" si="144"/>
        <v>0</v>
      </c>
      <c r="AJ77" s="35" t="s">
        <v>31</v>
      </c>
      <c r="AR77" s="78">
        <f t="shared" si="145"/>
        <v>0</v>
      </c>
      <c r="AU77" s="35" t="s">
        <v>31</v>
      </c>
      <c r="BC77" s="78">
        <f t="shared" si="146"/>
        <v>0</v>
      </c>
      <c r="BF77" s="35" t="s">
        <v>31</v>
      </c>
      <c r="BN77" s="78">
        <f t="shared" si="147"/>
        <v>0</v>
      </c>
      <c r="BQ77" s="35" t="s">
        <v>31</v>
      </c>
      <c r="BY77" s="78">
        <f t="shared" si="148"/>
        <v>0</v>
      </c>
      <c r="CB77" s="35" t="s">
        <v>31</v>
      </c>
      <c r="CJ77" s="78">
        <f t="shared" si="149"/>
        <v>0</v>
      </c>
      <c r="CM77" s="35" t="s">
        <v>31</v>
      </c>
      <c r="CU77" s="78">
        <f t="shared" si="150"/>
        <v>0</v>
      </c>
      <c r="CX77" s="35" t="s">
        <v>31</v>
      </c>
      <c r="DF77" s="78">
        <f t="shared" si="151"/>
        <v>0</v>
      </c>
    </row>
    <row r="78" spans="14:110" x14ac:dyDescent="0.25">
      <c r="N78" s="35" t="s">
        <v>32</v>
      </c>
      <c r="V78" s="78">
        <f t="shared" si="143"/>
        <v>0</v>
      </c>
      <c r="Y78" s="35" t="s">
        <v>32</v>
      </c>
      <c r="AG78" s="78">
        <f t="shared" si="144"/>
        <v>0</v>
      </c>
      <c r="AJ78" s="35" t="s">
        <v>32</v>
      </c>
      <c r="AR78" s="78">
        <f t="shared" si="145"/>
        <v>0</v>
      </c>
      <c r="AU78" s="35" t="s">
        <v>32</v>
      </c>
      <c r="BC78" s="78">
        <f t="shared" si="146"/>
        <v>0</v>
      </c>
      <c r="BF78" s="35" t="s">
        <v>32</v>
      </c>
      <c r="BN78" s="78">
        <f t="shared" si="147"/>
        <v>0</v>
      </c>
      <c r="BQ78" s="35" t="s">
        <v>32</v>
      </c>
      <c r="BY78" s="78">
        <f t="shared" si="148"/>
        <v>0</v>
      </c>
      <c r="CB78" s="35" t="s">
        <v>32</v>
      </c>
      <c r="CJ78" s="78">
        <f t="shared" si="149"/>
        <v>0</v>
      </c>
      <c r="CM78" s="35" t="s">
        <v>32</v>
      </c>
      <c r="CU78" s="78">
        <f t="shared" si="150"/>
        <v>0</v>
      </c>
      <c r="CX78" s="35" t="s">
        <v>32</v>
      </c>
      <c r="DF78" s="78">
        <f t="shared" si="151"/>
        <v>0</v>
      </c>
    </row>
    <row r="79" spans="14:110" x14ac:dyDescent="0.25">
      <c r="N79" s="35">
        <v>14</v>
      </c>
      <c r="V79" s="78">
        <f t="shared" si="143"/>
        <v>0</v>
      </c>
      <c r="Y79" s="35">
        <v>14</v>
      </c>
      <c r="AG79" s="78">
        <f t="shared" si="144"/>
        <v>0</v>
      </c>
      <c r="AJ79" s="35">
        <v>14</v>
      </c>
      <c r="AR79" s="78">
        <f t="shared" si="145"/>
        <v>0</v>
      </c>
      <c r="AU79" s="35">
        <v>14</v>
      </c>
      <c r="BC79" s="78">
        <f t="shared" si="146"/>
        <v>0</v>
      </c>
      <c r="BF79" s="35">
        <v>14</v>
      </c>
      <c r="BN79" s="78">
        <f t="shared" si="147"/>
        <v>0</v>
      </c>
      <c r="BQ79" s="35">
        <v>14</v>
      </c>
      <c r="BY79" s="78">
        <f t="shared" si="148"/>
        <v>0</v>
      </c>
      <c r="CB79" s="35">
        <v>14</v>
      </c>
      <c r="CJ79" s="78">
        <f t="shared" si="149"/>
        <v>0</v>
      </c>
      <c r="CM79" s="35">
        <v>14</v>
      </c>
      <c r="CU79" s="78">
        <f t="shared" si="150"/>
        <v>0</v>
      </c>
      <c r="CX79" s="35">
        <v>14</v>
      </c>
      <c r="DF79" s="78">
        <f t="shared" si="151"/>
        <v>0</v>
      </c>
    </row>
    <row r="80" spans="14:110" x14ac:dyDescent="0.25">
      <c r="N80" s="35">
        <v>17</v>
      </c>
      <c r="V80" s="78">
        <f t="shared" si="143"/>
        <v>0</v>
      </c>
      <c r="Y80" s="35">
        <v>17</v>
      </c>
      <c r="AG80" s="78">
        <f t="shared" si="144"/>
        <v>0</v>
      </c>
      <c r="AJ80" s="35">
        <v>17</v>
      </c>
      <c r="AR80" s="78">
        <f t="shared" si="145"/>
        <v>0</v>
      </c>
      <c r="AU80" s="35">
        <v>17</v>
      </c>
      <c r="BC80" s="78">
        <f t="shared" si="146"/>
        <v>0</v>
      </c>
      <c r="BF80" s="35">
        <v>17</v>
      </c>
      <c r="BN80" s="78">
        <f t="shared" si="147"/>
        <v>0</v>
      </c>
      <c r="BQ80" s="35">
        <v>17</v>
      </c>
      <c r="BY80" s="78">
        <f t="shared" si="148"/>
        <v>0</v>
      </c>
      <c r="CB80" s="35">
        <v>17</v>
      </c>
      <c r="CJ80" s="78">
        <f t="shared" si="149"/>
        <v>0</v>
      </c>
      <c r="CM80" s="35">
        <v>17</v>
      </c>
      <c r="CU80" s="78">
        <f t="shared" si="150"/>
        <v>0</v>
      </c>
      <c r="CX80" s="35">
        <v>17</v>
      </c>
      <c r="DF80" s="78">
        <f t="shared" si="151"/>
        <v>0</v>
      </c>
    </row>
    <row r="81" spans="14:110" x14ac:dyDescent="0.25">
      <c r="N81" s="35">
        <v>42</v>
      </c>
      <c r="V81" s="78">
        <f t="shared" si="143"/>
        <v>0</v>
      </c>
      <c r="Y81" s="35">
        <v>42</v>
      </c>
      <c r="AG81" s="78">
        <f t="shared" si="144"/>
        <v>0</v>
      </c>
      <c r="AJ81" s="35">
        <v>42</v>
      </c>
      <c r="AR81" s="78">
        <f t="shared" si="145"/>
        <v>0</v>
      </c>
      <c r="AU81" s="35">
        <v>42</v>
      </c>
      <c r="BC81" s="78">
        <f t="shared" si="146"/>
        <v>0</v>
      </c>
      <c r="BF81" s="35">
        <v>42</v>
      </c>
      <c r="BN81" s="78">
        <f t="shared" si="147"/>
        <v>0</v>
      </c>
      <c r="BQ81" s="35">
        <v>42</v>
      </c>
      <c r="BY81" s="78">
        <f t="shared" si="148"/>
        <v>0</v>
      </c>
      <c r="CB81" s="35">
        <v>42</v>
      </c>
      <c r="CJ81" s="78">
        <f t="shared" si="149"/>
        <v>0</v>
      </c>
      <c r="CM81" s="35">
        <v>42</v>
      </c>
      <c r="CU81" s="78">
        <f t="shared" si="150"/>
        <v>0</v>
      </c>
      <c r="CX81" s="35">
        <v>42</v>
      </c>
      <c r="DF81" s="78">
        <f t="shared" si="151"/>
        <v>0</v>
      </c>
    </row>
    <row r="82" spans="14:110" x14ac:dyDescent="0.25">
      <c r="N82" s="35">
        <v>43.1</v>
      </c>
      <c r="V82" s="78">
        <f t="shared" si="143"/>
        <v>0</v>
      </c>
      <c r="Y82" s="35">
        <v>43.1</v>
      </c>
      <c r="AG82" s="78">
        <f t="shared" si="144"/>
        <v>0</v>
      </c>
      <c r="AJ82" s="35">
        <v>43.1</v>
      </c>
      <c r="AR82" s="78">
        <f t="shared" si="145"/>
        <v>0</v>
      </c>
      <c r="AU82" s="35">
        <v>43.1</v>
      </c>
      <c r="BC82" s="78">
        <f t="shared" si="146"/>
        <v>0</v>
      </c>
      <c r="BF82" s="35">
        <v>43.1</v>
      </c>
      <c r="BN82" s="78">
        <f t="shared" si="147"/>
        <v>0</v>
      </c>
      <c r="BQ82" s="35">
        <v>43.1</v>
      </c>
      <c r="BY82" s="78">
        <f t="shared" si="148"/>
        <v>0</v>
      </c>
      <c r="CB82" s="35">
        <v>43.1</v>
      </c>
      <c r="CJ82" s="78">
        <f t="shared" si="149"/>
        <v>0</v>
      </c>
      <c r="CM82" s="35">
        <v>43.1</v>
      </c>
      <c r="CU82" s="78">
        <f t="shared" si="150"/>
        <v>0</v>
      </c>
      <c r="CX82" s="35">
        <v>43.1</v>
      </c>
      <c r="DF82" s="78">
        <f t="shared" si="151"/>
        <v>0</v>
      </c>
    </row>
    <row r="83" spans="14:110" x14ac:dyDescent="0.25">
      <c r="N83" s="35">
        <v>43.2</v>
      </c>
      <c r="V83" s="78">
        <f t="shared" si="143"/>
        <v>0</v>
      </c>
      <c r="Y83" s="35">
        <v>43.2</v>
      </c>
      <c r="AG83" s="78">
        <f t="shared" si="144"/>
        <v>0</v>
      </c>
      <c r="AJ83" s="35">
        <v>43.2</v>
      </c>
      <c r="AR83" s="78">
        <f t="shared" si="145"/>
        <v>0</v>
      </c>
      <c r="AU83" s="35">
        <v>43.2</v>
      </c>
      <c r="BC83" s="78">
        <f t="shared" si="146"/>
        <v>0</v>
      </c>
      <c r="BF83" s="35">
        <v>43.2</v>
      </c>
      <c r="BN83" s="78">
        <f t="shared" si="147"/>
        <v>0</v>
      </c>
      <c r="BQ83" s="35">
        <v>43.2</v>
      </c>
      <c r="BY83" s="78">
        <f t="shared" si="148"/>
        <v>0</v>
      </c>
      <c r="CB83" s="35">
        <v>43.2</v>
      </c>
      <c r="CJ83" s="78">
        <f t="shared" si="149"/>
        <v>0</v>
      </c>
      <c r="CM83" s="35">
        <v>43.2</v>
      </c>
      <c r="CU83" s="78">
        <f t="shared" si="150"/>
        <v>0</v>
      </c>
      <c r="CX83" s="35">
        <v>43.2</v>
      </c>
      <c r="DF83" s="78">
        <f t="shared" si="151"/>
        <v>0</v>
      </c>
    </row>
    <row r="84" spans="14:110" x14ac:dyDescent="0.25">
      <c r="N84" s="35">
        <v>45</v>
      </c>
      <c r="V84" s="78">
        <f t="shared" si="143"/>
        <v>-66601.169278491972</v>
      </c>
      <c r="Y84" s="35">
        <v>45</v>
      </c>
      <c r="AG84" s="78">
        <f t="shared" si="144"/>
        <v>29970.526175321389</v>
      </c>
      <c r="AJ84" s="35">
        <v>45</v>
      </c>
      <c r="AR84" s="78">
        <f t="shared" si="145"/>
        <v>16483.789396426764</v>
      </c>
      <c r="AU84" s="35">
        <v>45</v>
      </c>
      <c r="BC84" s="78">
        <f t="shared" si="146"/>
        <v>9066.0841680347221</v>
      </c>
      <c r="BF84" s="35">
        <v>45</v>
      </c>
      <c r="BN84" s="78">
        <f t="shared" si="147"/>
        <v>4986.3462924190953</v>
      </c>
      <c r="BQ84" s="35">
        <v>45</v>
      </c>
      <c r="BY84" s="78">
        <f t="shared" si="148"/>
        <v>2742.4904608305014</v>
      </c>
      <c r="CB84" s="35">
        <v>45</v>
      </c>
      <c r="CJ84" s="78">
        <f t="shared" si="149"/>
        <v>1508.3697534567759</v>
      </c>
      <c r="CM84" s="35">
        <v>45</v>
      </c>
      <c r="CU84" s="78">
        <f t="shared" si="150"/>
        <v>829.60336440122683</v>
      </c>
      <c r="CX84" s="35">
        <v>45</v>
      </c>
      <c r="DF84" s="78">
        <f t="shared" si="151"/>
        <v>456.28185042067474</v>
      </c>
    </row>
    <row r="85" spans="14:110" x14ac:dyDescent="0.25">
      <c r="N85" s="35">
        <v>46</v>
      </c>
      <c r="V85" s="78">
        <f t="shared" si="143"/>
        <v>0</v>
      </c>
      <c r="Y85" s="35">
        <v>46</v>
      </c>
      <c r="AG85" s="78">
        <f t="shared" si="144"/>
        <v>0</v>
      </c>
      <c r="AJ85" s="35">
        <v>46</v>
      </c>
      <c r="AR85" s="78">
        <f t="shared" si="145"/>
        <v>0</v>
      </c>
      <c r="AU85" s="35">
        <v>46</v>
      </c>
      <c r="BC85" s="78">
        <f t="shared" si="146"/>
        <v>0</v>
      </c>
      <c r="BF85" s="35">
        <v>46</v>
      </c>
      <c r="BN85" s="78">
        <f t="shared" si="147"/>
        <v>0</v>
      </c>
      <c r="BQ85" s="35">
        <v>46</v>
      </c>
      <c r="BY85" s="78">
        <f t="shared" si="148"/>
        <v>0</v>
      </c>
      <c r="CB85" s="35">
        <v>46</v>
      </c>
      <c r="CJ85" s="78">
        <f t="shared" si="149"/>
        <v>0</v>
      </c>
      <c r="CM85" s="35">
        <v>46</v>
      </c>
      <c r="CU85" s="78">
        <f t="shared" si="150"/>
        <v>0</v>
      </c>
      <c r="CX85" s="35">
        <v>46</v>
      </c>
      <c r="DF85" s="78">
        <f t="shared" si="151"/>
        <v>0</v>
      </c>
    </row>
    <row r="86" spans="14:110" x14ac:dyDescent="0.25">
      <c r="N86" s="35">
        <v>47</v>
      </c>
      <c r="V86" s="78">
        <f t="shared" si="143"/>
        <v>-1872302.0220880262</v>
      </c>
      <c r="Y86" s="35">
        <v>47</v>
      </c>
      <c r="AG86" s="78">
        <f t="shared" si="144"/>
        <v>149784.16176704201</v>
      </c>
      <c r="AJ86" s="35">
        <v>47</v>
      </c>
      <c r="AR86" s="78">
        <f t="shared" si="145"/>
        <v>137801.42882567854</v>
      </c>
      <c r="AU86" s="35">
        <v>47</v>
      </c>
      <c r="BC86" s="78">
        <f t="shared" si="146"/>
        <v>126777.31451962446</v>
      </c>
      <c r="BF86" s="35">
        <v>47</v>
      </c>
      <c r="BN86" s="78">
        <f t="shared" si="147"/>
        <v>116635.12935805437</v>
      </c>
      <c r="BQ86" s="35">
        <v>47</v>
      </c>
      <c r="BY86" s="78">
        <f t="shared" si="148"/>
        <v>107304.31900941022</v>
      </c>
      <c r="CB86" s="35">
        <v>47</v>
      </c>
      <c r="CJ86" s="78">
        <f t="shared" si="149"/>
        <v>98719.97348865727</v>
      </c>
      <c r="CM86" s="35">
        <v>47</v>
      </c>
      <c r="CU86" s="78">
        <f t="shared" si="150"/>
        <v>90822.375609564711</v>
      </c>
      <c r="CX86" s="35">
        <v>47</v>
      </c>
      <c r="DF86" s="78">
        <f t="shared" si="151"/>
        <v>83556.585560799576</v>
      </c>
    </row>
    <row r="87" spans="14:110" x14ac:dyDescent="0.25">
      <c r="N87" s="35">
        <v>50</v>
      </c>
      <c r="V87" s="78">
        <f t="shared" si="143"/>
        <v>0</v>
      </c>
      <c r="Y87" s="35">
        <v>50</v>
      </c>
      <c r="AG87" s="78">
        <f t="shared" si="144"/>
        <v>0</v>
      </c>
      <c r="AJ87" s="35">
        <v>50</v>
      </c>
      <c r="AR87" s="78">
        <f t="shared" si="145"/>
        <v>0</v>
      </c>
      <c r="AU87" s="35">
        <v>50</v>
      </c>
      <c r="BC87" s="78">
        <f t="shared" si="146"/>
        <v>0</v>
      </c>
      <c r="BF87" s="35">
        <v>50</v>
      </c>
      <c r="BN87" s="78">
        <f t="shared" si="147"/>
        <v>0</v>
      </c>
      <c r="BQ87" s="35">
        <v>50</v>
      </c>
      <c r="BY87" s="78">
        <f t="shared" si="148"/>
        <v>0</v>
      </c>
      <c r="CB87" s="35">
        <v>50</v>
      </c>
      <c r="CJ87" s="78">
        <f t="shared" si="149"/>
        <v>0</v>
      </c>
      <c r="CM87" s="35">
        <v>50</v>
      </c>
      <c r="CU87" s="78">
        <f t="shared" si="150"/>
        <v>0</v>
      </c>
      <c r="CX87" s="35">
        <v>50</v>
      </c>
      <c r="DF87" s="78">
        <f t="shared" si="151"/>
        <v>0</v>
      </c>
    </row>
    <row r="88" spans="14:110" x14ac:dyDescent="0.25">
      <c r="N88" s="35">
        <v>52</v>
      </c>
      <c r="V88" s="78">
        <f t="shared" si="143"/>
        <v>0</v>
      </c>
      <c r="Y88" s="35">
        <v>52</v>
      </c>
      <c r="AG88" s="78">
        <f t="shared" si="144"/>
        <v>0</v>
      </c>
      <c r="AJ88" s="35">
        <v>52</v>
      </c>
      <c r="AR88" s="78">
        <f t="shared" si="145"/>
        <v>0</v>
      </c>
      <c r="AU88" s="35">
        <v>52</v>
      </c>
      <c r="BC88" s="78">
        <f t="shared" si="146"/>
        <v>0</v>
      </c>
      <c r="BF88" s="35">
        <v>52</v>
      </c>
      <c r="BN88" s="78">
        <f t="shared" si="147"/>
        <v>0</v>
      </c>
      <c r="BQ88" s="35">
        <v>52</v>
      </c>
      <c r="BY88" s="78">
        <f t="shared" si="148"/>
        <v>0</v>
      </c>
      <c r="CB88" s="35">
        <v>52</v>
      </c>
      <c r="CJ88" s="78">
        <f t="shared" si="149"/>
        <v>0</v>
      </c>
      <c r="CM88" s="35">
        <v>52</v>
      </c>
      <c r="CU88" s="78">
        <f t="shared" si="150"/>
        <v>0</v>
      </c>
      <c r="CX88" s="35">
        <v>52</v>
      </c>
      <c r="DF88" s="78">
        <f t="shared" si="151"/>
        <v>0</v>
      </c>
    </row>
    <row r="89" spans="14:110" x14ac:dyDescent="0.25">
      <c r="N89" s="35">
        <v>95</v>
      </c>
      <c r="V89" s="78">
        <f t="shared" si="143"/>
        <v>0</v>
      </c>
      <c r="Y89" s="35">
        <v>95</v>
      </c>
      <c r="AG89" s="78">
        <f t="shared" si="144"/>
        <v>0</v>
      </c>
      <c r="AJ89" s="35">
        <v>95</v>
      </c>
      <c r="AR89" s="78">
        <f t="shared" si="145"/>
        <v>0</v>
      </c>
      <c r="AU89" s="35">
        <v>95</v>
      </c>
      <c r="BC89" s="78">
        <f t="shared" si="146"/>
        <v>0</v>
      </c>
      <c r="BF89" s="35">
        <v>95</v>
      </c>
      <c r="BN89" s="78">
        <f t="shared" si="147"/>
        <v>0</v>
      </c>
      <c r="BQ89" s="35">
        <v>95</v>
      </c>
      <c r="BY89" s="78">
        <f t="shared" si="148"/>
        <v>0</v>
      </c>
      <c r="CB89" s="35">
        <v>95</v>
      </c>
      <c r="CJ89" s="78">
        <f t="shared" si="149"/>
        <v>0</v>
      </c>
      <c r="CM89" s="35">
        <v>95</v>
      </c>
      <c r="CU89" s="78">
        <f t="shared" si="150"/>
        <v>0</v>
      </c>
      <c r="CX89" s="35">
        <v>95</v>
      </c>
      <c r="DF89" s="78">
        <f t="shared" si="151"/>
        <v>0</v>
      </c>
    </row>
    <row r="91" spans="14:110" ht="15.75" thickBot="1" x14ac:dyDescent="0.3">
      <c r="V91" s="79">
        <f>SUM(V68:V90)</f>
        <v>-2914615.9838657072</v>
      </c>
      <c r="AG91" s="79">
        <f>SUM(AG68:AG90)</f>
        <v>531396.8460030742</v>
      </c>
      <c r="AR91" s="79">
        <f>SUM(AR68:AR90)</f>
        <v>325321.11634397169</v>
      </c>
      <c r="BC91" s="79">
        <f>SUM(BC68:BC90)</f>
        <v>256840.36784769117</v>
      </c>
      <c r="BN91" s="79">
        <f>SUM(BN68:BN90)</f>
        <v>207415.43516096467</v>
      </c>
      <c r="BY91" s="79">
        <f>SUM(BY68:BY90)</f>
        <v>171054.91037630048</v>
      </c>
      <c r="CJ91" s="79">
        <f>SUM(CJ68:CJ90)</f>
        <v>143768.32307047182</v>
      </c>
      <c r="CU91" s="79">
        <f>SUM(CU68:CU90)</f>
        <v>122866.96017244665</v>
      </c>
      <c r="DF91" s="79">
        <f>SUM(DF68:DF90)</f>
        <v>106519.71654986496</v>
      </c>
    </row>
    <row r="92" spans="14:110" ht="15.75" thickTop="1" x14ac:dyDescent="0.25">
      <c r="V92" s="78">
        <f>+V64-V91</f>
        <v>0</v>
      </c>
      <c r="AG92" s="78">
        <f>+AG64-AG91</f>
        <v>0</v>
      </c>
      <c r="AR92" s="78">
        <f>+AR64-AR91</f>
        <v>0</v>
      </c>
      <c r="BC92" s="78">
        <f>+BC64-BC91</f>
        <v>0</v>
      </c>
      <c r="BN92" s="78">
        <f>+BN64-BN91</f>
        <v>0</v>
      </c>
      <c r="BY92" s="78">
        <f>+BY64-BY91</f>
        <v>0</v>
      </c>
      <c r="CJ92" s="78">
        <f>+CJ64-CJ91</f>
        <v>0</v>
      </c>
      <c r="CU92" s="78">
        <f>+CU64-CU91</f>
        <v>0</v>
      </c>
      <c r="DF92" s="78">
        <f>+DF64-DF91</f>
        <v>1.3096723705530167E-10</v>
      </c>
    </row>
  </sheetData>
  <mergeCells count="18">
    <mergeCell ref="CB2:CK2"/>
    <mergeCell ref="CB34:CK34"/>
    <mergeCell ref="CM2:CV2"/>
    <mergeCell ref="CM34:CV34"/>
    <mergeCell ref="CX2:DG2"/>
    <mergeCell ref="CX34:DG34"/>
    <mergeCell ref="BQ2:BZ2"/>
    <mergeCell ref="BQ34:BZ34"/>
    <mergeCell ref="N2:W2"/>
    <mergeCell ref="Y2:AH2"/>
    <mergeCell ref="AJ2:AS2"/>
    <mergeCell ref="AU2:BD2"/>
    <mergeCell ref="BF2:BO2"/>
    <mergeCell ref="N34:W34"/>
    <mergeCell ref="Y34:AH34"/>
    <mergeCell ref="AJ34:AS34"/>
    <mergeCell ref="AU34:BD34"/>
    <mergeCell ref="BF34:BO34"/>
  </mergeCells>
  <conditionalFormatting sqref="B4:F35">
    <cfRule type="expression" dxfId="13" priority="5" stopIfTrue="1">
      <formula>LEN(B4)&gt;0</formula>
    </cfRule>
  </conditionalFormatting>
  <conditionalFormatting sqref="E4:E26">
    <cfRule type="expression" dxfId="12" priority="1" stopIfTrue="1">
      <formula>ISBLANK(E4)</formula>
    </cfRule>
    <cfRule type="expression" dxfId="11" priority="3" stopIfTrue="1">
      <formula>LEN(E4)&gt;0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668F-5DB6-40B9-9D84-FA37EE0C2DCA}">
  <sheetPr>
    <tabColor theme="8"/>
  </sheetPr>
  <dimension ref="A1:DG92"/>
  <sheetViews>
    <sheetView zoomScale="85" zoomScaleNormal="85" workbookViewId="0">
      <selection activeCell="BC64" sqref="BC64"/>
    </sheetView>
  </sheetViews>
  <sheetFormatPr defaultColWidth="9.140625" defaultRowHeight="15" x14ac:dyDescent="0.25"/>
  <cols>
    <col min="1" max="1" width="11.28515625" style="33" bestFit="1" customWidth="1"/>
    <col min="2" max="2" width="11.5703125" style="33" bestFit="1" customWidth="1"/>
    <col min="3" max="3" width="73.5703125" style="33" bestFit="1" customWidth="1"/>
    <col min="4" max="4" width="16.140625" style="33" bestFit="1" customWidth="1"/>
    <col min="5" max="5" width="15.5703125" style="33" bestFit="1" customWidth="1"/>
    <col min="6" max="6" width="9.28515625" style="33" bestFit="1" customWidth="1"/>
    <col min="7" max="7" width="16.140625" style="33" bestFit="1" customWidth="1"/>
    <col min="8" max="8" width="15.28515625" style="33" bestFit="1" customWidth="1"/>
    <col min="9" max="9" width="16.140625" style="33" bestFit="1" customWidth="1"/>
    <col min="10" max="10" width="7.140625" style="33" bestFit="1" customWidth="1"/>
    <col min="11" max="11" width="15.5703125" style="33" bestFit="1" customWidth="1"/>
    <col min="12" max="12" width="16.42578125" style="33" bestFit="1" customWidth="1"/>
    <col min="13" max="13" width="9.140625" style="33"/>
    <col min="14" max="14" width="10.5703125" style="33" bestFit="1" customWidth="1"/>
    <col min="15" max="15" width="9.140625" style="33"/>
    <col min="16" max="16" width="11.5703125" style="33" bestFit="1" customWidth="1"/>
    <col min="17" max="17" width="9.140625" style="33"/>
    <col min="18" max="18" width="13.42578125" style="33" bestFit="1" customWidth="1"/>
    <col min="19" max="19" width="11.5703125" style="33" bestFit="1" customWidth="1"/>
    <col min="20" max="20" width="13.28515625" style="33" bestFit="1" customWidth="1"/>
    <col min="21" max="21" width="9.140625" style="33"/>
    <col min="22" max="22" width="11.28515625" style="33" bestFit="1" customWidth="1"/>
    <col min="23" max="23" width="11.5703125" style="33" bestFit="1" customWidth="1"/>
    <col min="24" max="25" width="9.140625" style="33"/>
    <col min="26" max="26" width="11.5703125" style="33" bestFit="1" customWidth="1"/>
    <col min="27" max="30" width="9.140625" style="33"/>
    <col min="31" max="31" width="13.28515625" style="33" bestFit="1" customWidth="1"/>
    <col min="32" max="32" width="9.140625" style="33"/>
    <col min="33" max="33" width="11.28515625" style="33" bestFit="1" customWidth="1"/>
    <col min="34" max="34" width="11.5703125" style="33" bestFit="1" customWidth="1"/>
    <col min="35" max="36" width="9.140625" style="33"/>
    <col min="37" max="37" width="11.5703125" style="33" bestFit="1" customWidth="1"/>
    <col min="38" max="41" width="9.140625" style="33"/>
    <col min="42" max="42" width="13.28515625" style="33" bestFit="1" customWidth="1"/>
    <col min="43" max="43" width="9.140625" style="33"/>
    <col min="44" max="44" width="11.28515625" style="33" bestFit="1" customWidth="1"/>
    <col min="45" max="45" width="11.5703125" style="33" bestFit="1" customWidth="1"/>
    <col min="46" max="47" width="9.140625" style="33"/>
    <col min="48" max="48" width="11.5703125" style="33" bestFit="1" customWidth="1"/>
    <col min="49" max="52" width="9.140625" style="33"/>
    <col min="53" max="53" width="13.28515625" style="33" bestFit="1" customWidth="1"/>
    <col min="54" max="54" width="9.140625" style="33"/>
    <col min="55" max="55" width="11.28515625" style="33" bestFit="1" customWidth="1"/>
    <col min="56" max="56" width="11.5703125" style="33" bestFit="1" customWidth="1"/>
    <col min="57" max="58" width="9.140625" style="33"/>
    <col min="59" max="59" width="11.5703125" style="33" bestFit="1" customWidth="1"/>
    <col min="60" max="63" width="9.140625" style="33"/>
    <col min="64" max="64" width="13.28515625" style="33" bestFit="1" customWidth="1"/>
    <col min="65" max="65" width="9.140625" style="33"/>
    <col min="66" max="66" width="11.28515625" style="33" bestFit="1" customWidth="1"/>
    <col min="67" max="67" width="11.5703125" style="33" bestFit="1" customWidth="1"/>
    <col min="68" max="68" width="9.140625" style="33"/>
    <col min="69" max="70" width="11.5703125" style="33" bestFit="1" customWidth="1"/>
    <col min="71" max="71" width="9.5703125" style="33" bestFit="1" customWidth="1"/>
    <col min="72" max="72" width="3.140625" style="33" bestFit="1" customWidth="1"/>
    <col min="73" max="73" width="13.42578125" style="33" bestFit="1" customWidth="1"/>
    <col min="74" max="74" width="8.85546875" style="33" bestFit="1" customWidth="1"/>
    <col min="75" max="75" width="13.28515625" style="33" bestFit="1" customWidth="1"/>
    <col min="76" max="76" width="8.42578125" style="33" bestFit="1" customWidth="1"/>
    <col min="77" max="77" width="11.28515625" style="33" bestFit="1" customWidth="1"/>
    <col min="78" max="78" width="11.5703125" style="33" bestFit="1" customWidth="1"/>
    <col min="79" max="79" width="9.140625" style="33"/>
    <col min="80" max="81" width="11.5703125" style="33" bestFit="1" customWidth="1"/>
    <col min="82" max="82" width="9.5703125" style="33" bestFit="1" customWidth="1"/>
    <col min="83" max="83" width="3.140625" style="33" bestFit="1" customWidth="1"/>
    <col min="84" max="84" width="13.42578125" style="33" bestFit="1" customWidth="1"/>
    <col min="85" max="85" width="8.85546875" style="33" bestFit="1" customWidth="1"/>
    <col min="86" max="86" width="13.28515625" style="33" bestFit="1" customWidth="1"/>
    <col min="87" max="87" width="8.42578125" style="33" bestFit="1" customWidth="1"/>
    <col min="88" max="88" width="11.28515625" style="33" bestFit="1" customWidth="1"/>
    <col min="89" max="89" width="11.5703125" style="33" bestFit="1" customWidth="1"/>
    <col min="90" max="90" width="9.140625" style="33"/>
    <col min="91" max="92" width="11.5703125" style="33" bestFit="1" customWidth="1"/>
    <col min="93" max="93" width="9.5703125" style="33" bestFit="1" customWidth="1"/>
    <col min="94" max="94" width="3.140625" style="33" bestFit="1" customWidth="1"/>
    <col min="95" max="95" width="13.42578125" style="33" bestFit="1" customWidth="1"/>
    <col min="96" max="96" width="8.85546875" style="33" bestFit="1" customWidth="1"/>
    <col min="97" max="97" width="13.28515625" style="33" bestFit="1" customWidth="1"/>
    <col min="98" max="98" width="8.42578125" style="33" bestFit="1" customWidth="1"/>
    <col min="99" max="99" width="11.28515625" style="33" bestFit="1" customWidth="1"/>
    <col min="100" max="100" width="11.5703125" style="33" bestFit="1" customWidth="1"/>
    <col min="101" max="101" width="9.140625" style="33"/>
    <col min="102" max="103" width="11.5703125" style="33" bestFit="1" customWidth="1"/>
    <col min="104" max="104" width="9.5703125" style="33" bestFit="1" customWidth="1"/>
    <col min="105" max="105" width="3.140625" style="33" bestFit="1" customWidth="1"/>
    <col min="106" max="106" width="13.42578125" style="33" bestFit="1" customWidth="1"/>
    <col min="107" max="107" width="8.85546875" style="33" bestFit="1" customWidth="1"/>
    <col min="108" max="108" width="13.28515625" style="33" bestFit="1" customWidth="1"/>
    <col min="109" max="109" width="8.42578125" style="33" bestFit="1" customWidth="1"/>
    <col min="110" max="110" width="11.28515625" style="33" bestFit="1" customWidth="1"/>
    <col min="111" max="111" width="11.5703125" style="33" bestFit="1" customWidth="1"/>
    <col min="112" max="16384" width="9.140625" style="33"/>
  </cols>
  <sheetData>
    <row r="1" spans="1:111" x14ac:dyDescent="0.25">
      <c r="A1" s="33" t="s">
        <v>89</v>
      </c>
    </row>
    <row r="2" spans="1:111" x14ac:dyDescent="0.25">
      <c r="N2" s="99" t="s">
        <v>95</v>
      </c>
      <c r="O2" s="99"/>
      <c r="P2" s="99"/>
      <c r="Q2" s="99"/>
      <c r="R2" s="99"/>
      <c r="S2" s="99"/>
      <c r="T2" s="99"/>
      <c r="U2" s="99"/>
      <c r="V2" s="99"/>
      <c r="W2" s="99"/>
      <c r="X2"/>
      <c r="Y2" s="99" t="s">
        <v>96</v>
      </c>
      <c r="Z2" s="99"/>
      <c r="AA2" s="99"/>
      <c r="AB2" s="99"/>
      <c r="AC2" s="99"/>
      <c r="AD2" s="99"/>
      <c r="AE2" s="99"/>
      <c r="AF2" s="99"/>
      <c r="AG2" s="99"/>
      <c r="AH2" s="99"/>
      <c r="AI2"/>
      <c r="AJ2" s="99" t="s">
        <v>97</v>
      </c>
      <c r="AK2" s="99"/>
      <c r="AL2" s="99"/>
      <c r="AM2" s="99"/>
      <c r="AN2" s="99"/>
      <c r="AO2" s="99"/>
      <c r="AP2" s="99"/>
      <c r="AQ2" s="99"/>
      <c r="AR2" s="99"/>
      <c r="AS2" s="99"/>
      <c r="AT2"/>
      <c r="AU2" s="99" t="s">
        <v>98</v>
      </c>
      <c r="AV2" s="99"/>
      <c r="AW2" s="99"/>
      <c r="AX2" s="99"/>
      <c r="AY2" s="99"/>
      <c r="AZ2" s="99"/>
      <c r="BA2" s="99"/>
      <c r="BB2" s="99"/>
      <c r="BC2" s="99"/>
      <c r="BD2" s="99"/>
      <c r="BE2"/>
      <c r="BF2" s="99"/>
      <c r="BG2" s="99"/>
      <c r="BH2" s="99"/>
      <c r="BI2" s="99"/>
      <c r="BJ2" s="99"/>
      <c r="BK2" s="99"/>
      <c r="BL2" s="99"/>
      <c r="BM2" s="99"/>
      <c r="BN2" s="99"/>
      <c r="BO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X2" s="99"/>
      <c r="CY2" s="99"/>
      <c r="CZ2" s="99"/>
      <c r="DA2" s="99"/>
      <c r="DB2" s="99"/>
      <c r="DC2" s="99"/>
      <c r="DD2" s="99"/>
      <c r="DE2" s="99"/>
      <c r="DF2" s="99"/>
      <c r="DG2" s="99"/>
    </row>
    <row r="3" spans="1:111" ht="75.75" thickBot="1" x14ac:dyDescent="0.3">
      <c r="B3" s="40" t="s">
        <v>99</v>
      </c>
      <c r="C3" s="41" t="s">
        <v>100</v>
      </c>
      <c r="D3" s="42" t="s">
        <v>101</v>
      </c>
      <c r="E3" s="42" t="s">
        <v>102</v>
      </c>
      <c r="F3" s="42" t="s">
        <v>103</v>
      </c>
      <c r="G3" s="42" t="s">
        <v>104</v>
      </c>
      <c r="H3" s="42" t="s">
        <v>105</v>
      </c>
      <c r="I3" s="43" t="s">
        <v>106</v>
      </c>
      <c r="J3" s="44" t="s">
        <v>107</v>
      </c>
      <c r="K3" s="42" t="s">
        <v>108</v>
      </c>
      <c r="L3" s="42" t="s">
        <v>109</v>
      </c>
      <c r="N3" s="34" t="s">
        <v>99</v>
      </c>
      <c r="O3" s="34" t="s">
        <v>110</v>
      </c>
      <c r="P3" s="34" t="s">
        <v>102</v>
      </c>
      <c r="Q3" s="34"/>
      <c r="R3" s="34" t="s">
        <v>111</v>
      </c>
      <c r="S3" s="77" t="s">
        <v>152</v>
      </c>
      <c r="T3" s="34" t="s">
        <v>113</v>
      </c>
      <c r="U3" s="34" t="s">
        <v>114</v>
      </c>
      <c r="V3" s="34" t="s">
        <v>115</v>
      </c>
      <c r="W3" s="34" t="s">
        <v>116</v>
      </c>
      <c r="X3"/>
      <c r="Y3" s="34" t="s">
        <v>99</v>
      </c>
      <c r="Z3" s="34" t="s">
        <v>110</v>
      </c>
      <c r="AA3" s="34" t="s">
        <v>102</v>
      </c>
      <c r="AB3" s="34"/>
      <c r="AC3" s="34" t="s">
        <v>111</v>
      </c>
      <c r="AD3" s="77" t="s">
        <v>152</v>
      </c>
      <c r="AE3" s="34" t="s">
        <v>113</v>
      </c>
      <c r="AF3" s="34" t="s">
        <v>114</v>
      </c>
      <c r="AG3" s="34" t="s">
        <v>115</v>
      </c>
      <c r="AH3" s="34" t="s">
        <v>116</v>
      </c>
      <c r="AI3"/>
      <c r="AJ3" s="34" t="s">
        <v>99</v>
      </c>
      <c r="AK3" s="34" t="s">
        <v>110</v>
      </c>
      <c r="AL3" s="34" t="s">
        <v>102</v>
      </c>
      <c r="AM3" s="34"/>
      <c r="AN3" s="34" t="s">
        <v>111</v>
      </c>
      <c r="AO3" s="77" t="s">
        <v>152</v>
      </c>
      <c r="AP3" s="34" t="s">
        <v>113</v>
      </c>
      <c r="AQ3" s="34" t="s">
        <v>114</v>
      </c>
      <c r="AR3" s="34" t="s">
        <v>115</v>
      </c>
      <c r="AS3" s="34" t="s">
        <v>116</v>
      </c>
      <c r="AT3"/>
      <c r="AU3" s="34" t="s">
        <v>99</v>
      </c>
      <c r="AV3" s="34" t="s">
        <v>110</v>
      </c>
      <c r="AW3" s="34" t="s">
        <v>102</v>
      </c>
      <c r="AX3" s="34"/>
      <c r="AY3" s="34" t="s">
        <v>111</v>
      </c>
      <c r="AZ3" s="77" t="s">
        <v>152</v>
      </c>
      <c r="BA3" s="34" t="s">
        <v>113</v>
      </c>
      <c r="BB3" s="34" t="s">
        <v>114</v>
      </c>
      <c r="BC3" s="34" t="s">
        <v>115</v>
      </c>
      <c r="BD3" s="34" t="s">
        <v>116</v>
      </c>
      <c r="BE3"/>
      <c r="BF3" s="34" t="s">
        <v>99</v>
      </c>
      <c r="BG3" s="34" t="s">
        <v>110</v>
      </c>
      <c r="BH3" s="34" t="s">
        <v>102</v>
      </c>
      <c r="BI3" s="34"/>
      <c r="BJ3" s="34" t="s">
        <v>111</v>
      </c>
      <c r="BK3" s="77" t="s">
        <v>152</v>
      </c>
      <c r="BL3" s="34" t="s">
        <v>113</v>
      </c>
      <c r="BM3" s="34" t="s">
        <v>114</v>
      </c>
      <c r="BN3" s="34" t="s">
        <v>115</v>
      </c>
      <c r="BO3" s="34" t="s">
        <v>116</v>
      </c>
      <c r="BQ3" s="34" t="s">
        <v>99</v>
      </c>
      <c r="BR3" s="34" t="s">
        <v>110</v>
      </c>
      <c r="BS3" s="34" t="s">
        <v>102</v>
      </c>
      <c r="BT3" s="34"/>
      <c r="BU3" s="34" t="s">
        <v>111</v>
      </c>
      <c r="BV3" s="77" t="s">
        <v>152</v>
      </c>
      <c r="BW3" s="34" t="s">
        <v>113</v>
      </c>
      <c r="BX3" s="34" t="s">
        <v>114</v>
      </c>
      <c r="BY3" s="34" t="s">
        <v>115</v>
      </c>
      <c r="BZ3" s="34" t="s">
        <v>116</v>
      </c>
      <c r="CB3" s="34" t="s">
        <v>99</v>
      </c>
      <c r="CC3" s="34" t="s">
        <v>110</v>
      </c>
      <c r="CD3" s="34" t="s">
        <v>102</v>
      </c>
      <c r="CE3" s="34"/>
      <c r="CF3" s="34" t="s">
        <v>111</v>
      </c>
      <c r="CG3" s="77" t="s">
        <v>152</v>
      </c>
      <c r="CH3" s="34" t="s">
        <v>113</v>
      </c>
      <c r="CI3" s="34" t="s">
        <v>114</v>
      </c>
      <c r="CJ3" s="34" t="s">
        <v>115</v>
      </c>
      <c r="CK3" s="34" t="s">
        <v>116</v>
      </c>
      <c r="CM3" s="34" t="s">
        <v>99</v>
      </c>
      <c r="CN3" s="34" t="s">
        <v>110</v>
      </c>
      <c r="CO3" s="34" t="s">
        <v>102</v>
      </c>
      <c r="CP3" s="34"/>
      <c r="CQ3" s="34" t="s">
        <v>111</v>
      </c>
      <c r="CR3" s="77" t="s">
        <v>152</v>
      </c>
      <c r="CS3" s="34" t="s">
        <v>113</v>
      </c>
      <c r="CT3" s="34" t="s">
        <v>114</v>
      </c>
      <c r="CU3" s="34" t="s">
        <v>115</v>
      </c>
      <c r="CV3" s="34" t="s">
        <v>116</v>
      </c>
      <c r="CX3" s="34" t="s">
        <v>99</v>
      </c>
      <c r="CY3" s="34" t="s">
        <v>110</v>
      </c>
      <c r="CZ3" s="34" t="s">
        <v>102</v>
      </c>
      <c r="DA3" s="34"/>
      <c r="DB3" s="34" t="s">
        <v>111</v>
      </c>
      <c r="DC3" s="77" t="s">
        <v>152</v>
      </c>
      <c r="DD3" s="34" t="s">
        <v>113</v>
      </c>
      <c r="DE3" s="34" t="s">
        <v>114</v>
      </c>
      <c r="DF3" s="34" t="s">
        <v>115</v>
      </c>
      <c r="DG3" s="34" t="s">
        <v>116</v>
      </c>
    </row>
    <row r="4" spans="1:111" x14ac:dyDescent="0.25">
      <c r="B4" s="45">
        <v>1</v>
      </c>
      <c r="C4" s="46" t="s">
        <v>117</v>
      </c>
      <c r="D4" s="47">
        <v>121045870.42637229</v>
      </c>
      <c r="E4" s="48">
        <v>1230229.5968611627</v>
      </c>
      <c r="F4" s="49"/>
      <c r="G4" s="50">
        <v>122276100.02323346</v>
      </c>
      <c r="H4" s="50">
        <v>615114.79843058134</v>
      </c>
      <c r="I4" s="50">
        <v>122891214.82166404</v>
      </c>
      <c r="J4" s="51">
        <v>0.04</v>
      </c>
      <c r="K4" s="50">
        <v>4915648.5928665614</v>
      </c>
      <c r="L4" s="50">
        <v>117360451.4303669</v>
      </c>
      <c r="N4" s="35">
        <v>1</v>
      </c>
      <c r="O4" s="3"/>
      <c r="P4" s="3">
        <f>SUMIF($B$4:$B$26,N4,$E$4:$F$26)</f>
        <v>1230229.5968611627</v>
      </c>
      <c r="Q4" s="3"/>
      <c r="R4" s="76">
        <f>IF(P4+Q4&lt;0,0,P4+Q4)</f>
        <v>1230229.5968611627</v>
      </c>
      <c r="S4" s="3">
        <f>R4*1</f>
        <v>1230229.5968611627</v>
      </c>
      <c r="T4" s="3">
        <f>+O4+S4</f>
        <v>1230229.5968611627</v>
      </c>
      <c r="U4" s="36">
        <v>0.04</v>
      </c>
      <c r="V4" s="3">
        <f>-T4*U4</f>
        <v>-49209.183874446506</v>
      </c>
      <c r="W4" s="3">
        <f>+O4+R4+V4</f>
        <v>1181020.4129867163</v>
      </c>
      <c r="X4"/>
      <c r="Y4" s="35">
        <v>1</v>
      </c>
      <c r="Z4" s="3">
        <f>+W4</f>
        <v>1181020.4129867163</v>
      </c>
      <c r="AA4" s="3"/>
      <c r="AB4" s="3"/>
      <c r="AC4" s="76">
        <f>IF(AA4+AB4&lt;0,0,AA4+AB4)</f>
        <v>0</v>
      </c>
      <c r="AD4" s="3">
        <f>AC4*1</f>
        <v>0</v>
      </c>
      <c r="AE4" s="3">
        <f>+Z4+AD4</f>
        <v>1181020.4129867163</v>
      </c>
      <c r="AF4" s="36">
        <v>0.04</v>
      </c>
      <c r="AG4" s="3">
        <f>-+AE4*AF4</f>
        <v>-47240.816519468652</v>
      </c>
      <c r="AH4" s="3">
        <f>+Z4+AC4+AG4</f>
        <v>1133779.5964672477</v>
      </c>
      <c r="AI4"/>
      <c r="AJ4" s="35">
        <v>1</v>
      </c>
      <c r="AK4" s="3">
        <f>AH4</f>
        <v>1133779.5964672477</v>
      </c>
      <c r="AL4" s="3"/>
      <c r="AM4" s="3"/>
      <c r="AN4" s="76">
        <f>IF(AL4+AM4&lt;0,0,AL4+AM4)</f>
        <v>0</v>
      </c>
      <c r="AO4" s="3">
        <f>AN4*1</f>
        <v>0</v>
      </c>
      <c r="AP4" s="3">
        <f>+AK4+AO4</f>
        <v>1133779.5964672477</v>
      </c>
      <c r="AQ4" s="36">
        <v>0.04</v>
      </c>
      <c r="AR4" s="3">
        <f>-+AP4*AQ4</f>
        <v>-45351.18385868991</v>
      </c>
      <c r="AS4" s="3">
        <f>+AK4+AN4+AR4</f>
        <v>1088428.4126085578</v>
      </c>
      <c r="AT4"/>
      <c r="AU4" s="35">
        <v>1</v>
      </c>
      <c r="AV4" s="3">
        <f>AS4</f>
        <v>1088428.4126085578</v>
      </c>
      <c r="AW4" s="3"/>
      <c r="AX4" s="3"/>
      <c r="AY4" s="76">
        <f>IF(AW4+AX4&lt;0,0,AW4+AX4)</f>
        <v>0</v>
      </c>
      <c r="AZ4" s="3">
        <f>AY4*1</f>
        <v>0</v>
      </c>
      <c r="BA4" s="3">
        <f>+AV4+AZ4</f>
        <v>1088428.4126085578</v>
      </c>
      <c r="BB4" s="36">
        <v>0.04</v>
      </c>
      <c r="BC4" s="3">
        <f>-+BA4*BB4</f>
        <v>-43537.136504342314</v>
      </c>
      <c r="BD4" s="3">
        <f>+AV4+AY4+BC4</f>
        <v>1044891.2761042155</v>
      </c>
      <c r="BE4"/>
      <c r="BF4" s="35">
        <v>1</v>
      </c>
      <c r="BG4" s="3">
        <f>+BD4</f>
        <v>1044891.2761042155</v>
      </c>
      <c r="BH4" s="3"/>
      <c r="BI4" s="3"/>
      <c r="BJ4" s="76">
        <f>IF(BH4+BI4&lt;0,0,BH4+BI4)</f>
        <v>0</v>
      </c>
      <c r="BK4" s="3">
        <f>BJ4*1</f>
        <v>0</v>
      </c>
      <c r="BL4" s="3">
        <f>+BG4+BK4</f>
        <v>1044891.2761042155</v>
      </c>
      <c r="BM4" s="36">
        <v>0.04</v>
      </c>
      <c r="BN4" s="3">
        <f>-+BL4*BM4</f>
        <v>-41795.651044168619</v>
      </c>
      <c r="BO4" s="3">
        <f>+BG4+BJ4+BN4</f>
        <v>1003095.6250600469</v>
      </c>
      <c r="BQ4" s="35">
        <v>1</v>
      </c>
      <c r="BR4" s="3">
        <f>+BO4</f>
        <v>1003095.6250600469</v>
      </c>
      <c r="BS4" s="3"/>
      <c r="BT4" s="3"/>
      <c r="BU4" s="76">
        <f>IF(BS4+BT4&lt;0,0,BS4+BT4)</f>
        <v>0</v>
      </c>
      <c r="BV4" s="3">
        <f>BU4*1</f>
        <v>0</v>
      </c>
      <c r="BW4" s="3">
        <f>+BR4+BV4</f>
        <v>1003095.6250600469</v>
      </c>
      <c r="BX4" s="36">
        <v>0.04</v>
      </c>
      <c r="BY4" s="3">
        <f>-+BW4*BX4</f>
        <v>-40123.825002401878</v>
      </c>
      <c r="BZ4" s="3">
        <f>+BR4+BU4+BY4</f>
        <v>962971.80005764507</v>
      </c>
      <c r="CB4" s="35">
        <v>1</v>
      </c>
      <c r="CC4" s="3">
        <f>+BZ4</f>
        <v>962971.80005764507</v>
      </c>
      <c r="CD4" s="3"/>
      <c r="CE4" s="3"/>
      <c r="CF4" s="76">
        <f>IF(CD4+CE4&lt;0,0,CD4+CE4)</f>
        <v>0</v>
      </c>
      <c r="CG4" s="3">
        <f>CF4*1</f>
        <v>0</v>
      </c>
      <c r="CH4" s="3">
        <f>+CC4+CG4</f>
        <v>962971.80005764507</v>
      </c>
      <c r="CI4" s="36">
        <v>0.04</v>
      </c>
      <c r="CJ4" s="3">
        <f>-+CH4*CI4</f>
        <v>-38518.872002305805</v>
      </c>
      <c r="CK4" s="3">
        <f>+CC4+CF4+CJ4</f>
        <v>924452.92805533926</v>
      </c>
      <c r="CM4" s="35">
        <v>1</v>
      </c>
      <c r="CN4" s="3">
        <f>+CK4</f>
        <v>924452.92805533926</v>
      </c>
      <c r="CO4" s="3"/>
      <c r="CP4" s="3"/>
      <c r="CQ4" s="76">
        <f>IF(CO4+CP4&lt;0,0,CO4+CP4)</f>
        <v>0</v>
      </c>
      <c r="CR4" s="3">
        <f>CQ4*1</f>
        <v>0</v>
      </c>
      <c r="CS4" s="3">
        <f>+CN4+CR4</f>
        <v>924452.92805533926</v>
      </c>
      <c r="CT4" s="36">
        <v>0.04</v>
      </c>
      <c r="CU4" s="3">
        <f>-+CS4*CT4</f>
        <v>-36978.117122213574</v>
      </c>
      <c r="CV4" s="3">
        <f>+CN4+CQ4+CU4</f>
        <v>887474.81093312567</v>
      </c>
      <c r="CX4" s="35">
        <v>1</v>
      </c>
      <c r="CY4" s="3">
        <f>+CV4</f>
        <v>887474.81093312567</v>
      </c>
      <c r="CZ4" s="3"/>
      <c r="DA4" s="3"/>
      <c r="DB4" s="76">
        <f>IF(CZ4+DA4&lt;0,0,CZ4+DA4)</f>
        <v>0</v>
      </c>
      <c r="DC4" s="3">
        <f>DB4*1</f>
        <v>0</v>
      </c>
      <c r="DD4" s="3">
        <f>+CY4+DC4</f>
        <v>887474.81093312567</v>
      </c>
      <c r="DE4" s="36">
        <v>0.04</v>
      </c>
      <c r="DF4" s="3">
        <f>-+DD4*DE4</f>
        <v>-35498.992437325025</v>
      </c>
      <c r="DG4" s="3">
        <f>+CY4+DB4+DF4</f>
        <v>851975.8184958006</v>
      </c>
    </row>
    <row r="5" spans="1:111" x14ac:dyDescent="0.25">
      <c r="B5" s="45" t="s">
        <v>28</v>
      </c>
      <c r="C5" s="46" t="s">
        <v>118</v>
      </c>
      <c r="D5" s="47">
        <v>0</v>
      </c>
      <c r="E5" s="48">
        <v>0</v>
      </c>
      <c r="F5" s="49"/>
      <c r="G5" s="50">
        <v>0</v>
      </c>
      <c r="H5" s="50">
        <v>0</v>
      </c>
      <c r="I5" s="50">
        <v>0</v>
      </c>
      <c r="J5" s="51">
        <v>0.06</v>
      </c>
      <c r="K5" s="50">
        <v>0</v>
      </c>
      <c r="L5" s="50">
        <v>0</v>
      </c>
      <c r="N5" s="35" t="s">
        <v>28</v>
      </c>
      <c r="O5" s="3"/>
      <c r="P5" s="3">
        <f t="shared" ref="P5:P28" si="0">SUMIF($B$4:$B$26,N5,$E$4:$F$26)</f>
        <v>0</v>
      </c>
      <c r="Q5" s="3"/>
      <c r="R5" s="76">
        <f t="shared" ref="R5:R28" si="1">IF(P5+Q5&lt;0,0,P5+Q5)</f>
        <v>0</v>
      </c>
      <c r="S5" s="3">
        <f t="shared" ref="S5:S28" si="2">R5*1</f>
        <v>0</v>
      </c>
      <c r="T5" s="3">
        <f t="shared" ref="T5:T28" si="3">+O5+S5</f>
        <v>0</v>
      </c>
      <c r="U5" s="36">
        <v>0.06</v>
      </c>
      <c r="V5" s="3">
        <f t="shared" ref="V5:V28" si="4">-T5*U5</f>
        <v>0</v>
      </c>
      <c r="W5" s="3">
        <f t="shared" ref="W5:W28" si="5">+O5+R5+V5</f>
        <v>0</v>
      </c>
      <c r="X5"/>
      <c r="Y5" s="35" t="s">
        <v>28</v>
      </c>
      <c r="Z5" s="3">
        <f t="shared" ref="Z5:Z28" si="6">+W5</f>
        <v>0</v>
      </c>
      <c r="AA5" s="3"/>
      <c r="AB5" s="3"/>
      <c r="AC5" s="76">
        <f t="shared" ref="AC5:AC28" si="7">IF(AA5+AB5&lt;0,0,AA5+AB5)</f>
        <v>0</v>
      </c>
      <c r="AD5" s="3">
        <f t="shared" ref="AD5:AD28" si="8">AC5*1</f>
        <v>0</v>
      </c>
      <c r="AE5" s="3">
        <f t="shared" ref="AE5:AE28" si="9">+Z5+AD5</f>
        <v>0</v>
      </c>
      <c r="AF5" s="36">
        <v>0.06</v>
      </c>
      <c r="AG5" s="3">
        <f t="shared" ref="AG5:AG28" si="10">-+AE5*AF5</f>
        <v>0</v>
      </c>
      <c r="AH5" s="3">
        <f t="shared" ref="AH5:AH28" si="11">+Z5+AC5+AG5</f>
        <v>0</v>
      </c>
      <c r="AI5"/>
      <c r="AJ5" s="35" t="s">
        <v>28</v>
      </c>
      <c r="AK5" s="3">
        <f t="shared" ref="AK5:AK28" si="12">AH5</f>
        <v>0</v>
      </c>
      <c r="AL5" s="3"/>
      <c r="AM5" s="3"/>
      <c r="AN5" s="76">
        <f t="shared" ref="AN5:AN28" si="13">IF(AL5+AM5&lt;0,0,AL5+AM5)</f>
        <v>0</v>
      </c>
      <c r="AO5" s="3">
        <f t="shared" ref="AO5:AO28" si="14">AN5*1</f>
        <v>0</v>
      </c>
      <c r="AP5" s="3">
        <f t="shared" ref="AP5:AP28" si="15">+AK5+AO5</f>
        <v>0</v>
      </c>
      <c r="AQ5" s="36">
        <v>0.06</v>
      </c>
      <c r="AR5" s="3">
        <f t="shared" ref="AR5:AR28" si="16">-+AP5*AQ5</f>
        <v>0</v>
      </c>
      <c r="AS5" s="3">
        <f t="shared" ref="AS5:AS28" si="17">+AK5+AN5+AR5</f>
        <v>0</v>
      </c>
      <c r="AT5"/>
      <c r="AU5" s="35" t="s">
        <v>28</v>
      </c>
      <c r="AV5" s="3">
        <f t="shared" ref="AV5:AV28" si="18">AS5</f>
        <v>0</v>
      </c>
      <c r="AW5" s="3"/>
      <c r="AX5" s="3"/>
      <c r="AY5" s="76">
        <f t="shared" ref="AY5:AY28" si="19">IF(AW5+AX5&lt;0,0,AW5+AX5)</f>
        <v>0</v>
      </c>
      <c r="AZ5" s="3">
        <f t="shared" ref="AZ5:AZ28" si="20">AY5*1</f>
        <v>0</v>
      </c>
      <c r="BA5" s="3">
        <f t="shared" ref="BA5:BA28" si="21">+AV5+AZ5</f>
        <v>0</v>
      </c>
      <c r="BB5" s="36">
        <v>0.06</v>
      </c>
      <c r="BC5" s="3">
        <f t="shared" ref="BC5:BC28" si="22">-+BA5*BB5</f>
        <v>0</v>
      </c>
      <c r="BD5" s="3">
        <f t="shared" ref="BD5:BD28" si="23">+AV5+AY5+BC5</f>
        <v>0</v>
      </c>
      <c r="BE5"/>
      <c r="BF5" s="35" t="s">
        <v>28</v>
      </c>
      <c r="BG5" s="3">
        <f t="shared" ref="BG5:BG28" si="24">+BD5</f>
        <v>0</v>
      </c>
      <c r="BH5" s="3"/>
      <c r="BI5" s="3"/>
      <c r="BJ5" s="76">
        <f t="shared" ref="BJ5:BJ28" si="25">IF(BH5+BI5&lt;0,0,BH5+BI5)</f>
        <v>0</v>
      </c>
      <c r="BK5" s="3">
        <f t="shared" ref="BK5:BK28" si="26">BJ5*1</f>
        <v>0</v>
      </c>
      <c r="BL5" s="3">
        <f t="shared" ref="BL5:BL28" si="27">+BG5+BK5</f>
        <v>0</v>
      </c>
      <c r="BM5" s="36">
        <v>0.06</v>
      </c>
      <c r="BN5" s="3">
        <f t="shared" ref="BN5:BN28" si="28">-+BL5*BM5</f>
        <v>0</v>
      </c>
      <c r="BO5" s="3">
        <f t="shared" ref="BO5:BO28" si="29">+BG5+BJ5+BN5</f>
        <v>0</v>
      </c>
      <c r="BQ5" s="35" t="s">
        <v>28</v>
      </c>
      <c r="BR5" s="3">
        <f t="shared" ref="BR5:BR28" si="30">+BO5</f>
        <v>0</v>
      </c>
      <c r="BS5" s="3"/>
      <c r="BT5" s="3"/>
      <c r="BU5" s="76">
        <f t="shared" ref="BU5:BU28" si="31">IF(BS5+BT5&lt;0,0,BS5+BT5)</f>
        <v>0</v>
      </c>
      <c r="BV5" s="3">
        <f t="shared" ref="BV5:BV28" si="32">BU5*1</f>
        <v>0</v>
      </c>
      <c r="BW5" s="3">
        <f t="shared" ref="BW5:BW28" si="33">+BR5+BV5</f>
        <v>0</v>
      </c>
      <c r="BX5" s="36">
        <v>0.06</v>
      </c>
      <c r="BY5" s="3">
        <f t="shared" ref="BY5:BY28" si="34">-+BW5*BX5</f>
        <v>0</v>
      </c>
      <c r="BZ5" s="3">
        <f t="shared" ref="BZ5:BZ28" si="35">+BR5+BU5+BY5</f>
        <v>0</v>
      </c>
      <c r="CB5" s="35" t="s">
        <v>28</v>
      </c>
      <c r="CC5" s="3">
        <f t="shared" ref="CC5:CC28" si="36">+BZ5</f>
        <v>0</v>
      </c>
      <c r="CD5" s="3"/>
      <c r="CE5" s="3"/>
      <c r="CF5" s="76">
        <f t="shared" ref="CF5:CF28" si="37">IF(CD5+CE5&lt;0,0,CD5+CE5)</f>
        <v>0</v>
      </c>
      <c r="CG5" s="3">
        <f t="shared" ref="CG5:CG28" si="38">CF5*1</f>
        <v>0</v>
      </c>
      <c r="CH5" s="3">
        <f t="shared" ref="CH5:CH28" si="39">+CC5+CG5</f>
        <v>0</v>
      </c>
      <c r="CI5" s="36">
        <v>0.06</v>
      </c>
      <c r="CJ5" s="3">
        <f t="shared" ref="CJ5:CJ28" si="40">-+CH5*CI5</f>
        <v>0</v>
      </c>
      <c r="CK5" s="3">
        <f t="shared" ref="CK5:CK28" si="41">+CC5+CF5+CJ5</f>
        <v>0</v>
      </c>
      <c r="CM5" s="35" t="s">
        <v>28</v>
      </c>
      <c r="CN5" s="3">
        <f t="shared" ref="CN5:CN28" si="42">+CK5</f>
        <v>0</v>
      </c>
      <c r="CO5" s="3"/>
      <c r="CP5" s="3"/>
      <c r="CQ5" s="76">
        <f t="shared" ref="CQ5:CQ28" si="43">IF(CO5+CP5&lt;0,0,CO5+CP5)</f>
        <v>0</v>
      </c>
      <c r="CR5" s="3">
        <f t="shared" ref="CR5:CR28" si="44">CQ5*1</f>
        <v>0</v>
      </c>
      <c r="CS5" s="3">
        <f t="shared" ref="CS5:CS28" si="45">+CN5+CR5</f>
        <v>0</v>
      </c>
      <c r="CT5" s="36">
        <v>0.06</v>
      </c>
      <c r="CU5" s="3">
        <f t="shared" ref="CU5:CU28" si="46">-+CS5*CT5</f>
        <v>0</v>
      </c>
      <c r="CV5" s="3">
        <f t="shared" ref="CV5:CV28" si="47">+CN5+CQ5+CU5</f>
        <v>0</v>
      </c>
      <c r="CX5" s="35" t="s">
        <v>28</v>
      </c>
      <c r="CY5" s="3">
        <f t="shared" ref="CY5:CY28" si="48">+CV5</f>
        <v>0</v>
      </c>
      <c r="CZ5" s="3"/>
      <c r="DA5" s="3"/>
      <c r="DB5" s="76">
        <f t="shared" ref="DB5:DB28" si="49">IF(CZ5+DA5&lt;0,0,CZ5+DA5)</f>
        <v>0</v>
      </c>
      <c r="DC5" s="3">
        <f t="shared" ref="DC5:DC28" si="50">DB5*1</f>
        <v>0</v>
      </c>
      <c r="DD5" s="3">
        <f t="shared" ref="DD5:DD28" si="51">+CY5+DC5</f>
        <v>0</v>
      </c>
      <c r="DE5" s="36">
        <v>0.06</v>
      </c>
      <c r="DF5" s="3">
        <f t="shared" ref="DF5:DF28" si="52">-+DD5*DE5</f>
        <v>0</v>
      </c>
      <c r="DG5" s="3">
        <f t="shared" ref="DG5:DG28" si="53">+CY5+DB5+DF5</f>
        <v>0</v>
      </c>
    </row>
    <row r="6" spans="1:111" x14ac:dyDescent="0.25">
      <c r="B6" s="45">
        <v>2</v>
      </c>
      <c r="C6" s="46" t="s">
        <v>119</v>
      </c>
      <c r="D6" s="47">
        <v>19571482.872400004</v>
      </c>
      <c r="E6" s="48">
        <v>0</v>
      </c>
      <c r="F6" s="49"/>
      <c r="G6" s="50">
        <v>19571482.872400004</v>
      </c>
      <c r="H6" s="50">
        <v>0</v>
      </c>
      <c r="I6" s="50">
        <v>19571482.872400004</v>
      </c>
      <c r="J6" s="51">
        <v>0.06</v>
      </c>
      <c r="K6" s="50">
        <v>1174288.9723440001</v>
      </c>
      <c r="L6" s="50">
        <v>18397193.900056005</v>
      </c>
      <c r="N6" s="35">
        <v>2</v>
      </c>
      <c r="O6" s="3"/>
      <c r="P6" s="3">
        <f t="shared" si="0"/>
        <v>0</v>
      </c>
      <c r="Q6" s="3"/>
      <c r="R6" s="76">
        <f t="shared" si="1"/>
        <v>0</v>
      </c>
      <c r="S6" s="3">
        <f t="shared" si="2"/>
        <v>0</v>
      </c>
      <c r="T6" s="3">
        <f t="shared" si="3"/>
        <v>0</v>
      </c>
      <c r="U6" s="36">
        <v>0.06</v>
      </c>
      <c r="V6" s="3">
        <f t="shared" si="4"/>
        <v>0</v>
      </c>
      <c r="W6" s="3">
        <f t="shared" si="5"/>
        <v>0</v>
      </c>
      <c r="X6"/>
      <c r="Y6" s="35">
        <v>2</v>
      </c>
      <c r="Z6" s="3">
        <f t="shared" si="6"/>
        <v>0</v>
      </c>
      <c r="AA6" s="3"/>
      <c r="AB6" s="3"/>
      <c r="AC6" s="76">
        <f t="shared" si="7"/>
        <v>0</v>
      </c>
      <c r="AD6" s="3">
        <f t="shared" si="8"/>
        <v>0</v>
      </c>
      <c r="AE6" s="3">
        <f t="shared" si="9"/>
        <v>0</v>
      </c>
      <c r="AF6" s="36">
        <v>0.06</v>
      </c>
      <c r="AG6" s="3">
        <f t="shared" si="10"/>
        <v>0</v>
      </c>
      <c r="AH6" s="3">
        <f t="shared" si="11"/>
        <v>0</v>
      </c>
      <c r="AI6"/>
      <c r="AJ6" s="35">
        <v>2</v>
      </c>
      <c r="AK6" s="3">
        <f t="shared" si="12"/>
        <v>0</v>
      </c>
      <c r="AL6" s="3"/>
      <c r="AM6" s="3"/>
      <c r="AN6" s="76">
        <f t="shared" si="13"/>
        <v>0</v>
      </c>
      <c r="AO6" s="3">
        <f t="shared" si="14"/>
        <v>0</v>
      </c>
      <c r="AP6" s="3">
        <f t="shared" si="15"/>
        <v>0</v>
      </c>
      <c r="AQ6" s="36">
        <v>0.06</v>
      </c>
      <c r="AR6" s="3">
        <f t="shared" si="16"/>
        <v>0</v>
      </c>
      <c r="AS6" s="3">
        <f t="shared" si="17"/>
        <v>0</v>
      </c>
      <c r="AT6"/>
      <c r="AU6" s="35">
        <v>2</v>
      </c>
      <c r="AV6" s="3">
        <f t="shared" si="18"/>
        <v>0</v>
      </c>
      <c r="AW6" s="3"/>
      <c r="AX6" s="3"/>
      <c r="AY6" s="76">
        <f t="shared" si="19"/>
        <v>0</v>
      </c>
      <c r="AZ6" s="3">
        <f t="shared" si="20"/>
        <v>0</v>
      </c>
      <c r="BA6" s="3">
        <f t="shared" si="21"/>
        <v>0</v>
      </c>
      <c r="BB6" s="36">
        <v>0.06</v>
      </c>
      <c r="BC6" s="3">
        <f t="shared" si="22"/>
        <v>0</v>
      </c>
      <c r="BD6" s="3">
        <f t="shared" si="23"/>
        <v>0</v>
      </c>
      <c r="BE6"/>
      <c r="BF6" s="35">
        <v>2</v>
      </c>
      <c r="BG6" s="3">
        <f t="shared" si="24"/>
        <v>0</v>
      </c>
      <c r="BH6" s="3"/>
      <c r="BI6" s="3"/>
      <c r="BJ6" s="76">
        <f t="shared" si="25"/>
        <v>0</v>
      </c>
      <c r="BK6" s="3">
        <f t="shared" si="26"/>
        <v>0</v>
      </c>
      <c r="BL6" s="3">
        <f t="shared" si="27"/>
        <v>0</v>
      </c>
      <c r="BM6" s="36">
        <v>0.06</v>
      </c>
      <c r="BN6" s="3">
        <f t="shared" si="28"/>
        <v>0</v>
      </c>
      <c r="BO6" s="3">
        <f t="shared" si="29"/>
        <v>0</v>
      </c>
      <c r="BQ6" s="35">
        <v>2</v>
      </c>
      <c r="BR6" s="3">
        <f t="shared" si="30"/>
        <v>0</v>
      </c>
      <c r="BS6" s="3"/>
      <c r="BT6" s="3"/>
      <c r="BU6" s="76">
        <f t="shared" si="31"/>
        <v>0</v>
      </c>
      <c r="BV6" s="3">
        <f t="shared" si="32"/>
        <v>0</v>
      </c>
      <c r="BW6" s="3">
        <f t="shared" si="33"/>
        <v>0</v>
      </c>
      <c r="BX6" s="36">
        <v>0.06</v>
      </c>
      <c r="BY6" s="3">
        <f t="shared" si="34"/>
        <v>0</v>
      </c>
      <c r="BZ6" s="3">
        <f t="shared" si="35"/>
        <v>0</v>
      </c>
      <c r="CB6" s="35">
        <v>2</v>
      </c>
      <c r="CC6" s="3">
        <f t="shared" si="36"/>
        <v>0</v>
      </c>
      <c r="CD6" s="3"/>
      <c r="CE6" s="3"/>
      <c r="CF6" s="76">
        <f t="shared" si="37"/>
        <v>0</v>
      </c>
      <c r="CG6" s="3">
        <f t="shared" si="38"/>
        <v>0</v>
      </c>
      <c r="CH6" s="3">
        <f t="shared" si="39"/>
        <v>0</v>
      </c>
      <c r="CI6" s="36">
        <v>0.06</v>
      </c>
      <c r="CJ6" s="3">
        <f t="shared" si="40"/>
        <v>0</v>
      </c>
      <c r="CK6" s="3">
        <f t="shared" si="41"/>
        <v>0</v>
      </c>
      <c r="CM6" s="35">
        <v>2</v>
      </c>
      <c r="CN6" s="3">
        <f t="shared" si="42"/>
        <v>0</v>
      </c>
      <c r="CO6" s="3"/>
      <c r="CP6" s="3"/>
      <c r="CQ6" s="76">
        <f t="shared" si="43"/>
        <v>0</v>
      </c>
      <c r="CR6" s="3">
        <f t="shared" si="44"/>
        <v>0</v>
      </c>
      <c r="CS6" s="3">
        <f t="shared" si="45"/>
        <v>0</v>
      </c>
      <c r="CT6" s="36">
        <v>0.06</v>
      </c>
      <c r="CU6" s="3">
        <f t="shared" si="46"/>
        <v>0</v>
      </c>
      <c r="CV6" s="3">
        <f t="shared" si="47"/>
        <v>0</v>
      </c>
      <c r="CX6" s="35">
        <v>2</v>
      </c>
      <c r="CY6" s="3">
        <f t="shared" si="48"/>
        <v>0</v>
      </c>
      <c r="CZ6" s="3"/>
      <c r="DA6" s="3"/>
      <c r="DB6" s="76">
        <f t="shared" si="49"/>
        <v>0</v>
      </c>
      <c r="DC6" s="3">
        <f t="shared" si="50"/>
        <v>0</v>
      </c>
      <c r="DD6" s="3">
        <f t="shared" si="51"/>
        <v>0</v>
      </c>
      <c r="DE6" s="36">
        <v>0.06</v>
      </c>
      <c r="DF6" s="3">
        <f t="shared" si="52"/>
        <v>0</v>
      </c>
      <c r="DG6" s="3">
        <f t="shared" si="53"/>
        <v>0</v>
      </c>
    </row>
    <row r="7" spans="1:111" x14ac:dyDescent="0.25">
      <c r="B7" s="45">
        <v>8</v>
      </c>
      <c r="C7" s="46" t="s">
        <v>120</v>
      </c>
      <c r="D7" s="47">
        <v>514898.9159673049</v>
      </c>
      <c r="E7" s="48">
        <v>243917.49466345028</v>
      </c>
      <c r="F7" s="49"/>
      <c r="G7" s="50">
        <v>758816.41063075513</v>
      </c>
      <c r="H7" s="50">
        <v>121958.74733172514</v>
      </c>
      <c r="I7" s="50">
        <v>880775.15796248033</v>
      </c>
      <c r="J7" s="51">
        <v>0.2</v>
      </c>
      <c r="K7" s="50">
        <v>176155.03159249609</v>
      </c>
      <c r="L7" s="50">
        <v>582661.37903825904</v>
      </c>
      <c r="N7" s="35">
        <v>8</v>
      </c>
      <c r="O7" s="3"/>
      <c r="P7" s="3">
        <f t="shared" si="0"/>
        <v>243917.49466345028</v>
      </c>
      <c r="Q7" s="3"/>
      <c r="R7" s="76">
        <f t="shared" si="1"/>
        <v>243917.49466345028</v>
      </c>
      <c r="S7" s="3">
        <f t="shared" si="2"/>
        <v>243917.49466345028</v>
      </c>
      <c r="T7" s="3">
        <f t="shared" si="3"/>
        <v>243917.49466345028</v>
      </c>
      <c r="U7" s="36">
        <v>0.2</v>
      </c>
      <c r="V7" s="3">
        <f t="shared" si="4"/>
        <v>-48783.498932690061</v>
      </c>
      <c r="W7" s="3">
        <f t="shared" si="5"/>
        <v>195133.99573076022</v>
      </c>
      <c r="X7"/>
      <c r="Y7" s="35">
        <v>8</v>
      </c>
      <c r="Z7" s="3">
        <f t="shared" si="6"/>
        <v>195133.99573076022</v>
      </c>
      <c r="AA7" s="3"/>
      <c r="AB7" s="3"/>
      <c r="AC7" s="76">
        <f t="shared" si="7"/>
        <v>0</v>
      </c>
      <c r="AD7" s="3">
        <f t="shared" si="8"/>
        <v>0</v>
      </c>
      <c r="AE7" s="3">
        <f t="shared" si="9"/>
        <v>195133.99573076022</v>
      </c>
      <c r="AF7" s="36">
        <v>0.2</v>
      </c>
      <c r="AG7" s="3">
        <f t="shared" si="10"/>
        <v>-39026.799146152043</v>
      </c>
      <c r="AH7" s="3">
        <f t="shared" si="11"/>
        <v>156107.19658460817</v>
      </c>
      <c r="AI7"/>
      <c r="AJ7" s="35">
        <v>8</v>
      </c>
      <c r="AK7" s="3">
        <f t="shared" si="12"/>
        <v>156107.19658460817</v>
      </c>
      <c r="AL7" s="3"/>
      <c r="AM7" s="3"/>
      <c r="AN7" s="76">
        <f t="shared" si="13"/>
        <v>0</v>
      </c>
      <c r="AO7" s="3">
        <f t="shared" si="14"/>
        <v>0</v>
      </c>
      <c r="AP7" s="3">
        <f t="shared" si="15"/>
        <v>156107.19658460817</v>
      </c>
      <c r="AQ7" s="36">
        <v>0.2</v>
      </c>
      <c r="AR7" s="3">
        <f t="shared" si="16"/>
        <v>-31221.439316921635</v>
      </c>
      <c r="AS7" s="3">
        <f t="shared" si="17"/>
        <v>124885.75726768654</v>
      </c>
      <c r="AT7"/>
      <c r="AU7" s="35">
        <v>8</v>
      </c>
      <c r="AV7" s="3">
        <f t="shared" si="18"/>
        <v>124885.75726768654</v>
      </c>
      <c r="AW7" s="3"/>
      <c r="AX7" s="3"/>
      <c r="AY7" s="76">
        <f t="shared" si="19"/>
        <v>0</v>
      </c>
      <c r="AZ7" s="3">
        <f t="shared" si="20"/>
        <v>0</v>
      </c>
      <c r="BA7" s="3">
        <f t="shared" si="21"/>
        <v>124885.75726768654</v>
      </c>
      <c r="BB7" s="36">
        <v>0.2</v>
      </c>
      <c r="BC7" s="3">
        <f t="shared" si="22"/>
        <v>-24977.15145353731</v>
      </c>
      <c r="BD7" s="3">
        <f t="shared" si="23"/>
        <v>99908.605814149225</v>
      </c>
      <c r="BE7"/>
      <c r="BF7" s="35">
        <v>8</v>
      </c>
      <c r="BG7" s="3">
        <f t="shared" si="24"/>
        <v>99908.605814149225</v>
      </c>
      <c r="BH7" s="3"/>
      <c r="BI7" s="3"/>
      <c r="BJ7" s="76">
        <f t="shared" si="25"/>
        <v>0</v>
      </c>
      <c r="BK7" s="3">
        <f t="shared" si="26"/>
        <v>0</v>
      </c>
      <c r="BL7" s="3">
        <f t="shared" si="27"/>
        <v>99908.605814149225</v>
      </c>
      <c r="BM7" s="36">
        <v>0.2</v>
      </c>
      <c r="BN7" s="3">
        <f t="shared" si="28"/>
        <v>-19981.721162829846</v>
      </c>
      <c r="BO7" s="3">
        <f t="shared" si="29"/>
        <v>79926.884651319386</v>
      </c>
      <c r="BQ7" s="35">
        <v>8</v>
      </c>
      <c r="BR7" s="3">
        <f t="shared" si="30"/>
        <v>79926.884651319386</v>
      </c>
      <c r="BS7" s="3"/>
      <c r="BT7" s="3"/>
      <c r="BU7" s="76">
        <f t="shared" si="31"/>
        <v>0</v>
      </c>
      <c r="BV7" s="3">
        <f t="shared" si="32"/>
        <v>0</v>
      </c>
      <c r="BW7" s="3">
        <f t="shared" si="33"/>
        <v>79926.884651319386</v>
      </c>
      <c r="BX7" s="36">
        <v>0.2</v>
      </c>
      <c r="BY7" s="3">
        <f t="shared" si="34"/>
        <v>-15985.376930263878</v>
      </c>
      <c r="BZ7" s="3">
        <f t="shared" si="35"/>
        <v>63941.50772105551</v>
      </c>
      <c r="CB7" s="35">
        <v>8</v>
      </c>
      <c r="CC7" s="3">
        <f t="shared" si="36"/>
        <v>63941.50772105551</v>
      </c>
      <c r="CD7" s="3"/>
      <c r="CE7" s="3"/>
      <c r="CF7" s="76">
        <f t="shared" si="37"/>
        <v>0</v>
      </c>
      <c r="CG7" s="3">
        <f t="shared" si="38"/>
        <v>0</v>
      </c>
      <c r="CH7" s="3">
        <f t="shared" si="39"/>
        <v>63941.50772105551</v>
      </c>
      <c r="CI7" s="36">
        <v>0.2</v>
      </c>
      <c r="CJ7" s="3">
        <f t="shared" si="40"/>
        <v>-12788.301544211103</v>
      </c>
      <c r="CK7" s="3">
        <f t="shared" si="41"/>
        <v>51153.206176844411</v>
      </c>
      <c r="CM7" s="35">
        <v>8</v>
      </c>
      <c r="CN7" s="3">
        <f t="shared" si="42"/>
        <v>51153.206176844411</v>
      </c>
      <c r="CO7" s="3"/>
      <c r="CP7" s="3"/>
      <c r="CQ7" s="76">
        <f t="shared" si="43"/>
        <v>0</v>
      </c>
      <c r="CR7" s="3">
        <f t="shared" si="44"/>
        <v>0</v>
      </c>
      <c r="CS7" s="3">
        <f t="shared" si="45"/>
        <v>51153.206176844411</v>
      </c>
      <c r="CT7" s="36">
        <v>0.2</v>
      </c>
      <c r="CU7" s="3">
        <f t="shared" si="46"/>
        <v>-10230.641235368883</v>
      </c>
      <c r="CV7" s="3">
        <f t="shared" si="47"/>
        <v>40922.564941475532</v>
      </c>
      <c r="CX7" s="35">
        <v>8</v>
      </c>
      <c r="CY7" s="3">
        <f t="shared" si="48"/>
        <v>40922.564941475532</v>
      </c>
      <c r="CZ7" s="3"/>
      <c r="DA7" s="3"/>
      <c r="DB7" s="76">
        <f t="shared" si="49"/>
        <v>0</v>
      </c>
      <c r="DC7" s="3">
        <f t="shared" si="50"/>
        <v>0</v>
      </c>
      <c r="DD7" s="3">
        <f t="shared" si="51"/>
        <v>40922.564941475532</v>
      </c>
      <c r="DE7" s="36">
        <v>0.2</v>
      </c>
      <c r="DF7" s="3">
        <f t="shared" si="52"/>
        <v>-8184.5129882951069</v>
      </c>
      <c r="DG7" s="3">
        <f t="shared" si="53"/>
        <v>32738.051953180424</v>
      </c>
    </row>
    <row r="8" spans="1:111" x14ac:dyDescent="0.25">
      <c r="B8" s="45">
        <v>10</v>
      </c>
      <c r="C8" s="46" t="s">
        <v>121</v>
      </c>
      <c r="D8" s="47">
        <v>4375296.4606814682</v>
      </c>
      <c r="E8" s="48">
        <v>2560966.7560612275</v>
      </c>
      <c r="F8" s="49"/>
      <c r="G8" s="50">
        <v>6936263.2167426962</v>
      </c>
      <c r="H8" s="50">
        <v>1280483.3780306138</v>
      </c>
      <c r="I8" s="50">
        <v>8216746.5947733093</v>
      </c>
      <c r="J8" s="51">
        <v>0.3</v>
      </c>
      <c r="K8" s="50">
        <v>2465023.9784319927</v>
      </c>
      <c r="L8" s="50">
        <v>4471239.238310704</v>
      </c>
      <c r="N8" s="35">
        <v>10</v>
      </c>
      <c r="O8" s="3"/>
      <c r="P8" s="3">
        <f t="shared" si="0"/>
        <v>2560966.7560612275</v>
      </c>
      <c r="Q8" s="3"/>
      <c r="R8" s="76">
        <f t="shared" si="1"/>
        <v>2560966.7560612275</v>
      </c>
      <c r="S8" s="3">
        <f t="shared" si="2"/>
        <v>2560966.7560612275</v>
      </c>
      <c r="T8" s="3">
        <f t="shared" si="3"/>
        <v>2560966.7560612275</v>
      </c>
      <c r="U8" s="36">
        <v>0.3</v>
      </c>
      <c r="V8" s="3">
        <f t="shared" si="4"/>
        <v>-768290.02681836823</v>
      </c>
      <c r="W8" s="3">
        <f t="shared" si="5"/>
        <v>1792676.7292428594</v>
      </c>
      <c r="X8"/>
      <c r="Y8" s="35">
        <v>10</v>
      </c>
      <c r="Z8" s="3">
        <f t="shared" si="6"/>
        <v>1792676.7292428594</v>
      </c>
      <c r="AA8" s="3"/>
      <c r="AB8" s="3"/>
      <c r="AC8" s="76">
        <f t="shared" si="7"/>
        <v>0</v>
      </c>
      <c r="AD8" s="3">
        <f t="shared" si="8"/>
        <v>0</v>
      </c>
      <c r="AE8" s="3">
        <f t="shared" si="9"/>
        <v>1792676.7292428594</v>
      </c>
      <c r="AF8" s="36">
        <v>0.3</v>
      </c>
      <c r="AG8" s="3">
        <f t="shared" si="10"/>
        <v>-537803.01877285785</v>
      </c>
      <c r="AH8" s="3">
        <f t="shared" si="11"/>
        <v>1254873.7104700017</v>
      </c>
      <c r="AI8"/>
      <c r="AJ8" s="35">
        <v>10</v>
      </c>
      <c r="AK8" s="3">
        <f t="shared" si="12"/>
        <v>1254873.7104700017</v>
      </c>
      <c r="AL8" s="3"/>
      <c r="AM8" s="3"/>
      <c r="AN8" s="76">
        <f t="shared" si="13"/>
        <v>0</v>
      </c>
      <c r="AO8" s="3">
        <f t="shared" si="14"/>
        <v>0</v>
      </c>
      <c r="AP8" s="3">
        <f t="shared" si="15"/>
        <v>1254873.7104700017</v>
      </c>
      <c r="AQ8" s="36">
        <v>0.3</v>
      </c>
      <c r="AR8" s="3">
        <f t="shared" si="16"/>
        <v>-376462.1131410005</v>
      </c>
      <c r="AS8" s="3">
        <f t="shared" si="17"/>
        <v>878411.59732900118</v>
      </c>
      <c r="AT8"/>
      <c r="AU8" s="35">
        <v>10</v>
      </c>
      <c r="AV8" s="3">
        <f t="shared" si="18"/>
        <v>878411.59732900118</v>
      </c>
      <c r="AW8" s="3"/>
      <c r="AX8" s="3"/>
      <c r="AY8" s="76">
        <f t="shared" si="19"/>
        <v>0</v>
      </c>
      <c r="AZ8" s="3">
        <f t="shared" si="20"/>
        <v>0</v>
      </c>
      <c r="BA8" s="3">
        <f t="shared" si="21"/>
        <v>878411.59732900118</v>
      </c>
      <c r="BB8" s="36">
        <v>0.3</v>
      </c>
      <c r="BC8" s="3">
        <f t="shared" si="22"/>
        <v>-263523.47919870034</v>
      </c>
      <c r="BD8" s="3">
        <f t="shared" si="23"/>
        <v>614888.11813030089</v>
      </c>
      <c r="BE8"/>
      <c r="BF8" s="35">
        <v>10</v>
      </c>
      <c r="BG8" s="3">
        <f t="shared" si="24"/>
        <v>614888.11813030089</v>
      </c>
      <c r="BH8" s="3"/>
      <c r="BI8" s="3"/>
      <c r="BJ8" s="76">
        <f t="shared" si="25"/>
        <v>0</v>
      </c>
      <c r="BK8" s="3">
        <f t="shared" si="26"/>
        <v>0</v>
      </c>
      <c r="BL8" s="3">
        <f t="shared" si="27"/>
        <v>614888.11813030089</v>
      </c>
      <c r="BM8" s="36">
        <v>0.3</v>
      </c>
      <c r="BN8" s="3">
        <f t="shared" si="28"/>
        <v>-184466.43543909027</v>
      </c>
      <c r="BO8" s="3">
        <f t="shared" si="29"/>
        <v>430421.68269121065</v>
      </c>
      <c r="BQ8" s="35">
        <v>10</v>
      </c>
      <c r="BR8" s="3">
        <f t="shared" si="30"/>
        <v>430421.68269121065</v>
      </c>
      <c r="BS8" s="3"/>
      <c r="BT8" s="3"/>
      <c r="BU8" s="76">
        <f t="shared" si="31"/>
        <v>0</v>
      </c>
      <c r="BV8" s="3">
        <f t="shared" si="32"/>
        <v>0</v>
      </c>
      <c r="BW8" s="3">
        <f t="shared" si="33"/>
        <v>430421.68269121065</v>
      </c>
      <c r="BX8" s="36">
        <v>0.3</v>
      </c>
      <c r="BY8" s="3">
        <f t="shared" si="34"/>
        <v>-129126.50480736319</v>
      </c>
      <c r="BZ8" s="3">
        <f t="shared" si="35"/>
        <v>301295.17788384744</v>
      </c>
      <c r="CB8" s="35">
        <v>10</v>
      </c>
      <c r="CC8" s="3">
        <f t="shared" si="36"/>
        <v>301295.17788384744</v>
      </c>
      <c r="CD8" s="3"/>
      <c r="CE8" s="3"/>
      <c r="CF8" s="76">
        <f t="shared" si="37"/>
        <v>0</v>
      </c>
      <c r="CG8" s="3">
        <f t="shared" si="38"/>
        <v>0</v>
      </c>
      <c r="CH8" s="3">
        <f t="shared" si="39"/>
        <v>301295.17788384744</v>
      </c>
      <c r="CI8" s="36">
        <v>0.3</v>
      </c>
      <c r="CJ8" s="3">
        <f t="shared" si="40"/>
        <v>-90388.553365154236</v>
      </c>
      <c r="CK8" s="3">
        <f t="shared" si="41"/>
        <v>210906.62451869319</v>
      </c>
      <c r="CM8" s="35">
        <v>10</v>
      </c>
      <c r="CN8" s="3">
        <f t="shared" si="42"/>
        <v>210906.62451869319</v>
      </c>
      <c r="CO8" s="3"/>
      <c r="CP8" s="3"/>
      <c r="CQ8" s="76">
        <f t="shared" si="43"/>
        <v>0</v>
      </c>
      <c r="CR8" s="3">
        <f t="shared" si="44"/>
        <v>0</v>
      </c>
      <c r="CS8" s="3">
        <f t="shared" si="45"/>
        <v>210906.62451869319</v>
      </c>
      <c r="CT8" s="36">
        <v>0.3</v>
      </c>
      <c r="CU8" s="3">
        <f t="shared" si="46"/>
        <v>-63271.987355607955</v>
      </c>
      <c r="CV8" s="3">
        <f t="shared" si="47"/>
        <v>147634.63716308522</v>
      </c>
      <c r="CX8" s="35">
        <v>10</v>
      </c>
      <c r="CY8" s="3">
        <f t="shared" si="48"/>
        <v>147634.63716308522</v>
      </c>
      <c r="CZ8" s="3"/>
      <c r="DA8" s="3"/>
      <c r="DB8" s="76">
        <f t="shared" si="49"/>
        <v>0</v>
      </c>
      <c r="DC8" s="3">
        <f t="shared" si="50"/>
        <v>0</v>
      </c>
      <c r="DD8" s="3">
        <f t="shared" si="51"/>
        <v>147634.63716308522</v>
      </c>
      <c r="DE8" s="36">
        <v>0.3</v>
      </c>
      <c r="DF8" s="3">
        <f t="shared" si="52"/>
        <v>-44290.391148925562</v>
      </c>
      <c r="DG8" s="3">
        <f t="shared" si="53"/>
        <v>103344.24601415967</v>
      </c>
    </row>
    <row r="9" spans="1:111" x14ac:dyDescent="0.25">
      <c r="B9" s="45">
        <v>10.1</v>
      </c>
      <c r="C9" s="46" t="s">
        <v>122</v>
      </c>
      <c r="D9" s="47">
        <v>0</v>
      </c>
      <c r="E9" s="48">
        <v>0</v>
      </c>
      <c r="F9" s="49"/>
      <c r="G9" s="50">
        <v>0</v>
      </c>
      <c r="H9" s="50">
        <v>0</v>
      </c>
      <c r="I9" s="50">
        <v>0</v>
      </c>
      <c r="J9" s="51">
        <v>0.3</v>
      </c>
      <c r="K9" s="50">
        <v>0</v>
      </c>
      <c r="L9" s="50">
        <v>0</v>
      </c>
      <c r="N9" s="35">
        <v>10.1</v>
      </c>
      <c r="O9" s="3"/>
      <c r="P9" s="3">
        <f t="shared" si="0"/>
        <v>0</v>
      </c>
      <c r="Q9" s="3"/>
      <c r="R9" s="76">
        <f t="shared" si="1"/>
        <v>0</v>
      </c>
      <c r="S9" s="3">
        <f t="shared" si="2"/>
        <v>0</v>
      </c>
      <c r="T9" s="3">
        <f t="shared" si="3"/>
        <v>0</v>
      </c>
      <c r="U9" s="36">
        <v>0.3</v>
      </c>
      <c r="V9" s="3">
        <f t="shared" si="4"/>
        <v>0</v>
      </c>
      <c r="W9" s="3">
        <f t="shared" si="5"/>
        <v>0</v>
      </c>
      <c r="X9"/>
      <c r="Y9" s="35">
        <v>10.1</v>
      </c>
      <c r="Z9" s="3">
        <f t="shared" si="6"/>
        <v>0</v>
      </c>
      <c r="AA9" s="3"/>
      <c r="AB9" s="3"/>
      <c r="AC9" s="76">
        <f t="shared" si="7"/>
        <v>0</v>
      </c>
      <c r="AD9" s="3">
        <f t="shared" si="8"/>
        <v>0</v>
      </c>
      <c r="AE9" s="3">
        <f t="shared" si="9"/>
        <v>0</v>
      </c>
      <c r="AF9" s="36">
        <v>0.3</v>
      </c>
      <c r="AG9" s="3">
        <f t="shared" si="10"/>
        <v>0</v>
      </c>
      <c r="AH9" s="3">
        <f t="shared" si="11"/>
        <v>0</v>
      </c>
      <c r="AI9"/>
      <c r="AJ9" s="35">
        <v>10.1</v>
      </c>
      <c r="AK9" s="3">
        <f t="shared" si="12"/>
        <v>0</v>
      </c>
      <c r="AL9" s="3"/>
      <c r="AM9" s="3"/>
      <c r="AN9" s="76">
        <f t="shared" si="13"/>
        <v>0</v>
      </c>
      <c r="AO9" s="3">
        <f t="shared" si="14"/>
        <v>0</v>
      </c>
      <c r="AP9" s="3">
        <f t="shared" si="15"/>
        <v>0</v>
      </c>
      <c r="AQ9" s="36">
        <v>0.3</v>
      </c>
      <c r="AR9" s="3">
        <f t="shared" si="16"/>
        <v>0</v>
      </c>
      <c r="AS9" s="3">
        <f t="shared" si="17"/>
        <v>0</v>
      </c>
      <c r="AT9"/>
      <c r="AU9" s="35">
        <v>10.1</v>
      </c>
      <c r="AV9" s="3">
        <f t="shared" si="18"/>
        <v>0</v>
      </c>
      <c r="AW9" s="3"/>
      <c r="AX9" s="3"/>
      <c r="AY9" s="76">
        <f t="shared" si="19"/>
        <v>0</v>
      </c>
      <c r="AZ9" s="3">
        <f t="shared" si="20"/>
        <v>0</v>
      </c>
      <c r="BA9" s="3">
        <f t="shared" si="21"/>
        <v>0</v>
      </c>
      <c r="BB9" s="36">
        <v>0.3</v>
      </c>
      <c r="BC9" s="3">
        <f t="shared" si="22"/>
        <v>0</v>
      </c>
      <c r="BD9" s="3">
        <f t="shared" si="23"/>
        <v>0</v>
      </c>
      <c r="BE9"/>
      <c r="BF9" s="35">
        <v>10.1</v>
      </c>
      <c r="BG9" s="3">
        <f t="shared" si="24"/>
        <v>0</v>
      </c>
      <c r="BH9" s="3"/>
      <c r="BI9" s="3"/>
      <c r="BJ9" s="76">
        <f t="shared" si="25"/>
        <v>0</v>
      </c>
      <c r="BK9" s="3">
        <f t="shared" si="26"/>
        <v>0</v>
      </c>
      <c r="BL9" s="3">
        <f t="shared" si="27"/>
        <v>0</v>
      </c>
      <c r="BM9" s="36">
        <v>0.3</v>
      </c>
      <c r="BN9" s="3">
        <f t="shared" si="28"/>
        <v>0</v>
      </c>
      <c r="BO9" s="3">
        <f t="shared" si="29"/>
        <v>0</v>
      </c>
      <c r="BQ9" s="35">
        <v>10.1</v>
      </c>
      <c r="BR9" s="3">
        <f t="shared" si="30"/>
        <v>0</v>
      </c>
      <c r="BS9" s="3"/>
      <c r="BT9" s="3"/>
      <c r="BU9" s="76">
        <f t="shared" si="31"/>
        <v>0</v>
      </c>
      <c r="BV9" s="3">
        <f t="shared" si="32"/>
        <v>0</v>
      </c>
      <c r="BW9" s="3">
        <f t="shared" si="33"/>
        <v>0</v>
      </c>
      <c r="BX9" s="36">
        <v>0.3</v>
      </c>
      <c r="BY9" s="3">
        <f t="shared" si="34"/>
        <v>0</v>
      </c>
      <c r="BZ9" s="3">
        <f t="shared" si="35"/>
        <v>0</v>
      </c>
      <c r="CB9" s="35">
        <v>10.1</v>
      </c>
      <c r="CC9" s="3">
        <f t="shared" si="36"/>
        <v>0</v>
      </c>
      <c r="CD9" s="3"/>
      <c r="CE9" s="3"/>
      <c r="CF9" s="76">
        <f t="shared" si="37"/>
        <v>0</v>
      </c>
      <c r="CG9" s="3">
        <f t="shared" si="38"/>
        <v>0</v>
      </c>
      <c r="CH9" s="3">
        <f t="shared" si="39"/>
        <v>0</v>
      </c>
      <c r="CI9" s="36">
        <v>0.3</v>
      </c>
      <c r="CJ9" s="3">
        <f t="shared" si="40"/>
        <v>0</v>
      </c>
      <c r="CK9" s="3">
        <f t="shared" si="41"/>
        <v>0</v>
      </c>
      <c r="CM9" s="35">
        <v>10.1</v>
      </c>
      <c r="CN9" s="3">
        <f t="shared" si="42"/>
        <v>0</v>
      </c>
      <c r="CO9" s="3"/>
      <c r="CP9" s="3"/>
      <c r="CQ9" s="76">
        <f t="shared" si="43"/>
        <v>0</v>
      </c>
      <c r="CR9" s="3">
        <f t="shared" si="44"/>
        <v>0</v>
      </c>
      <c r="CS9" s="3">
        <f t="shared" si="45"/>
        <v>0</v>
      </c>
      <c r="CT9" s="36">
        <v>0.3</v>
      </c>
      <c r="CU9" s="3">
        <f t="shared" si="46"/>
        <v>0</v>
      </c>
      <c r="CV9" s="3">
        <f t="shared" si="47"/>
        <v>0</v>
      </c>
      <c r="CX9" s="35">
        <v>10.1</v>
      </c>
      <c r="CY9" s="3">
        <f t="shared" si="48"/>
        <v>0</v>
      </c>
      <c r="CZ9" s="3"/>
      <c r="DA9" s="3"/>
      <c r="DB9" s="76">
        <f t="shared" si="49"/>
        <v>0</v>
      </c>
      <c r="DC9" s="3">
        <f t="shared" si="50"/>
        <v>0</v>
      </c>
      <c r="DD9" s="3">
        <f t="shared" si="51"/>
        <v>0</v>
      </c>
      <c r="DE9" s="36">
        <v>0.3</v>
      </c>
      <c r="DF9" s="3">
        <f t="shared" si="52"/>
        <v>0</v>
      </c>
      <c r="DG9" s="3">
        <f t="shared" si="53"/>
        <v>0</v>
      </c>
    </row>
    <row r="10" spans="1:111" x14ac:dyDescent="0.25">
      <c r="B10" s="45">
        <v>12</v>
      </c>
      <c r="C10" s="46" t="s">
        <v>123</v>
      </c>
      <c r="D10" s="47">
        <v>217002.36619529035</v>
      </c>
      <c r="E10" s="48">
        <v>218860.16574736917</v>
      </c>
      <c r="F10" s="49"/>
      <c r="G10" s="50">
        <v>435862.53194265952</v>
      </c>
      <c r="H10" s="50">
        <v>109430.08287368459</v>
      </c>
      <c r="I10" s="52">
        <v>435862.53194265952</v>
      </c>
      <c r="J10" s="51">
        <v>1</v>
      </c>
      <c r="K10" s="50">
        <v>435862.53194265952</v>
      </c>
      <c r="L10" s="50">
        <v>0</v>
      </c>
      <c r="N10" s="35">
        <v>12</v>
      </c>
      <c r="O10" s="3"/>
      <c r="P10" s="3">
        <f t="shared" si="0"/>
        <v>218860.16574736917</v>
      </c>
      <c r="Q10" s="3"/>
      <c r="R10" s="76">
        <f t="shared" si="1"/>
        <v>218860.16574736917</v>
      </c>
      <c r="S10" s="3">
        <f t="shared" si="2"/>
        <v>218860.16574736917</v>
      </c>
      <c r="T10" s="3">
        <f t="shared" si="3"/>
        <v>218860.16574736917</v>
      </c>
      <c r="U10" s="36">
        <v>1</v>
      </c>
      <c r="V10" s="3">
        <f>-R10</f>
        <v>-218860.16574736917</v>
      </c>
      <c r="W10" s="3">
        <f t="shared" si="5"/>
        <v>0</v>
      </c>
      <c r="X10"/>
      <c r="Y10" s="35">
        <v>12</v>
      </c>
      <c r="Z10" s="3">
        <f t="shared" si="6"/>
        <v>0</v>
      </c>
      <c r="AA10" s="3"/>
      <c r="AB10" s="3"/>
      <c r="AC10" s="76">
        <f t="shared" si="7"/>
        <v>0</v>
      </c>
      <c r="AD10" s="3">
        <f t="shared" si="8"/>
        <v>0</v>
      </c>
      <c r="AE10" s="3">
        <f t="shared" si="9"/>
        <v>0</v>
      </c>
      <c r="AF10" s="36">
        <v>1</v>
      </c>
      <c r="AG10" s="3">
        <f t="shared" si="10"/>
        <v>0</v>
      </c>
      <c r="AH10" s="3">
        <f t="shared" si="11"/>
        <v>0</v>
      </c>
      <c r="AI10"/>
      <c r="AJ10" s="35">
        <v>12</v>
      </c>
      <c r="AK10" s="3">
        <f t="shared" si="12"/>
        <v>0</v>
      </c>
      <c r="AL10" s="3"/>
      <c r="AM10" s="3"/>
      <c r="AN10" s="76">
        <f t="shared" si="13"/>
        <v>0</v>
      </c>
      <c r="AO10" s="3">
        <f t="shared" si="14"/>
        <v>0</v>
      </c>
      <c r="AP10" s="3">
        <f t="shared" si="15"/>
        <v>0</v>
      </c>
      <c r="AQ10" s="36">
        <v>1</v>
      </c>
      <c r="AR10" s="3">
        <f t="shared" si="16"/>
        <v>0</v>
      </c>
      <c r="AS10" s="3">
        <f t="shared" si="17"/>
        <v>0</v>
      </c>
      <c r="AT10"/>
      <c r="AU10" s="35">
        <v>12</v>
      </c>
      <c r="AV10" s="3">
        <f t="shared" si="18"/>
        <v>0</v>
      </c>
      <c r="AW10" s="3"/>
      <c r="AX10" s="3"/>
      <c r="AY10" s="76">
        <f t="shared" si="19"/>
        <v>0</v>
      </c>
      <c r="AZ10" s="3">
        <f t="shared" si="20"/>
        <v>0</v>
      </c>
      <c r="BA10" s="3">
        <f t="shared" si="21"/>
        <v>0</v>
      </c>
      <c r="BB10" s="36">
        <v>1</v>
      </c>
      <c r="BC10" s="3">
        <f t="shared" si="22"/>
        <v>0</v>
      </c>
      <c r="BD10" s="3">
        <f t="shared" si="23"/>
        <v>0</v>
      </c>
      <c r="BE10"/>
      <c r="BF10" s="35">
        <v>12</v>
      </c>
      <c r="BG10" s="3">
        <f t="shared" si="24"/>
        <v>0</v>
      </c>
      <c r="BH10" s="3"/>
      <c r="BI10" s="3"/>
      <c r="BJ10" s="76">
        <f t="shared" si="25"/>
        <v>0</v>
      </c>
      <c r="BK10" s="3">
        <f t="shared" si="26"/>
        <v>0</v>
      </c>
      <c r="BL10" s="3">
        <f t="shared" si="27"/>
        <v>0</v>
      </c>
      <c r="BM10" s="36">
        <v>1</v>
      </c>
      <c r="BN10" s="3">
        <f t="shared" si="28"/>
        <v>0</v>
      </c>
      <c r="BO10" s="3">
        <f t="shared" si="29"/>
        <v>0</v>
      </c>
      <c r="BQ10" s="35">
        <v>12</v>
      </c>
      <c r="BR10" s="3">
        <f t="shared" si="30"/>
        <v>0</v>
      </c>
      <c r="BS10" s="3"/>
      <c r="BT10" s="3"/>
      <c r="BU10" s="76">
        <f t="shared" si="31"/>
        <v>0</v>
      </c>
      <c r="BV10" s="3">
        <f t="shared" si="32"/>
        <v>0</v>
      </c>
      <c r="BW10" s="3">
        <f t="shared" si="33"/>
        <v>0</v>
      </c>
      <c r="BX10" s="36">
        <v>1</v>
      </c>
      <c r="BY10" s="3">
        <f t="shared" si="34"/>
        <v>0</v>
      </c>
      <c r="BZ10" s="3">
        <f t="shared" si="35"/>
        <v>0</v>
      </c>
      <c r="CB10" s="35">
        <v>12</v>
      </c>
      <c r="CC10" s="3">
        <f t="shared" si="36"/>
        <v>0</v>
      </c>
      <c r="CD10" s="3"/>
      <c r="CE10" s="3"/>
      <c r="CF10" s="76">
        <f t="shared" si="37"/>
        <v>0</v>
      </c>
      <c r="CG10" s="3">
        <f t="shared" si="38"/>
        <v>0</v>
      </c>
      <c r="CH10" s="3">
        <f t="shared" si="39"/>
        <v>0</v>
      </c>
      <c r="CI10" s="36">
        <v>1</v>
      </c>
      <c r="CJ10" s="3">
        <f t="shared" si="40"/>
        <v>0</v>
      </c>
      <c r="CK10" s="3">
        <f t="shared" si="41"/>
        <v>0</v>
      </c>
      <c r="CM10" s="35">
        <v>12</v>
      </c>
      <c r="CN10" s="3">
        <f t="shared" si="42"/>
        <v>0</v>
      </c>
      <c r="CO10" s="3"/>
      <c r="CP10" s="3"/>
      <c r="CQ10" s="76">
        <f t="shared" si="43"/>
        <v>0</v>
      </c>
      <c r="CR10" s="3">
        <f t="shared" si="44"/>
        <v>0</v>
      </c>
      <c r="CS10" s="3">
        <f t="shared" si="45"/>
        <v>0</v>
      </c>
      <c r="CT10" s="36">
        <v>1</v>
      </c>
      <c r="CU10" s="3">
        <f t="shared" si="46"/>
        <v>0</v>
      </c>
      <c r="CV10" s="3">
        <f t="shared" si="47"/>
        <v>0</v>
      </c>
      <c r="CX10" s="35">
        <v>12</v>
      </c>
      <c r="CY10" s="3">
        <f t="shared" si="48"/>
        <v>0</v>
      </c>
      <c r="CZ10" s="3"/>
      <c r="DA10" s="3"/>
      <c r="DB10" s="76">
        <f t="shared" si="49"/>
        <v>0</v>
      </c>
      <c r="DC10" s="3">
        <f t="shared" si="50"/>
        <v>0</v>
      </c>
      <c r="DD10" s="3">
        <f t="shared" si="51"/>
        <v>0</v>
      </c>
      <c r="DE10" s="36">
        <v>1</v>
      </c>
      <c r="DF10" s="3">
        <f t="shared" si="52"/>
        <v>0</v>
      </c>
      <c r="DG10" s="3">
        <f t="shared" si="53"/>
        <v>0</v>
      </c>
    </row>
    <row r="11" spans="1:111" x14ac:dyDescent="0.25">
      <c r="B11" s="45" t="s">
        <v>29</v>
      </c>
      <c r="C11" s="46" t="s">
        <v>124</v>
      </c>
      <c r="D11" s="47">
        <v>0</v>
      </c>
      <c r="E11" s="48">
        <v>0</v>
      </c>
      <c r="F11" s="49"/>
      <c r="G11" s="50">
        <v>0</v>
      </c>
      <c r="H11" s="50">
        <v>0</v>
      </c>
      <c r="I11" s="50">
        <v>0</v>
      </c>
      <c r="J11" s="53"/>
      <c r="K11" s="50">
        <v>0</v>
      </c>
      <c r="L11" s="50">
        <v>0</v>
      </c>
      <c r="N11" s="35" t="s">
        <v>29</v>
      </c>
      <c r="O11" s="3"/>
      <c r="P11" s="3">
        <f t="shared" si="0"/>
        <v>0</v>
      </c>
      <c r="Q11" s="3"/>
      <c r="R11" s="76">
        <f t="shared" si="1"/>
        <v>0</v>
      </c>
      <c r="S11" s="3">
        <f t="shared" si="2"/>
        <v>0</v>
      </c>
      <c r="T11" s="3">
        <f t="shared" si="3"/>
        <v>0</v>
      </c>
      <c r="U11" s="36"/>
      <c r="V11" s="3">
        <f t="shared" si="4"/>
        <v>0</v>
      </c>
      <c r="W11" s="3">
        <f t="shared" si="5"/>
        <v>0</v>
      </c>
      <c r="X11"/>
      <c r="Y11" s="35" t="s">
        <v>29</v>
      </c>
      <c r="Z11" s="3">
        <f t="shared" si="6"/>
        <v>0</v>
      </c>
      <c r="AA11" s="3"/>
      <c r="AB11" s="3"/>
      <c r="AC11" s="76">
        <f t="shared" si="7"/>
        <v>0</v>
      </c>
      <c r="AD11" s="3">
        <f t="shared" si="8"/>
        <v>0</v>
      </c>
      <c r="AE11" s="3">
        <f t="shared" si="9"/>
        <v>0</v>
      </c>
      <c r="AF11" s="36"/>
      <c r="AG11" s="3">
        <f t="shared" si="10"/>
        <v>0</v>
      </c>
      <c r="AH11" s="3">
        <f t="shared" si="11"/>
        <v>0</v>
      </c>
      <c r="AI11"/>
      <c r="AJ11" s="35" t="s">
        <v>29</v>
      </c>
      <c r="AK11" s="3">
        <f t="shared" si="12"/>
        <v>0</v>
      </c>
      <c r="AL11" s="3"/>
      <c r="AM11" s="3"/>
      <c r="AN11" s="76">
        <f t="shared" si="13"/>
        <v>0</v>
      </c>
      <c r="AO11" s="3">
        <f t="shared" si="14"/>
        <v>0</v>
      </c>
      <c r="AP11" s="3">
        <f t="shared" si="15"/>
        <v>0</v>
      </c>
      <c r="AQ11" s="36"/>
      <c r="AR11" s="3">
        <f t="shared" si="16"/>
        <v>0</v>
      </c>
      <c r="AS11" s="3">
        <f t="shared" si="17"/>
        <v>0</v>
      </c>
      <c r="AT11"/>
      <c r="AU11" s="35" t="s">
        <v>29</v>
      </c>
      <c r="AV11" s="3">
        <f t="shared" si="18"/>
        <v>0</v>
      </c>
      <c r="AW11" s="3"/>
      <c r="AX11" s="3"/>
      <c r="AY11" s="76">
        <f t="shared" si="19"/>
        <v>0</v>
      </c>
      <c r="AZ11" s="3">
        <f t="shared" si="20"/>
        <v>0</v>
      </c>
      <c r="BA11" s="3">
        <f t="shared" si="21"/>
        <v>0</v>
      </c>
      <c r="BB11" s="36"/>
      <c r="BC11" s="3">
        <f t="shared" si="22"/>
        <v>0</v>
      </c>
      <c r="BD11" s="3">
        <f t="shared" si="23"/>
        <v>0</v>
      </c>
      <c r="BE11"/>
      <c r="BF11" s="35" t="s">
        <v>29</v>
      </c>
      <c r="BG11" s="3">
        <f t="shared" si="24"/>
        <v>0</v>
      </c>
      <c r="BH11" s="3"/>
      <c r="BI11" s="3"/>
      <c r="BJ11" s="76">
        <f t="shared" si="25"/>
        <v>0</v>
      </c>
      <c r="BK11" s="3">
        <f t="shared" si="26"/>
        <v>0</v>
      </c>
      <c r="BL11" s="3">
        <f t="shared" si="27"/>
        <v>0</v>
      </c>
      <c r="BM11" s="36"/>
      <c r="BN11" s="3">
        <f t="shared" si="28"/>
        <v>0</v>
      </c>
      <c r="BO11" s="3">
        <f t="shared" si="29"/>
        <v>0</v>
      </c>
      <c r="BQ11" s="35" t="s">
        <v>29</v>
      </c>
      <c r="BR11" s="3">
        <f t="shared" si="30"/>
        <v>0</v>
      </c>
      <c r="BS11" s="3"/>
      <c r="BT11" s="3"/>
      <c r="BU11" s="76">
        <f t="shared" si="31"/>
        <v>0</v>
      </c>
      <c r="BV11" s="3">
        <f t="shared" si="32"/>
        <v>0</v>
      </c>
      <c r="BW11" s="3">
        <f t="shared" si="33"/>
        <v>0</v>
      </c>
      <c r="BX11" s="36"/>
      <c r="BY11" s="3">
        <f t="shared" si="34"/>
        <v>0</v>
      </c>
      <c r="BZ11" s="3">
        <f t="shared" si="35"/>
        <v>0</v>
      </c>
      <c r="CB11" s="35" t="s">
        <v>29</v>
      </c>
      <c r="CC11" s="3">
        <f t="shared" si="36"/>
        <v>0</v>
      </c>
      <c r="CD11" s="3"/>
      <c r="CE11" s="3"/>
      <c r="CF11" s="76">
        <f t="shared" si="37"/>
        <v>0</v>
      </c>
      <c r="CG11" s="3">
        <f t="shared" si="38"/>
        <v>0</v>
      </c>
      <c r="CH11" s="3">
        <f t="shared" si="39"/>
        <v>0</v>
      </c>
      <c r="CI11" s="36"/>
      <c r="CJ11" s="3">
        <f t="shared" si="40"/>
        <v>0</v>
      </c>
      <c r="CK11" s="3">
        <f t="shared" si="41"/>
        <v>0</v>
      </c>
      <c r="CM11" s="35" t="s">
        <v>29</v>
      </c>
      <c r="CN11" s="3">
        <f t="shared" si="42"/>
        <v>0</v>
      </c>
      <c r="CO11" s="3"/>
      <c r="CP11" s="3"/>
      <c r="CQ11" s="76">
        <f t="shared" si="43"/>
        <v>0</v>
      </c>
      <c r="CR11" s="3">
        <f t="shared" si="44"/>
        <v>0</v>
      </c>
      <c r="CS11" s="3">
        <f t="shared" si="45"/>
        <v>0</v>
      </c>
      <c r="CT11" s="36"/>
      <c r="CU11" s="3">
        <f t="shared" si="46"/>
        <v>0</v>
      </c>
      <c r="CV11" s="3">
        <f t="shared" si="47"/>
        <v>0</v>
      </c>
      <c r="CX11" s="35" t="s">
        <v>29</v>
      </c>
      <c r="CY11" s="3">
        <f t="shared" si="48"/>
        <v>0</v>
      </c>
      <c r="CZ11" s="3"/>
      <c r="DA11" s="3"/>
      <c r="DB11" s="76">
        <f t="shared" si="49"/>
        <v>0</v>
      </c>
      <c r="DC11" s="3">
        <f t="shared" si="50"/>
        <v>0</v>
      </c>
      <c r="DD11" s="3">
        <f t="shared" si="51"/>
        <v>0</v>
      </c>
      <c r="DE11" s="36"/>
      <c r="DF11" s="3">
        <f t="shared" si="52"/>
        <v>0</v>
      </c>
      <c r="DG11" s="3">
        <f t="shared" si="53"/>
        <v>0</v>
      </c>
    </row>
    <row r="12" spans="1:111" x14ac:dyDescent="0.25">
      <c r="B12" s="45" t="s">
        <v>30</v>
      </c>
      <c r="C12" s="46" t="s">
        <v>125</v>
      </c>
      <c r="D12" s="47">
        <v>0</v>
      </c>
      <c r="E12" s="48">
        <v>0</v>
      </c>
      <c r="F12" s="49"/>
      <c r="G12" s="50">
        <v>0</v>
      </c>
      <c r="H12" s="50">
        <v>0</v>
      </c>
      <c r="I12" s="50">
        <v>0</v>
      </c>
      <c r="J12" s="53"/>
      <c r="K12" s="50">
        <v>0</v>
      </c>
      <c r="L12" s="50">
        <v>0</v>
      </c>
      <c r="N12" s="35" t="s">
        <v>30</v>
      </c>
      <c r="O12" s="3"/>
      <c r="P12" s="3">
        <f t="shared" si="0"/>
        <v>0</v>
      </c>
      <c r="Q12" s="3"/>
      <c r="R12" s="76">
        <f t="shared" si="1"/>
        <v>0</v>
      </c>
      <c r="S12" s="3">
        <f t="shared" si="2"/>
        <v>0</v>
      </c>
      <c r="T12" s="3">
        <f t="shared" si="3"/>
        <v>0</v>
      </c>
      <c r="U12" s="36"/>
      <c r="V12" s="3">
        <f t="shared" si="4"/>
        <v>0</v>
      </c>
      <c r="W12" s="3">
        <f t="shared" si="5"/>
        <v>0</v>
      </c>
      <c r="X12"/>
      <c r="Y12" s="35" t="s">
        <v>30</v>
      </c>
      <c r="Z12" s="3">
        <f t="shared" si="6"/>
        <v>0</v>
      </c>
      <c r="AA12" s="3"/>
      <c r="AB12" s="3"/>
      <c r="AC12" s="76">
        <f t="shared" si="7"/>
        <v>0</v>
      </c>
      <c r="AD12" s="3">
        <f t="shared" si="8"/>
        <v>0</v>
      </c>
      <c r="AE12" s="3">
        <f t="shared" si="9"/>
        <v>0</v>
      </c>
      <c r="AF12" s="36"/>
      <c r="AG12" s="3">
        <f t="shared" si="10"/>
        <v>0</v>
      </c>
      <c r="AH12" s="3">
        <f t="shared" si="11"/>
        <v>0</v>
      </c>
      <c r="AI12"/>
      <c r="AJ12" s="35" t="s">
        <v>30</v>
      </c>
      <c r="AK12" s="3">
        <f t="shared" si="12"/>
        <v>0</v>
      </c>
      <c r="AL12" s="3"/>
      <c r="AM12" s="3"/>
      <c r="AN12" s="76">
        <f t="shared" si="13"/>
        <v>0</v>
      </c>
      <c r="AO12" s="3">
        <f t="shared" si="14"/>
        <v>0</v>
      </c>
      <c r="AP12" s="3">
        <f t="shared" si="15"/>
        <v>0</v>
      </c>
      <c r="AQ12" s="36"/>
      <c r="AR12" s="3">
        <f t="shared" si="16"/>
        <v>0</v>
      </c>
      <c r="AS12" s="3">
        <f t="shared" si="17"/>
        <v>0</v>
      </c>
      <c r="AT12"/>
      <c r="AU12" s="35" t="s">
        <v>30</v>
      </c>
      <c r="AV12" s="3">
        <f t="shared" si="18"/>
        <v>0</v>
      </c>
      <c r="AW12" s="3"/>
      <c r="AX12" s="3"/>
      <c r="AY12" s="76">
        <f t="shared" si="19"/>
        <v>0</v>
      </c>
      <c r="AZ12" s="3">
        <f t="shared" si="20"/>
        <v>0</v>
      </c>
      <c r="BA12" s="3">
        <f t="shared" si="21"/>
        <v>0</v>
      </c>
      <c r="BB12" s="36"/>
      <c r="BC12" s="3">
        <f t="shared" si="22"/>
        <v>0</v>
      </c>
      <c r="BD12" s="3">
        <f t="shared" si="23"/>
        <v>0</v>
      </c>
      <c r="BE12"/>
      <c r="BF12" s="35" t="s">
        <v>30</v>
      </c>
      <c r="BG12" s="3">
        <f t="shared" si="24"/>
        <v>0</v>
      </c>
      <c r="BH12" s="3"/>
      <c r="BI12" s="3"/>
      <c r="BJ12" s="76">
        <f t="shared" si="25"/>
        <v>0</v>
      </c>
      <c r="BK12" s="3">
        <f t="shared" si="26"/>
        <v>0</v>
      </c>
      <c r="BL12" s="3">
        <f t="shared" si="27"/>
        <v>0</v>
      </c>
      <c r="BM12" s="36"/>
      <c r="BN12" s="3">
        <f t="shared" si="28"/>
        <v>0</v>
      </c>
      <c r="BO12" s="3">
        <f t="shared" si="29"/>
        <v>0</v>
      </c>
      <c r="BQ12" s="35" t="s">
        <v>30</v>
      </c>
      <c r="BR12" s="3">
        <f t="shared" si="30"/>
        <v>0</v>
      </c>
      <c r="BS12" s="3"/>
      <c r="BT12" s="3"/>
      <c r="BU12" s="76">
        <f t="shared" si="31"/>
        <v>0</v>
      </c>
      <c r="BV12" s="3">
        <f t="shared" si="32"/>
        <v>0</v>
      </c>
      <c r="BW12" s="3">
        <f t="shared" si="33"/>
        <v>0</v>
      </c>
      <c r="BX12" s="36"/>
      <c r="BY12" s="3">
        <f t="shared" si="34"/>
        <v>0</v>
      </c>
      <c r="BZ12" s="3">
        <f t="shared" si="35"/>
        <v>0</v>
      </c>
      <c r="CB12" s="35" t="s">
        <v>30</v>
      </c>
      <c r="CC12" s="3">
        <f t="shared" si="36"/>
        <v>0</v>
      </c>
      <c r="CD12" s="3"/>
      <c r="CE12" s="3"/>
      <c r="CF12" s="76">
        <f t="shared" si="37"/>
        <v>0</v>
      </c>
      <c r="CG12" s="3">
        <f t="shared" si="38"/>
        <v>0</v>
      </c>
      <c r="CH12" s="3">
        <f t="shared" si="39"/>
        <v>0</v>
      </c>
      <c r="CI12" s="36"/>
      <c r="CJ12" s="3">
        <f t="shared" si="40"/>
        <v>0</v>
      </c>
      <c r="CK12" s="3">
        <f t="shared" si="41"/>
        <v>0</v>
      </c>
      <c r="CM12" s="35" t="s">
        <v>30</v>
      </c>
      <c r="CN12" s="3">
        <f t="shared" si="42"/>
        <v>0</v>
      </c>
      <c r="CO12" s="3"/>
      <c r="CP12" s="3"/>
      <c r="CQ12" s="76">
        <f t="shared" si="43"/>
        <v>0</v>
      </c>
      <c r="CR12" s="3">
        <f t="shared" si="44"/>
        <v>0</v>
      </c>
      <c r="CS12" s="3">
        <f t="shared" si="45"/>
        <v>0</v>
      </c>
      <c r="CT12" s="36"/>
      <c r="CU12" s="3">
        <f t="shared" si="46"/>
        <v>0</v>
      </c>
      <c r="CV12" s="3">
        <f t="shared" si="47"/>
        <v>0</v>
      </c>
      <c r="CX12" s="35" t="s">
        <v>30</v>
      </c>
      <c r="CY12" s="3">
        <f t="shared" si="48"/>
        <v>0</v>
      </c>
      <c r="CZ12" s="3"/>
      <c r="DA12" s="3"/>
      <c r="DB12" s="76">
        <f t="shared" si="49"/>
        <v>0</v>
      </c>
      <c r="DC12" s="3">
        <f t="shared" si="50"/>
        <v>0</v>
      </c>
      <c r="DD12" s="3">
        <f t="shared" si="51"/>
        <v>0</v>
      </c>
      <c r="DE12" s="36"/>
      <c r="DF12" s="3">
        <f t="shared" si="52"/>
        <v>0</v>
      </c>
      <c r="DG12" s="3">
        <f t="shared" si="53"/>
        <v>0</v>
      </c>
    </row>
    <row r="13" spans="1:111" x14ac:dyDescent="0.25">
      <c r="B13" s="45" t="s">
        <v>31</v>
      </c>
      <c r="C13" s="46" t="s">
        <v>126</v>
      </c>
      <c r="D13" s="47">
        <v>0</v>
      </c>
      <c r="E13" s="48">
        <v>0</v>
      </c>
      <c r="F13" s="49"/>
      <c r="G13" s="50">
        <v>0</v>
      </c>
      <c r="H13" s="50">
        <v>0</v>
      </c>
      <c r="I13" s="50">
        <v>0</v>
      </c>
      <c r="J13" s="53"/>
      <c r="K13" s="50">
        <v>0</v>
      </c>
      <c r="L13" s="50">
        <v>0</v>
      </c>
      <c r="N13" s="35" t="s">
        <v>31</v>
      </c>
      <c r="O13" s="3"/>
      <c r="P13" s="3">
        <f t="shared" si="0"/>
        <v>0</v>
      </c>
      <c r="Q13" s="3"/>
      <c r="R13" s="76">
        <f t="shared" si="1"/>
        <v>0</v>
      </c>
      <c r="S13" s="3">
        <f t="shared" si="2"/>
        <v>0</v>
      </c>
      <c r="T13" s="3">
        <f t="shared" si="3"/>
        <v>0</v>
      </c>
      <c r="U13" s="36"/>
      <c r="V13" s="3">
        <f t="shared" si="4"/>
        <v>0</v>
      </c>
      <c r="W13" s="3">
        <f t="shared" si="5"/>
        <v>0</v>
      </c>
      <c r="X13"/>
      <c r="Y13" s="35" t="s">
        <v>31</v>
      </c>
      <c r="Z13" s="3">
        <f t="shared" si="6"/>
        <v>0</v>
      </c>
      <c r="AA13" s="3"/>
      <c r="AB13" s="3"/>
      <c r="AC13" s="76">
        <f t="shared" si="7"/>
        <v>0</v>
      </c>
      <c r="AD13" s="3">
        <f t="shared" si="8"/>
        <v>0</v>
      </c>
      <c r="AE13" s="3">
        <f t="shared" si="9"/>
        <v>0</v>
      </c>
      <c r="AF13" s="36"/>
      <c r="AG13" s="3">
        <f t="shared" si="10"/>
        <v>0</v>
      </c>
      <c r="AH13" s="3">
        <f t="shared" si="11"/>
        <v>0</v>
      </c>
      <c r="AI13"/>
      <c r="AJ13" s="35" t="s">
        <v>31</v>
      </c>
      <c r="AK13" s="3">
        <f t="shared" si="12"/>
        <v>0</v>
      </c>
      <c r="AL13" s="3"/>
      <c r="AM13" s="3"/>
      <c r="AN13" s="76">
        <f t="shared" si="13"/>
        <v>0</v>
      </c>
      <c r="AO13" s="3">
        <f t="shared" si="14"/>
        <v>0</v>
      </c>
      <c r="AP13" s="3">
        <f t="shared" si="15"/>
        <v>0</v>
      </c>
      <c r="AQ13" s="36"/>
      <c r="AR13" s="3">
        <f t="shared" si="16"/>
        <v>0</v>
      </c>
      <c r="AS13" s="3">
        <f t="shared" si="17"/>
        <v>0</v>
      </c>
      <c r="AT13"/>
      <c r="AU13" s="35" t="s">
        <v>31</v>
      </c>
      <c r="AV13" s="3">
        <f t="shared" si="18"/>
        <v>0</v>
      </c>
      <c r="AW13" s="3"/>
      <c r="AX13" s="3"/>
      <c r="AY13" s="76">
        <f t="shared" si="19"/>
        <v>0</v>
      </c>
      <c r="AZ13" s="3">
        <f t="shared" si="20"/>
        <v>0</v>
      </c>
      <c r="BA13" s="3">
        <f t="shared" si="21"/>
        <v>0</v>
      </c>
      <c r="BB13" s="36"/>
      <c r="BC13" s="3">
        <f t="shared" si="22"/>
        <v>0</v>
      </c>
      <c r="BD13" s="3">
        <f t="shared" si="23"/>
        <v>0</v>
      </c>
      <c r="BE13"/>
      <c r="BF13" s="35" t="s">
        <v>31</v>
      </c>
      <c r="BG13" s="3">
        <f t="shared" si="24"/>
        <v>0</v>
      </c>
      <c r="BH13" s="3"/>
      <c r="BI13" s="3"/>
      <c r="BJ13" s="76">
        <f t="shared" si="25"/>
        <v>0</v>
      </c>
      <c r="BK13" s="3">
        <f t="shared" si="26"/>
        <v>0</v>
      </c>
      <c r="BL13" s="3">
        <f t="shared" si="27"/>
        <v>0</v>
      </c>
      <c r="BM13" s="36"/>
      <c r="BN13" s="3">
        <f t="shared" si="28"/>
        <v>0</v>
      </c>
      <c r="BO13" s="3">
        <f t="shared" si="29"/>
        <v>0</v>
      </c>
      <c r="BQ13" s="35" t="s">
        <v>31</v>
      </c>
      <c r="BR13" s="3">
        <f t="shared" si="30"/>
        <v>0</v>
      </c>
      <c r="BS13" s="3"/>
      <c r="BT13" s="3"/>
      <c r="BU13" s="76">
        <f t="shared" si="31"/>
        <v>0</v>
      </c>
      <c r="BV13" s="3">
        <f t="shared" si="32"/>
        <v>0</v>
      </c>
      <c r="BW13" s="3">
        <f t="shared" si="33"/>
        <v>0</v>
      </c>
      <c r="BX13" s="36"/>
      <c r="BY13" s="3">
        <f t="shared" si="34"/>
        <v>0</v>
      </c>
      <c r="BZ13" s="3">
        <f t="shared" si="35"/>
        <v>0</v>
      </c>
      <c r="CB13" s="35" t="s">
        <v>31</v>
      </c>
      <c r="CC13" s="3">
        <f t="shared" si="36"/>
        <v>0</v>
      </c>
      <c r="CD13" s="3"/>
      <c r="CE13" s="3"/>
      <c r="CF13" s="76">
        <f t="shared" si="37"/>
        <v>0</v>
      </c>
      <c r="CG13" s="3">
        <f t="shared" si="38"/>
        <v>0</v>
      </c>
      <c r="CH13" s="3">
        <f t="shared" si="39"/>
        <v>0</v>
      </c>
      <c r="CI13" s="36"/>
      <c r="CJ13" s="3">
        <f t="shared" si="40"/>
        <v>0</v>
      </c>
      <c r="CK13" s="3">
        <f t="shared" si="41"/>
        <v>0</v>
      </c>
      <c r="CM13" s="35" t="s">
        <v>31</v>
      </c>
      <c r="CN13" s="3">
        <f t="shared" si="42"/>
        <v>0</v>
      </c>
      <c r="CO13" s="3"/>
      <c r="CP13" s="3"/>
      <c r="CQ13" s="76">
        <f t="shared" si="43"/>
        <v>0</v>
      </c>
      <c r="CR13" s="3">
        <f t="shared" si="44"/>
        <v>0</v>
      </c>
      <c r="CS13" s="3">
        <f t="shared" si="45"/>
        <v>0</v>
      </c>
      <c r="CT13" s="36"/>
      <c r="CU13" s="3">
        <f t="shared" si="46"/>
        <v>0</v>
      </c>
      <c r="CV13" s="3">
        <f t="shared" si="47"/>
        <v>0</v>
      </c>
      <c r="CX13" s="35" t="s">
        <v>31</v>
      </c>
      <c r="CY13" s="3">
        <f t="shared" si="48"/>
        <v>0</v>
      </c>
      <c r="CZ13" s="3"/>
      <c r="DA13" s="3"/>
      <c r="DB13" s="76">
        <f t="shared" si="49"/>
        <v>0</v>
      </c>
      <c r="DC13" s="3">
        <f t="shared" si="50"/>
        <v>0</v>
      </c>
      <c r="DD13" s="3">
        <f t="shared" si="51"/>
        <v>0</v>
      </c>
      <c r="DE13" s="36"/>
      <c r="DF13" s="3">
        <f t="shared" si="52"/>
        <v>0</v>
      </c>
      <c r="DG13" s="3">
        <f t="shared" si="53"/>
        <v>0</v>
      </c>
    </row>
    <row r="14" spans="1:111" x14ac:dyDescent="0.25">
      <c r="B14" s="45" t="s">
        <v>32</v>
      </c>
      <c r="C14" s="46" t="s">
        <v>127</v>
      </c>
      <c r="D14" s="47">
        <v>0</v>
      </c>
      <c r="E14" s="48">
        <v>0</v>
      </c>
      <c r="F14" s="49"/>
      <c r="G14" s="50">
        <v>0</v>
      </c>
      <c r="H14" s="50">
        <v>0</v>
      </c>
      <c r="I14" s="50">
        <v>0</v>
      </c>
      <c r="J14" s="53"/>
      <c r="K14" s="50">
        <v>0</v>
      </c>
      <c r="L14" s="50">
        <v>0</v>
      </c>
      <c r="N14" s="35" t="s">
        <v>32</v>
      </c>
      <c r="O14" s="3"/>
      <c r="P14" s="3">
        <f t="shared" si="0"/>
        <v>0</v>
      </c>
      <c r="Q14" s="3"/>
      <c r="R14" s="76">
        <f t="shared" si="1"/>
        <v>0</v>
      </c>
      <c r="S14" s="3">
        <f t="shared" si="2"/>
        <v>0</v>
      </c>
      <c r="T14" s="3">
        <f t="shared" si="3"/>
        <v>0</v>
      </c>
      <c r="U14" s="36"/>
      <c r="V14" s="3">
        <f t="shared" si="4"/>
        <v>0</v>
      </c>
      <c r="W14" s="3">
        <f t="shared" si="5"/>
        <v>0</v>
      </c>
      <c r="X14"/>
      <c r="Y14" s="35" t="s">
        <v>32</v>
      </c>
      <c r="Z14" s="3">
        <f t="shared" si="6"/>
        <v>0</v>
      </c>
      <c r="AA14" s="3"/>
      <c r="AB14" s="3"/>
      <c r="AC14" s="76">
        <f t="shared" si="7"/>
        <v>0</v>
      </c>
      <c r="AD14" s="3">
        <f t="shared" si="8"/>
        <v>0</v>
      </c>
      <c r="AE14" s="3">
        <f t="shared" si="9"/>
        <v>0</v>
      </c>
      <c r="AF14" s="36"/>
      <c r="AG14" s="3">
        <f t="shared" si="10"/>
        <v>0</v>
      </c>
      <c r="AH14" s="3">
        <f t="shared" si="11"/>
        <v>0</v>
      </c>
      <c r="AI14"/>
      <c r="AJ14" s="35" t="s">
        <v>32</v>
      </c>
      <c r="AK14" s="3">
        <f t="shared" si="12"/>
        <v>0</v>
      </c>
      <c r="AL14" s="3"/>
      <c r="AM14" s="3"/>
      <c r="AN14" s="76">
        <f t="shared" si="13"/>
        <v>0</v>
      </c>
      <c r="AO14" s="3">
        <f t="shared" si="14"/>
        <v>0</v>
      </c>
      <c r="AP14" s="3">
        <f t="shared" si="15"/>
        <v>0</v>
      </c>
      <c r="AQ14" s="36"/>
      <c r="AR14" s="3">
        <f t="shared" si="16"/>
        <v>0</v>
      </c>
      <c r="AS14" s="3">
        <f t="shared" si="17"/>
        <v>0</v>
      </c>
      <c r="AT14"/>
      <c r="AU14" s="35" t="s">
        <v>32</v>
      </c>
      <c r="AV14" s="3">
        <f t="shared" si="18"/>
        <v>0</v>
      </c>
      <c r="AW14" s="3"/>
      <c r="AX14" s="3"/>
      <c r="AY14" s="76">
        <f t="shared" si="19"/>
        <v>0</v>
      </c>
      <c r="AZ14" s="3">
        <f t="shared" si="20"/>
        <v>0</v>
      </c>
      <c r="BA14" s="3">
        <f t="shared" si="21"/>
        <v>0</v>
      </c>
      <c r="BB14" s="36"/>
      <c r="BC14" s="3">
        <f t="shared" si="22"/>
        <v>0</v>
      </c>
      <c r="BD14" s="3">
        <f t="shared" si="23"/>
        <v>0</v>
      </c>
      <c r="BE14"/>
      <c r="BF14" s="35" t="s">
        <v>32</v>
      </c>
      <c r="BG14" s="3">
        <f t="shared" si="24"/>
        <v>0</v>
      </c>
      <c r="BH14" s="3"/>
      <c r="BI14" s="3"/>
      <c r="BJ14" s="76">
        <f t="shared" si="25"/>
        <v>0</v>
      </c>
      <c r="BK14" s="3">
        <f t="shared" si="26"/>
        <v>0</v>
      </c>
      <c r="BL14" s="3">
        <f t="shared" si="27"/>
        <v>0</v>
      </c>
      <c r="BM14" s="36"/>
      <c r="BN14" s="3">
        <f t="shared" si="28"/>
        <v>0</v>
      </c>
      <c r="BO14" s="3">
        <f t="shared" si="29"/>
        <v>0</v>
      </c>
      <c r="BQ14" s="35" t="s">
        <v>32</v>
      </c>
      <c r="BR14" s="3">
        <f t="shared" si="30"/>
        <v>0</v>
      </c>
      <c r="BS14" s="3"/>
      <c r="BT14" s="3"/>
      <c r="BU14" s="76">
        <f t="shared" si="31"/>
        <v>0</v>
      </c>
      <c r="BV14" s="3">
        <f t="shared" si="32"/>
        <v>0</v>
      </c>
      <c r="BW14" s="3">
        <f t="shared" si="33"/>
        <v>0</v>
      </c>
      <c r="BX14" s="36"/>
      <c r="BY14" s="3">
        <f t="shared" si="34"/>
        <v>0</v>
      </c>
      <c r="BZ14" s="3">
        <f t="shared" si="35"/>
        <v>0</v>
      </c>
      <c r="CB14" s="35" t="s">
        <v>32</v>
      </c>
      <c r="CC14" s="3">
        <f t="shared" si="36"/>
        <v>0</v>
      </c>
      <c r="CD14" s="3"/>
      <c r="CE14" s="3"/>
      <c r="CF14" s="76">
        <f t="shared" si="37"/>
        <v>0</v>
      </c>
      <c r="CG14" s="3">
        <f t="shared" si="38"/>
        <v>0</v>
      </c>
      <c r="CH14" s="3">
        <f t="shared" si="39"/>
        <v>0</v>
      </c>
      <c r="CI14" s="36"/>
      <c r="CJ14" s="3">
        <f t="shared" si="40"/>
        <v>0</v>
      </c>
      <c r="CK14" s="3">
        <f t="shared" si="41"/>
        <v>0</v>
      </c>
      <c r="CM14" s="35" t="s">
        <v>32</v>
      </c>
      <c r="CN14" s="3">
        <f t="shared" si="42"/>
        <v>0</v>
      </c>
      <c r="CO14" s="3"/>
      <c r="CP14" s="3"/>
      <c r="CQ14" s="76">
        <f t="shared" si="43"/>
        <v>0</v>
      </c>
      <c r="CR14" s="3">
        <f t="shared" si="44"/>
        <v>0</v>
      </c>
      <c r="CS14" s="3">
        <f t="shared" si="45"/>
        <v>0</v>
      </c>
      <c r="CT14" s="36"/>
      <c r="CU14" s="3">
        <f t="shared" si="46"/>
        <v>0</v>
      </c>
      <c r="CV14" s="3">
        <f t="shared" si="47"/>
        <v>0</v>
      </c>
      <c r="CX14" s="35" t="s">
        <v>32</v>
      </c>
      <c r="CY14" s="3">
        <f t="shared" si="48"/>
        <v>0</v>
      </c>
      <c r="CZ14" s="3"/>
      <c r="DA14" s="3"/>
      <c r="DB14" s="76">
        <f t="shared" si="49"/>
        <v>0</v>
      </c>
      <c r="DC14" s="3">
        <f t="shared" si="50"/>
        <v>0</v>
      </c>
      <c r="DD14" s="3">
        <f t="shared" si="51"/>
        <v>0</v>
      </c>
      <c r="DE14" s="36"/>
      <c r="DF14" s="3">
        <f t="shared" si="52"/>
        <v>0</v>
      </c>
      <c r="DG14" s="3">
        <f t="shared" si="53"/>
        <v>0</v>
      </c>
    </row>
    <row r="15" spans="1:111" x14ac:dyDescent="0.25">
      <c r="B15" s="45">
        <v>14</v>
      </c>
      <c r="C15" s="46" t="s">
        <v>128</v>
      </c>
      <c r="D15" s="47">
        <v>0</v>
      </c>
      <c r="E15" s="48">
        <v>0</v>
      </c>
      <c r="F15" s="49"/>
      <c r="G15" s="50">
        <v>0</v>
      </c>
      <c r="H15" s="50">
        <v>0</v>
      </c>
      <c r="I15" s="50">
        <v>0</v>
      </c>
      <c r="J15" s="53"/>
      <c r="K15" s="50">
        <v>0</v>
      </c>
      <c r="L15" s="50">
        <v>0</v>
      </c>
      <c r="N15" s="35">
        <v>14</v>
      </c>
      <c r="O15" s="3"/>
      <c r="P15" s="3">
        <f t="shared" si="0"/>
        <v>0</v>
      </c>
      <c r="Q15" s="3"/>
      <c r="R15" s="76">
        <f t="shared" si="1"/>
        <v>0</v>
      </c>
      <c r="S15" s="3">
        <f t="shared" si="2"/>
        <v>0</v>
      </c>
      <c r="T15" s="3">
        <f t="shared" si="3"/>
        <v>0</v>
      </c>
      <c r="U15" s="36"/>
      <c r="V15" s="3">
        <f t="shared" si="4"/>
        <v>0</v>
      </c>
      <c r="W15" s="3">
        <f t="shared" si="5"/>
        <v>0</v>
      </c>
      <c r="X15"/>
      <c r="Y15" s="35">
        <v>14</v>
      </c>
      <c r="Z15" s="3">
        <f t="shared" si="6"/>
        <v>0</v>
      </c>
      <c r="AA15" s="3"/>
      <c r="AB15" s="3"/>
      <c r="AC15" s="76">
        <f t="shared" si="7"/>
        <v>0</v>
      </c>
      <c r="AD15" s="3">
        <f t="shared" si="8"/>
        <v>0</v>
      </c>
      <c r="AE15" s="3">
        <f t="shared" si="9"/>
        <v>0</v>
      </c>
      <c r="AF15" s="36"/>
      <c r="AG15" s="3">
        <f t="shared" si="10"/>
        <v>0</v>
      </c>
      <c r="AH15" s="3">
        <f t="shared" si="11"/>
        <v>0</v>
      </c>
      <c r="AI15"/>
      <c r="AJ15" s="35">
        <v>14</v>
      </c>
      <c r="AK15" s="3">
        <f t="shared" si="12"/>
        <v>0</v>
      </c>
      <c r="AL15" s="3"/>
      <c r="AM15" s="3"/>
      <c r="AN15" s="76">
        <f t="shared" si="13"/>
        <v>0</v>
      </c>
      <c r="AO15" s="3">
        <f t="shared" si="14"/>
        <v>0</v>
      </c>
      <c r="AP15" s="3">
        <f t="shared" si="15"/>
        <v>0</v>
      </c>
      <c r="AQ15" s="36"/>
      <c r="AR15" s="3">
        <f t="shared" si="16"/>
        <v>0</v>
      </c>
      <c r="AS15" s="3">
        <f t="shared" si="17"/>
        <v>0</v>
      </c>
      <c r="AT15"/>
      <c r="AU15" s="35">
        <v>14</v>
      </c>
      <c r="AV15" s="3">
        <f t="shared" si="18"/>
        <v>0</v>
      </c>
      <c r="AW15" s="3"/>
      <c r="AX15" s="3"/>
      <c r="AY15" s="76">
        <f t="shared" si="19"/>
        <v>0</v>
      </c>
      <c r="AZ15" s="3">
        <f t="shared" si="20"/>
        <v>0</v>
      </c>
      <c r="BA15" s="3">
        <f t="shared" si="21"/>
        <v>0</v>
      </c>
      <c r="BB15" s="36"/>
      <c r="BC15" s="3">
        <f t="shared" si="22"/>
        <v>0</v>
      </c>
      <c r="BD15" s="3">
        <f t="shared" si="23"/>
        <v>0</v>
      </c>
      <c r="BE15"/>
      <c r="BF15" s="35">
        <v>14</v>
      </c>
      <c r="BG15" s="3">
        <f t="shared" si="24"/>
        <v>0</v>
      </c>
      <c r="BH15" s="3"/>
      <c r="BI15" s="3"/>
      <c r="BJ15" s="76">
        <f t="shared" si="25"/>
        <v>0</v>
      </c>
      <c r="BK15" s="3">
        <f t="shared" si="26"/>
        <v>0</v>
      </c>
      <c r="BL15" s="3">
        <f t="shared" si="27"/>
        <v>0</v>
      </c>
      <c r="BM15" s="36"/>
      <c r="BN15" s="3">
        <f t="shared" si="28"/>
        <v>0</v>
      </c>
      <c r="BO15" s="3">
        <f t="shared" si="29"/>
        <v>0</v>
      </c>
      <c r="BQ15" s="35">
        <v>14</v>
      </c>
      <c r="BR15" s="3">
        <f t="shared" si="30"/>
        <v>0</v>
      </c>
      <c r="BS15" s="3"/>
      <c r="BT15" s="3"/>
      <c r="BU15" s="76">
        <f t="shared" si="31"/>
        <v>0</v>
      </c>
      <c r="BV15" s="3">
        <f t="shared" si="32"/>
        <v>0</v>
      </c>
      <c r="BW15" s="3">
        <f t="shared" si="33"/>
        <v>0</v>
      </c>
      <c r="BX15" s="36"/>
      <c r="BY15" s="3">
        <f t="shared" si="34"/>
        <v>0</v>
      </c>
      <c r="BZ15" s="3">
        <f t="shared" si="35"/>
        <v>0</v>
      </c>
      <c r="CB15" s="35">
        <v>14</v>
      </c>
      <c r="CC15" s="3">
        <f t="shared" si="36"/>
        <v>0</v>
      </c>
      <c r="CD15" s="3"/>
      <c r="CE15" s="3"/>
      <c r="CF15" s="76">
        <f t="shared" si="37"/>
        <v>0</v>
      </c>
      <c r="CG15" s="3">
        <f t="shared" si="38"/>
        <v>0</v>
      </c>
      <c r="CH15" s="3">
        <f t="shared" si="39"/>
        <v>0</v>
      </c>
      <c r="CI15" s="36"/>
      <c r="CJ15" s="3">
        <f t="shared" si="40"/>
        <v>0</v>
      </c>
      <c r="CK15" s="3">
        <f t="shared" si="41"/>
        <v>0</v>
      </c>
      <c r="CM15" s="35">
        <v>14</v>
      </c>
      <c r="CN15" s="3">
        <f t="shared" si="42"/>
        <v>0</v>
      </c>
      <c r="CO15" s="3"/>
      <c r="CP15" s="3"/>
      <c r="CQ15" s="76">
        <f t="shared" si="43"/>
        <v>0</v>
      </c>
      <c r="CR15" s="3">
        <f t="shared" si="44"/>
        <v>0</v>
      </c>
      <c r="CS15" s="3">
        <f t="shared" si="45"/>
        <v>0</v>
      </c>
      <c r="CT15" s="36"/>
      <c r="CU15" s="3">
        <f t="shared" si="46"/>
        <v>0</v>
      </c>
      <c r="CV15" s="3">
        <f t="shared" si="47"/>
        <v>0</v>
      </c>
      <c r="CX15" s="35">
        <v>14</v>
      </c>
      <c r="CY15" s="3">
        <f t="shared" si="48"/>
        <v>0</v>
      </c>
      <c r="CZ15" s="3"/>
      <c r="DA15" s="3"/>
      <c r="DB15" s="76">
        <f t="shared" si="49"/>
        <v>0</v>
      </c>
      <c r="DC15" s="3">
        <f t="shared" si="50"/>
        <v>0</v>
      </c>
      <c r="DD15" s="3">
        <f t="shared" si="51"/>
        <v>0</v>
      </c>
      <c r="DE15" s="36"/>
      <c r="DF15" s="3">
        <f t="shared" si="52"/>
        <v>0</v>
      </c>
      <c r="DG15" s="3">
        <f t="shared" si="53"/>
        <v>0</v>
      </c>
    </row>
    <row r="16" spans="1:111" x14ac:dyDescent="0.25">
      <c r="B16" s="45">
        <v>17</v>
      </c>
      <c r="C16" s="46" t="s">
        <v>129</v>
      </c>
      <c r="D16" s="47">
        <v>0</v>
      </c>
      <c r="E16" s="48">
        <v>0</v>
      </c>
      <c r="F16" s="49"/>
      <c r="G16" s="50">
        <v>0</v>
      </c>
      <c r="H16" s="50">
        <v>0</v>
      </c>
      <c r="I16" s="50">
        <v>0</v>
      </c>
      <c r="J16" s="51">
        <v>0.08</v>
      </c>
      <c r="K16" s="50">
        <v>0</v>
      </c>
      <c r="L16" s="50">
        <v>0</v>
      </c>
      <c r="N16" s="35">
        <v>17</v>
      </c>
      <c r="O16" s="3"/>
      <c r="P16" s="3">
        <f t="shared" si="0"/>
        <v>0</v>
      </c>
      <c r="Q16" s="3"/>
      <c r="R16" s="76">
        <f t="shared" si="1"/>
        <v>0</v>
      </c>
      <c r="S16" s="3">
        <f t="shared" si="2"/>
        <v>0</v>
      </c>
      <c r="T16" s="3">
        <f t="shared" si="3"/>
        <v>0</v>
      </c>
      <c r="U16" s="36">
        <v>0.08</v>
      </c>
      <c r="V16" s="3">
        <f t="shared" si="4"/>
        <v>0</v>
      </c>
      <c r="W16" s="3">
        <f t="shared" si="5"/>
        <v>0</v>
      </c>
      <c r="X16"/>
      <c r="Y16" s="35">
        <v>17</v>
      </c>
      <c r="Z16" s="3">
        <f t="shared" si="6"/>
        <v>0</v>
      </c>
      <c r="AA16" s="3"/>
      <c r="AB16" s="3"/>
      <c r="AC16" s="76">
        <f t="shared" si="7"/>
        <v>0</v>
      </c>
      <c r="AD16" s="3">
        <f t="shared" si="8"/>
        <v>0</v>
      </c>
      <c r="AE16" s="3">
        <f t="shared" si="9"/>
        <v>0</v>
      </c>
      <c r="AF16" s="36">
        <v>0.08</v>
      </c>
      <c r="AG16" s="3">
        <f t="shared" si="10"/>
        <v>0</v>
      </c>
      <c r="AH16" s="3">
        <f t="shared" si="11"/>
        <v>0</v>
      </c>
      <c r="AI16"/>
      <c r="AJ16" s="35">
        <v>17</v>
      </c>
      <c r="AK16" s="3">
        <f t="shared" si="12"/>
        <v>0</v>
      </c>
      <c r="AL16" s="3"/>
      <c r="AM16" s="3"/>
      <c r="AN16" s="76">
        <f t="shared" si="13"/>
        <v>0</v>
      </c>
      <c r="AO16" s="3">
        <f t="shared" si="14"/>
        <v>0</v>
      </c>
      <c r="AP16" s="3">
        <f t="shared" si="15"/>
        <v>0</v>
      </c>
      <c r="AQ16" s="36">
        <v>0.08</v>
      </c>
      <c r="AR16" s="3">
        <f t="shared" si="16"/>
        <v>0</v>
      </c>
      <c r="AS16" s="3">
        <f t="shared" si="17"/>
        <v>0</v>
      </c>
      <c r="AT16"/>
      <c r="AU16" s="35">
        <v>17</v>
      </c>
      <c r="AV16" s="3">
        <f t="shared" si="18"/>
        <v>0</v>
      </c>
      <c r="AW16" s="3"/>
      <c r="AX16" s="3"/>
      <c r="AY16" s="76">
        <f t="shared" si="19"/>
        <v>0</v>
      </c>
      <c r="AZ16" s="3">
        <f t="shared" si="20"/>
        <v>0</v>
      </c>
      <c r="BA16" s="3">
        <f t="shared" si="21"/>
        <v>0</v>
      </c>
      <c r="BB16" s="36">
        <v>0.08</v>
      </c>
      <c r="BC16" s="3">
        <f t="shared" si="22"/>
        <v>0</v>
      </c>
      <c r="BD16" s="3">
        <f t="shared" si="23"/>
        <v>0</v>
      </c>
      <c r="BE16"/>
      <c r="BF16" s="35">
        <v>17</v>
      </c>
      <c r="BG16" s="3">
        <f t="shared" si="24"/>
        <v>0</v>
      </c>
      <c r="BH16" s="3"/>
      <c r="BI16" s="3"/>
      <c r="BJ16" s="76">
        <f t="shared" si="25"/>
        <v>0</v>
      </c>
      <c r="BK16" s="3">
        <f t="shared" si="26"/>
        <v>0</v>
      </c>
      <c r="BL16" s="3">
        <f t="shared" si="27"/>
        <v>0</v>
      </c>
      <c r="BM16" s="36">
        <v>0.08</v>
      </c>
      <c r="BN16" s="3">
        <f t="shared" si="28"/>
        <v>0</v>
      </c>
      <c r="BO16" s="3">
        <f t="shared" si="29"/>
        <v>0</v>
      </c>
      <c r="BQ16" s="35">
        <v>17</v>
      </c>
      <c r="BR16" s="3">
        <f t="shared" si="30"/>
        <v>0</v>
      </c>
      <c r="BS16" s="3"/>
      <c r="BT16" s="3"/>
      <c r="BU16" s="76">
        <f t="shared" si="31"/>
        <v>0</v>
      </c>
      <c r="BV16" s="3">
        <f t="shared" si="32"/>
        <v>0</v>
      </c>
      <c r="BW16" s="3">
        <f t="shared" si="33"/>
        <v>0</v>
      </c>
      <c r="BX16" s="36">
        <v>0.08</v>
      </c>
      <c r="BY16" s="3">
        <f t="shared" si="34"/>
        <v>0</v>
      </c>
      <c r="BZ16" s="3">
        <f t="shared" si="35"/>
        <v>0</v>
      </c>
      <c r="CB16" s="35">
        <v>17</v>
      </c>
      <c r="CC16" s="3">
        <f t="shared" si="36"/>
        <v>0</v>
      </c>
      <c r="CD16" s="3"/>
      <c r="CE16" s="3"/>
      <c r="CF16" s="76">
        <f t="shared" si="37"/>
        <v>0</v>
      </c>
      <c r="CG16" s="3">
        <f t="shared" si="38"/>
        <v>0</v>
      </c>
      <c r="CH16" s="3">
        <f t="shared" si="39"/>
        <v>0</v>
      </c>
      <c r="CI16" s="36">
        <v>0.08</v>
      </c>
      <c r="CJ16" s="3">
        <f t="shared" si="40"/>
        <v>0</v>
      </c>
      <c r="CK16" s="3">
        <f t="shared" si="41"/>
        <v>0</v>
      </c>
      <c r="CM16" s="35">
        <v>17</v>
      </c>
      <c r="CN16" s="3">
        <f t="shared" si="42"/>
        <v>0</v>
      </c>
      <c r="CO16" s="3"/>
      <c r="CP16" s="3"/>
      <c r="CQ16" s="76">
        <f t="shared" si="43"/>
        <v>0</v>
      </c>
      <c r="CR16" s="3">
        <f t="shared" si="44"/>
        <v>0</v>
      </c>
      <c r="CS16" s="3">
        <f t="shared" si="45"/>
        <v>0</v>
      </c>
      <c r="CT16" s="36">
        <v>0.08</v>
      </c>
      <c r="CU16" s="3">
        <f t="shared" si="46"/>
        <v>0</v>
      </c>
      <c r="CV16" s="3">
        <f t="shared" si="47"/>
        <v>0</v>
      </c>
      <c r="CX16" s="35">
        <v>17</v>
      </c>
      <c r="CY16" s="3">
        <f t="shared" si="48"/>
        <v>0</v>
      </c>
      <c r="CZ16" s="3"/>
      <c r="DA16" s="3"/>
      <c r="DB16" s="76">
        <f t="shared" si="49"/>
        <v>0</v>
      </c>
      <c r="DC16" s="3">
        <f t="shared" si="50"/>
        <v>0</v>
      </c>
      <c r="DD16" s="3">
        <f t="shared" si="51"/>
        <v>0</v>
      </c>
      <c r="DE16" s="36">
        <v>0.08</v>
      </c>
      <c r="DF16" s="3">
        <f t="shared" si="52"/>
        <v>0</v>
      </c>
      <c r="DG16" s="3">
        <f t="shared" si="53"/>
        <v>0</v>
      </c>
    </row>
    <row r="17" spans="2:111" x14ac:dyDescent="0.25">
      <c r="B17" s="45">
        <v>42</v>
      </c>
      <c r="C17" s="46" t="s">
        <v>130</v>
      </c>
      <c r="D17" s="47">
        <v>0</v>
      </c>
      <c r="E17" s="48">
        <v>0</v>
      </c>
      <c r="F17" s="49"/>
      <c r="G17" s="50">
        <v>0</v>
      </c>
      <c r="H17" s="50">
        <v>0</v>
      </c>
      <c r="I17" s="50">
        <v>0</v>
      </c>
      <c r="J17" s="51">
        <v>0.12</v>
      </c>
      <c r="K17" s="50">
        <v>0</v>
      </c>
      <c r="L17" s="50">
        <v>0</v>
      </c>
      <c r="N17" s="35">
        <v>42</v>
      </c>
      <c r="O17" s="3"/>
      <c r="P17" s="3">
        <f t="shared" si="0"/>
        <v>0</v>
      </c>
      <c r="Q17" s="3"/>
      <c r="R17" s="76">
        <f t="shared" si="1"/>
        <v>0</v>
      </c>
      <c r="S17" s="3">
        <f t="shared" si="2"/>
        <v>0</v>
      </c>
      <c r="T17" s="3">
        <f t="shared" si="3"/>
        <v>0</v>
      </c>
      <c r="U17" s="36">
        <v>0.12</v>
      </c>
      <c r="V17" s="3">
        <f t="shared" si="4"/>
        <v>0</v>
      </c>
      <c r="W17" s="3">
        <f t="shared" si="5"/>
        <v>0</v>
      </c>
      <c r="X17"/>
      <c r="Y17" s="35">
        <v>42</v>
      </c>
      <c r="Z17" s="3">
        <f t="shared" si="6"/>
        <v>0</v>
      </c>
      <c r="AA17" s="3"/>
      <c r="AB17" s="3"/>
      <c r="AC17" s="76">
        <f t="shared" si="7"/>
        <v>0</v>
      </c>
      <c r="AD17" s="3">
        <f t="shared" si="8"/>
        <v>0</v>
      </c>
      <c r="AE17" s="3">
        <f t="shared" si="9"/>
        <v>0</v>
      </c>
      <c r="AF17" s="36">
        <v>0.12</v>
      </c>
      <c r="AG17" s="3">
        <f t="shared" si="10"/>
        <v>0</v>
      </c>
      <c r="AH17" s="3">
        <f t="shared" si="11"/>
        <v>0</v>
      </c>
      <c r="AI17"/>
      <c r="AJ17" s="35">
        <v>42</v>
      </c>
      <c r="AK17" s="3">
        <f t="shared" si="12"/>
        <v>0</v>
      </c>
      <c r="AL17" s="3"/>
      <c r="AM17" s="3"/>
      <c r="AN17" s="76">
        <f t="shared" si="13"/>
        <v>0</v>
      </c>
      <c r="AO17" s="3">
        <f t="shared" si="14"/>
        <v>0</v>
      </c>
      <c r="AP17" s="3">
        <f t="shared" si="15"/>
        <v>0</v>
      </c>
      <c r="AQ17" s="36">
        <v>0.12</v>
      </c>
      <c r="AR17" s="3">
        <f t="shared" si="16"/>
        <v>0</v>
      </c>
      <c r="AS17" s="3">
        <f t="shared" si="17"/>
        <v>0</v>
      </c>
      <c r="AT17"/>
      <c r="AU17" s="35">
        <v>42</v>
      </c>
      <c r="AV17" s="3">
        <f t="shared" si="18"/>
        <v>0</v>
      </c>
      <c r="AW17" s="3"/>
      <c r="AX17" s="3"/>
      <c r="AY17" s="76">
        <f t="shared" si="19"/>
        <v>0</v>
      </c>
      <c r="AZ17" s="3">
        <f t="shared" si="20"/>
        <v>0</v>
      </c>
      <c r="BA17" s="3">
        <f t="shared" si="21"/>
        <v>0</v>
      </c>
      <c r="BB17" s="36">
        <v>0.12</v>
      </c>
      <c r="BC17" s="3">
        <f t="shared" si="22"/>
        <v>0</v>
      </c>
      <c r="BD17" s="3">
        <f t="shared" si="23"/>
        <v>0</v>
      </c>
      <c r="BE17"/>
      <c r="BF17" s="35">
        <v>42</v>
      </c>
      <c r="BG17" s="3">
        <f t="shared" si="24"/>
        <v>0</v>
      </c>
      <c r="BH17" s="3"/>
      <c r="BI17" s="3"/>
      <c r="BJ17" s="76">
        <f t="shared" si="25"/>
        <v>0</v>
      </c>
      <c r="BK17" s="3">
        <f t="shared" si="26"/>
        <v>0</v>
      </c>
      <c r="BL17" s="3">
        <f t="shared" si="27"/>
        <v>0</v>
      </c>
      <c r="BM17" s="36">
        <v>0.12</v>
      </c>
      <c r="BN17" s="3">
        <f t="shared" si="28"/>
        <v>0</v>
      </c>
      <c r="BO17" s="3">
        <f t="shared" si="29"/>
        <v>0</v>
      </c>
      <c r="BQ17" s="35">
        <v>42</v>
      </c>
      <c r="BR17" s="3">
        <f t="shared" si="30"/>
        <v>0</v>
      </c>
      <c r="BS17" s="3"/>
      <c r="BT17" s="3"/>
      <c r="BU17" s="76">
        <f t="shared" si="31"/>
        <v>0</v>
      </c>
      <c r="BV17" s="3">
        <f t="shared" si="32"/>
        <v>0</v>
      </c>
      <c r="BW17" s="3">
        <f t="shared" si="33"/>
        <v>0</v>
      </c>
      <c r="BX17" s="36">
        <v>0.12</v>
      </c>
      <c r="BY17" s="3">
        <f t="shared" si="34"/>
        <v>0</v>
      </c>
      <c r="BZ17" s="3">
        <f t="shared" si="35"/>
        <v>0</v>
      </c>
      <c r="CB17" s="35">
        <v>42</v>
      </c>
      <c r="CC17" s="3">
        <f t="shared" si="36"/>
        <v>0</v>
      </c>
      <c r="CD17" s="3"/>
      <c r="CE17" s="3"/>
      <c r="CF17" s="76">
        <f t="shared" si="37"/>
        <v>0</v>
      </c>
      <c r="CG17" s="3">
        <f t="shared" si="38"/>
        <v>0</v>
      </c>
      <c r="CH17" s="3">
        <f t="shared" si="39"/>
        <v>0</v>
      </c>
      <c r="CI17" s="36">
        <v>0.12</v>
      </c>
      <c r="CJ17" s="3">
        <f t="shared" si="40"/>
        <v>0</v>
      </c>
      <c r="CK17" s="3">
        <f t="shared" si="41"/>
        <v>0</v>
      </c>
      <c r="CM17" s="35">
        <v>42</v>
      </c>
      <c r="CN17" s="3">
        <f t="shared" si="42"/>
        <v>0</v>
      </c>
      <c r="CO17" s="3"/>
      <c r="CP17" s="3"/>
      <c r="CQ17" s="76">
        <f t="shared" si="43"/>
        <v>0</v>
      </c>
      <c r="CR17" s="3">
        <f t="shared" si="44"/>
        <v>0</v>
      </c>
      <c r="CS17" s="3">
        <f t="shared" si="45"/>
        <v>0</v>
      </c>
      <c r="CT17" s="36">
        <v>0.12</v>
      </c>
      <c r="CU17" s="3">
        <f t="shared" si="46"/>
        <v>0</v>
      </c>
      <c r="CV17" s="3">
        <f t="shared" si="47"/>
        <v>0</v>
      </c>
      <c r="CX17" s="35">
        <v>42</v>
      </c>
      <c r="CY17" s="3">
        <f t="shared" si="48"/>
        <v>0</v>
      </c>
      <c r="CZ17" s="3"/>
      <c r="DA17" s="3"/>
      <c r="DB17" s="76">
        <f t="shared" si="49"/>
        <v>0</v>
      </c>
      <c r="DC17" s="3">
        <f t="shared" si="50"/>
        <v>0</v>
      </c>
      <c r="DD17" s="3">
        <f t="shared" si="51"/>
        <v>0</v>
      </c>
      <c r="DE17" s="36">
        <v>0.12</v>
      </c>
      <c r="DF17" s="3">
        <f t="shared" si="52"/>
        <v>0</v>
      </c>
      <c r="DG17" s="3">
        <f t="shared" si="53"/>
        <v>0</v>
      </c>
    </row>
    <row r="18" spans="2:111" x14ac:dyDescent="0.25">
      <c r="B18" s="45">
        <v>43.1</v>
      </c>
      <c r="C18" s="46" t="s">
        <v>131</v>
      </c>
      <c r="D18" s="47">
        <v>0</v>
      </c>
      <c r="E18" s="48">
        <v>0</v>
      </c>
      <c r="F18" s="49"/>
      <c r="G18" s="50">
        <v>0</v>
      </c>
      <c r="H18" s="50">
        <v>0</v>
      </c>
      <c r="I18" s="50">
        <v>0</v>
      </c>
      <c r="J18" s="51">
        <v>0.3</v>
      </c>
      <c r="K18" s="50">
        <v>0</v>
      </c>
      <c r="L18" s="50">
        <v>0</v>
      </c>
      <c r="N18" s="35">
        <v>43.1</v>
      </c>
      <c r="O18" s="3"/>
      <c r="P18" s="3">
        <f t="shared" si="0"/>
        <v>0</v>
      </c>
      <c r="Q18" s="3"/>
      <c r="R18" s="76">
        <f t="shared" si="1"/>
        <v>0</v>
      </c>
      <c r="S18" s="3">
        <f t="shared" si="2"/>
        <v>0</v>
      </c>
      <c r="T18" s="3">
        <f t="shared" si="3"/>
        <v>0</v>
      </c>
      <c r="U18" s="36">
        <v>0.3</v>
      </c>
      <c r="V18" s="3">
        <f t="shared" si="4"/>
        <v>0</v>
      </c>
      <c r="W18" s="3">
        <f t="shared" si="5"/>
        <v>0</v>
      </c>
      <c r="X18"/>
      <c r="Y18" s="35">
        <v>43.1</v>
      </c>
      <c r="Z18" s="3">
        <f t="shared" si="6"/>
        <v>0</v>
      </c>
      <c r="AA18" s="3"/>
      <c r="AB18" s="3"/>
      <c r="AC18" s="76">
        <f t="shared" si="7"/>
        <v>0</v>
      </c>
      <c r="AD18" s="3">
        <f t="shared" si="8"/>
        <v>0</v>
      </c>
      <c r="AE18" s="3">
        <f t="shared" si="9"/>
        <v>0</v>
      </c>
      <c r="AF18" s="36">
        <v>0.3</v>
      </c>
      <c r="AG18" s="3">
        <f t="shared" si="10"/>
        <v>0</v>
      </c>
      <c r="AH18" s="3">
        <f t="shared" si="11"/>
        <v>0</v>
      </c>
      <c r="AI18"/>
      <c r="AJ18" s="35">
        <v>43.1</v>
      </c>
      <c r="AK18" s="3">
        <f t="shared" si="12"/>
        <v>0</v>
      </c>
      <c r="AL18" s="3"/>
      <c r="AM18" s="3"/>
      <c r="AN18" s="76">
        <f t="shared" si="13"/>
        <v>0</v>
      </c>
      <c r="AO18" s="3">
        <f t="shared" si="14"/>
        <v>0</v>
      </c>
      <c r="AP18" s="3">
        <f t="shared" si="15"/>
        <v>0</v>
      </c>
      <c r="AQ18" s="36">
        <v>0.3</v>
      </c>
      <c r="AR18" s="3">
        <f t="shared" si="16"/>
        <v>0</v>
      </c>
      <c r="AS18" s="3">
        <f t="shared" si="17"/>
        <v>0</v>
      </c>
      <c r="AT18"/>
      <c r="AU18" s="35">
        <v>43.1</v>
      </c>
      <c r="AV18" s="3">
        <f t="shared" si="18"/>
        <v>0</v>
      </c>
      <c r="AW18" s="3"/>
      <c r="AX18" s="3"/>
      <c r="AY18" s="76">
        <f t="shared" si="19"/>
        <v>0</v>
      </c>
      <c r="AZ18" s="3">
        <f t="shared" si="20"/>
        <v>0</v>
      </c>
      <c r="BA18" s="3">
        <f t="shared" si="21"/>
        <v>0</v>
      </c>
      <c r="BB18" s="36">
        <v>0.3</v>
      </c>
      <c r="BC18" s="3">
        <f t="shared" si="22"/>
        <v>0</v>
      </c>
      <c r="BD18" s="3">
        <f t="shared" si="23"/>
        <v>0</v>
      </c>
      <c r="BE18"/>
      <c r="BF18" s="35">
        <v>43.1</v>
      </c>
      <c r="BG18" s="3">
        <f t="shared" si="24"/>
        <v>0</v>
      </c>
      <c r="BH18" s="3"/>
      <c r="BI18" s="3"/>
      <c r="BJ18" s="76">
        <f t="shared" si="25"/>
        <v>0</v>
      </c>
      <c r="BK18" s="3">
        <f t="shared" si="26"/>
        <v>0</v>
      </c>
      <c r="BL18" s="3">
        <f t="shared" si="27"/>
        <v>0</v>
      </c>
      <c r="BM18" s="36">
        <v>0.3</v>
      </c>
      <c r="BN18" s="3">
        <f t="shared" si="28"/>
        <v>0</v>
      </c>
      <c r="BO18" s="3">
        <f t="shared" si="29"/>
        <v>0</v>
      </c>
      <c r="BQ18" s="35">
        <v>43.1</v>
      </c>
      <c r="BR18" s="3">
        <f t="shared" si="30"/>
        <v>0</v>
      </c>
      <c r="BS18" s="3"/>
      <c r="BT18" s="3"/>
      <c r="BU18" s="76">
        <f t="shared" si="31"/>
        <v>0</v>
      </c>
      <c r="BV18" s="3">
        <f t="shared" si="32"/>
        <v>0</v>
      </c>
      <c r="BW18" s="3">
        <f t="shared" si="33"/>
        <v>0</v>
      </c>
      <c r="BX18" s="36">
        <v>0.3</v>
      </c>
      <c r="BY18" s="3">
        <f t="shared" si="34"/>
        <v>0</v>
      </c>
      <c r="BZ18" s="3">
        <f t="shared" si="35"/>
        <v>0</v>
      </c>
      <c r="CB18" s="35">
        <v>43.1</v>
      </c>
      <c r="CC18" s="3">
        <f t="shared" si="36"/>
        <v>0</v>
      </c>
      <c r="CD18" s="3"/>
      <c r="CE18" s="3"/>
      <c r="CF18" s="76">
        <f t="shared" si="37"/>
        <v>0</v>
      </c>
      <c r="CG18" s="3">
        <f t="shared" si="38"/>
        <v>0</v>
      </c>
      <c r="CH18" s="3">
        <f t="shared" si="39"/>
        <v>0</v>
      </c>
      <c r="CI18" s="36">
        <v>0.3</v>
      </c>
      <c r="CJ18" s="3">
        <f t="shared" si="40"/>
        <v>0</v>
      </c>
      <c r="CK18" s="3">
        <f t="shared" si="41"/>
        <v>0</v>
      </c>
      <c r="CM18" s="35">
        <v>43.1</v>
      </c>
      <c r="CN18" s="3">
        <f t="shared" si="42"/>
        <v>0</v>
      </c>
      <c r="CO18" s="3"/>
      <c r="CP18" s="3"/>
      <c r="CQ18" s="76">
        <f t="shared" si="43"/>
        <v>0</v>
      </c>
      <c r="CR18" s="3">
        <f t="shared" si="44"/>
        <v>0</v>
      </c>
      <c r="CS18" s="3">
        <f t="shared" si="45"/>
        <v>0</v>
      </c>
      <c r="CT18" s="36">
        <v>0.3</v>
      </c>
      <c r="CU18" s="3">
        <f t="shared" si="46"/>
        <v>0</v>
      </c>
      <c r="CV18" s="3">
        <f t="shared" si="47"/>
        <v>0</v>
      </c>
      <c r="CX18" s="35">
        <v>43.1</v>
      </c>
      <c r="CY18" s="3">
        <f t="shared" si="48"/>
        <v>0</v>
      </c>
      <c r="CZ18" s="3"/>
      <c r="DA18" s="3"/>
      <c r="DB18" s="76">
        <f t="shared" si="49"/>
        <v>0</v>
      </c>
      <c r="DC18" s="3">
        <f t="shared" si="50"/>
        <v>0</v>
      </c>
      <c r="DD18" s="3">
        <f t="shared" si="51"/>
        <v>0</v>
      </c>
      <c r="DE18" s="36">
        <v>0.3</v>
      </c>
      <c r="DF18" s="3">
        <f t="shared" si="52"/>
        <v>0</v>
      </c>
      <c r="DG18" s="3">
        <f t="shared" si="53"/>
        <v>0</v>
      </c>
    </row>
    <row r="19" spans="2:111" x14ac:dyDescent="0.25">
      <c r="B19" s="45">
        <v>43.2</v>
      </c>
      <c r="C19" s="46" t="s">
        <v>132</v>
      </c>
      <c r="D19" s="47">
        <v>0</v>
      </c>
      <c r="E19" s="48">
        <v>0</v>
      </c>
      <c r="F19" s="49"/>
      <c r="G19" s="50">
        <v>0</v>
      </c>
      <c r="H19" s="50">
        <v>0</v>
      </c>
      <c r="I19" s="50">
        <v>0</v>
      </c>
      <c r="J19" s="51">
        <v>0.5</v>
      </c>
      <c r="K19" s="50">
        <v>0</v>
      </c>
      <c r="L19" s="50">
        <v>0</v>
      </c>
      <c r="N19" s="35">
        <v>43.2</v>
      </c>
      <c r="O19" s="3"/>
      <c r="P19" s="3">
        <f t="shared" si="0"/>
        <v>0</v>
      </c>
      <c r="Q19" s="3"/>
      <c r="R19" s="76">
        <f t="shared" si="1"/>
        <v>0</v>
      </c>
      <c r="S19" s="3">
        <f t="shared" si="2"/>
        <v>0</v>
      </c>
      <c r="T19" s="3">
        <f t="shared" si="3"/>
        <v>0</v>
      </c>
      <c r="U19" s="36">
        <v>0.5</v>
      </c>
      <c r="V19" s="3">
        <f t="shared" si="4"/>
        <v>0</v>
      </c>
      <c r="W19" s="3">
        <f t="shared" si="5"/>
        <v>0</v>
      </c>
      <c r="X19"/>
      <c r="Y19" s="35">
        <v>43.2</v>
      </c>
      <c r="Z19" s="3">
        <f t="shared" si="6"/>
        <v>0</v>
      </c>
      <c r="AA19" s="3"/>
      <c r="AB19" s="3"/>
      <c r="AC19" s="76">
        <f t="shared" si="7"/>
        <v>0</v>
      </c>
      <c r="AD19" s="3">
        <f t="shared" si="8"/>
        <v>0</v>
      </c>
      <c r="AE19" s="3">
        <f t="shared" si="9"/>
        <v>0</v>
      </c>
      <c r="AF19" s="36">
        <v>0.5</v>
      </c>
      <c r="AG19" s="3">
        <f t="shared" si="10"/>
        <v>0</v>
      </c>
      <c r="AH19" s="3">
        <f t="shared" si="11"/>
        <v>0</v>
      </c>
      <c r="AI19"/>
      <c r="AJ19" s="35">
        <v>43.2</v>
      </c>
      <c r="AK19" s="3">
        <f t="shared" si="12"/>
        <v>0</v>
      </c>
      <c r="AL19" s="3"/>
      <c r="AM19" s="3"/>
      <c r="AN19" s="76">
        <f t="shared" si="13"/>
        <v>0</v>
      </c>
      <c r="AO19" s="3">
        <f t="shared" si="14"/>
        <v>0</v>
      </c>
      <c r="AP19" s="3">
        <f t="shared" si="15"/>
        <v>0</v>
      </c>
      <c r="AQ19" s="36">
        <v>0.5</v>
      </c>
      <c r="AR19" s="3">
        <f t="shared" si="16"/>
        <v>0</v>
      </c>
      <c r="AS19" s="3">
        <f t="shared" si="17"/>
        <v>0</v>
      </c>
      <c r="AT19"/>
      <c r="AU19" s="35">
        <v>43.2</v>
      </c>
      <c r="AV19" s="3">
        <f t="shared" si="18"/>
        <v>0</v>
      </c>
      <c r="AW19" s="3"/>
      <c r="AX19" s="3"/>
      <c r="AY19" s="76">
        <f t="shared" si="19"/>
        <v>0</v>
      </c>
      <c r="AZ19" s="3">
        <f t="shared" si="20"/>
        <v>0</v>
      </c>
      <c r="BA19" s="3">
        <f t="shared" si="21"/>
        <v>0</v>
      </c>
      <c r="BB19" s="36">
        <v>0.5</v>
      </c>
      <c r="BC19" s="3">
        <f t="shared" si="22"/>
        <v>0</v>
      </c>
      <c r="BD19" s="3">
        <f t="shared" si="23"/>
        <v>0</v>
      </c>
      <c r="BE19"/>
      <c r="BF19" s="35">
        <v>43.2</v>
      </c>
      <c r="BG19" s="3">
        <f t="shared" si="24"/>
        <v>0</v>
      </c>
      <c r="BH19" s="3"/>
      <c r="BI19" s="3"/>
      <c r="BJ19" s="76">
        <f t="shared" si="25"/>
        <v>0</v>
      </c>
      <c r="BK19" s="3">
        <f t="shared" si="26"/>
        <v>0</v>
      </c>
      <c r="BL19" s="3">
        <f t="shared" si="27"/>
        <v>0</v>
      </c>
      <c r="BM19" s="36">
        <v>0.5</v>
      </c>
      <c r="BN19" s="3">
        <f t="shared" si="28"/>
        <v>0</v>
      </c>
      <c r="BO19" s="3">
        <f t="shared" si="29"/>
        <v>0</v>
      </c>
      <c r="BQ19" s="35">
        <v>43.2</v>
      </c>
      <c r="BR19" s="3">
        <f t="shared" si="30"/>
        <v>0</v>
      </c>
      <c r="BS19" s="3"/>
      <c r="BT19" s="3"/>
      <c r="BU19" s="76">
        <f t="shared" si="31"/>
        <v>0</v>
      </c>
      <c r="BV19" s="3">
        <f t="shared" si="32"/>
        <v>0</v>
      </c>
      <c r="BW19" s="3">
        <f t="shared" si="33"/>
        <v>0</v>
      </c>
      <c r="BX19" s="36">
        <v>0.5</v>
      </c>
      <c r="BY19" s="3">
        <f t="shared" si="34"/>
        <v>0</v>
      </c>
      <c r="BZ19" s="3">
        <f t="shared" si="35"/>
        <v>0</v>
      </c>
      <c r="CB19" s="35">
        <v>43.2</v>
      </c>
      <c r="CC19" s="3">
        <f t="shared" si="36"/>
        <v>0</v>
      </c>
      <c r="CD19" s="3"/>
      <c r="CE19" s="3"/>
      <c r="CF19" s="76">
        <f t="shared" si="37"/>
        <v>0</v>
      </c>
      <c r="CG19" s="3">
        <f t="shared" si="38"/>
        <v>0</v>
      </c>
      <c r="CH19" s="3">
        <f t="shared" si="39"/>
        <v>0</v>
      </c>
      <c r="CI19" s="36">
        <v>0.5</v>
      </c>
      <c r="CJ19" s="3">
        <f t="shared" si="40"/>
        <v>0</v>
      </c>
      <c r="CK19" s="3">
        <f t="shared" si="41"/>
        <v>0</v>
      </c>
      <c r="CM19" s="35">
        <v>43.2</v>
      </c>
      <c r="CN19" s="3">
        <f t="shared" si="42"/>
        <v>0</v>
      </c>
      <c r="CO19" s="3"/>
      <c r="CP19" s="3"/>
      <c r="CQ19" s="76">
        <f t="shared" si="43"/>
        <v>0</v>
      </c>
      <c r="CR19" s="3">
        <f t="shared" si="44"/>
        <v>0</v>
      </c>
      <c r="CS19" s="3">
        <f t="shared" si="45"/>
        <v>0</v>
      </c>
      <c r="CT19" s="36">
        <v>0.5</v>
      </c>
      <c r="CU19" s="3">
        <f t="shared" si="46"/>
        <v>0</v>
      </c>
      <c r="CV19" s="3">
        <f t="shared" si="47"/>
        <v>0</v>
      </c>
      <c r="CX19" s="35">
        <v>43.2</v>
      </c>
      <c r="CY19" s="3">
        <f t="shared" si="48"/>
        <v>0</v>
      </c>
      <c r="CZ19" s="3"/>
      <c r="DA19" s="3"/>
      <c r="DB19" s="76">
        <f t="shared" si="49"/>
        <v>0</v>
      </c>
      <c r="DC19" s="3">
        <f t="shared" si="50"/>
        <v>0</v>
      </c>
      <c r="DD19" s="3">
        <f t="shared" si="51"/>
        <v>0</v>
      </c>
      <c r="DE19" s="36">
        <v>0.5</v>
      </c>
      <c r="DF19" s="3">
        <f t="shared" si="52"/>
        <v>0</v>
      </c>
      <c r="DG19" s="3">
        <f t="shared" si="53"/>
        <v>0</v>
      </c>
    </row>
    <row r="20" spans="2:111" x14ac:dyDescent="0.25">
      <c r="B20" s="45">
        <v>45</v>
      </c>
      <c r="C20" s="46" t="s">
        <v>133</v>
      </c>
      <c r="D20" s="47">
        <v>120756.59521727776</v>
      </c>
      <c r="E20" s="48">
        <v>148002.5983966488</v>
      </c>
      <c r="F20" s="49"/>
      <c r="G20" s="50">
        <v>268759.19361392653</v>
      </c>
      <c r="H20" s="50">
        <v>74001.299198324399</v>
      </c>
      <c r="I20" s="50">
        <v>342760.49281225097</v>
      </c>
      <c r="J20" s="51">
        <v>0.45</v>
      </c>
      <c r="K20" s="50">
        <v>154242.22176551295</v>
      </c>
      <c r="L20" s="50">
        <v>114516.97184841358</v>
      </c>
      <c r="N20" s="35">
        <v>45</v>
      </c>
      <c r="O20" s="3"/>
      <c r="P20" s="3">
        <f t="shared" si="0"/>
        <v>148002.5983966488</v>
      </c>
      <c r="Q20" s="3"/>
      <c r="R20" s="76">
        <f t="shared" si="1"/>
        <v>148002.5983966488</v>
      </c>
      <c r="S20" s="3">
        <f t="shared" si="2"/>
        <v>148002.5983966488</v>
      </c>
      <c r="T20" s="3">
        <f t="shared" si="3"/>
        <v>148002.5983966488</v>
      </c>
      <c r="U20" s="36">
        <v>0.45</v>
      </c>
      <c r="V20" s="3">
        <f t="shared" si="4"/>
        <v>-66601.169278491958</v>
      </c>
      <c r="W20" s="3">
        <f t="shared" si="5"/>
        <v>81401.429118156841</v>
      </c>
      <c r="X20"/>
      <c r="Y20" s="35">
        <v>45</v>
      </c>
      <c r="Z20" s="3">
        <f t="shared" si="6"/>
        <v>81401.429118156841</v>
      </c>
      <c r="AA20" s="3"/>
      <c r="AB20" s="3"/>
      <c r="AC20" s="76">
        <f t="shared" si="7"/>
        <v>0</v>
      </c>
      <c r="AD20" s="3">
        <f t="shared" si="8"/>
        <v>0</v>
      </c>
      <c r="AE20" s="3">
        <f t="shared" si="9"/>
        <v>81401.429118156841</v>
      </c>
      <c r="AF20" s="36">
        <v>0.45</v>
      </c>
      <c r="AG20" s="3">
        <f t="shared" si="10"/>
        <v>-36630.64310317058</v>
      </c>
      <c r="AH20" s="3">
        <f t="shared" si="11"/>
        <v>44770.786014986261</v>
      </c>
      <c r="AI20"/>
      <c r="AJ20" s="35">
        <v>45</v>
      </c>
      <c r="AK20" s="3">
        <f t="shared" si="12"/>
        <v>44770.786014986261</v>
      </c>
      <c r="AL20" s="3"/>
      <c r="AM20" s="3"/>
      <c r="AN20" s="76">
        <f t="shared" si="13"/>
        <v>0</v>
      </c>
      <c r="AO20" s="3">
        <f t="shared" si="14"/>
        <v>0</v>
      </c>
      <c r="AP20" s="3">
        <f t="shared" si="15"/>
        <v>44770.786014986261</v>
      </c>
      <c r="AQ20" s="36">
        <v>0.45</v>
      </c>
      <c r="AR20" s="3">
        <f t="shared" si="16"/>
        <v>-20146.853706743819</v>
      </c>
      <c r="AS20" s="3">
        <f t="shared" si="17"/>
        <v>24623.932308242442</v>
      </c>
      <c r="AT20"/>
      <c r="AU20" s="35">
        <v>45</v>
      </c>
      <c r="AV20" s="3">
        <f t="shared" si="18"/>
        <v>24623.932308242442</v>
      </c>
      <c r="AW20" s="3"/>
      <c r="AX20" s="3"/>
      <c r="AY20" s="76">
        <f t="shared" si="19"/>
        <v>0</v>
      </c>
      <c r="AZ20" s="3">
        <f t="shared" si="20"/>
        <v>0</v>
      </c>
      <c r="BA20" s="3">
        <f t="shared" si="21"/>
        <v>24623.932308242442</v>
      </c>
      <c r="BB20" s="36">
        <v>0.45</v>
      </c>
      <c r="BC20" s="3">
        <f t="shared" si="22"/>
        <v>-11080.769538709099</v>
      </c>
      <c r="BD20" s="3">
        <f t="shared" si="23"/>
        <v>13543.162769533343</v>
      </c>
      <c r="BE20"/>
      <c r="BF20" s="35">
        <v>45</v>
      </c>
      <c r="BG20" s="3">
        <f t="shared" si="24"/>
        <v>13543.162769533343</v>
      </c>
      <c r="BH20" s="3"/>
      <c r="BI20" s="3"/>
      <c r="BJ20" s="76">
        <f t="shared" si="25"/>
        <v>0</v>
      </c>
      <c r="BK20" s="3">
        <f t="shared" si="26"/>
        <v>0</v>
      </c>
      <c r="BL20" s="3">
        <f t="shared" si="27"/>
        <v>13543.162769533343</v>
      </c>
      <c r="BM20" s="36">
        <v>0.45</v>
      </c>
      <c r="BN20" s="3">
        <f t="shared" si="28"/>
        <v>-6094.4232462900045</v>
      </c>
      <c r="BO20" s="3">
        <f t="shared" si="29"/>
        <v>7448.7395232433382</v>
      </c>
      <c r="BQ20" s="35">
        <v>45</v>
      </c>
      <c r="BR20" s="3">
        <f t="shared" si="30"/>
        <v>7448.7395232433382</v>
      </c>
      <c r="BS20" s="3"/>
      <c r="BT20" s="3"/>
      <c r="BU20" s="76">
        <f t="shared" si="31"/>
        <v>0</v>
      </c>
      <c r="BV20" s="3">
        <f t="shared" si="32"/>
        <v>0</v>
      </c>
      <c r="BW20" s="3">
        <f t="shared" si="33"/>
        <v>7448.7395232433382</v>
      </c>
      <c r="BX20" s="36">
        <v>0.45</v>
      </c>
      <c r="BY20" s="3">
        <f t="shared" si="34"/>
        <v>-3351.9327854595022</v>
      </c>
      <c r="BZ20" s="3">
        <f t="shared" si="35"/>
        <v>4096.8067377838361</v>
      </c>
      <c r="CB20" s="35">
        <v>45</v>
      </c>
      <c r="CC20" s="3">
        <f t="shared" si="36"/>
        <v>4096.8067377838361</v>
      </c>
      <c r="CD20" s="3"/>
      <c r="CE20" s="3"/>
      <c r="CF20" s="76">
        <f t="shared" si="37"/>
        <v>0</v>
      </c>
      <c r="CG20" s="3">
        <f t="shared" si="38"/>
        <v>0</v>
      </c>
      <c r="CH20" s="3">
        <f t="shared" si="39"/>
        <v>4096.8067377838361</v>
      </c>
      <c r="CI20" s="36">
        <v>0.45</v>
      </c>
      <c r="CJ20" s="3">
        <f t="shared" si="40"/>
        <v>-1843.5630320027262</v>
      </c>
      <c r="CK20" s="3">
        <f t="shared" si="41"/>
        <v>2253.2437057811098</v>
      </c>
      <c r="CM20" s="35">
        <v>45</v>
      </c>
      <c r="CN20" s="3">
        <f t="shared" si="42"/>
        <v>2253.2437057811098</v>
      </c>
      <c r="CO20" s="3"/>
      <c r="CP20" s="3"/>
      <c r="CQ20" s="76">
        <f t="shared" si="43"/>
        <v>0</v>
      </c>
      <c r="CR20" s="3">
        <f t="shared" si="44"/>
        <v>0</v>
      </c>
      <c r="CS20" s="3">
        <f t="shared" si="45"/>
        <v>2253.2437057811098</v>
      </c>
      <c r="CT20" s="36">
        <v>0.45</v>
      </c>
      <c r="CU20" s="3">
        <f t="shared" si="46"/>
        <v>-1013.9596676014994</v>
      </c>
      <c r="CV20" s="3">
        <f t="shared" si="47"/>
        <v>1239.2840381796104</v>
      </c>
      <c r="CX20" s="35">
        <v>45</v>
      </c>
      <c r="CY20" s="3">
        <f t="shared" si="48"/>
        <v>1239.2840381796104</v>
      </c>
      <c r="CZ20" s="3"/>
      <c r="DA20" s="3"/>
      <c r="DB20" s="76">
        <f t="shared" si="49"/>
        <v>0</v>
      </c>
      <c r="DC20" s="3">
        <f t="shared" si="50"/>
        <v>0</v>
      </c>
      <c r="DD20" s="3">
        <f t="shared" si="51"/>
        <v>1239.2840381796104</v>
      </c>
      <c r="DE20" s="36">
        <v>0.45</v>
      </c>
      <c r="DF20" s="3">
        <f t="shared" si="52"/>
        <v>-557.67781718082472</v>
      </c>
      <c r="DG20" s="3">
        <f t="shared" si="53"/>
        <v>681.60622099878572</v>
      </c>
    </row>
    <row r="21" spans="2:111" x14ac:dyDescent="0.25">
      <c r="B21" s="45">
        <v>46</v>
      </c>
      <c r="C21" s="46" t="s">
        <v>134</v>
      </c>
      <c r="D21" s="47">
        <v>0</v>
      </c>
      <c r="E21" s="48">
        <v>0</v>
      </c>
      <c r="F21" s="49"/>
      <c r="G21" s="50">
        <v>0</v>
      </c>
      <c r="H21" s="50">
        <v>0</v>
      </c>
      <c r="I21" s="50">
        <v>0</v>
      </c>
      <c r="J21" s="51">
        <v>0.3</v>
      </c>
      <c r="K21" s="50">
        <v>0</v>
      </c>
      <c r="L21" s="50">
        <v>0</v>
      </c>
      <c r="N21" s="35">
        <v>46</v>
      </c>
      <c r="O21" s="3"/>
      <c r="P21" s="3">
        <f t="shared" si="0"/>
        <v>0</v>
      </c>
      <c r="Q21" s="3"/>
      <c r="R21" s="76">
        <f t="shared" si="1"/>
        <v>0</v>
      </c>
      <c r="S21" s="3">
        <f t="shared" si="2"/>
        <v>0</v>
      </c>
      <c r="T21" s="3">
        <f t="shared" si="3"/>
        <v>0</v>
      </c>
      <c r="U21" s="36">
        <v>0.3</v>
      </c>
      <c r="V21" s="3">
        <f t="shared" si="4"/>
        <v>0</v>
      </c>
      <c r="W21" s="3">
        <f t="shared" si="5"/>
        <v>0</v>
      </c>
      <c r="X21"/>
      <c r="Y21" s="35">
        <v>46</v>
      </c>
      <c r="Z21" s="3">
        <f t="shared" si="6"/>
        <v>0</v>
      </c>
      <c r="AA21" s="3"/>
      <c r="AB21" s="3"/>
      <c r="AC21" s="76">
        <f t="shared" si="7"/>
        <v>0</v>
      </c>
      <c r="AD21" s="3">
        <f t="shared" si="8"/>
        <v>0</v>
      </c>
      <c r="AE21" s="3">
        <f t="shared" si="9"/>
        <v>0</v>
      </c>
      <c r="AF21" s="36">
        <v>0.3</v>
      </c>
      <c r="AG21" s="3">
        <f t="shared" si="10"/>
        <v>0</v>
      </c>
      <c r="AH21" s="3">
        <f t="shared" si="11"/>
        <v>0</v>
      </c>
      <c r="AI21"/>
      <c r="AJ21" s="35">
        <v>46</v>
      </c>
      <c r="AK21" s="3">
        <f t="shared" si="12"/>
        <v>0</v>
      </c>
      <c r="AL21" s="3"/>
      <c r="AM21" s="3"/>
      <c r="AN21" s="76">
        <f t="shared" si="13"/>
        <v>0</v>
      </c>
      <c r="AO21" s="3">
        <f t="shared" si="14"/>
        <v>0</v>
      </c>
      <c r="AP21" s="3">
        <f t="shared" si="15"/>
        <v>0</v>
      </c>
      <c r="AQ21" s="36">
        <v>0.3</v>
      </c>
      <c r="AR21" s="3">
        <f t="shared" si="16"/>
        <v>0</v>
      </c>
      <c r="AS21" s="3">
        <f t="shared" si="17"/>
        <v>0</v>
      </c>
      <c r="AT21"/>
      <c r="AU21" s="35">
        <v>46</v>
      </c>
      <c r="AV21" s="3">
        <f t="shared" si="18"/>
        <v>0</v>
      </c>
      <c r="AW21" s="3"/>
      <c r="AX21" s="3"/>
      <c r="AY21" s="76">
        <f t="shared" si="19"/>
        <v>0</v>
      </c>
      <c r="AZ21" s="3">
        <f t="shared" si="20"/>
        <v>0</v>
      </c>
      <c r="BA21" s="3">
        <f t="shared" si="21"/>
        <v>0</v>
      </c>
      <c r="BB21" s="36">
        <v>0.3</v>
      </c>
      <c r="BC21" s="3">
        <f t="shared" si="22"/>
        <v>0</v>
      </c>
      <c r="BD21" s="3">
        <f t="shared" si="23"/>
        <v>0</v>
      </c>
      <c r="BE21"/>
      <c r="BF21" s="35">
        <v>46</v>
      </c>
      <c r="BG21" s="3">
        <f t="shared" si="24"/>
        <v>0</v>
      </c>
      <c r="BH21" s="3"/>
      <c r="BI21" s="3"/>
      <c r="BJ21" s="76">
        <f t="shared" si="25"/>
        <v>0</v>
      </c>
      <c r="BK21" s="3">
        <f t="shared" si="26"/>
        <v>0</v>
      </c>
      <c r="BL21" s="3">
        <f t="shared" si="27"/>
        <v>0</v>
      </c>
      <c r="BM21" s="36">
        <v>0.3</v>
      </c>
      <c r="BN21" s="3">
        <f t="shared" si="28"/>
        <v>0</v>
      </c>
      <c r="BO21" s="3">
        <f t="shared" si="29"/>
        <v>0</v>
      </c>
      <c r="BQ21" s="35">
        <v>46</v>
      </c>
      <c r="BR21" s="3">
        <f t="shared" si="30"/>
        <v>0</v>
      </c>
      <c r="BS21" s="3"/>
      <c r="BT21" s="3"/>
      <c r="BU21" s="76">
        <f t="shared" si="31"/>
        <v>0</v>
      </c>
      <c r="BV21" s="3">
        <f t="shared" si="32"/>
        <v>0</v>
      </c>
      <c r="BW21" s="3">
        <f t="shared" si="33"/>
        <v>0</v>
      </c>
      <c r="BX21" s="36">
        <v>0.3</v>
      </c>
      <c r="BY21" s="3">
        <f t="shared" si="34"/>
        <v>0</v>
      </c>
      <c r="BZ21" s="3">
        <f t="shared" si="35"/>
        <v>0</v>
      </c>
      <c r="CB21" s="35">
        <v>46</v>
      </c>
      <c r="CC21" s="3">
        <f t="shared" si="36"/>
        <v>0</v>
      </c>
      <c r="CD21" s="3"/>
      <c r="CE21" s="3"/>
      <c r="CF21" s="76">
        <f t="shared" si="37"/>
        <v>0</v>
      </c>
      <c r="CG21" s="3">
        <f t="shared" si="38"/>
        <v>0</v>
      </c>
      <c r="CH21" s="3">
        <f t="shared" si="39"/>
        <v>0</v>
      </c>
      <c r="CI21" s="36">
        <v>0.3</v>
      </c>
      <c r="CJ21" s="3">
        <f t="shared" si="40"/>
        <v>0</v>
      </c>
      <c r="CK21" s="3">
        <f t="shared" si="41"/>
        <v>0</v>
      </c>
      <c r="CM21" s="35">
        <v>46</v>
      </c>
      <c r="CN21" s="3">
        <f t="shared" si="42"/>
        <v>0</v>
      </c>
      <c r="CO21" s="3"/>
      <c r="CP21" s="3"/>
      <c r="CQ21" s="76">
        <f t="shared" si="43"/>
        <v>0</v>
      </c>
      <c r="CR21" s="3">
        <f t="shared" si="44"/>
        <v>0</v>
      </c>
      <c r="CS21" s="3">
        <f t="shared" si="45"/>
        <v>0</v>
      </c>
      <c r="CT21" s="36">
        <v>0.3</v>
      </c>
      <c r="CU21" s="3">
        <f t="shared" si="46"/>
        <v>0</v>
      </c>
      <c r="CV21" s="3">
        <f t="shared" si="47"/>
        <v>0</v>
      </c>
      <c r="CX21" s="35">
        <v>46</v>
      </c>
      <c r="CY21" s="3">
        <f t="shared" si="48"/>
        <v>0</v>
      </c>
      <c r="CZ21" s="3"/>
      <c r="DA21" s="3"/>
      <c r="DB21" s="76">
        <f t="shared" si="49"/>
        <v>0</v>
      </c>
      <c r="DC21" s="3">
        <f t="shared" si="50"/>
        <v>0</v>
      </c>
      <c r="DD21" s="3">
        <f t="shared" si="51"/>
        <v>0</v>
      </c>
      <c r="DE21" s="36">
        <v>0.3</v>
      </c>
      <c r="DF21" s="3">
        <f t="shared" si="52"/>
        <v>0</v>
      </c>
      <c r="DG21" s="3">
        <f t="shared" si="53"/>
        <v>0</v>
      </c>
    </row>
    <row r="22" spans="2:111" x14ac:dyDescent="0.25">
      <c r="B22" s="45">
        <v>47</v>
      </c>
      <c r="C22" s="46" t="s">
        <v>135</v>
      </c>
      <c r="D22" s="47">
        <v>142837922.49016204</v>
      </c>
      <c r="E22" s="54">
        <v>23403775.27610033</v>
      </c>
      <c r="F22" s="49"/>
      <c r="G22" s="50">
        <v>166241697.76626238</v>
      </c>
      <c r="H22" s="50">
        <v>11701887.638050165</v>
      </c>
      <c r="I22" s="50">
        <v>177943585.40431255</v>
      </c>
      <c r="J22" s="51">
        <v>0.08</v>
      </c>
      <c r="K22" s="50">
        <v>14235486.832345005</v>
      </c>
      <c r="L22" s="50">
        <v>152006210.93391737</v>
      </c>
      <c r="N22" s="35">
        <v>47</v>
      </c>
      <c r="O22" s="3"/>
      <c r="P22" s="3">
        <f t="shared" si="0"/>
        <v>23403775.27610033</v>
      </c>
      <c r="Q22" s="3"/>
      <c r="R22" s="76">
        <f t="shared" si="1"/>
        <v>23403775.27610033</v>
      </c>
      <c r="S22" s="3">
        <f t="shared" si="2"/>
        <v>23403775.27610033</v>
      </c>
      <c r="T22" s="3">
        <f t="shared" si="3"/>
        <v>23403775.27610033</v>
      </c>
      <c r="U22" s="36">
        <v>0.08</v>
      </c>
      <c r="V22" s="3">
        <f t="shared" si="4"/>
        <v>-1872302.0220880264</v>
      </c>
      <c r="W22" s="3">
        <f t="shared" si="5"/>
        <v>21531473.254012305</v>
      </c>
      <c r="X22"/>
      <c r="Y22" s="35">
        <v>47</v>
      </c>
      <c r="Z22" s="3">
        <f t="shared" si="6"/>
        <v>21531473.254012305</v>
      </c>
      <c r="AA22" s="3"/>
      <c r="AB22" s="3"/>
      <c r="AC22" s="76">
        <f t="shared" si="7"/>
        <v>0</v>
      </c>
      <c r="AD22" s="3">
        <f t="shared" si="8"/>
        <v>0</v>
      </c>
      <c r="AE22" s="3">
        <f t="shared" si="9"/>
        <v>21531473.254012305</v>
      </c>
      <c r="AF22" s="36">
        <v>0.08</v>
      </c>
      <c r="AG22" s="3">
        <f t="shared" si="10"/>
        <v>-1722517.8603209844</v>
      </c>
      <c r="AH22" s="3">
        <f t="shared" si="11"/>
        <v>19808955.39369132</v>
      </c>
      <c r="AI22"/>
      <c r="AJ22" s="35">
        <v>47</v>
      </c>
      <c r="AK22" s="3">
        <f t="shared" si="12"/>
        <v>19808955.39369132</v>
      </c>
      <c r="AL22" s="3"/>
      <c r="AM22" s="3"/>
      <c r="AN22" s="76">
        <f t="shared" si="13"/>
        <v>0</v>
      </c>
      <c r="AO22" s="3">
        <f t="shared" si="14"/>
        <v>0</v>
      </c>
      <c r="AP22" s="3">
        <f t="shared" si="15"/>
        <v>19808955.39369132</v>
      </c>
      <c r="AQ22" s="36">
        <v>0.08</v>
      </c>
      <c r="AR22" s="3">
        <f t="shared" si="16"/>
        <v>-1584716.4314953056</v>
      </c>
      <c r="AS22" s="3">
        <f t="shared" si="17"/>
        <v>18224238.962196015</v>
      </c>
      <c r="AT22"/>
      <c r="AU22" s="35">
        <v>47</v>
      </c>
      <c r="AV22" s="3">
        <f t="shared" si="18"/>
        <v>18224238.962196015</v>
      </c>
      <c r="AW22" s="3"/>
      <c r="AX22" s="3"/>
      <c r="AY22" s="76">
        <f t="shared" si="19"/>
        <v>0</v>
      </c>
      <c r="AZ22" s="3">
        <f t="shared" si="20"/>
        <v>0</v>
      </c>
      <c r="BA22" s="3">
        <f t="shared" si="21"/>
        <v>18224238.962196015</v>
      </c>
      <c r="BB22" s="36">
        <v>0.08</v>
      </c>
      <c r="BC22" s="3">
        <f t="shared" si="22"/>
        <v>-1457939.1169756812</v>
      </c>
      <c r="BD22" s="3">
        <f t="shared" si="23"/>
        <v>16766299.845220333</v>
      </c>
      <c r="BE22"/>
      <c r="BF22" s="35">
        <v>47</v>
      </c>
      <c r="BG22" s="3">
        <f t="shared" si="24"/>
        <v>16766299.845220333</v>
      </c>
      <c r="BH22" s="3"/>
      <c r="BI22" s="3"/>
      <c r="BJ22" s="76">
        <f t="shared" si="25"/>
        <v>0</v>
      </c>
      <c r="BK22" s="3">
        <f t="shared" si="26"/>
        <v>0</v>
      </c>
      <c r="BL22" s="3">
        <f t="shared" si="27"/>
        <v>16766299.845220333</v>
      </c>
      <c r="BM22" s="36">
        <v>0.08</v>
      </c>
      <c r="BN22" s="3">
        <f t="shared" si="28"/>
        <v>-1341303.9876176266</v>
      </c>
      <c r="BO22" s="3">
        <f t="shared" si="29"/>
        <v>15424995.857602706</v>
      </c>
      <c r="BQ22" s="35">
        <v>47</v>
      </c>
      <c r="BR22" s="3">
        <f t="shared" si="30"/>
        <v>15424995.857602706</v>
      </c>
      <c r="BS22" s="3"/>
      <c r="BT22" s="3"/>
      <c r="BU22" s="76">
        <f t="shared" si="31"/>
        <v>0</v>
      </c>
      <c r="BV22" s="3">
        <f t="shared" si="32"/>
        <v>0</v>
      </c>
      <c r="BW22" s="3">
        <f t="shared" si="33"/>
        <v>15424995.857602706</v>
      </c>
      <c r="BX22" s="36">
        <v>0.08</v>
      </c>
      <c r="BY22" s="3">
        <f t="shared" si="34"/>
        <v>-1233999.6686082166</v>
      </c>
      <c r="BZ22" s="3">
        <f t="shared" si="35"/>
        <v>14190996.18899449</v>
      </c>
      <c r="CB22" s="35">
        <v>47</v>
      </c>
      <c r="CC22" s="3">
        <f t="shared" si="36"/>
        <v>14190996.18899449</v>
      </c>
      <c r="CD22" s="3"/>
      <c r="CE22" s="3"/>
      <c r="CF22" s="76">
        <f t="shared" si="37"/>
        <v>0</v>
      </c>
      <c r="CG22" s="3">
        <f t="shared" si="38"/>
        <v>0</v>
      </c>
      <c r="CH22" s="3">
        <f t="shared" si="39"/>
        <v>14190996.18899449</v>
      </c>
      <c r="CI22" s="36">
        <v>0.08</v>
      </c>
      <c r="CJ22" s="3">
        <f t="shared" si="40"/>
        <v>-1135279.6951195593</v>
      </c>
      <c r="CK22" s="3">
        <f t="shared" si="41"/>
        <v>13055716.49387493</v>
      </c>
      <c r="CM22" s="35">
        <v>47</v>
      </c>
      <c r="CN22" s="3">
        <f t="shared" si="42"/>
        <v>13055716.49387493</v>
      </c>
      <c r="CO22" s="3"/>
      <c r="CP22" s="3"/>
      <c r="CQ22" s="76">
        <f t="shared" si="43"/>
        <v>0</v>
      </c>
      <c r="CR22" s="3">
        <f t="shared" si="44"/>
        <v>0</v>
      </c>
      <c r="CS22" s="3">
        <f t="shared" si="45"/>
        <v>13055716.49387493</v>
      </c>
      <c r="CT22" s="36">
        <v>0.08</v>
      </c>
      <c r="CU22" s="3">
        <f t="shared" si="46"/>
        <v>-1044457.3195099944</v>
      </c>
      <c r="CV22" s="3">
        <f t="shared" si="47"/>
        <v>12011259.174364936</v>
      </c>
      <c r="CX22" s="35">
        <v>47</v>
      </c>
      <c r="CY22" s="3">
        <f t="shared" si="48"/>
        <v>12011259.174364936</v>
      </c>
      <c r="CZ22" s="3"/>
      <c r="DA22" s="3"/>
      <c r="DB22" s="76">
        <f t="shared" si="49"/>
        <v>0</v>
      </c>
      <c r="DC22" s="3">
        <f t="shared" si="50"/>
        <v>0</v>
      </c>
      <c r="DD22" s="3">
        <f t="shared" si="51"/>
        <v>12011259.174364936</v>
      </c>
      <c r="DE22" s="36">
        <v>0.08</v>
      </c>
      <c r="DF22" s="3">
        <f t="shared" si="52"/>
        <v>-960900.7339491949</v>
      </c>
      <c r="DG22" s="3">
        <f t="shared" si="53"/>
        <v>11050358.44041574</v>
      </c>
    </row>
    <row r="23" spans="2:111" x14ac:dyDescent="0.25">
      <c r="B23" s="45">
        <v>50</v>
      </c>
      <c r="C23" s="46" t="s">
        <v>136</v>
      </c>
      <c r="D23" s="47">
        <v>130500.44999999998</v>
      </c>
      <c r="E23" s="48">
        <v>0</v>
      </c>
      <c r="F23" s="49"/>
      <c r="G23" s="50">
        <v>130500.44999999998</v>
      </c>
      <c r="H23" s="50">
        <v>0</v>
      </c>
      <c r="I23" s="50">
        <v>130500.44999999998</v>
      </c>
      <c r="J23" s="51">
        <v>0.55000000000000004</v>
      </c>
      <c r="K23" s="50">
        <v>71775.247499999998</v>
      </c>
      <c r="L23" s="50">
        <v>58725.202499999985</v>
      </c>
      <c r="N23" s="35">
        <v>50</v>
      </c>
      <c r="O23" s="3"/>
      <c r="P23" s="3">
        <f t="shared" si="0"/>
        <v>0</v>
      </c>
      <c r="Q23" s="3"/>
      <c r="R23" s="76">
        <f t="shared" si="1"/>
        <v>0</v>
      </c>
      <c r="S23" s="3">
        <f t="shared" si="2"/>
        <v>0</v>
      </c>
      <c r="T23" s="3">
        <f t="shared" si="3"/>
        <v>0</v>
      </c>
      <c r="U23" s="36">
        <v>0.55000000000000004</v>
      </c>
      <c r="V23" s="3">
        <f t="shared" si="4"/>
        <v>0</v>
      </c>
      <c r="W23" s="3">
        <f t="shared" si="5"/>
        <v>0</v>
      </c>
      <c r="X23"/>
      <c r="Y23" s="35">
        <v>50</v>
      </c>
      <c r="Z23" s="3">
        <f t="shared" si="6"/>
        <v>0</v>
      </c>
      <c r="AA23" s="3"/>
      <c r="AB23" s="3"/>
      <c r="AC23" s="76">
        <f t="shared" si="7"/>
        <v>0</v>
      </c>
      <c r="AD23" s="3">
        <f t="shared" si="8"/>
        <v>0</v>
      </c>
      <c r="AE23" s="3">
        <f t="shared" si="9"/>
        <v>0</v>
      </c>
      <c r="AF23" s="36">
        <v>0.55000000000000004</v>
      </c>
      <c r="AG23" s="3">
        <f t="shared" si="10"/>
        <v>0</v>
      </c>
      <c r="AH23" s="3">
        <f t="shared" si="11"/>
        <v>0</v>
      </c>
      <c r="AI23"/>
      <c r="AJ23" s="35">
        <v>50</v>
      </c>
      <c r="AK23" s="3">
        <f t="shared" si="12"/>
        <v>0</v>
      </c>
      <c r="AL23" s="3"/>
      <c r="AM23" s="3"/>
      <c r="AN23" s="76">
        <f t="shared" si="13"/>
        <v>0</v>
      </c>
      <c r="AO23" s="3">
        <f t="shared" si="14"/>
        <v>0</v>
      </c>
      <c r="AP23" s="3">
        <f t="shared" si="15"/>
        <v>0</v>
      </c>
      <c r="AQ23" s="36">
        <v>0.55000000000000004</v>
      </c>
      <c r="AR23" s="3">
        <f t="shared" si="16"/>
        <v>0</v>
      </c>
      <c r="AS23" s="3">
        <f t="shared" si="17"/>
        <v>0</v>
      </c>
      <c r="AT23"/>
      <c r="AU23" s="35">
        <v>50</v>
      </c>
      <c r="AV23" s="3">
        <f t="shared" si="18"/>
        <v>0</v>
      </c>
      <c r="AW23" s="3"/>
      <c r="AX23" s="3"/>
      <c r="AY23" s="76">
        <f t="shared" si="19"/>
        <v>0</v>
      </c>
      <c r="AZ23" s="3">
        <f t="shared" si="20"/>
        <v>0</v>
      </c>
      <c r="BA23" s="3">
        <f t="shared" si="21"/>
        <v>0</v>
      </c>
      <c r="BB23" s="36">
        <v>0.55000000000000004</v>
      </c>
      <c r="BC23" s="3">
        <f t="shared" si="22"/>
        <v>0</v>
      </c>
      <c r="BD23" s="3">
        <f t="shared" si="23"/>
        <v>0</v>
      </c>
      <c r="BE23"/>
      <c r="BF23" s="35">
        <v>50</v>
      </c>
      <c r="BG23" s="3">
        <f t="shared" si="24"/>
        <v>0</v>
      </c>
      <c r="BH23" s="3"/>
      <c r="BI23" s="3"/>
      <c r="BJ23" s="76">
        <f t="shared" si="25"/>
        <v>0</v>
      </c>
      <c r="BK23" s="3">
        <f t="shared" si="26"/>
        <v>0</v>
      </c>
      <c r="BL23" s="3">
        <f t="shared" si="27"/>
        <v>0</v>
      </c>
      <c r="BM23" s="36">
        <v>0.55000000000000004</v>
      </c>
      <c r="BN23" s="3">
        <f t="shared" si="28"/>
        <v>0</v>
      </c>
      <c r="BO23" s="3">
        <f t="shared" si="29"/>
        <v>0</v>
      </c>
      <c r="BQ23" s="35">
        <v>50</v>
      </c>
      <c r="BR23" s="3">
        <f t="shared" si="30"/>
        <v>0</v>
      </c>
      <c r="BS23" s="3"/>
      <c r="BT23" s="3"/>
      <c r="BU23" s="76">
        <f t="shared" si="31"/>
        <v>0</v>
      </c>
      <c r="BV23" s="3">
        <f t="shared" si="32"/>
        <v>0</v>
      </c>
      <c r="BW23" s="3">
        <f t="shared" si="33"/>
        <v>0</v>
      </c>
      <c r="BX23" s="36">
        <v>0.55000000000000004</v>
      </c>
      <c r="BY23" s="3">
        <f t="shared" si="34"/>
        <v>0</v>
      </c>
      <c r="BZ23" s="3">
        <f t="shared" si="35"/>
        <v>0</v>
      </c>
      <c r="CB23" s="35">
        <v>50</v>
      </c>
      <c r="CC23" s="3">
        <f t="shared" si="36"/>
        <v>0</v>
      </c>
      <c r="CD23" s="3"/>
      <c r="CE23" s="3"/>
      <c r="CF23" s="76">
        <f t="shared" si="37"/>
        <v>0</v>
      </c>
      <c r="CG23" s="3">
        <f t="shared" si="38"/>
        <v>0</v>
      </c>
      <c r="CH23" s="3">
        <f t="shared" si="39"/>
        <v>0</v>
      </c>
      <c r="CI23" s="36">
        <v>0.55000000000000004</v>
      </c>
      <c r="CJ23" s="3">
        <f t="shared" si="40"/>
        <v>0</v>
      </c>
      <c r="CK23" s="3">
        <f t="shared" si="41"/>
        <v>0</v>
      </c>
      <c r="CM23" s="35">
        <v>50</v>
      </c>
      <c r="CN23" s="3">
        <f t="shared" si="42"/>
        <v>0</v>
      </c>
      <c r="CO23" s="3"/>
      <c r="CP23" s="3"/>
      <c r="CQ23" s="76">
        <f t="shared" si="43"/>
        <v>0</v>
      </c>
      <c r="CR23" s="3">
        <f t="shared" si="44"/>
        <v>0</v>
      </c>
      <c r="CS23" s="3">
        <f t="shared" si="45"/>
        <v>0</v>
      </c>
      <c r="CT23" s="36">
        <v>0.55000000000000004</v>
      </c>
      <c r="CU23" s="3">
        <f t="shared" si="46"/>
        <v>0</v>
      </c>
      <c r="CV23" s="3">
        <f t="shared" si="47"/>
        <v>0</v>
      </c>
      <c r="CX23" s="35">
        <v>50</v>
      </c>
      <c r="CY23" s="3">
        <f t="shared" si="48"/>
        <v>0</v>
      </c>
      <c r="CZ23" s="3"/>
      <c r="DA23" s="3"/>
      <c r="DB23" s="76">
        <f t="shared" si="49"/>
        <v>0</v>
      </c>
      <c r="DC23" s="3">
        <f t="shared" si="50"/>
        <v>0</v>
      </c>
      <c r="DD23" s="3">
        <f t="shared" si="51"/>
        <v>0</v>
      </c>
      <c r="DE23" s="36">
        <v>0.55000000000000004</v>
      </c>
      <c r="DF23" s="3">
        <f t="shared" si="52"/>
        <v>0</v>
      </c>
      <c r="DG23" s="3">
        <f t="shared" si="53"/>
        <v>0</v>
      </c>
    </row>
    <row r="24" spans="2:111" x14ac:dyDescent="0.25">
      <c r="B24" s="45">
        <v>52</v>
      </c>
      <c r="C24" s="46" t="s">
        <v>137</v>
      </c>
      <c r="D24" s="47">
        <v>0</v>
      </c>
      <c r="E24" s="48">
        <v>0</v>
      </c>
      <c r="F24" s="49"/>
      <c r="G24" s="50">
        <v>0</v>
      </c>
      <c r="H24" s="50">
        <v>0</v>
      </c>
      <c r="I24" s="50">
        <v>0</v>
      </c>
      <c r="J24" s="51">
        <v>1</v>
      </c>
      <c r="K24" s="50">
        <v>0</v>
      </c>
      <c r="L24" s="50">
        <v>0</v>
      </c>
      <c r="N24" s="35">
        <v>52</v>
      </c>
      <c r="O24" s="3"/>
      <c r="P24" s="3">
        <f t="shared" si="0"/>
        <v>0</v>
      </c>
      <c r="Q24" s="3"/>
      <c r="R24" s="76">
        <f t="shared" si="1"/>
        <v>0</v>
      </c>
      <c r="S24" s="3">
        <f t="shared" si="2"/>
        <v>0</v>
      </c>
      <c r="T24" s="3">
        <f t="shared" si="3"/>
        <v>0</v>
      </c>
      <c r="U24" s="36">
        <v>0.55000000000000004</v>
      </c>
      <c r="V24" s="3">
        <f t="shared" si="4"/>
        <v>0</v>
      </c>
      <c r="W24" s="3">
        <f t="shared" si="5"/>
        <v>0</v>
      </c>
      <c r="X24"/>
      <c r="Y24" s="35">
        <v>52</v>
      </c>
      <c r="Z24" s="3">
        <f t="shared" si="6"/>
        <v>0</v>
      </c>
      <c r="AA24" s="3"/>
      <c r="AB24" s="3"/>
      <c r="AC24" s="76">
        <f t="shared" si="7"/>
        <v>0</v>
      </c>
      <c r="AD24" s="3">
        <f t="shared" si="8"/>
        <v>0</v>
      </c>
      <c r="AE24" s="3">
        <f t="shared" si="9"/>
        <v>0</v>
      </c>
      <c r="AF24" s="36">
        <v>0.55000000000000004</v>
      </c>
      <c r="AG24" s="3">
        <f t="shared" si="10"/>
        <v>0</v>
      </c>
      <c r="AH24" s="3">
        <f t="shared" si="11"/>
        <v>0</v>
      </c>
      <c r="AI24"/>
      <c r="AJ24" s="35">
        <v>52</v>
      </c>
      <c r="AK24" s="3">
        <f t="shared" si="12"/>
        <v>0</v>
      </c>
      <c r="AL24" s="3"/>
      <c r="AM24" s="3"/>
      <c r="AN24" s="76">
        <f t="shared" si="13"/>
        <v>0</v>
      </c>
      <c r="AO24" s="3">
        <f t="shared" si="14"/>
        <v>0</v>
      </c>
      <c r="AP24" s="3">
        <f t="shared" si="15"/>
        <v>0</v>
      </c>
      <c r="AQ24" s="36">
        <v>0.55000000000000004</v>
      </c>
      <c r="AR24" s="3">
        <f t="shared" si="16"/>
        <v>0</v>
      </c>
      <c r="AS24" s="3">
        <f t="shared" si="17"/>
        <v>0</v>
      </c>
      <c r="AT24"/>
      <c r="AU24" s="35">
        <v>52</v>
      </c>
      <c r="AV24" s="3">
        <f t="shared" si="18"/>
        <v>0</v>
      </c>
      <c r="AW24" s="3"/>
      <c r="AX24" s="3"/>
      <c r="AY24" s="76">
        <f t="shared" si="19"/>
        <v>0</v>
      </c>
      <c r="AZ24" s="3">
        <f t="shared" si="20"/>
        <v>0</v>
      </c>
      <c r="BA24" s="3">
        <f t="shared" si="21"/>
        <v>0</v>
      </c>
      <c r="BB24" s="36">
        <v>0.55000000000000004</v>
      </c>
      <c r="BC24" s="3">
        <f t="shared" si="22"/>
        <v>0</v>
      </c>
      <c r="BD24" s="3">
        <f t="shared" si="23"/>
        <v>0</v>
      </c>
      <c r="BE24"/>
      <c r="BF24" s="35">
        <v>52</v>
      </c>
      <c r="BG24" s="3">
        <f t="shared" si="24"/>
        <v>0</v>
      </c>
      <c r="BH24" s="3"/>
      <c r="BI24" s="3"/>
      <c r="BJ24" s="76">
        <f t="shared" si="25"/>
        <v>0</v>
      </c>
      <c r="BK24" s="3">
        <f t="shared" si="26"/>
        <v>0</v>
      </c>
      <c r="BL24" s="3">
        <f t="shared" si="27"/>
        <v>0</v>
      </c>
      <c r="BM24" s="36">
        <v>0.55000000000000004</v>
      </c>
      <c r="BN24" s="3">
        <f t="shared" si="28"/>
        <v>0</v>
      </c>
      <c r="BO24" s="3">
        <f t="shared" si="29"/>
        <v>0</v>
      </c>
      <c r="BQ24" s="35">
        <v>52</v>
      </c>
      <c r="BR24" s="3">
        <f t="shared" si="30"/>
        <v>0</v>
      </c>
      <c r="BS24" s="3"/>
      <c r="BT24" s="3"/>
      <c r="BU24" s="76">
        <f t="shared" si="31"/>
        <v>0</v>
      </c>
      <c r="BV24" s="3">
        <f t="shared" si="32"/>
        <v>0</v>
      </c>
      <c r="BW24" s="3">
        <f t="shared" si="33"/>
        <v>0</v>
      </c>
      <c r="BX24" s="36">
        <v>0.55000000000000004</v>
      </c>
      <c r="BY24" s="3">
        <f t="shared" si="34"/>
        <v>0</v>
      </c>
      <c r="BZ24" s="3">
        <f t="shared" si="35"/>
        <v>0</v>
      </c>
      <c r="CB24" s="35">
        <v>52</v>
      </c>
      <c r="CC24" s="3">
        <f t="shared" si="36"/>
        <v>0</v>
      </c>
      <c r="CD24" s="3"/>
      <c r="CE24" s="3"/>
      <c r="CF24" s="76">
        <f t="shared" si="37"/>
        <v>0</v>
      </c>
      <c r="CG24" s="3">
        <f t="shared" si="38"/>
        <v>0</v>
      </c>
      <c r="CH24" s="3">
        <f t="shared" si="39"/>
        <v>0</v>
      </c>
      <c r="CI24" s="36">
        <v>0.55000000000000004</v>
      </c>
      <c r="CJ24" s="3">
        <f t="shared" si="40"/>
        <v>0</v>
      </c>
      <c r="CK24" s="3">
        <f t="shared" si="41"/>
        <v>0</v>
      </c>
      <c r="CM24" s="35">
        <v>52</v>
      </c>
      <c r="CN24" s="3">
        <f t="shared" si="42"/>
        <v>0</v>
      </c>
      <c r="CO24" s="3"/>
      <c r="CP24" s="3"/>
      <c r="CQ24" s="76">
        <f t="shared" si="43"/>
        <v>0</v>
      </c>
      <c r="CR24" s="3">
        <f t="shared" si="44"/>
        <v>0</v>
      </c>
      <c r="CS24" s="3">
        <f t="shared" si="45"/>
        <v>0</v>
      </c>
      <c r="CT24" s="36">
        <v>0.55000000000000004</v>
      </c>
      <c r="CU24" s="3">
        <f t="shared" si="46"/>
        <v>0</v>
      </c>
      <c r="CV24" s="3">
        <f t="shared" si="47"/>
        <v>0</v>
      </c>
      <c r="CX24" s="35">
        <v>52</v>
      </c>
      <c r="CY24" s="3">
        <f t="shared" si="48"/>
        <v>0</v>
      </c>
      <c r="CZ24" s="3"/>
      <c r="DA24" s="3"/>
      <c r="DB24" s="76">
        <f t="shared" si="49"/>
        <v>0</v>
      </c>
      <c r="DC24" s="3">
        <f t="shared" si="50"/>
        <v>0</v>
      </c>
      <c r="DD24" s="3">
        <f t="shared" si="51"/>
        <v>0</v>
      </c>
      <c r="DE24" s="36">
        <v>0.55000000000000004</v>
      </c>
      <c r="DF24" s="3">
        <f t="shared" si="52"/>
        <v>0</v>
      </c>
      <c r="DG24" s="3">
        <f t="shared" si="53"/>
        <v>0</v>
      </c>
    </row>
    <row r="25" spans="2:111" x14ac:dyDescent="0.25">
      <c r="B25" s="45">
        <v>95</v>
      </c>
      <c r="C25" s="46" t="s">
        <v>138</v>
      </c>
      <c r="D25" s="47">
        <v>0</v>
      </c>
      <c r="E25" s="48">
        <v>0</v>
      </c>
      <c r="F25" s="49"/>
      <c r="G25" s="50">
        <v>0</v>
      </c>
      <c r="H25" s="50">
        <v>0</v>
      </c>
      <c r="I25" s="50">
        <v>0</v>
      </c>
      <c r="J25" s="51">
        <v>0</v>
      </c>
      <c r="K25" s="50">
        <v>0</v>
      </c>
      <c r="L25" s="50">
        <v>0</v>
      </c>
      <c r="N25" s="35">
        <v>95</v>
      </c>
      <c r="O25" s="3"/>
      <c r="P25" s="3">
        <f t="shared" si="0"/>
        <v>0</v>
      </c>
      <c r="Q25" s="3"/>
      <c r="R25" s="76">
        <f t="shared" si="1"/>
        <v>0</v>
      </c>
      <c r="S25" s="3">
        <f t="shared" si="2"/>
        <v>0</v>
      </c>
      <c r="T25" s="3">
        <f t="shared" si="3"/>
        <v>0</v>
      </c>
      <c r="U25" s="36">
        <v>0</v>
      </c>
      <c r="V25" s="3">
        <f t="shared" si="4"/>
        <v>0</v>
      </c>
      <c r="W25" s="3">
        <f t="shared" si="5"/>
        <v>0</v>
      </c>
      <c r="X25"/>
      <c r="Y25" s="35">
        <v>95</v>
      </c>
      <c r="Z25" s="3">
        <f t="shared" si="6"/>
        <v>0</v>
      </c>
      <c r="AA25" s="3"/>
      <c r="AB25" s="3"/>
      <c r="AC25" s="76">
        <f t="shared" si="7"/>
        <v>0</v>
      </c>
      <c r="AD25" s="3">
        <f t="shared" si="8"/>
        <v>0</v>
      </c>
      <c r="AE25" s="3">
        <f t="shared" si="9"/>
        <v>0</v>
      </c>
      <c r="AF25" s="36">
        <v>0</v>
      </c>
      <c r="AG25" s="3">
        <f t="shared" si="10"/>
        <v>0</v>
      </c>
      <c r="AH25" s="3">
        <f t="shared" si="11"/>
        <v>0</v>
      </c>
      <c r="AI25"/>
      <c r="AJ25" s="35">
        <v>95</v>
      </c>
      <c r="AK25" s="3">
        <f t="shared" si="12"/>
        <v>0</v>
      </c>
      <c r="AL25" s="3"/>
      <c r="AM25" s="3"/>
      <c r="AN25" s="76">
        <f t="shared" si="13"/>
        <v>0</v>
      </c>
      <c r="AO25" s="3">
        <f t="shared" si="14"/>
        <v>0</v>
      </c>
      <c r="AP25" s="3">
        <f t="shared" si="15"/>
        <v>0</v>
      </c>
      <c r="AQ25" s="36">
        <v>0</v>
      </c>
      <c r="AR25" s="3">
        <f t="shared" si="16"/>
        <v>0</v>
      </c>
      <c r="AS25" s="3">
        <f t="shared" si="17"/>
        <v>0</v>
      </c>
      <c r="AT25"/>
      <c r="AU25" s="35">
        <v>95</v>
      </c>
      <c r="AV25" s="3">
        <f t="shared" si="18"/>
        <v>0</v>
      </c>
      <c r="AW25" s="3"/>
      <c r="AX25" s="3"/>
      <c r="AY25" s="76">
        <f t="shared" si="19"/>
        <v>0</v>
      </c>
      <c r="AZ25" s="3">
        <f t="shared" si="20"/>
        <v>0</v>
      </c>
      <c r="BA25" s="3">
        <f t="shared" si="21"/>
        <v>0</v>
      </c>
      <c r="BB25" s="36">
        <v>0</v>
      </c>
      <c r="BC25" s="3">
        <f t="shared" si="22"/>
        <v>0</v>
      </c>
      <c r="BD25" s="3">
        <f t="shared" si="23"/>
        <v>0</v>
      </c>
      <c r="BE25"/>
      <c r="BF25" s="35">
        <v>95</v>
      </c>
      <c r="BG25" s="3">
        <f t="shared" si="24"/>
        <v>0</v>
      </c>
      <c r="BH25" s="3"/>
      <c r="BI25" s="3"/>
      <c r="BJ25" s="76">
        <f t="shared" si="25"/>
        <v>0</v>
      </c>
      <c r="BK25" s="3">
        <f t="shared" si="26"/>
        <v>0</v>
      </c>
      <c r="BL25" s="3">
        <f t="shared" si="27"/>
        <v>0</v>
      </c>
      <c r="BM25" s="36">
        <v>0</v>
      </c>
      <c r="BN25" s="3">
        <f t="shared" si="28"/>
        <v>0</v>
      </c>
      <c r="BO25" s="3">
        <f t="shared" si="29"/>
        <v>0</v>
      </c>
      <c r="BQ25" s="35">
        <v>95</v>
      </c>
      <c r="BR25" s="3">
        <f t="shared" si="30"/>
        <v>0</v>
      </c>
      <c r="BS25" s="3"/>
      <c r="BT25" s="3"/>
      <c r="BU25" s="76">
        <f t="shared" si="31"/>
        <v>0</v>
      </c>
      <c r="BV25" s="3">
        <f t="shared" si="32"/>
        <v>0</v>
      </c>
      <c r="BW25" s="3">
        <f t="shared" si="33"/>
        <v>0</v>
      </c>
      <c r="BX25" s="36">
        <v>0</v>
      </c>
      <c r="BY25" s="3">
        <f t="shared" si="34"/>
        <v>0</v>
      </c>
      <c r="BZ25" s="3">
        <f t="shared" si="35"/>
        <v>0</v>
      </c>
      <c r="CB25" s="35">
        <v>95</v>
      </c>
      <c r="CC25" s="3">
        <f t="shared" si="36"/>
        <v>0</v>
      </c>
      <c r="CD25" s="3"/>
      <c r="CE25" s="3"/>
      <c r="CF25" s="76">
        <f t="shared" si="37"/>
        <v>0</v>
      </c>
      <c r="CG25" s="3">
        <f t="shared" si="38"/>
        <v>0</v>
      </c>
      <c r="CH25" s="3">
        <f t="shared" si="39"/>
        <v>0</v>
      </c>
      <c r="CI25" s="36">
        <v>0</v>
      </c>
      <c r="CJ25" s="3">
        <f t="shared" si="40"/>
        <v>0</v>
      </c>
      <c r="CK25" s="3">
        <f t="shared" si="41"/>
        <v>0</v>
      </c>
      <c r="CM25" s="35">
        <v>95</v>
      </c>
      <c r="CN25" s="3">
        <f t="shared" si="42"/>
        <v>0</v>
      </c>
      <c r="CO25" s="3"/>
      <c r="CP25" s="3"/>
      <c r="CQ25" s="76">
        <f t="shared" si="43"/>
        <v>0</v>
      </c>
      <c r="CR25" s="3">
        <f t="shared" si="44"/>
        <v>0</v>
      </c>
      <c r="CS25" s="3">
        <f t="shared" si="45"/>
        <v>0</v>
      </c>
      <c r="CT25" s="36">
        <v>0</v>
      </c>
      <c r="CU25" s="3">
        <f t="shared" si="46"/>
        <v>0</v>
      </c>
      <c r="CV25" s="3">
        <f t="shared" si="47"/>
        <v>0</v>
      </c>
      <c r="CX25" s="35">
        <v>95</v>
      </c>
      <c r="CY25" s="3">
        <f t="shared" si="48"/>
        <v>0</v>
      </c>
      <c r="CZ25" s="3"/>
      <c r="DA25" s="3"/>
      <c r="DB25" s="76">
        <f t="shared" si="49"/>
        <v>0</v>
      </c>
      <c r="DC25" s="3">
        <f t="shared" si="50"/>
        <v>0</v>
      </c>
      <c r="DD25" s="3">
        <f t="shared" si="51"/>
        <v>0</v>
      </c>
      <c r="DE25" s="36">
        <v>0</v>
      </c>
      <c r="DF25" s="3">
        <f t="shared" si="52"/>
        <v>0</v>
      </c>
      <c r="DG25" s="3">
        <f t="shared" si="53"/>
        <v>0</v>
      </c>
    </row>
    <row r="26" spans="2:111" x14ac:dyDescent="0.25">
      <c r="B26" s="55">
        <v>3</v>
      </c>
      <c r="C26" s="56" t="s">
        <v>139</v>
      </c>
      <c r="D26" s="47">
        <v>1601587.3299999998</v>
      </c>
      <c r="E26" s="48">
        <v>0</v>
      </c>
      <c r="F26" s="49"/>
      <c r="G26" s="50">
        <v>1601587.3299999998</v>
      </c>
      <c r="H26" s="50">
        <v>0</v>
      </c>
      <c r="I26" s="50">
        <v>1601587.3299999998</v>
      </c>
      <c r="J26" s="51">
        <v>0.05</v>
      </c>
      <c r="K26" s="50">
        <v>80079.366500000004</v>
      </c>
      <c r="L26" s="50">
        <v>1521507.9634999998</v>
      </c>
      <c r="N26"/>
      <c r="O26" s="3"/>
      <c r="P26" s="3">
        <f t="shared" si="0"/>
        <v>0</v>
      </c>
      <c r="Q26" s="3"/>
      <c r="R26" s="76">
        <f t="shared" si="1"/>
        <v>0</v>
      </c>
      <c r="S26" s="3">
        <f t="shared" si="2"/>
        <v>0</v>
      </c>
      <c r="T26" s="3">
        <f t="shared" si="3"/>
        <v>0</v>
      </c>
      <c r="U26" s="3"/>
      <c r="V26" s="3">
        <f t="shared" si="4"/>
        <v>0</v>
      </c>
      <c r="W26" s="3">
        <f t="shared" si="5"/>
        <v>0</v>
      </c>
      <c r="X26"/>
      <c r="Y26"/>
      <c r="Z26" s="3">
        <f t="shared" si="6"/>
        <v>0</v>
      </c>
      <c r="AA26" s="3"/>
      <c r="AB26" s="3"/>
      <c r="AC26" s="76">
        <f t="shared" si="7"/>
        <v>0</v>
      </c>
      <c r="AD26" s="3">
        <f t="shared" si="8"/>
        <v>0</v>
      </c>
      <c r="AE26" s="3">
        <f t="shared" si="9"/>
        <v>0</v>
      </c>
      <c r="AF26" s="3"/>
      <c r="AG26" s="3">
        <f t="shared" si="10"/>
        <v>0</v>
      </c>
      <c r="AH26" s="3">
        <f t="shared" si="11"/>
        <v>0</v>
      </c>
      <c r="AI26"/>
      <c r="AJ26"/>
      <c r="AK26" s="3">
        <f t="shared" si="12"/>
        <v>0</v>
      </c>
      <c r="AL26" s="3"/>
      <c r="AM26" s="3"/>
      <c r="AN26" s="76">
        <f t="shared" si="13"/>
        <v>0</v>
      </c>
      <c r="AO26" s="3">
        <f t="shared" si="14"/>
        <v>0</v>
      </c>
      <c r="AP26" s="3">
        <f t="shared" si="15"/>
        <v>0</v>
      </c>
      <c r="AQ26" s="3"/>
      <c r="AR26" s="3">
        <f t="shared" si="16"/>
        <v>0</v>
      </c>
      <c r="AS26" s="3">
        <f t="shared" si="17"/>
        <v>0</v>
      </c>
      <c r="AT26"/>
      <c r="AU26"/>
      <c r="AV26" s="3">
        <f t="shared" si="18"/>
        <v>0</v>
      </c>
      <c r="AW26" s="3"/>
      <c r="AX26" s="3"/>
      <c r="AY26" s="76">
        <f t="shared" si="19"/>
        <v>0</v>
      </c>
      <c r="AZ26" s="3">
        <f t="shared" si="20"/>
        <v>0</v>
      </c>
      <c r="BA26" s="3">
        <f t="shared" si="21"/>
        <v>0</v>
      </c>
      <c r="BB26" s="3"/>
      <c r="BC26" s="3">
        <f t="shared" si="22"/>
        <v>0</v>
      </c>
      <c r="BD26" s="3">
        <f t="shared" si="23"/>
        <v>0</v>
      </c>
      <c r="BE26"/>
      <c r="BF26"/>
      <c r="BG26" s="3">
        <f t="shared" si="24"/>
        <v>0</v>
      </c>
      <c r="BH26" s="3"/>
      <c r="BI26" s="3"/>
      <c r="BJ26" s="76">
        <f t="shared" si="25"/>
        <v>0</v>
      </c>
      <c r="BK26" s="3">
        <f t="shared" si="26"/>
        <v>0</v>
      </c>
      <c r="BL26" s="3">
        <f t="shared" si="27"/>
        <v>0</v>
      </c>
      <c r="BM26" s="3"/>
      <c r="BN26" s="3">
        <f t="shared" si="28"/>
        <v>0</v>
      </c>
      <c r="BO26" s="3">
        <f t="shared" si="29"/>
        <v>0</v>
      </c>
      <c r="BQ26"/>
      <c r="BR26" s="3">
        <f t="shared" si="30"/>
        <v>0</v>
      </c>
      <c r="BS26" s="3"/>
      <c r="BT26" s="3"/>
      <c r="BU26" s="76">
        <f t="shared" si="31"/>
        <v>0</v>
      </c>
      <c r="BV26" s="3">
        <f t="shared" si="32"/>
        <v>0</v>
      </c>
      <c r="BW26" s="3">
        <f t="shared" si="33"/>
        <v>0</v>
      </c>
      <c r="BX26" s="3"/>
      <c r="BY26" s="3">
        <f t="shared" si="34"/>
        <v>0</v>
      </c>
      <c r="BZ26" s="3">
        <f t="shared" si="35"/>
        <v>0</v>
      </c>
      <c r="CB26"/>
      <c r="CC26" s="3">
        <f t="shared" si="36"/>
        <v>0</v>
      </c>
      <c r="CD26" s="3"/>
      <c r="CE26" s="3"/>
      <c r="CF26" s="76">
        <f t="shared" si="37"/>
        <v>0</v>
      </c>
      <c r="CG26" s="3">
        <f t="shared" si="38"/>
        <v>0</v>
      </c>
      <c r="CH26" s="3">
        <f t="shared" si="39"/>
        <v>0</v>
      </c>
      <c r="CI26" s="3"/>
      <c r="CJ26" s="3">
        <f t="shared" si="40"/>
        <v>0</v>
      </c>
      <c r="CK26" s="3">
        <f t="shared" si="41"/>
        <v>0</v>
      </c>
      <c r="CM26"/>
      <c r="CN26" s="3">
        <f t="shared" si="42"/>
        <v>0</v>
      </c>
      <c r="CO26" s="3"/>
      <c r="CP26" s="3"/>
      <c r="CQ26" s="76">
        <f t="shared" si="43"/>
        <v>0</v>
      </c>
      <c r="CR26" s="3">
        <f t="shared" si="44"/>
        <v>0</v>
      </c>
      <c r="CS26" s="3">
        <f t="shared" si="45"/>
        <v>0</v>
      </c>
      <c r="CT26" s="3"/>
      <c r="CU26" s="3">
        <f t="shared" si="46"/>
        <v>0</v>
      </c>
      <c r="CV26" s="3">
        <f t="shared" si="47"/>
        <v>0</v>
      </c>
      <c r="CX26"/>
      <c r="CY26" s="3">
        <f t="shared" si="48"/>
        <v>0</v>
      </c>
      <c r="CZ26" s="3"/>
      <c r="DA26" s="3"/>
      <c r="DB26" s="76">
        <f t="shared" si="49"/>
        <v>0</v>
      </c>
      <c r="DC26" s="3">
        <f t="shared" si="50"/>
        <v>0</v>
      </c>
      <c r="DD26" s="3">
        <f t="shared" si="51"/>
        <v>0</v>
      </c>
      <c r="DE26" s="3"/>
      <c r="DF26" s="3">
        <f t="shared" si="52"/>
        <v>0</v>
      </c>
      <c r="DG26" s="3">
        <f t="shared" si="53"/>
        <v>0</v>
      </c>
    </row>
    <row r="27" spans="2:111" x14ac:dyDescent="0.25">
      <c r="B27" s="55"/>
      <c r="C27" s="56" t="s">
        <v>140</v>
      </c>
      <c r="D27" s="57" t="s">
        <v>140</v>
      </c>
      <c r="E27" s="49"/>
      <c r="F27" s="49"/>
      <c r="G27" s="50">
        <v>0</v>
      </c>
      <c r="H27" s="50">
        <v>0</v>
      </c>
      <c r="I27" s="50"/>
      <c r="J27" s="51">
        <v>0</v>
      </c>
      <c r="K27" s="50">
        <v>0</v>
      </c>
      <c r="L27" s="50">
        <v>0</v>
      </c>
      <c r="N27"/>
      <c r="O27" s="3"/>
      <c r="P27" s="3">
        <f t="shared" si="0"/>
        <v>0</v>
      </c>
      <c r="Q27" s="3"/>
      <c r="R27" s="76">
        <f t="shared" si="1"/>
        <v>0</v>
      </c>
      <c r="S27" s="3">
        <f t="shared" si="2"/>
        <v>0</v>
      </c>
      <c r="T27" s="3">
        <f t="shared" si="3"/>
        <v>0</v>
      </c>
      <c r="U27" s="3"/>
      <c r="V27" s="3">
        <f t="shared" si="4"/>
        <v>0</v>
      </c>
      <c r="W27" s="3">
        <f t="shared" si="5"/>
        <v>0</v>
      </c>
      <c r="X27"/>
      <c r="Y27"/>
      <c r="Z27" s="3">
        <f t="shared" si="6"/>
        <v>0</v>
      </c>
      <c r="AA27" s="3"/>
      <c r="AB27" s="3"/>
      <c r="AC27" s="76">
        <f t="shared" si="7"/>
        <v>0</v>
      </c>
      <c r="AD27" s="3">
        <f t="shared" si="8"/>
        <v>0</v>
      </c>
      <c r="AE27" s="3">
        <f t="shared" si="9"/>
        <v>0</v>
      </c>
      <c r="AF27" s="3"/>
      <c r="AG27" s="3">
        <f t="shared" si="10"/>
        <v>0</v>
      </c>
      <c r="AH27" s="3">
        <f t="shared" si="11"/>
        <v>0</v>
      </c>
      <c r="AI27"/>
      <c r="AJ27"/>
      <c r="AK27" s="3">
        <f t="shared" si="12"/>
        <v>0</v>
      </c>
      <c r="AL27" s="3"/>
      <c r="AM27" s="3"/>
      <c r="AN27" s="76">
        <f t="shared" si="13"/>
        <v>0</v>
      </c>
      <c r="AO27" s="3">
        <f t="shared" si="14"/>
        <v>0</v>
      </c>
      <c r="AP27" s="3">
        <f t="shared" si="15"/>
        <v>0</v>
      </c>
      <c r="AQ27" s="3"/>
      <c r="AR27" s="3">
        <f t="shared" si="16"/>
        <v>0</v>
      </c>
      <c r="AS27" s="3">
        <f t="shared" si="17"/>
        <v>0</v>
      </c>
      <c r="AT27"/>
      <c r="AU27"/>
      <c r="AV27" s="3">
        <f t="shared" si="18"/>
        <v>0</v>
      </c>
      <c r="AW27" s="3"/>
      <c r="AX27" s="3"/>
      <c r="AY27" s="76">
        <f t="shared" si="19"/>
        <v>0</v>
      </c>
      <c r="AZ27" s="3">
        <f t="shared" si="20"/>
        <v>0</v>
      </c>
      <c r="BA27" s="3">
        <f t="shared" si="21"/>
        <v>0</v>
      </c>
      <c r="BB27" s="3"/>
      <c r="BC27" s="3">
        <f t="shared" si="22"/>
        <v>0</v>
      </c>
      <c r="BD27" s="3">
        <f t="shared" si="23"/>
        <v>0</v>
      </c>
      <c r="BE27"/>
      <c r="BF27"/>
      <c r="BG27" s="3">
        <f t="shared" si="24"/>
        <v>0</v>
      </c>
      <c r="BH27" s="3"/>
      <c r="BI27" s="3"/>
      <c r="BJ27" s="76">
        <f t="shared" si="25"/>
        <v>0</v>
      </c>
      <c r="BK27" s="3">
        <f t="shared" si="26"/>
        <v>0</v>
      </c>
      <c r="BL27" s="3">
        <f t="shared" si="27"/>
        <v>0</v>
      </c>
      <c r="BM27" s="3"/>
      <c r="BN27" s="3">
        <f t="shared" si="28"/>
        <v>0</v>
      </c>
      <c r="BO27" s="3">
        <f t="shared" si="29"/>
        <v>0</v>
      </c>
      <c r="BQ27"/>
      <c r="BR27" s="3">
        <f t="shared" si="30"/>
        <v>0</v>
      </c>
      <c r="BS27" s="3"/>
      <c r="BT27" s="3"/>
      <c r="BU27" s="76">
        <f t="shared" si="31"/>
        <v>0</v>
      </c>
      <c r="BV27" s="3">
        <f t="shared" si="32"/>
        <v>0</v>
      </c>
      <c r="BW27" s="3">
        <f t="shared" si="33"/>
        <v>0</v>
      </c>
      <c r="BX27" s="3"/>
      <c r="BY27" s="3">
        <f t="shared" si="34"/>
        <v>0</v>
      </c>
      <c r="BZ27" s="3">
        <f t="shared" si="35"/>
        <v>0</v>
      </c>
      <c r="CB27"/>
      <c r="CC27" s="3">
        <f t="shared" si="36"/>
        <v>0</v>
      </c>
      <c r="CD27" s="3"/>
      <c r="CE27" s="3"/>
      <c r="CF27" s="76">
        <f t="shared" si="37"/>
        <v>0</v>
      </c>
      <c r="CG27" s="3">
        <f t="shared" si="38"/>
        <v>0</v>
      </c>
      <c r="CH27" s="3">
        <f t="shared" si="39"/>
        <v>0</v>
      </c>
      <c r="CI27" s="3"/>
      <c r="CJ27" s="3">
        <f t="shared" si="40"/>
        <v>0</v>
      </c>
      <c r="CK27" s="3">
        <f t="shared" si="41"/>
        <v>0</v>
      </c>
      <c r="CM27"/>
      <c r="CN27" s="3">
        <f t="shared" si="42"/>
        <v>0</v>
      </c>
      <c r="CO27" s="3"/>
      <c r="CP27" s="3"/>
      <c r="CQ27" s="76">
        <f t="shared" si="43"/>
        <v>0</v>
      </c>
      <c r="CR27" s="3">
        <f t="shared" si="44"/>
        <v>0</v>
      </c>
      <c r="CS27" s="3">
        <f t="shared" si="45"/>
        <v>0</v>
      </c>
      <c r="CT27" s="3"/>
      <c r="CU27" s="3">
        <f t="shared" si="46"/>
        <v>0</v>
      </c>
      <c r="CV27" s="3">
        <f t="shared" si="47"/>
        <v>0</v>
      </c>
      <c r="CX27"/>
      <c r="CY27" s="3">
        <f t="shared" si="48"/>
        <v>0</v>
      </c>
      <c r="CZ27" s="3"/>
      <c r="DA27" s="3"/>
      <c r="DB27" s="76">
        <f t="shared" si="49"/>
        <v>0</v>
      </c>
      <c r="DC27" s="3">
        <f t="shared" si="50"/>
        <v>0</v>
      </c>
      <c r="DD27" s="3">
        <f t="shared" si="51"/>
        <v>0</v>
      </c>
      <c r="DE27" s="3"/>
      <c r="DF27" s="3">
        <f t="shared" si="52"/>
        <v>0</v>
      </c>
      <c r="DG27" s="3">
        <f t="shared" si="53"/>
        <v>0</v>
      </c>
    </row>
    <row r="28" spans="2:111" x14ac:dyDescent="0.25">
      <c r="B28" s="55"/>
      <c r="C28" s="56" t="s">
        <v>140</v>
      </c>
      <c r="D28" s="57" t="s">
        <v>140</v>
      </c>
      <c r="E28" s="49"/>
      <c r="F28" s="49"/>
      <c r="G28" s="50">
        <v>0</v>
      </c>
      <c r="H28" s="50">
        <v>0</v>
      </c>
      <c r="I28" s="50"/>
      <c r="J28" s="51">
        <v>0</v>
      </c>
      <c r="K28" s="50">
        <v>0</v>
      </c>
      <c r="L28" s="50">
        <v>0</v>
      </c>
      <c r="N28"/>
      <c r="O28" s="3"/>
      <c r="P28" s="3">
        <f t="shared" si="0"/>
        <v>0</v>
      </c>
      <c r="Q28" s="3"/>
      <c r="R28" s="76">
        <f t="shared" si="1"/>
        <v>0</v>
      </c>
      <c r="S28" s="3">
        <f t="shared" si="2"/>
        <v>0</v>
      </c>
      <c r="T28" s="3">
        <f t="shared" si="3"/>
        <v>0</v>
      </c>
      <c r="U28" s="3"/>
      <c r="V28" s="3">
        <f t="shared" si="4"/>
        <v>0</v>
      </c>
      <c r="W28" s="3">
        <f t="shared" si="5"/>
        <v>0</v>
      </c>
      <c r="X28"/>
      <c r="Y28"/>
      <c r="Z28" s="3">
        <f t="shared" si="6"/>
        <v>0</v>
      </c>
      <c r="AA28" s="3"/>
      <c r="AB28" s="3"/>
      <c r="AC28" s="76">
        <f t="shared" si="7"/>
        <v>0</v>
      </c>
      <c r="AD28" s="3">
        <f t="shared" si="8"/>
        <v>0</v>
      </c>
      <c r="AE28" s="3">
        <f t="shared" si="9"/>
        <v>0</v>
      </c>
      <c r="AF28" s="3"/>
      <c r="AG28" s="3">
        <f t="shared" si="10"/>
        <v>0</v>
      </c>
      <c r="AH28" s="3">
        <f t="shared" si="11"/>
        <v>0</v>
      </c>
      <c r="AI28"/>
      <c r="AJ28"/>
      <c r="AK28" s="3">
        <f t="shared" si="12"/>
        <v>0</v>
      </c>
      <c r="AL28" s="3"/>
      <c r="AM28" s="3"/>
      <c r="AN28" s="76">
        <f t="shared" si="13"/>
        <v>0</v>
      </c>
      <c r="AO28" s="3">
        <f t="shared" si="14"/>
        <v>0</v>
      </c>
      <c r="AP28" s="3">
        <f t="shared" si="15"/>
        <v>0</v>
      </c>
      <c r="AQ28" s="3"/>
      <c r="AR28" s="3">
        <f t="shared" si="16"/>
        <v>0</v>
      </c>
      <c r="AS28" s="3">
        <f t="shared" si="17"/>
        <v>0</v>
      </c>
      <c r="AT28"/>
      <c r="AU28"/>
      <c r="AV28" s="3">
        <f t="shared" si="18"/>
        <v>0</v>
      </c>
      <c r="AW28" s="3"/>
      <c r="AX28" s="3"/>
      <c r="AY28" s="76">
        <f t="shared" si="19"/>
        <v>0</v>
      </c>
      <c r="AZ28" s="3">
        <f t="shared" si="20"/>
        <v>0</v>
      </c>
      <c r="BA28" s="3">
        <f t="shared" si="21"/>
        <v>0</v>
      </c>
      <c r="BB28" s="3"/>
      <c r="BC28" s="3">
        <f t="shared" si="22"/>
        <v>0</v>
      </c>
      <c r="BD28" s="3">
        <f t="shared" si="23"/>
        <v>0</v>
      </c>
      <c r="BE28"/>
      <c r="BF28"/>
      <c r="BG28" s="3">
        <f t="shared" si="24"/>
        <v>0</v>
      </c>
      <c r="BH28" s="3"/>
      <c r="BI28" s="3"/>
      <c r="BJ28" s="76">
        <f t="shared" si="25"/>
        <v>0</v>
      </c>
      <c r="BK28" s="3">
        <f t="shared" si="26"/>
        <v>0</v>
      </c>
      <c r="BL28" s="3">
        <f t="shared" si="27"/>
        <v>0</v>
      </c>
      <c r="BM28" s="3"/>
      <c r="BN28" s="3">
        <f t="shared" si="28"/>
        <v>0</v>
      </c>
      <c r="BO28" s="3">
        <f t="shared" si="29"/>
        <v>0</v>
      </c>
      <c r="BQ28"/>
      <c r="BR28" s="3">
        <f t="shared" si="30"/>
        <v>0</v>
      </c>
      <c r="BS28" s="3"/>
      <c r="BT28" s="3"/>
      <c r="BU28" s="76">
        <f t="shared" si="31"/>
        <v>0</v>
      </c>
      <c r="BV28" s="3">
        <f t="shared" si="32"/>
        <v>0</v>
      </c>
      <c r="BW28" s="3">
        <f t="shared" si="33"/>
        <v>0</v>
      </c>
      <c r="BX28" s="3"/>
      <c r="BY28" s="3">
        <f t="shared" si="34"/>
        <v>0</v>
      </c>
      <c r="BZ28" s="3">
        <f t="shared" si="35"/>
        <v>0</v>
      </c>
      <c r="CB28"/>
      <c r="CC28" s="3">
        <f t="shared" si="36"/>
        <v>0</v>
      </c>
      <c r="CD28" s="3"/>
      <c r="CE28" s="3"/>
      <c r="CF28" s="76">
        <f t="shared" si="37"/>
        <v>0</v>
      </c>
      <c r="CG28" s="3">
        <f t="shared" si="38"/>
        <v>0</v>
      </c>
      <c r="CH28" s="3">
        <f t="shared" si="39"/>
        <v>0</v>
      </c>
      <c r="CI28" s="3"/>
      <c r="CJ28" s="3">
        <f t="shared" si="40"/>
        <v>0</v>
      </c>
      <c r="CK28" s="3">
        <f t="shared" si="41"/>
        <v>0</v>
      </c>
      <c r="CM28"/>
      <c r="CN28" s="3">
        <f t="shared" si="42"/>
        <v>0</v>
      </c>
      <c r="CO28" s="3"/>
      <c r="CP28" s="3"/>
      <c r="CQ28" s="76">
        <f t="shared" si="43"/>
        <v>0</v>
      </c>
      <c r="CR28" s="3">
        <f t="shared" si="44"/>
        <v>0</v>
      </c>
      <c r="CS28" s="3">
        <f t="shared" si="45"/>
        <v>0</v>
      </c>
      <c r="CT28" s="3"/>
      <c r="CU28" s="3">
        <f t="shared" si="46"/>
        <v>0</v>
      </c>
      <c r="CV28" s="3">
        <f t="shared" si="47"/>
        <v>0</v>
      </c>
      <c r="CX28"/>
      <c r="CY28" s="3">
        <f t="shared" si="48"/>
        <v>0</v>
      </c>
      <c r="CZ28" s="3"/>
      <c r="DA28" s="3"/>
      <c r="DB28" s="76">
        <f t="shared" si="49"/>
        <v>0</v>
      </c>
      <c r="DC28" s="3">
        <f t="shared" si="50"/>
        <v>0</v>
      </c>
      <c r="DD28" s="3">
        <f t="shared" si="51"/>
        <v>0</v>
      </c>
      <c r="DE28" s="3"/>
      <c r="DF28" s="3">
        <f t="shared" si="52"/>
        <v>0</v>
      </c>
      <c r="DG28" s="3">
        <f t="shared" si="53"/>
        <v>0</v>
      </c>
    </row>
    <row r="29" spans="2:111" ht="15.75" thickBot="1" x14ac:dyDescent="0.3">
      <c r="B29" s="55"/>
      <c r="C29" s="56" t="s">
        <v>140</v>
      </c>
      <c r="D29" s="57" t="s">
        <v>140</v>
      </c>
      <c r="E29" s="49"/>
      <c r="F29" s="49"/>
      <c r="G29" s="50">
        <v>0</v>
      </c>
      <c r="H29" s="50">
        <v>0</v>
      </c>
      <c r="I29" s="50"/>
      <c r="J29" s="51">
        <v>0</v>
      </c>
      <c r="K29" s="50">
        <v>0</v>
      </c>
      <c r="L29" s="50">
        <v>0</v>
      </c>
      <c r="N29"/>
      <c r="O29" s="7">
        <f>SUM(O4:O28)</f>
        <v>0</v>
      </c>
      <c r="P29" s="7">
        <f>SUM(P4:P28)</f>
        <v>27805751.88783019</v>
      </c>
      <c r="Q29" s="7">
        <f t="shared" ref="Q29:T29" si="54">SUM(Q4:Q28)</f>
        <v>0</v>
      </c>
      <c r="R29" s="7">
        <f t="shared" si="54"/>
        <v>27805751.88783019</v>
      </c>
      <c r="S29" s="7">
        <f t="shared" si="54"/>
        <v>27805751.88783019</v>
      </c>
      <c r="T29" s="7">
        <f t="shared" si="54"/>
        <v>27805751.88783019</v>
      </c>
      <c r="U29" s="3"/>
      <c r="V29" s="7">
        <f t="shared" ref="V29:W29" si="55">SUM(V4:V28)</f>
        <v>-3024046.0667393925</v>
      </c>
      <c r="W29" s="7">
        <f t="shared" si="55"/>
        <v>24781705.821090799</v>
      </c>
      <c r="X29"/>
      <c r="Y29"/>
      <c r="Z29" s="7">
        <f>SUM(Z4:Z28)</f>
        <v>24781705.821090799</v>
      </c>
      <c r="AA29" s="7">
        <f>SUM(AA4:AA28)</f>
        <v>0</v>
      </c>
      <c r="AB29" s="7">
        <f t="shared" ref="AB29:AE29" si="56">SUM(AB4:AB28)</f>
        <v>0</v>
      </c>
      <c r="AC29" s="7">
        <f t="shared" si="56"/>
        <v>0</v>
      </c>
      <c r="AD29" s="7">
        <f t="shared" si="56"/>
        <v>0</v>
      </c>
      <c r="AE29" s="7">
        <f t="shared" si="56"/>
        <v>24781705.821090799</v>
      </c>
      <c r="AF29" s="3"/>
      <c r="AG29" s="7">
        <f t="shared" ref="AG29:AH29" si="57">SUM(AG4:AG28)</f>
        <v>-2383219.1378626334</v>
      </c>
      <c r="AH29" s="7">
        <f t="shared" si="57"/>
        <v>22398486.683228165</v>
      </c>
      <c r="AI29"/>
      <c r="AJ29"/>
      <c r="AK29" s="7">
        <f>SUM(AK4:AK28)</f>
        <v>22398486.683228165</v>
      </c>
      <c r="AL29" s="7">
        <f>SUM(AL4:AL28)</f>
        <v>0</v>
      </c>
      <c r="AM29" s="7">
        <f t="shared" ref="AM29:AP29" si="58">SUM(AM4:AM28)</f>
        <v>0</v>
      </c>
      <c r="AN29" s="7">
        <f t="shared" si="58"/>
        <v>0</v>
      </c>
      <c r="AO29" s="7">
        <f t="shared" si="58"/>
        <v>0</v>
      </c>
      <c r="AP29" s="7">
        <f t="shared" si="58"/>
        <v>22398486.683228165</v>
      </c>
      <c r="AQ29" s="3"/>
      <c r="AR29" s="7">
        <f t="shared" ref="AR29:AS29" si="59">SUM(AR4:AR28)</f>
        <v>-2057898.0215186614</v>
      </c>
      <c r="AS29" s="7">
        <f t="shared" si="59"/>
        <v>20340588.661709502</v>
      </c>
      <c r="AT29"/>
      <c r="AU29"/>
      <c r="AV29" s="7">
        <f>SUM(AV4:AV28)</f>
        <v>20340588.661709502</v>
      </c>
      <c r="AW29" s="7">
        <f>SUM(AW4:AW28)</f>
        <v>0</v>
      </c>
      <c r="AX29" s="7">
        <f t="shared" ref="AX29:BA29" si="60">SUM(AX4:AX28)</f>
        <v>0</v>
      </c>
      <c r="AY29" s="7">
        <f t="shared" si="60"/>
        <v>0</v>
      </c>
      <c r="AZ29" s="7">
        <f t="shared" si="60"/>
        <v>0</v>
      </c>
      <c r="BA29" s="7">
        <f t="shared" si="60"/>
        <v>20340588.661709502</v>
      </c>
      <c r="BB29" s="3"/>
      <c r="BC29" s="7">
        <f t="shared" ref="BC29:BD29" si="61">SUM(BC4:BC28)</f>
        <v>-1801057.6536709704</v>
      </c>
      <c r="BD29" s="7">
        <f t="shared" si="61"/>
        <v>18539531.008038532</v>
      </c>
      <c r="BE29"/>
      <c r="BF29"/>
      <c r="BG29" s="7">
        <f>SUM(BG4:BG28)</f>
        <v>18539531.008038532</v>
      </c>
      <c r="BH29" s="7">
        <f>SUM(BH4:BH28)</f>
        <v>0</v>
      </c>
      <c r="BI29" s="7">
        <f t="shared" ref="BI29:BL29" si="62">SUM(BI4:BI28)</f>
        <v>0</v>
      </c>
      <c r="BJ29" s="7">
        <f t="shared" si="62"/>
        <v>0</v>
      </c>
      <c r="BK29" s="7">
        <f t="shared" si="62"/>
        <v>0</v>
      </c>
      <c r="BL29" s="7">
        <f t="shared" si="62"/>
        <v>18539531.008038532</v>
      </c>
      <c r="BM29" s="3"/>
      <c r="BN29" s="7">
        <f t="shared" ref="BN29:BO29" si="63">SUM(BN4:BN28)</f>
        <v>-1593642.2185100054</v>
      </c>
      <c r="BO29" s="7">
        <f t="shared" si="63"/>
        <v>16945888.789528526</v>
      </c>
      <c r="BQ29"/>
      <c r="BR29" s="7">
        <f>SUM(BR4:BR28)</f>
        <v>16945888.789528526</v>
      </c>
      <c r="BS29" s="7">
        <f>SUM(BS4:BS28)</f>
        <v>0</v>
      </c>
      <c r="BT29" s="7">
        <f t="shared" ref="BT29:BW29" si="64">SUM(BT4:BT28)</f>
        <v>0</v>
      </c>
      <c r="BU29" s="7">
        <f t="shared" si="64"/>
        <v>0</v>
      </c>
      <c r="BV29" s="7">
        <f t="shared" si="64"/>
        <v>0</v>
      </c>
      <c r="BW29" s="7">
        <f t="shared" si="64"/>
        <v>16945888.789528526</v>
      </c>
      <c r="BX29" s="3"/>
      <c r="BY29" s="7">
        <f t="shared" ref="BY29:BZ29" si="65">SUM(BY4:BY28)</f>
        <v>-1422587.3081337051</v>
      </c>
      <c r="BZ29" s="7">
        <f t="shared" si="65"/>
        <v>15523301.481394822</v>
      </c>
      <c r="CB29"/>
      <c r="CC29" s="7">
        <f>SUM(CC4:CC28)</f>
        <v>15523301.481394822</v>
      </c>
      <c r="CD29" s="7">
        <f>SUM(CD4:CD28)</f>
        <v>0</v>
      </c>
      <c r="CE29" s="7">
        <f t="shared" ref="CE29:CH29" si="66">SUM(CE4:CE28)</f>
        <v>0</v>
      </c>
      <c r="CF29" s="7">
        <f t="shared" si="66"/>
        <v>0</v>
      </c>
      <c r="CG29" s="7">
        <f t="shared" si="66"/>
        <v>0</v>
      </c>
      <c r="CH29" s="7">
        <f t="shared" si="66"/>
        <v>15523301.481394822</v>
      </c>
      <c r="CI29" s="3"/>
      <c r="CJ29" s="7">
        <f t="shared" ref="CJ29:CK29" si="67">SUM(CJ4:CJ28)</f>
        <v>-1278818.9850632332</v>
      </c>
      <c r="CK29" s="7">
        <f t="shared" si="67"/>
        <v>14244482.496331587</v>
      </c>
      <c r="CM29"/>
      <c r="CN29" s="7">
        <f>SUM(CN4:CN28)</f>
        <v>14244482.496331587</v>
      </c>
      <c r="CO29" s="7">
        <f>SUM(CO4:CO28)</f>
        <v>0</v>
      </c>
      <c r="CP29" s="7">
        <f t="shared" ref="CP29:CS29" si="68">SUM(CP4:CP28)</f>
        <v>0</v>
      </c>
      <c r="CQ29" s="7">
        <f t="shared" si="68"/>
        <v>0</v>
      </c>
      <c r="CR29" s="7">
        <f t="shared" si="68"/>
        <v>0</v>
      </c>
      <c r="CS29" s="7">
        <f t="shared" si="68"/>
        <v>14244482.496331587</v>
      </c>
      <c r="CT29" s="3"/>
      <c r="CU29" s="7">
        <f t="shared" ref="CU29:CV29" si="69">SUM(CU4:CU28)</f>
        <v>-1155952.0248907863</v>
      </c>
      <c r="CV29" s="7">
        <f t="shared" si="69"/>
        <v>13088530.471440801</v>
      </c>
      <c r="CX29"/>
      <c r="CY29" s="7">
        <f>SUM(CY4:CY28)</f>
        <v>13088530.471440801</v>
      </c>
      <c r="CZ29" s="7">
        <f>SUM(CZ4:CZ28)</f>
        <v>0</v>
      </c>
      <c r="DA29" s="7">
        <f t="shared" ref="DA29:DD29" si="70">SUM(DA4:DA28)</f>
        <v>0</v>
      </c>
      <c r="DB29" s="7">
        <f t="shared" si="70"/>
        <v>0</v>
      </c>
      <c r="DC29" s="7">
        <f t="shared" si="70"/>
        <v>0</v>
      </c>
      <c r="DD29" s="7">
        <f t="shared" si="70"/>
        <v>13088530.471440801</v>
      </c>
      <c r="DE29" s="3"/>
      <c r="DF29" s="7">
        <f t="shared" ref="DF29:DG29" si="71">SUM(DF4:DF28)</f>
        <v>-1049432.3083409215</v>
      </c>
      <c r="DG29" s="7">
        <f t="shared" si="71"/>
        <v>12039098.163099879</v>
      </c>
    </row>
    <row r="30" spans="2:111" ht="15.75" thickTop="1" x14ac:dyDescent="0.25">
      <c r="B30" s="55"/>
      <c r="C30" s="56" t="s">
        <v>140</v>
      </c>
      <c r="D30" s="57" t="s">
        <v>140</v>
      </c>
      <c r="E30" s="49"/>
      <c r="F30" s="49"/>
      <c r="G30" s="50">
        <v>0</v>
      </c>
      <c r="H30" s="50">
        <v>0</v>
      </c>
      <c r="I30" s="50"/>
      <c r="J30" s="51">
        <v>0</v>
      </c>
      <c r="K30" s="50">
        <v>0</v>
      </c>
      <c r="L30" s="50">
        <v>0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Q30"/>
      <c r="BR30"/>
      <c r="BS30"/>
      <c r="BT30"/>
      <c r="BU30"/>
      <c r="BV30"/>
      <c r="BW30"/>
      <c r="BX30"/>
      <c r="BY30"/>
      <c r="BZ30"/>
      <c r="CB30"/>
      <c r="CC30"/>
      <c r="CD30"/>
      <c r="CE30"/>
      <c r="CF30"/>
      <c r="CG30"/>
      <c r="CH30"/>
      <c r="CI30"/>
      <c r="CJ30"/>
      <c r="CK30"/>
      <c r="CM30"/>
      <c r="CN30"/>
      <c r="CO30"/>
      <c r="CP30"/>
      <c r="CQ30"/>
      <c r="CR30"/>
      <c r="CS30"/>
      <c r="CT30"/>
      <c r="CU30"/>
      <c r="CV30"/>
      <c r="CX30"/>
      <c r="CY30"/>
      <c r="CZ30"/>
      <c r="DA30"/>
      <c r="DB30"/>
      <c r="DC30"/>
      <c r="DD30"/>
      <c r="DE30"/>
      <c r="DF30"/>
      <c r="DG30"/>
    </row>
    <row r="31" spans="2:111" x14ac:dyDescent="0.25">
      <c r="B31" s="55"/>
      <c r="C31" s="56" t="s">
        <v>140</v>
      </c>
      <c r="D31" s="57" t="s">
        <v>140</v>
      </c>
      <c r="E31" s="49"/>
      <c r="F31" s="49"/>
      <c r="G31" s="50">
        <v>0</v>
      </c>
      <c r="H31" s="50">
        <v>0</v>
      </c>
      <c r="I31" s="50"/>
      <c r="J31" s="51">
        <v>0</v>
      </c>
      <c r="K31" s="50">
        <v>0</v>
      </c>
      <c r="L31" s="50">
        <v>0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Q31"/>
      <c r="BR31"/>
      <c r="BS31"/>
      <c r="BT31"/>
      <c r="BU31"/>
      <c r="BV31"/>
      <c r="BW31"/>
      <c r="BX31"/>
      <c r="BY31"/>
      <c r="BZ31"/>
      <c r="CB31"/>
      <c r="CC31"/>
      <c r="CD31"/>
      <c r="CE31"/>
      <c r="CF31"/>
      <c r="CG31"/>
      <c r="CH31"/>
      <c r="CI31"/>
      <c r="CJ31"/>
      <c r="CK31"/>
      <c r="CM31"/>
      <c r="CN31"/>
      <c r="CO31"/>
      <c r="CP31"/>
      <c r="CQ31"/>
      <c r="CR31"/>
      <c r="CS31"/>
      <c r="CT31"/>
      <c r="CU31"/>
      <c r="CV31"/>
      <c r="CX31"/>
      <c r="CY31"/>
      <c r="CZ31"/>
      <c r="DA31"/>
      <c r="DB31"/>
      <c r="DC31"/>
      <c r="DD31"/>
      <c r="DE31"/>
      <c r="DF31"/>
      <c r="DG31"/>
    </row>
    <row r="32" spans="2:111" x14ac:dyDescent="0.25">
      <c r="B32" s="55"/>
      <c r="C32" s="56" t="s">
        <v>140</v>
      </c>
      <c r="D32" s="57" t="s">
        <v>140</v>
      </c>
      <c r="E32" s="49"/>
      <c r="F32" s="49"/>
      <c r="G32" s="50">
        <v>0</v>
      </c>
      <c r="H32" s="50">
        <v>0</v>
      </c>
      <c r="I32" s="50"/>
      <c r="J32" s="51">
        <v>0</v>
      </c>
      <c r="K32" s="50">
        <v>0</v>
      </c>
      <c r="L32" s="50">
        <v>0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Q32"/>
      <c r="BR32"/>
      <c r="BS32"/>
      <c r="BT32"/>
      <c r="BU32"/>
      <c r="BV32"/>
      <c r="BW32"/>
      <c r="BX32"/>
      <c r="BY32"/>
      <c r="BZ32"/>
      <c r="CB32"/>
      <c r="CC32"/>
      <c r="CD32"/>
      <c r="CE32"/>
      <c r="CF32"/>
      <c r="CG32"/>
      <c r="CH32"/>
      <c r="CI32"/>
      <c r="CJ32"/>
      <c r="CK32"/>
      <c r="CM32"/>
      <c r="CN32"/>
      <c r="CO32"/>
      <c r="CP32"/>
      <c r="CQ32"/>
      <c r="CR32"/>
      <c r="CS32"/>
      <c r="CT32"/>
      <c r="CU32"/>
      <c r="CV32"/>
      <c r="CX32"/>
      <c r="CY32"/>
      <c r="CZ32"/>
      <c r="DA32"/>
      <c r="DB32"/>
      <c r="DC32"/>
      <c r="DD32"/>
      <c r="DE32"/>
      <c r="DF32"/>
      <c r="DG32"/>
    </row>
    <row r="33" spans="2:111" x14ac:dyDescent="0.25">
      <c r="B33" s="55"/>
      <c r="C33" s="56" t="s">
        <v>140</v>
      </c>
      <c r="D33" s="57" t="s">
        <v>140</v>
      </c>
      <c r="E33" s="49"/>
      <c r="F33" s="49"/>
      <c r="G33" s="50">
        <v>0</v>
      </c>
      <c r="H33" s="50">
        <v>0</v>
      </c>
      <c r="I33" s="50"/>
      <c r="J33" s="51">
        <v>0</v>
      </c>
      <c r="K33" s="50">
        <v>0</v>
      </c>
      <c r="L33" s="50">
        <v>0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Q33"/>
      <c r="BR33"/>
      <c r="BS33"/>
      <c r="BT33"/>
      <c r="BU33"/>
      <c r="BV33"/>
      <c r="BW33"/>
      <c r="BX33"/>
      <c r="BY33"/>
      <c r="BZ33"/>
      <c r="CB33"/>
      <c r="CC33"/>
      <c r="CD33"/>
      <c r="CE33"/>
      <c r="CF33"/>
      <c r="CG33"/>
      <c r="CH33"/>
      <c r="CI33"/>
      <c r="CJ33"/>
      <c r="CK33"/>
      <c r="CM33"/>
      <c r="CN33"/>
      <c r="CO33"/>
      <c r="CP33"/>
      <c r="CQ33"/>
      <c r="CR33"/>
      <c r="CS33"/>
      <c r="CT33"/>
      <c r="CU33"/>
      <c r="CV33"/>
      <c r="CX33"/>
      <c r="CY33"/>
      <c r="CZ33"/>
      <c r="DA33"/>
      <c r="DB33"/>
      <c r="DC33"/>
      <c r="DD33"/>
      <c r="DE33"/>
      <c r="DF33"/>
      <c r="DG33"/>
    </row>
    <row r="34" spans="2:111" x14ac:dyDescent="0.25">
      <c r="B34" s="55"/>
      <c r="C34" s="56" t="s">
        <v>140</v>
      </c>
      <c r="D34" s="57" t="s">
        <v>140</v>
      </c>
      <c r="E34" s="49"/>
      <c r="F34" s="49"/>
      <c r="G34" s="50">
        <v>0</v>
      </c>
      <c r="H34" s="50">
        <v>0</v>
      </c>
      <c r="I34" s="50"/>
      <c r="J34" s="51">
        <v>0</v>
      </c>
      <c r="K34" s="50">
        <v>0</v>
      </c>
      <c r="L34" s="50">
        <v>0</v>
      </c>
      <c r="N34" s="100" t="s">
        <v>146</v>
      </c>
      <c r="O34" s="100"/>
      <c r="P34" s="100"/>
      <c r="Q34" s="100"/>
      <c r="R34" s="100"/>
      <c r="S34" s="100"/>
      <c r="T34" s="100"/>
      <c r="U34" s="100"/>
      <c r="V34" s="100"/>
      <c r="W34" s="100"/>
      <c r="X34"/>
      <c r="Y34" s="100" t="s">
        <v>147</v>
      </c>
      <c r="Z34" s="100"/>
      <c r="AA34" s="100"/>
      <c r="AB34" s="100"/>
      <c r="AC34" s="100"/>
      <c r="AD34" s="100"/>
      <c r="AE34" s="100"/>
      <c r="AF34" s="100"/>
      <c r="AG34" s="100"/>
      <c r="AH34" s="100"/>
      <c r="AI34"/>
      <c r="AJ34" s="100" t="s">
        <v>148</v>
      </c>
      <c r="AK34" s="100"/>
      <c r="AL34" s="100"/>
      <c r="AM34" s="100"/>
      <c r="AN34" s="100"/>
      <c r="AO34" s="100"/>
      <c r="AP34" s="100"/>
      <c r="AQ34" s="100"/>
      <c r="AR34" s="100"/>
      <c r="AS34" s="100"/>
      <c r="AT34"/>
      <c r="AU34" s="100" t="s">
        <v>149</v>
      </c>
      <c r="AV34" s="100"/>
      <c r="AW34" s="100"/>
      <c r="AX34" s="100"/>
      <c r="AY34" s="100"/>
      <c r="AZ34" s="100"/>
      <c r="BA34" s="100"/>
      <c r="BB34" s="100"/>
      <c r="BC34" s="100"/>
      <c r="BD34" s="100"/>
      <c r="BE34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</row>
    <row r="35" spans="2:111" ht="60.75" thickBot="1" x14ac:dyDescent="0.3">
      <c r="B35" s="55"/>
      <c r="C35" s="56" t="s">
        <v>140</v>
      </c>
      <c r="D35" s="57" t="s">
        <v>140</v>
      </c>
      <c r="E35" s="49"/>
      <c r="F35" s="49"/>
      <c r="G35" s="50">
        <v>0</v>
      </c>
      <c r="H35" s="50">
        <v>0</v>
      </c>
      <c r="I35" s="50"/>
      <c r="J35" s="51">
        <v>0</v>
      </c>
      <c r="K35" s="50">
        <v>0</v>
      </c>
      <c r="L35" s="50">
        <v>0</v>
      </c>
      <c r="N35" s="34" t="s">
        <v>99</v>
      </c>
      <c r="O35" s="34" t="s">
        <v>110</v>
      </c>
      <c r="P35" s="34" t="s">
        <v>102</v>
      </c>
      <c r="Q35" s="34"/>
      <c r="R35" s="34" t="s">
        <v>111</v>
      </c>
      <c r="S35" s="77" t="s">
        <v>150</v>
      </c>
      <c r="T35" s="34" t="s">
        <v>151</v>
      </c>
      <c r="U35" s="34" t="s">
        <v>114</v>
      </c>
      <c r="V35" s="34" t="s">
        <v>115</v>
      </c>
      <c r="W35" s="34" t="s">
        <v>116</v>
      </c>
      <c r="X35"/>
      <c r="Y35" s="34" t="s">
        <v>99</v>
      </c>
      <c r="Z35" s="34" t="s">
        <v>110</v>
      </c>
      <c r="AA35" s="34" t="s">
        <v>102</v>
      </c>
      <c r="AB35" s="34"/>
      <c r="AC35" s="34" t="s">
        <v>111</v>
      </c>
      <c r="AD35" s="77" t="s">
        <v>150</v>
      </c>
      <c r="AE35" s="34" t="s">
        <v>151</v>
      </c>
      <c r="AF35" s="34" t="s">
        <v>114</v>
      </c>
      <c r="AG35" s="34" t="s">
        <v>115</v>
      </c>
      <c r="AH35" s="34" t="s">
        <v>116</v>
      </c>
      <c r="AI35"/>
      <c r="AJ35" s="34" t="s">
        <v>99</v>
      </c>
      <c r="AK35" s="34" t="s">
        <v>110</v>
      </c>
      <c r="AL35" s="34" t="s">
        <v>102</v>
      </c>
      <c r="AM35" s="34"/>
      <c r="AN35" s="34" t="s">
        <v>111</v>
      </c>
      <c r="AO35" s="77" t="s">
        <v>150</v>
      </c>
      <c r="AP35" s="34" t="s">
        <v>151</v>
      </c>
      <c r="AQ35" s="34" t="s">
        <v>114</v>
      </c>
      <c r="AR35" s="34" t="s">
        <v>115</v>
      </c>
      <c r="AS35" s="34" t="s">
        <v>116</v>
      </c>
      <c r="AT35"/>
      <c r="AU35" s="34" t="s">
        <v>99</v>
      </c>
      <c r="AV35" s="34" t="s">
        <v>110</v>
      </c>
      <c r="AW35" s="34" t="s">
        <v>102</v>
      </c>
      <c r="AX35" s="34"/>
      <c r="AY35" s="34" t="s">
        <v>111</v>
      </c>
      <c r="AZ35" s="77" t="s">
        <v>150</v>
      </c>
      <c r="BA35" s="34" t="s">
        <v>151</v>
      </c>
      <c r="BB35" s="34" t="s">
        <v>114</v>
      </c>
      <c r="BC35" s="34" t="s">
        <v>115</v>
      </c>
      <c r="BD35" s="34" t="s">
        <v>116</v>
      </c>
      <c r="BE35"/>
      <c r="BF35" s="34" t="s">
        <v>99</v>
      </c>
      <c r="BG35" s="34" t="s">
        <v>110</v>
      </c>
      <c r="BH35" s="34" t="s">
        <v>102</v>
      </c>
      <c r="BI35" s="34"/>
      <c r="BJ35" s="34" t="s">
        <v>111</v>
      </c>
      <c r="BK35" s="77" t="s">
        <v>150</v>
      </c>
      <c r="BL35" s="34" t="s">
        <v>151</v>
      </c>
      <c r="BM35" s="34" t="s">
        <v>114</v>
      </c>
      <c r="BN35" s="34" t="s">
        <v>115</v>
      </c>
      <c r="BO35" s="34" t="s">
        <v>116</v>
      </c>
      <c r="BQ35" s="34" t="s">
        <v>99</v>
      </c>
      <c r="BR35" s="34" t="s">
        <v>110</v>
      </c>
      <c r="BS35" s="34" t="s">
        <v>102</v>
      </c>
      <c r="BT35" s="34"/>
      <c r="BU35" s="34" t="s">
        <v>111</v>
      </c>
      <c r="BV35" s="77" t="s">
        <v>150</v>
      </c>
      <c r="BW35" s="34" t="s">
        <v>151</v>
      </c>
      <c r="BX35" s="34" t="s">
        <v>114</v>
      </c>
      <c r="BY35" s="34" t="s">
        <v>115</v>
      </c>
      <c r="BZ35" s="34" t="s">
        <v>116</v>
      </c>
      <c r="CB35" s="34" t="s">
        <v>99</v>
      </c>
      <c r="CC35" s="34" t="s">
        <v>110</v>
      </c>
      <c r="CD35" s="34" t="s">
        <v>102</v>
      </c>
      <c r="CE35" s="34"/>
      <c r="CF35" s="34" t="s">
        <v>111</v>
      </c>
      <c r="CG35" s="77" t="s">
        <v>150</v>
      </c>
      <c r="CH35" s="34" t="s">
        <v>151</v>
      </c>
      <c r="CI35" s="34" t="s">
        <v>114</v>
      </c>
      <c r="CJ35" s="34" t="s">
        <v>115</v>
      </c>
      <c r="CK35" s="34" t="s">
        <v>116</v>
      </c>
      <c r="CM35" s="34" t="s">
        <v>99</v>
      </c>
      <c r="CN35" s="34" t="s">
        <v>110</v>
      </c>
      <c r="CO35" s="34" t="s">
        <v>102</v>
      </c>
      <c r="CP35" s="34"/>
      <c r="CQ35" s="34" t="s">
        <v>111</v>
      </c>
      <c r="CR35" s="77" t="s">
        <v>150</v>
      </c>
      <c r="CS35" s="34" t="s">
        <v>151</v>
      </c>
      <c r="CT35" s="34" t="s">
        <v>114</v>
      </c>
      <c r="CU35" s="34" t="s">
        <v>115</v>
      </c>
      <c r="CV35" s="34" t="s">
        <v>116</v>
      </c>
      <c r="CX35" s="34" t="s">
        <v>99</v>
      </c>
      <c r="CY35" s="34" t="s">
        <v>110</v>
      </c>
      <c r="CZ35" s="34" t="s">
        <v>102</v>
      </c>
      <c r="DA35" s="34"/>
      <c r="DB35" s="34" t="s">
        <v>111</v>
      </c>
      <c r="DC35" s="77" t="s">
        <v>150</v>
      </c>
      <c r="DD35" s="34" t="s">
        <v>151</v>
      </c>
      <c r="DE35" s="34" t="s">
        <v>114</v>
      </c>
      <c r="DF35" s="34" t="s">
        <v>115</v>
      </c>
      <c r="DG35" s="34" t="s">
        <v>116</v>
      </c>
    </row>
    <row r="36" spans="2:111" ht="15.75" thickBot="1" x14ac:dyDescent="0.3">
      <c r="B36" s="58"/>
      <c r="C36" s="59" t="s">
        <v>26</v>
      </c>
      <c r="D36" s="60">
        <v>290415317.90699565</v>
      </c>
      <c r="E36" s="60">
        <v>27805751.88783019</v>
      </c>
      <c r="F36" s="60">
        <v>0</v>
      </c>
      <c r="G36" s="60">
        <v>318221069.79482585</v>
      </c>
      <c r="H36" s="60">
        <v>13902875.943915095</v>
      </c>
      <c r="I36" s="60">
        <v>332014515.65586728</v>
      </c>
      <c r="J36" s="61"/>
      <c r="K36" s="62">
        <v>23708562.775288228</v>
      </c>
      <c r="L36" s="62">
        <v>294512507.01953769</v>
      </c>
      <c r="N36" s="35">
        <v>1</v>
      </c>
      <c r="O36" s="3"/>
      <c r="P36" s="3">
        <f>+P4</f>
        <v>1230229.5968611627</v>
      </c>
      <c r="Q36" s="3"/>
      <c r="R36" s="76">
        <f>IF(P36+Q36&lt;0,0,P36+Q36)</f>
        <v>1230229.5968611627</v>
      </c>
      <c r="S36" s="3">
        <f>R36*0.5</f>
        <v>615114.79843058134</v>
      </c>
      <c r="T36" s="3">
        <f>+O36+S36</f>
        <v>615114.79843058134</v>
      </c>
      <c r="U36" s="36">
        <v>0.04</v>
      </c>
      <c r="V36" s="3">
        <f>-T36*U36</f>
        <v>-24604.591937223253</v>
      </c>
      <c r="W36" s="3">
        <f>+O36+R36+V36</f>
        <v>1205625.0049239395</v>
      </c>
      <c r="X36"/>
      <c r="Y36" s="35">
        <v>1</v>
      </c>
      <c r="Z36" s="3">
        <f>+W36</f>
        <v>1205625.0049239395</v>
      </c>
      <c r="AA36" s="3"/>
      <c r="AB36" s="3"/>
      <c r="AC36" s="76">
        <f>IF(AA36+AB36&lt;0,0,AA36+AB36)</f>
        <v>0</v>
      </c>
      <c r="AD36" s="3">
        <f>AC36*0.5</f>
        <v>0</v>
      </c>
      <c r="AE36" s="3">
        <f>+Z36+AD36</f>
        <v>1205625.0049239395</v>
      </c>
      <c r="AF36" s="36">
        <v>0.04</v>
      </c>
      <c r="AG36" s="3">
        <f>-AE36*AF36</f>
        <v>-48225.000196957582</v>
      </c>
      <c r="AH36" s="3">
        <f>+Z36+AC36+AG36</f>
        <v>1157400.004726982</v>
      </c>
      <c r="AI36"/>
      <c r="AJ36" s="35">
        <v>1</v>
      </c>
      <c r="AK36" s="3">
        <f>AH36</f>
        <v>1157400.004726982</v>
      </c>
      <c r="AL36" s="3"/>
      <c r="AM36" s="3"/>
      <c r="AN36" s="76">
        <f>IF(AL36+AM36&lt;0,0,AL36+AM36)</f>
        <v>0</v>
      </c>
      <c r="AO36" s="3">
        <f>AN36*0.5</f>
        <v>0</v>
      </c>
      <c r="AP36" s="3">
        <f>+AK36+AO36</f>
        <v>1157400.004726982</v>
      </c>
      <c r="AQ36" s="36">
        <v>0.04</v>
      </c>
      <c r="AR36" s="3">
        <f>-AP36*AQ36</f>
        <v>-46296.000189079277</v>
      </c>
      <c r="AS36" s="3">
        <f>+AK36+AN36+AR36</f>
        <v>1111104.0045379028</v>
      </c>
      <c r="AT36"/>
      <c r="AU36" s="35">
        <v>1</v>
      </c>
      <c r="AV36" s="3">
        <f>+AS36</f>
        <v>1111104.0045379028</v>
      </c>
      <c r="AW36" s="3"/>
      <c r="AX36" s="3"/>
      <c r="AY36" s="76">
        <f>IF(AW36+AX36&lt;0,0,AW36+AX36)</f>
        <v>0</v>
      </c>
      <c r="AZ36" s="3">
        <f>AY36*0.5</f>
        <v>0</v>
      </c>
      <c r="BA36" s="3">
        <f>+AV36+AZ36</f>
        <v>1111104.0045379028</v>
      </c>
      <c r="BB36" s="36">
        <v>0.04</v>
      </c>
      <c r="BC36" s="3">
        <f>-BA36*BB36</f>
        <v>-44444.160181516112</v>
      </c>
      <c r="BD36" s="3">
        <f>+AV36+AY36+BC36</f>
        <v>1066659.8443563867</v>
      </c>
      <c r="BE36"/>
      <c r="BF36" s="35">
        <v>1</v>
      </c>
      <c r="BG36" s="3">
        <f>+BD36</f>
        <v>1066659.8443563867</v>
      </c>
      <c r="BH36" s="3"/>
      <c r="BI36" s="3"/>
      <c r="BJ36" s="76">
        <f>IF(BH36+BI36&lt;0,0,BH36+BI36)</f>
        <v>0</v>
      </c>
      <c r="BK36" s="3">
        <f>BJ36*0.5</f>
        <v>0</v>
      </c>
      <c r="BL36" s="3">
        <f>+BG36+BK36</f>
        <v>1066659.8443563867</v>
      </c>
      <c r="BM36" s="36">
        <v>0.04</v>
      </c>
      <c r="BN36" s="3">
        <f>-BL36*BM36</f>
        <v>-42666.39377425547</v>
      </c>
      <c r="BO36" s="3">
        <f>+BG36+BJ36+BN36</f>
        <v>1023993.4505821313</v>
      </c>
      <c r="BQ36" s="35">
        <v>1</v>
      </c>
      <c r="BR36" s="3">
        <f>+BO36</f>
        <v>1023993.4505821313</v>
      </c>
      <c r="BS36" s="3"/>
      <c r="BT36" s="3"/>
      <c r="BU36" s="76">
        <f>IF(BS36+BT36&lt;0,0,BS36+BT36)</f>
        <v>0</v>
      </c>
      <c r="BV36" s="3">
        <f>BU36*0.5</f>
        <v>0</v>
      </c>
      <c r="BW36" s="3">
        <f>+BR36+BV36</f>
        <v>1023993.4505821313</v>
      </c>
      <c r="BX36" s="36">
        <v>0.04</v>
      </c>
      <c r="BY36" s="3">
        <f>-BW36*BX36</f>
        <v>-40959.738023285252</v>
      </c>
      <c r="BZ36" s="3">
        <f>+BR36+BU36+BY36</f>
        <v>983033.71255884599</v>
      </c>
      <c r="CB36" s="35">
        <v>1</v>
      </c>
      <c r="CC36" s="3">
        <f>+BZ36</f>
        <v>983033.71255884599</v>
      </c>
      <c r="CD36" s="3"/>
      <c r="CE36" s="3"/>
      <c r="CF36" s="76">
        <f>IF(CD36+CE36&lt;0,0,CD36+CE36)</f>
        <v>0</v>
      </c>
      <c r="CG36" s="3">
        <f>CF36*0.5</f>
        <v>0</v>
      </c>
      <c r="CH36" s="3">
        <f>+CC36+CG36</f>
        <v>983033.71255884599</v>
      </c>
      <c r="CI36" s="36">
        <v>0.04</v>
      </c>
      <c r="CJ36" s="3">
        <f>-CH36*CI36</f>
        <v>-39321.348502353838</v>
      </c>
      <c r="CK36" s="3">
        <f>+CC36+CF36+CJ36</f>
        <v>943712.36405649211</v>
      </c>
      <c r="CM36" s="35">
        <v>1</v>
      </c>
      <c r="CN36" s="3">
        <f>+CK36</f>
        <v>943712.36405649211</v>
      </c>
      <c r="CO36" s="3"/>
      <c r="CP36" s="3"/>
      <c r="CQ36" s="76">
        <f>IF(CO36+CP36&lt;0,0,CO36+CP36)</f>
        <v>0</v>
      </c>
      <c r="CR36" s="3">
        <f>CQ36*0.5</f>
        <v>0</v>
      </c>
      <c r="CS36" s="3">
        <f>+CN36+CR36</f>
        <v>943712.36405649211</v>
      </c>
      <c r="CT36" s="36">
        <v>0.04</v>
      </c>
      <c r="CU36" s="3">
        <f>-CS36*CT36</f>
        <v>-37748.494562259686</v>
      </c>
      <c r="CV36" s="3">
        <f>+CN36+CQ36+CU36</f>
        <v>905963.86949423247</v>
      </c>
      <c r="CX36" s="35">
        <v>1</v>
      </c>
      <c r="CY36" s="3">
        <f>+CV36</f>
        <v>905963.86949423247</v>
      </c>
      <c r="CZ36" s="3"/>
      <c r="DA36" s="3"/>
      <c r="DB36" s="76">
        <f>IF(CZ36+DA36&lt;0,0,CZ36+DA36)</f>
        <v>0</v>
      </c>
      <c r="DC36" s="3">
        <f>DB36*0.5</f>
        <v>0</v>
      </c>
      <c r="DD36" s="3">
        <f>+CY36+DC36</f>
        <v>905963.86949423247</v>
      </c>
      <c r="DE36" s="36">
        <v>0.04</v>
      </c>
      <c r="DF36" s="3">
        <f>-DD36*DE36</f>
        <v>-36238.5547797693</v>
      </c>
      <c r="DG36" s="3">
        <f>+CY36+DB36+DF36</f>
        <v>869725.31471446319</v>
      </c>
    </row>
    <row r="37" spans="2:111" x14ac:dyDescent="0.25">
      <c r="N37" s="35" t="s">
        <v>28</v>
      </c>
      <c r="O37" s="3"/>
      <c r="P37" s="3">
        <f t="shared" ref="P37:P60" si="72">+P5</f>
        <v>0</v>
      </c>
      <c r="Q37" s="3"/>
      <c r="R37" s="76">
        <f t="shared" ref="R37:R60" si="73">IF(P37+Q37&lt;0,0,P37+Q37)</f>
        <v>0</v>
      </c>
      <c r="S37" s="3">
        <f t="shared" ref="S37:S60" si="74">R37*0.5</f>
        <v>0</v>
      </c>
      <c r="T37" s="3">
        <f t="shared" ref="T37:T60" si="75">+O37+S37</f>
        <v>0</v>
      </c>
      <c r="U37" s="36">
        <v>0.06</v>
      </c>
      <c r="V37" s="3">
        <f t="shared" ref="V37:V60" si="76">-T37*U37</f>
        <v>0</v>
      </c>
      <c r="W37" s="3">
        <f t="shared" ref="W37:W60" si="77">+O37+R37+V37</f>
        <v>0</v>
      </c>
      <c r="X37"/>
      <c r="Y37" s="35" t="s">
        <v>28</v>
      </c>
      <c r="Z37" s="3">
        <f t="shared" ref="Z37:Z60" si="78">+W37</f>
        <v>0</v>
      </c>
      <c r="AA37" s="3"/>
      <c r="AB37" s="3"/>
      <c r="AC37" s="76">
        <f t="shared" ref="AC37:AC60" si="79">IF(AA37+AB37&lt;0,0,AA37+AB37)</f>
        <v>0</v>
      </c>
      <c r="AD37" s="3">
        <f t="shared" ref="AD37:AD60" si="80">AC37*0.5</f>
        <v>0</v>
      </c>
      <c r="AE37" s="3">
        <f t="shared" ref="AE37:AE60" si="81">+Z37+AD37</f>
        <v>0</v>
      </c>
      <c r="AF37" s="36">
        <v>0.06</v>
      </c>
      <c r="AG37" s="3">
        <f t="shared" ref="AG37:AG60" si="82">-AE37*AF37</f>
        <v>0</v>
      </c>
      <c r="AH37" s="3">
        <f t="shared" ref="AH37:AH60" si="83">+Z37+AC37+AG37</f>
        <v>0</v>
      </c>
      <c r="AI37"/>
      <c r="AJ37" s="35" t="s">
        <v>28</v>
      </c>
      <c r="AK37" s="3">
        <f t="shared" ref="AK37:AK60" si="84">AH37</f>
        <v>0</v>
      </c>
      <c r="AL37" s="3"/>
      <c r="AM37" s="3"/>
      <c r="AN37" s="76">
        <f t="shared" ref="AN37:AN60" si="85">IF(AL37+AM37&lt;0,0,AL37+AM37)</f>
        <v>0</v>
      </c>
      <c r="AO37" s="3">
        <f t="shared" ref="AO37:AO60" si="86">AN37*0.5</f>
        <v>0</v>
      </c>
      <c r="AP37" s="3">
        <f t="shared" ref="AP37:AP60" si="87">+AK37+AO37</f>
        <v>0</v>
      </c>
      <c r="AQ37" s="36">
        <v>0.06</v>
      </c>
      <c r="AR37" s="3">
        <f t="shared" ref="AR37:AR60" si="88">-AP37*AQ37</f>
        <v>0</v>
      </c>
      <c r="AS37" s="3">
        <f t="shared" ref="AS37:AS60" si="89">+AK37+AN37+AR37</f>
        <v>0</v>
      </c>
      <c r="AT37"/>
      <c r="AU37" s="35" t="s">
        <v>28</v>
      </c>
      <c r="AV37" s="3">
        <f t="shared" ref="AV37:AV60" si="90">+AS37</f>
        <v>0</v>
      </c>
      <c r="AW37" s="3"/>
      <c r="AX37" s="3"/>
      <c r="AY37" s="76">
        <f t="shared" ref="AY37:AY60" si="91">IF(AW37+AX37&lt;0,0,AW37+AX37)</f>
        <v>0</v>
      </c>
      <c r="AZ37" s="3">
        <f t="shared" ref="AZ37:AZ60" si="92">AY37*0.5</f>
        <v>0</v>
      </c>
      <c r="BA37" s="3">
        <f t="shared" ref="BA37:BA60" si="93">+AV37+AZ37</f>
        <v>0</v>
      </c>
      <c r="BB37" s="36">
        <v>0.06</v>
      </c>
      <c r="BC37" s="3">
        <f t="shared" ref="BC37:BC60" si="94">-BA37*BB37</f>
        <v>0</v>
      </c>
      <c r="BD37" s="3">
        <f t="shared" ref="BD37:BD60" si="95">+AV37+AY37+BC37</f>
        <v>0</v>
      </c>
      <c r="BE37"/>
      <c r="BF37" s="35" t="s">
        <v>28</v>
      </c>
      <c r="BG37" s="3">
        <f t="shared" ref="BG37:BG60" si="96">+BD37</f>
        <v>0</v>
      </c>
      <c r="BH37" s="3"/>
      <c r="BI37" s="3"/>
      <c r="BJ37" s="76">
        <f t="shared" ref="BJ37:BJ60" si="97">IF(BH37+BI37&lt;0,0,BH37+BI37)</f>
        <v>0</v>
      </c>
      <c r="BK37" s="3">
        <f t="shared" ref="BK37:BK60" si="98">BJ37*0.5</f>
        <v>0</v>
      </c>
      <c r="BL37" s="3">
        <f t="shared" ref="BL37:BL60" si="99">+BG37+BK37</f>
        <v>0</v>
      </c>
      <c r="BM37" s="36">
        <v>0.06</v>
      </c>
      <c r="BN37" s="3">
        <f t="shared" ref="BN37:BN60" si="100">-BL37*BM37</f>
        <v>0</v>
      </c>
      <c r="BO37" s="3">
        <f t="shared" ref="BO37:BO60" si="101">+BG37+BJ37+BN37</f>
        <v>0</v>
      </c>
      <c r="BQ37" s="35" t="s">
        <v>28</v>
      </c>
      <c r="BR37" s="3">
        <f t="shared" ref="BR37:BR60" si="102">+BO37</f>
        <v>0</v>
      </c>
      <c r="BS37" s="3"/>
      <c r="BT37" s="3"/>
      <c r="BU37" s="76">
        <f t="shared" ref="BU37:BU60" si="103">IF(BS37+BT37&lt;0,0,BS37+BT37)</f>
        <v>0</v>
      </c>
      <c r="BV37" s="3">
        <f t="shared" ref="BV37:BV60" si="104">BU37*0.5</f>
        <v>0</v>
      </c>
      <c r="BW37" s="3">
        <f t="shared" ref="BW37:BW60" si="105">+BR37+BV37</f>
        <v>0</v>
      </c>
      <c r="BX37" s="36">
        <v>0.06</v>
      </c>
      <c r="BY37" s="3">
        <f t="shared" ref="BY37:BY60" si="106">-BW37*BX37</f>
        <v>0</v>
      </c>
      <c r="BZ37" s="3">
        <f t="shared" ref="BZ37:BZ60" si="107">+BR37+BU37+BY37</f>
        <v>0</v>
      </c>
      <c r="CB37" s="35" t="s">
        <v>28</v>
      </c>
      <c r="CC37" s="3">
        <f t="shared" ref="CC37:CC60" si="108">+BZ37</f>
        <v>0</v>
      </c>
      <c r="CD37" s="3"/>
      <c r="CE37" s="3"/>
      <c r="CF37" s="76">
        <f t="shared" ref="CF37:CF60" si="109">IF(CD37+CE37&lt;0,0,CD37+CE37)</f>
        <v>0</v>
      </c>
      <c r="CG37" s="3">
        <f t="shared" ref="CG37:CG60" si="110">CF37*0.5</f>
        <v>0</v>
      </c>
      <c r="CH37" s="3">
        <f t="shared" ref="CH37:CH60" si="111">+CC37+CG37</f>
        <v>0</v>
      </c>
      <c r="CI37" s="36">
        <v>0.06</v>
      </c>
      <c r="CJ37" s="3">
        <f t="shared" ref="CJ37:CJ60" si="112">-CH37*CI37</f>
        <v>0</v>
      </c>
      <c r="CK37" s="3">
        <f t="shared" ref="CK37:CK60" si="113">+CC37+CF37+CJ37</f>
        <v>0</v>
      </c>
      <c r="CM37" s="35" t="s">
        <v>28</v>
      </c>
      <c r="CN37" s="3">
        <f t="shared" ref="CN37:CN60" si="114">+CK37</f>
        <v>0</v>
      </c>
      <c r="CO37" s="3"/>
      <c r="CP37" s="3"/>
      <c r="CQ37" s="76">
        <f t="shared" ref="CQ37:CQ60" si="115">IF(CO37+CP37&lt;0,0,CO37+CP37)</f>
        <v>0</v>
      </c>
      <c r="CR37" s="3">
        <f t="shared" ref="CR37:CR60" si="116">CQ37*0.5</f>
        <v>0</v>
      </c>
      <c r="CS37" s="3">
        <f t="shared" ref="CS37:CS60" si="117">+CN37+CR37</f>
        <v>0</v>
      </c>
      <c r="CT37" s="36">
        <v>0.06</v>
      </c>
      <c r="CU37" s="3">
        <f t="shared" ref="CU37:CU60" si="118">-CS37*CT37</f>
        <v>0</v>
      </c>
      <c r="CV37" s="3">
        <f t="shared" ref="CV37:CV60" si="119">+CN37+CQ37+CU37</f>
        <v>0</v>
      </c>
      <c r="CX37" s="35" t="s">
        <v>28</v>
      </c>
      <c r="CY37" s="3">
        <f t="shared" ref="CY37:CY60" si="120">+CV37</f>
        <v>0</v>
      </c>
      <c r="CZ37" s="3"/>
      <c r="DA37" s="3"/>
      <c r="DB37" s="76">
        <f t="shared" ref="DB37:DB60" si="121">IF(CZ37+DA37&lt;0,0,CZ37+DA37)</f>
        <v>0</v>
      </c>
      <c r="DC37" s="3">
        <f t="shared" ref="DC37:DC60" si="122">DB37*0.5</f>
        <v>0</v>
      </c>
      <c r="DD37" s="3">
        <f t="shared" ref="DD37:DD60" si="123">+CY37+DC37</f>
        <v>0</v>
      </c>
      <c r="DE37" s="36">
        <v>0.06</v>
      </c>
      <c r="DF37" s="3">
        <f t="shared" ref="DF37:DF60" si="124">-DD37*DE37</f>
        <v>0</v>
      </c>
      <c r="DG37" s="3">
        <f t="shared" ref="DG37:DG60" si="125">+CY37+DB37+DF37</f>
        <v>0</v>
      </c>
    </row>
    <row r="38" spans="2:111" x14ac:dyDescent="0.25">
      <c r="N38" s="35">
        <v>2</v>
      </c>
      <c r="O38" s="3"/>
      <c r="P38" s="3">
        <f t="shared" si="72"/>
        <v>0</v>
      </c>
      <c r="Q38" s="3"/>
      <c r="R38" s="76">
        <f t="shared" si="73"/>
        <v>0</v>
      </c>
      <c r="S38" s="3">
        <f t="shared" si="74"/>
        <v>0</v>
      </c>
      <c r="T38" s="3">
        <f t="shared" si="75"/>
        <v>0</v>
      </c>
      <c r="U38" s="36">
        <v>0.06</v>
      </c>
      <c r="V38" s="3">
        <f t="shared" si="76"/>
        <v>0</v>
      </c>
      <c r="W38" s="3">
        <f t="shared" si="77"/>
        <v>0</v>
      </c>
      <c r="X38"/>
      <c r="Y38" s="35">
        <v>2</v>
      </c>
      <c r="Z38" s="3">
        <f t="shared" si="78"/>
        <v>0</v>
      </c>
      <c r="AA38" s="3"/>
      <c r="AB38" s="3"/>
      <c r="AC38" s="76">
        <f t="shared" si="79"/>
        <v>0</v>
      </c>
      <c r="AD38" s="3">
        <f t="shared" si="80"/>
        <v>0</v>
      </c>
      <c r="AE38" s="3">
        <f t="shared" si="81"/>
        <v>0</v>
      </c>
      <c r="AF38" s="36">
        <v>0.06</v>
      </c>
      <c r="AG38" s="3">
        <f t="shared" si="82"/>
        <v>0</v>
      </c>
      <c r="AH38" s="3">
        <f t="shared" si="83"/>
        <v>0</v>
      </c>
      <c r="AI38"/>
      <c r="AJ38" s="35">
        <v>2</v>
      </c>
      <c r="AK38" s="3">
        <f t="shared" si="84"/>
        <v>0</v>
      </c>
      <c r="AL38" s="3"/>
      <c r="AM38" s="3"/>
      <c r="AN38" s="76">
        <f t="shared" si="85"/>
        <v>0</v>
      </c>
      <c r="AO38" s="3">
        <f t="shared" si="86"/>
        <v>0</v>
      </c>
      <c r="AP38" s="3">
        <f t="shared" si="87"/>
        <v>0</v>
      </c>
      <c r="AQ38" s="36">
        <v>0.06</v>
      </c>
      <c r="AR38" s="3">
        <f t="shared" si="88"/>
        <v>0</v>
      </c>
      <c r="AS38" s="3">
        <f t="shared" si="89"/>
        <v>0</v>
      </c>
      <c r="AT38"/>
      <c r="AU38" s="35">
        <v>2</v>
      </c>
      <c r="AV38" s="3">
        <f t="shared" si="90"/>
        <v>0</v>
      </c>
      <c r="AW38" s="3"/>
      <c r="AX38" s="3"/>
      <c r="AY38" s="76">
        <f t="shared" si="91"/>
        <v>0</v>
      </c>
      <c r="AZ38" s="3">
        <f t="shared" si="92"/>
        <v>0</v>
      </c>
      <c r="BA38" s="3">
        <f t="shared" si="93"/>
        <v>0</v>
      </c>
      <c r="BB38" s="36">
        <v>0.06</v>
      </c>
      <c r="BC38" s="3">
        <f t="shared" si="94"/>
        <v>0</v>
      </c>
      <c r="BD38" s="3">
        <f t="shared" si="95"/>
        <v>0</v>
      </c>
      <c r="BE38"/>
      <c r="BF38" s="35">
        <v>2</v>
      </c>
      <c r="BG38" s="3">
        <f t="shared" si="96"/>
        <v>0</v>
      </c>
      <c r="BH38" s="3"/>
      <c r="BI38" s="3"/>
      <c r="BJ38" s="76">
        <f t="shared" si="97"/>
        <v>0</v>
      </c>
      <c r="BK38" s="3">
        <f t="shared" si="98"/>
        <v>0</v>
      </c>
      <c r="BL38" s="3">
        <f t="shared" si="99"/>
        <v>0</v>
      </c>
      <c r="BM38" s="36">
        <v>0.06</v>
      </c>
      <c r="BN38" s="3">
        <f t="shared" si="100"/>
        <v>0</v>
      </c>
      <c r="BO38" s="3">
        <f t="shared" si="101"/>
        <v>0</v>
      </c>
      <c r="BQ38" s="35">
        <v>2</v>
      </c>
      <c r="BR38" s="3">
        <f t="shared" si="102"/>
        <v>0</v>
      </c>
      <c r="BS38" s="3"/>
      <c r="BT38" s="3"/>
      <c r="BU38" s="76">
        <f t="shared" si="103"/>
        <v>0</v>
      </c>
      <c r="BV38" s="3">
        <f t="shared" si="104"/>
        <v>0</v>
      </c>
      <c r="BW38" s="3">
        <f t="shared" si="105"/>
        <v>0</v>
      </c>
      <c r="BX38" s="36">
        <v>0.06</v>
      </c>
      <c r="BY38" s="3">
        <f t="shared" si="106"/>
        <v>0</v>
      </c>
      <c r="BZ38" s="3">
        <f t="shared" si="107"/>
        <v>0</v>
      </c>
      <c r="CB38" s="35">
        <v>2</v>
      </c>
      <c r="CC38" s="3">
        <f t="shared" si="108"/>
        <v>0</v>
      </c>
      <c r="CD38" s="3"/>
      <c r="CE38" s="3"/>
      <c r="CF38" s="76">
        <f t="shared" si="109"/>
        <v>0</v>
      </c>
      <c r="CG38" s="3">
        <f t="shared" si="110"/>
        <v>0</v>
      </c>
      <c r="CH38" s="3">
        <f t="shared" si="111"/>
        <v>0</v>
      </c>
      <c r="CI38" s="36">
        <v>0.06</v>
      </c>
      <c r="CJ38" s="3">
        <f t="shared" si="112"/>
        <v>0</v>
      </c>
      <c r="CK38" s="3">
        <f t="shared" si="113"/>
        <v>0</v>
      </c>
      <c r="CM38" s="35">
        <v>2</v>
      </c>
      <c r="CN38" s="3">
        <f t="shared" si="114"/>
        <v>0</v>
      </c>
      <c r="CO38" s="3"/>
      <c r="CP38" s="3"/>
      <c r="CQ38" s="76">
        <f t="shared" si="115"/>
        <v>0</v>
      </c>
      <c r="CR38" s="3">
        <f t="shared" si="116"/>
        <v>0</v>
      </c>
      <c r="CS38" s="3">
        <f t="shared" si="117"/>
        <v>0</v>
      </c>
      <c r="CT38" s="36">
        <v>0.06</v>
      </c>
      <c r="CU38" s="3">
        <f t="shared" si="118"/>
        <v>0</v>
      </c>
      <c r="CV38" s="3">
        <f t="shared" si="119"/>
        <v>0</v>
      </c>
      <c r="CX38" s="35">
        <v>2</v>
      </c>
      <c r="CY38" s="3">
        <f t="shared" si="120"/>
        <v>0</v>
      </c>
      <c r="CZ38" s="3"/>
      <c r="DA38" s="3"/>
      <c r="DB38" s="76">
        <f t="shared" si="121"/>
        <v>0</v>
      </c>
      <c r="DC38" s="3">
        <f t="shared" si="122"/>
        <v>0</v>
      </c>
      <c r="DD38" s="3">
        <f t="shared" si="123"/>
        <v>0</v>
      </c>
      <c r="DE38" s="36">
        <v>0.06</v>
      </c>
      <c r="DF38" s="3">
        <f t="shared" si="124"/>
        <v>0</v>
      </c>
      <c r="DG38" s="3">
        <f t="shared" si="125"/>
        <v>0</v>
      </c>
    </row>
    <row r="39" spans="2:111" x14ac:dyDescent="0.25">
      <c r="N39" s="35">
        <v>8</v>
      </c>
      <c r="O39" s="3"/>
      <c r="P39" s="3">
        <f t="shared" si="72"/>
        <v>243917.49466345028</v>
      </c>
      <c r="Q39" s="3"/>
      <c r="R39" s="76">
        <f t="shared" si="73"/>
        <v>243917.49466345028</v>
      </c>
      <c r="S39" s="3">
        <f t="shared" si="74"/>
        <v>121958.74733172514</v>
      </c>
      <c r="T39" s="3">
        <f t="shared" si="75"/>
        <v>121958.74733172514</v>
      </c>
      <c r="U39" s="36">
        <v>0.2</v>
      </c>
      <c r="V39" s="3">
        <f t="shared" si="76"/>
        <v>-24391.749466345031</v>
      </c>
      <c r="W39" s="3">
        <f t="shared" si="77"/>
        <v>219525.74519710525</v>
      </c>
      <c r="X39"/>
      <c r="Y39" s="35">
        <v>8</v>
      </c>
      <c r="Z39" s="3">
        <f t="shared" si="78"/>
        <v>219525.74519710525</v>
      </c>
      <c r="AA39" s="3"/>
      <c r="AB39" s="3"/>
      <c r="AC39" s="76">
        <f t="shared" si="79"/>
        <v>0</v>
      </c>
      <c r="AD39" s="3">
        <f t="shared" si="80"/>
        <v>0</v>
      </c>
      <c r="AE39" s="3">
        <f t="shared" si="81"/>
        <v>219525.74519710525</v>
      </c>
      <c r="AF39" s="36">
        <v>0.2</v>
      </c>
      <c r="AG39" s="3">
        <f t="shared" si="82"/>
        <v>-43905.149039421056</v>
      </c>
      <c r="AH39" s="3">
        <f t="shared" si="83"/>
        <v>175620.59615768419</v>
      </c>
      <c r="AI39"/>
      <c r="AJ39" s="35">
        <v>8</v>
      </c>
      <c r="AK39" s="3">
        <f t="shared" si="84"/>
        <v>175620.59615768419</v>
      </c>
      <c r="AL39" s="3"/>
      <c r="AM39" s="3"/>
      <c r="AN39" s="76">
        <f t="shared" si="85"/>
        <v>0</v>
      </c>
      <c r="AO39" s="3">
        <f t="shared" si="86"/>
        <v>0</v>
      </c>
      <c r="AP39" s="3">
        <f t="shared" si="87"/>
        <v>175620.59615768419</v>
      </c>
      <c r="AQ39" s="36">
        <v>0.2</v>
      </c>
      <c r="AR39" s="3">
        <f t="shared" si="88"/>
        <v>-35124.119231536839</v>
      </c>
      <c r="AS39" s="3">
        <f t="shared" si="89"/>
        <v>140496.47692614736</v>
      </c>
      <c r="AT39"/>
      <c r="AU39" s="35">
        <v>8</v>
      </c>
      <c r="AV39" s="3">
        <f t="shared" si="90"/>
        <v>140496.47692614736</v>
      </c>
      <c r="AW39" s="3"/>
      <c r="AX39" s="3"/>
      <c r="AY39" s="76">
        <f t="shared" si="91"/>
        <v>0</v>
      </c>
      <c r="AZ39" s="3">
        <f t="shared" si="92"/>
        <v>0</v>
      </c>
      <c r="BA39" s="3">
        <f t="shared" si="93"/>
        <v>140496.47692614736</v>
      </c>
      <c r="BB39" s="36">
        <v>0.2</v>
      </c>
      <c r="BC39" s="3">
        <f t="shared" si="94"/>
        <v>-28099.295385229474</v>
      </c>
      <c r="BD39" s="3">
        <f t="shared" si="95"/>
        <v>112397.18154091788</v>
      </c>
      <c r="BE39"/>
      <c r="BF39" s="35">
        <v>8</v>
      </c>
      <c r="BG39" s="3">
        <f t="shared" si="96"/>
        <v>112397.18154091788</v>
      </c>
      <c r="BH39" s="3"/>
      <c r="BI39" s="3"/>
      <c r="BJ39" s="76">
        <f t="shared" si="97"/>
        <v>0</v>
      </c>
      <c r="BK39" s="3">
        <f t="shared" si="98"/>
        <v>0</v>
      </c>
      <c r="BL39" s="3">
        <f t="shared" si="99"/>
        <v>112397.18154091788</v>
      </c>
      <c r="BM39" s="36">
        <v>0.2</v>
      </c>
      <c r="BN39" s="3">
        <f t="shared" si="100"/>
        <v>-22479.436308183576</v>
      </c>
      <c r="BO39" s="3">
        <f t="shared" si="101"/>
        <v>89917.745232734305</v>
      </c>
      <c r="BQ39" s="35">
        <v>8</v>
      </c>
      <c r="BR39" s="3">
        <f t="shared" si="102"/>
        <v>89917.745232734305</v>
      </c>
      <c r="BS39" s="3"/>
      <c r="BT39" s="3"/>
      <c r="BU39" s="76">
        <f t="shared" si="103"/>
        <v>0</v>
      </c>
      <c r="BV39" s="3">
        <f t="shared" si="104"/>
        <v>0</v>
      </c>
      <c r="BW39" s="3">
        <f t="shared" si="105"/>
        <v>89917.745232734305</v>
      </c>
      <c r="BX39" s="36">
        <v>0.2</v>
      </c>
      <c r="BY39" s="3">
        <f t="shared" si="106"/>
        <v>-17983.549046546861</v>
      </c>
      <c r="BZ39" s="3">
        <f t="shared" si="107"/>
        <v>71934.196186187444</v>
      </c>
      <c r="CB39" s="35">
        <v>8</v>
      </c>
      <c r="CC39" s="3">
        <f t="shared" si="108"/>
        <v>71934.196186187444</v>
      </c>
      <c r="CD39" s="3"/>
      <c r="CE39" s="3"/>
      <c r="CF39" s="76">
        <f t="shared" si="109"/>
        <v>0</v>
      </c>
      <c r="CG39" s="3">
        <f t="shared" si="110"/>
        <v>0</v>
      </c>
      <c r="CH39" s="3">
        <f t="shared" si="111"/>
        <v>71934.196186187444</v>
      </c>
      <c r="CI39" s="36">
        <v>0.2</v>
      </c>
      <c r="CJ39" s="3">
        <f t="shared" si="112"/>
        <v>-14386.839237237489</v>
      </c>
      <c r="CK39" s="3">
        <f t="shared" si="113"/>
        <v>57547.356948949957</v>
      </c>
      <c r="CM39" s="35">
        <v>8</v>
      </c>
      <c r="CN39" s="3">
        <f t="shared" si="114"/>
        <v>57547.356948949957</v>
      </c>
      <c r="CO39" s="3"/>
      <c r="CP39" s="3"/>
      <c r="CQ39" s="76">
        <f t="shared" si="115"/>
        <v>0</v>
      </c>
      <c r="CR39" s="3">
        <f t="shared" si="116"/>
        <v>0</v>
      </c>
      <c r="CS39" s="3">
        <f t="shared" si="117"/>
        <v>57547.356948949957</v>
      </c>
      <c r="CT39" s="36">
        <v>0.2</v>
      </c>
      <c r="CU39" s="3">
        <f t="shared" si="118"/>
        <v>-11509.471389789993</v>
      </c>
      <c r="CV39" s="3">
        <f t="shared" si="119"/>
        <v>46037.885559159964</v>
      </c>
      <c r="CX39" s="35">
        <v>8</v>
      </c>
      <c r="CY39" s="3">
        <f t="shared" si="120"/>
        <v>46037.885559159964</v>
      </c>
      <c r="CZ39" s="3"/>
      <c r="DA39" s="3"/>
      <c r="DB39" s="76">
        <f t="shared" si="121"/>
        <v>0</v>
      </c>
      <c r="DC39" s="3">
        <f t="shared" si="122"/>
        <v>0</v>
      </c>
      <c r="DD39" s="3">
        <f t="shared" si="123"/>
        <v>46037.885559159964</v>
      </c>
      <c r="DE39" s="36">
        <v>0.2</v>
      </c>
      <c r="DF39" s="3">
        <f t="shared" si="124"/>
        <v>-9207.5771118319935</v>
      </c>
      <c r="DG39" s="3">
        <f t="shared" si="125"/>
        <v>36830.308447327974</v>
      </c>
    </row>
    <row r="40" spans="2:111" x14ac:dyDescent="0.25">
      <c r="N40" s="35">
        <v>10</v>
      </c>
      <c r="O40" s="3"/>
      <c r="P40" s="3">
        <f t="shared" si="72"/>
        <v>2560966.7560612275</v>
      </c>
      <c r="Q40" s="3"/>
      <c r="R40" s="76">
        <f t="shared" si="73"/>
        <v>2560966.7560612275</v>
      </c>
      <c r="S40" s="3">
        <f t="shared" si="74"/>
        <v>1280483.3780306138</v>
      </c>
      <c r="T40" s="3">
        <f t="shared" si="75"/>
        <v>1280483.3780306138</v>
      </c>
      <c r="U40" s="36">
        <v>0.3</v>
      </c>
      <c r="V40" s="3">
        <f t="shared" si="76"/>
        <v>-384145.01340918412</v>
      </c>
      <c r="W40" s="3">
        <f t="shared" si="77"/>
        <v>2176821.7426520432</v>
      </c>
      <c r="X40"/>
      <c r="Y40" s="35">
        <v>10</v>
      </c>
      <c r="Z40" s="3">
        <f t="shared" si="78"/>
        <v>2176821.7426520432</v>
      </c>
      <c r="AA40" s="3"/>
      <c r="AB40" s="3"/>
      <c r="AC40" s="76">
        <f t="shared" si="79"/>
        <v>0</v>
      </c>
      <c r="AD40" s="3">
        <f t="shared" si="80"/>
        <v>0</v>
      </c>
      <c r="AE40" s="3">
        <f t="shared" si="81"/>
        <v>2176821.7426520432</v>
      </c>
      <c r="AF40" s="36">
        <v>0.3</v>
      </c>
      <c r="AG40" s="3">
        <f t="shared" si="82"/>
        <v>-653046.52279561292</v>
      </c>
      <c r="AH40" s="3">
        <f t="shared" si="83"/>
        <v>1523775.2198564303</v>
      </c>
      <c r="AI40"/>
      <c r="AJ40" s="35">
        <v>10</v>
      </c>
      <c r="AK40" s="3">
        <f t="shared" si="84"/>
        <v>1523775.2198564303</v>
      </c>
      <c r="AL40" s="3"/>
      <c r="AM40" s="3"/>
      <c r="AN40" s="76">
        <f t="shared" si="85"/>
        <v>0</v>
      </c>
      <c r="AO40" s="3">
        <f t="shared" si="86"/>
        <v>0</v>
      </c>
      <c r="AP40" s="3">
        <f t="shared" si="87"/>
        <v>1523775.2198564303</v>
      </c>
      <c r="AQ40" s="36">
        <v>0.3</v>
      </c>
      <c r="AR40" s="3">
        <f t="shared" si="88"/>
        <v>-457132.56595692906</v>
      </c>
      <c r="AS40" s="3">
        <f t="shared" si="89"/>
        <v>1066642.6538995013</v>
      </c>
      <c r="AT40"/>
      <c r="AU40" s="35">
        <v>10</v>
      </c>
      <c r="AV40" s="3">
        <f t="shared" si="90"/>
        <v>1066642.6538995013</v>
      </c>
      <c r="AW40" s="3"/>
      <c r="AX40" s="3"/>
      <c r="AY40" s="76">
        <f t="shared" si="91"/>
        <v>0</v>
      </c>
      <c r="AZ40" s="3">
        <f t="shared" si="92"/>
        <v>0</v>
      </c>
      <c r="BA40" s="3">
        <f t="shared" si="93"/>
        <v>1066642.6538995013</v>
      </c>
      <c r="BB40" s="36">
        <v>0.3</v>
      </c>
      <c r="BC40" s="3">
        <f t="shared" si="94"/>
        <v>-319992.79616985039</v>
      </c>
      <c r="BD40" s="3">
        <f t="shared" si="95"/>
        <v>746649.85772965092</v>
      </c>
      <c r="BE40"/>
      <c r="BF40" s="35">
        <v>10</v>
      </c>
      <c r="BG40" s="3">
        <f t="shared" si="96"/>
        <v>746649.85772965092</v>
      </c>
      <c r="BH40" s="3"/>
      <c r="BI40" s="3"/>
      <c r="BJ40" s="76">
        <f t="shared" si="97"/>
        <v>0</v>
      </c>
      <c r="BK40" s="3">
        <f t="shared" si="98"/>
        <v>0</v>
      </c>
      <c r="BL40" s="3">
        <f t="shared" si="99"/>
        <v>746649.85772965092</v>
      </c>
      <c r="BM40" s="36">
        <v>0.3</v>
      </c>
      <c r="BN40" s="3">
        <f t="shared" si="100"/>
        <v>-223994.95731889526</v>
      </c>
      <c r="BO40" s="3">
        <f t="shared" si="101"/>
        <v>522654.90041075565</v>
      </c>
      <c r="BQ40" s="35">
        <v>10</v>
      </c>
      <c r="BR40" s="3">
        <f t="shared" si="102"/>
        <v>522654.90041075565</v>
      </c>
      <c r="BS40" s="3"/>
      <c r="BT40" s="3"/>
      <c r="BU40" s="76">
        <f t="shared" si="103"/>
        <v>0</v>
      </c>
      <c r="BV40" s="3">
        <f t="shared" si="104"/>
        <v>0</v>
      </c>
      <c r="BW40" s="3">
        <f t="shared" si="105"/>
        <v>522654.90041075565</v>
      </c>
      <c r="BX40" s="36">
        <v>0.3</v>
      </c>
      <c r="BY40" s="3">
        <f t="shared" si="106"/>
        <v>-156796.4701232267</v>
      </c>
      <c r="BZ40" s="3">
        <f t="shared" si="107"/>
        <v>365858.43028752896</v>
      </c>
      <c r="CB40" s="35">
        <v>10</v>
      </c>
      <c r="CC40" s="3">
        <f t="shared" si="108"/>
        <v>365858.43028752896</v>
      </c>
      <c r="CD40" s="3"/>
      <c r="CE40" s="3"/>
      <c r="CF40" s="76">
        <f t="shared" si="109"/>
        <v>0</v>
      </c>
      <c r="CG40" s="3">
        <f t="shared" si="110"/>
        <v>0</v>
      </c>
      <c r="CH40" s="3">
        <f t="shared" si="111"/>
        <v>365858.43028752896</v>
      </c>
      <c r="CI40" s="36">
        <v>0.3</v>
      </c>
      <c r="CJ40" s="3">
        <f t="shared" si="112"/>
        <v>-109757.52908625868</v>
      </c>
      <c r="CK40" s="3">
        <f t="shared" si="113"/>
        <v>256100.90120127029</v>
      </c>
      <c r="CM40" s="35">
        <v>10</v>
      </c>
      <c r="CN40" s="3">
        <f t="shared" si="114"/>
        <v>256100.90120127029</v>
      </c>
      <c r="CO40" s="3"/>
      <c r="CP40" s="3"/>
      <c r="CQ40" s="76">
        <f t="shared" si="115"/>
        <v>0</v>
      </c>
      <c r="CR40" s="3">
        <f t="shared" si="116"/>
        <v>0</v>
      </c>
      <c r="CS40" s="3">
        <f t="shared" si="117"/>
        <v>256100.90120127029</v>
      </c>
      <c r="CT40" s="36">
        <v>0.3</v>
      </c>
      <c r="CU40" s="3">
        <f t="shared" si="118"/>
        <v>-76830.270360381081</v>
      </c>
      <c r="CV40" s="3">
        <f t="shared" si="119"/>
        <v>179270.63084088921</v>
      </c>
      <c r="CX40" s="35">
        <v>10</v>
      </c>
      <c r="CY40" s="3">
        <f t="shared" si="120"/>
        <v>179270.63084088921</v>
      </c>
      <c r="CZ40" s="3"/>
      <c r="DA40" s="3"/>
      <c r="DB40" s="76">
        <f t="shared" si="121"/>
        <v>0</v>
      </c>
      <c r="DC40" s="3">
        <f t="shared" si="122"/>
        <v>0</v>
      </c>
      <c r="DD40" s="3">
        <f t="shared" si="123"/>
        <v>179270.63084088921</v>
      </c>
      <c r="DE40" s="36">
        <v>0.3</v>
      </c>
      <c r="DF40" s="3">
        <f t="shared" si="124"/>
        <v>-53781.189252266762</v>
      </c>
      <c r="DG40" s="3">
        <f t="shared" si="125"/>
        <v>125489.44158862245</v>
      </c>
    </row>
    <row r="41" spans="2:111" x14ac:dyDescent="0.25">
      <c r="N41" s="35">
        <v>10.1</v>
      </c>
      <c r="O41" s="3"/>
      <c r="P41" s="3">
        <f t="shared" si="72"/>
        <v>0</v>
      </c>
      <c r="Q41" s="3"/>
      <c r="R41" s="76">
        <f t="shared" si="73"/>
        <v>0</v>
      </c>
      <c r="S41" s="3">
        <f t="shared" si="74"/>
        <v>0</v>
      </c>
      <c r="T41" s="3">
        <f t="shared" si="75"/>
        <v>0</v>
      </c>
      <c r="U41" s="36">
        <v>0.3</v>
      </c>
      <c r="V41" s="3">
        <f t="shared" si="76"/>
        <v>0</v>
      </c>
      <c r="W41" s="3">
        <f t="shared" si="77"/>
        <v>0</v>
      </c>
      <c r="X41"/>
      <c r="Y41" s="35">
        <v>10.1</v>
      </c>
      <c r="Z41" s="3">
        <f t="shared" si="78"/>
        <v>0</v>
      </c>
      <c r="AA41" s="3"/>
      <c r="AB41" s="3"/>
      <c r="AC41" s="76">
        <f t="shared" si="79"/>
        <v>0</v>
      </c>
      <c r="AD41" s="3">
        <f t="shared" si="80"/>
        <v>0</v>
      </c>
      <c r="AE41" s="3">
        <f t="shared" si="81"/>
        <v>0</v>
      </c>
      <c r="AF41" s="36">
        <v>0.3</v>
      </c>
      <c r="AG41" s="3">
        <f t="shared" si="82"/>
        <v>0</v>
      </c>
      <c r="AH41" s="3">
        <f t="shared" si="83"/>
        <v>0</v>
      </c>
      <c r="AI41"/>
      <c r="AJ41" s="35">
        <v>10.1</v>
      </c>
      <c r="AK41" s="3">
        <f t="shared" si="84"/>
        <v>0</v>
      </c>
      <c r="AL41" s="3"/>
      <c r="AM41" s="3"/>
      <c r="AN41" s="76">
        <f t="shared" si="85"/>
        <v>0</v>
      </c>
      <c r="AO41" s="3">
        <f t="shared" si="86"/>
        <v>0</v>
      </c>
      <c r="AP41" s="3">
        <f t="shared" si="87"/>
        <v>0</v>
      </c>
      <c r="AQ41" s="36">
        <v>0.3</v>
      </c>
      <c r="AR41" s="3">
        <f t="shared" si="88"/>
        <v>0</v>
      </c>
      <c r="AS41" s="3">
        <f t="shared" si="89"/>
        <v>0</v>
      </c>
      <c r="AT41"/>
      <c r="AU41" s="35">
        <v>10.1</v>
      </c>
      <c r="AV41" s="3">
        <f t="shared" si="90"/>
        <v>0</v>
      </c>
      <c r="AW41" s="3"/>
      <c r="AX41" s="3"/>
      <c r="AY41" s="76">
        <f t="shared" si="91"/>
        <v>0</v>
      </c>
      <c r="AZ41" s="3">
        <f t="shared" si="92"/>
        <v>0</v>
      </c>
      <c r="BA41" s="3">
        <f t="shared" si="93"/>
        <v>0</v>
      </c>
      <c r="BB41" s="36">
        <v>0.3</v>
      </c>
      <c r="BC41" s="3">
        <f t="shared" si="94"/>
        <v>0</v>
      </c>
      <c r="BD41" s="3">
        <f t="shared" si="95"/>
        <v>0</v>
      </c>
      <c r="BE41"/>
      <c r="BF41" s="35">
        <v>10.1</v>
      </c>
      <c r="BG41" s="3">
        <f t="shared" si="96"/>
        <v>0</v>
      </c>
      <c r="BH41" s="3"/>
      <c r="BI41" s="3"/>
      <c r="BJ41" s="76">
        <f t="shared" si="97"/>
        <v>0</v>
      </c>
      <c r="BK41" s="3">
        <f t="shared" si="98"/>
        <v>0</v>
      </c>
      <c r="BL41" s="3">
        <f t="shared" si="99"/>
        <v>0</v>
      </c>
      <c r="BM41" s="36">
        <v>0.3</v>
      </c>
      <c r="BN41" s="3">
        <f t="shared" si="100"/>
        <v>0</v>
      </c>
      <c r="BO41" s="3">
        <f t="shared" si="101"/>
        <v>0</v>
      </c>
      <c r="BQ41" s="35">
        <v>10.1</v>
      </c>
      <c r="BR41" s="3">
        <f t="shared" si="102"/>
        <v>0</v>
      </c>
      <c r="BS41" s="3"/>
      <c r="BT41" s="3"/>
      <c r="BU41" s="76">
        <f t="shared" si="103"/>
        <v>0</v>
      </c>
      <c r="BV41" s="3">
        <f t="shared" si="104"/>
        <v>0</v>
      </c>
      <c r="BW41" s="3">
        <f t="shared" si="105"/>
        <v>0</v>
      </c>
      <c r="BX41" s="36">
        <v>0.3</v>
      </c>
      <c r="BY41" s="3">
        <f t="shared" si="106"/>
        <v>0</v>
      </c>
      <c r="BZ41" s="3">
        <f t="shared" si="107"/>
        <v>0</v>
      </c>
      <c r="CB41" s="35">
        <v>10.1</v>
      </c>
      <c r="CC41" s="3">
        <f t="shared" si="108"/>
        <v>0</v>
      </c>
      <c r="CD41" s="3"/>
      <c r="CE41" s="3"/>
      <c r="CF41" s="76">
        <f t="shared" si="109"/>
        <v>0</v>
      </c>
      <c r="CG41" s="3">
        <f t="shared" si="110"/>
        <v>0</v>
      </c>
      <c r="CH41" s="3">
        <f t="shared" si="111"/>
        <v>0</v>
      </c>
      <c r="CI41" s="36">
        <v>0.3</v>
      </c>
      <c r="CJ41" s="3">
        <f t="shared" si="112"/>
        <v>0</v>
      </c>
      <c r="CK41" s="3">
        <f t="shared" si="113"/>
        <v>0</v>
      </c>
      <c r="CM41" s="35">
        <v>10.1</v>
      </c>
      <c r="CN41" s="3">
        <f t="shared" si="114"/>
        <v>0</v>
      </c>
      <c r="CO41" s="3"/>
      <c r="CP41" s="3"/>
      <c r="CQ41" s="76">
        <f t="shared" si="115"/>
        <v>0</v>
      </c>
      <c r="CR41" s="3">
        <f t="shared" si="116"/>
        <v>0</v>
      </c>
      <c r="CS41" s="3">
        <f t="shared" si="117"/>
        <v>0</v>
      </c>
      <c r="CT41" s="36">
        <v>0.3</v>
      </c>
      <c r="CU41" s="3">
        <f t="shared" si="118"/>
        <v>0</v>
      </c>
      <c r="CV41" s="3">
        <f t="shared" si="119"/>
        <v>0</v>
      </c>
      <c r="CX41" s="35">
        <v>10.1</v>
      </c>
      <c r="CY41" s="3">
        <f t="shared" si="120"/>
        <v>0</v>
      </c>
      <c r="CZ41" s="3"/>
      <c r="DA41" s="3"/>
      <c r="DB41" s="76">
        <f t="shared" si="121"/>
        <v>0</v>
      </c>
      <c r="DC41" s="3">
        <f t="shared" si="122"/>
        <v>0</v>
      </c>
      <c r="DD41" s="3">
        <f t="shared" si="123"/>
        <v>0</v>
      </c>
      <c r="DE41" s="36">
        <v>0.3</v>
      </c>
      <c r="DF41" s="3">
        <f t="shared" si="124"/>
        <v>0</v>
      </c>
      <c r="DG41" s="3">
        <f t="shared" si="125"/>
        <v>0</v>
      </c>
    </row>
    <row r="42" spans="2:111" x14ac:dyDescent="0.25">
      <c r="N42" s="35">
        <v>12</v>
      </c>
      <c r="O42" s="3"/>
      <c r="P42" s="3">
        <f t="shared" si="72"/>
        <v>218860.16574736917</v>
      </c>
      <c r="Q42" s="3"/>
      <c r="R42" s="76">
        <f t="shared" si="73"/>
        <v>218860.16574736917</v>
      </c>
      <c r="S42" s="3">
        <f t="shared" si="74"/>
        <v>109430.08287368459</v>
      </c>
      <c r="T42" s="3">
        <f t="shared" si="75"/>
        <v>109430.08287368459</v>
      </c>
      <c r="U42" s="36">
        <v>1</v>
      </c>
      <c r="V42" s="3">
        <f t="shared" si="76"/>
        <v>-109430.08287368459</v>
      </c>
      <c r="W42" s="3">
        <f t="shared" si="77"/>
        <v>109430.08287368459</v>
      </c>
      <c r="X42"/>
      <c r="Y42" s="35">
        <v>12</v>
      </c>
      <c r="Z42" s="3">
        <f t="shared" si="78"/>
        <v>109430.08287368459</v>
      </c>
      <c r="AA42" s="3"/>
      <c r="AB42" s="3"/>
      <c r="AC42" s="76">
        <f t="shared" si="79"/>
        <v>0</v>
      </c>
      <c r="AD42" s="3">
        <f t="shared" si="80"/>
        <v>0</v>
      </c>
      <c r="AE42" s="3">
        <f t="shared" si="81"/>
        <v>109430.08287368459</v>
      </c>
      <c r="AF42" s="36">
        <v>1</v>
      </c>
      <c r="AG42" s="3">
        <f t="shared" si="82"/>
        <v>-109430.08287368459</v>
      </c>
      <c r="AH42" s="3">
        <f t="shared" si="83"/>
        <v>0</v>
      </c>
      <c r="AI42"/>
      <c r="AJ42" s="35">
        <v>12</v>
      </c>
      <c r="AK42" s="3">
        <f t="shared" si="84"/>
        <v>0</v>
      </c>
      <c r="AL42" s="3"/>
      <c r="AM42" s="3"/>
      <c r="AN42" s="76">
        <f t="shared" si="85"/>
        <v>0</v>
      </c>
      <c r="AO42" s="3">
        <f t="shared" si="86"/>
        <v>0</v>
      </c>
      <c r="AP42" s="3">
        <f t="shared" si="87"/>
        <v>0</v>
      </c>
      <c r="AQ42" s="36">
        <v>1</v>
      </c>
      <c r="AR42" s="3">
        <f t="shared" si="88"/>
        <v>0</v>
      </c>
      <c r="AS42" s="3">
        <f t="shared" si="89"/>
        <v>0</v>
      </c>
      <c r="AT42"/>
      <c r="AU42" s="35">
        <v>12</v>
      </c>
      <c r="AV42" s="3">
        <f t="shared" si="90"/>
        <v>0</v>
      </c>
      <c r="AW42" s="3"/>
      <c r="AX42" s="3"/>
      <c r="AY42" s="76">
        <f t="shared" si="91"/>
        <v>0</v>
      </c>
      <c r="AZ42" s="3">
        <f t="shared" si="92"/>
        <v>0</v>
      </c>
      <c r="BA42" s="3">
        <f t="shared" si="93"/>
        <v>0</v>
      </c>
      <c r="BB42" s="36">
        <v>1</v>
      </c>
      <c r="BC42" s="3">
        <f t="shared" si="94"/>
        <v>0</v>
      </c>
      <c r="BD42" s="3">
        <f t="shared" si="95"/>
        <v>0</v>
      </c>
      <c r="BE42"/>
      <c r="BF42" s="35">
        <v>12</v>
      </c>
      <c r="BG42" s="3">
        <f t="shared" si="96"/>
        <v>0</v>
      </c>
      <c r="BH42" s="3"/>
      <c r="BI42" s="3"/>
      <c r="BJ42" s="76">
        <f t="shared" si="97"/>
        <v>0</v>
      </c>
      <c r="BK42" s="3">
        <f t="shared" si="98"/>
        <v>0</v>
      </c>
      <c r="BL42" s="3">
        <f t="shared" si="99"/>
        <v>0</v>
      </c>
      <c r="BM42" s="36">
        <v>1</v>
      </c>
      <c r="BN42" s="3">
        <f t="shared" si="100"/>
        <v>0</v>
      </c>
      <c r="BO42" s="3">
        <f t="shared" si="101"/>
        <v>0</v>
      </c>
      <c r="BQ42" s="35">
        <v>12</v>
      </c>
      <c r="BR42" s="3">
        <f t="shared" si="102"/>
        <v>0</v>
      </c>
      <c r="BS42" s="3"/>
      <c r="BT42" s="3"/>
      <c r="BU42" s="76">
        <f t="shared" si="103"/>
        <v>0</v>
      </c>
      <c r="BV42" s="3">
        <f t="shared" si="104"/>
        <v>0</v>
      </c>
      <c r="BW42" s="3">
        <f t="shared" si="105"/>
        <v>0</v>
      </c>
      <c r="BX42" s="36">
        <v>1</v>
      </c>
      <c r="BY42" s="3">
        <f t="shared" si="106"/>
        <v>0</v>
      </c>
      <c r="BZ42" s="3">
        <f t="shared" si="107"/>
        <v>0</v>
      </c>
      <c r="CB42" s="35">
        <v>12</v>
      </c>
      <c r="CC42" s="3">
        <f t="shared" si="108"/>
        <v>0</v>
      </c>
      <c r="CD42" s="3"/>
      <c r="CE42" s="3"/>
      <c r="CF42" s="76">
        <f t="shared" si="109"/>
        <v>0</v>
      </c>
      <c r="CG42" s="3">
        <f t="shared" si="110"/>
        <v>0</v>
      </c>
      <c r="CH42" s="3">
        <f t="shared" si="111"/>
        <v>0</v>
      </c>
      <c r="CI42" s="36">
        <v>1</v>
      </c>
      <c r="CJ42" s="3">
        <f t="shared" si="112"/>
        <v>0</v>
      </c>
      <c r="CK42" s="3">
        <f t="shared" si="113"/>
        <v>0</v>
      </c>
      <c r="CM42" s="35">
        <v>12</v>
      </c>
      <c r="CN42" s="3">
        <f t="shared" si="114"/>
        <v>0</v>
      </c>
      <c r="CO42" s="3"/>
      <c r="CP42" s="3"/>
      <c r="CQ42" s="76">
        <f t="shared" si="115"/>
        <v>0</v>
      </c>
      <c r="CR42" s="3">
        <f t="shared" si="116"/>
        <v>0</v>
      </c>
      <c r="CS42" s="3">
        <f t="shared" si="117"/>
        <v>0</v>
      </c>
      <c r="CT42" s="36">
        <v>1</v>
      </c>
      <c r="CU42" s="3">
        <f t="shared" si="118"/>
        <v>0</v>
      </c>
      <c r="CV42" s="3">
        <f t="shared" si="119"/>
        <v>0</v>
      </c>
      <c r="CX42" s="35">
        <v>12</v>
      </c>
      <c r="CY42" s="3">
        <f t="shared" si="120"/>
        <v>0</v>
      </c>
      <c r="CZ42" s="3"/>
      <c r="DA42" s="3"/>
      <c r="DB42" s="76">
        <f t="shared" si="121"/>
        <v>0</v>
      </c>
      <c r="DC42" s="3">
        <f t="shared" si="122"/>
        <v>0</v>
      </c>
      <c r="DD42" s="3">
        <f t="shared" si="123"/>
        <v>0</v>
      </c>
      <c r="DE42" s="36">
        <v>1</v>
      </c>
      <c r="DF42" s="3">
        <f t="shared" si="124"/>
        <v>0</v>
      </c>
      <c r="DG42" s="3">
        <f t="shared" si="125"/>
        <v>0</v>
      </c>
    </row>
    <row r="43" spans="2:111" x14ac:dyDescent="0.25">
      <c r="N43" s="35" t="s">
        <v>29</v>
      </c>
      <c r="O43" s="3"/>
      <c r="P43" s="3">
        <f t="shared" si="72"/>
        <v>0</v>
      </c>
      <c r="Q43" s="3"/>
      <c r="R43" s="76">
        <f t="shared" si="73"/>
        <v>0</v>
      </c>
      <c r="S43" s="3">
        <f t="shared" si="74"/>
        <v>0</v>
      </c>
      <c r="T43" s="3">
        <f t="shared" si="75"/>
        <v>0</v>
      </c>
      <c r="U43" s="36"/>
      <c r="V43" s="3">
        <f t="shared" si="76"/>
        <v>0</v>
      </c>
      <c r="W43" s="3">
        <f t="shared" si="77"/>
        <v>0</v>
      </c>
      <c r="X43"/>
      <c r="Y43" s="35" t="s">
        <v>29</v>
      </c>
      <c r="Z43" s="3">
        <f t="shared" si="78"/>
        <v>0</v>
      </c>
      <c r="AA43" s="3"/>
      <c r="AB43" s="3"/>
      <c r="AC43" s="76">
        <f t="shared" si="79"/>
        <v>0</v>
      </c>
      <c r="AD43" s="3">
        <f t="shared" si="80"/>
        <v>0</v>
      </c>
      <c r="AE43" s="3">
        <f t="shared" si="81"/>
        <v>0</v>
      </c>
      <c r="AF43" s="36"/>
      <c r="AG43" s="3">
        <f t="shared" si="82"/>
        <v>0</v>
      </c>
      <c r="AH43" s="3">
        <f t="shared" si="83"/>
        <v>0</v>
      </c>
      <c r="AI43"/>
      <c r="AJ43" s="35" t="s">
        <v>29</v>
      </c>
      <c r="AK43" s="3">
        <f t="shared" si="84"/>
        <v>0</v>
      </c>
      <c r="AL43" s="3"/>
      <c r="AM43" s="3"/>
      <c r="AN43" s="76">
        <f t="shared" si="85"/>
        <v>0</v>
      </c>
      <c r="AO43" s="3">
        <f t="shared" si="86"/>
        <v>0</v>
      </c>
      <c r="AP43" s="3">
        <f t="shared" si="87"/>
        <v>0</v>
      </c>
      <c r="AQ43" s="36"/>
      <c r="AR43" s="3">
        <f t="shared" si="88"/>
        <v>0</v>
      </c>
      <c r="AS43" s="3">
        <f t="shared" si="89"/>
        <v>0</v>
      </c>
      <c r="AT43"/>
      <c r="AU43" s="35" t="s">
        <v>29</v>
      </c>
      <c r="AV43" s="3">
        <f t="shared" si="90"/>
        <v>0</v>
      </c>
      <c r="AW43" s="3"/>
      <c r="AX43" s="3"/>
      <c r="AY43" s="76">
        <f t="shared" si="91"/>
        <v>0</v>
      </c>
      <c r="AZ43" s="3">
        <f t="shared" si="92"/>
        <v>0</v>
      </c>
      <c r="BA43" s="3">
        <f t="shared" si="93"/>
        <v>0</v>
      </c>
      <c r="BB43" s="36"/>
      <c r="BC43" s="3">
        <f t="shared" si="94"/>
        <v>0</v>
      </c>
      <c r="BD43" s="3">
        <f t="shared" si="95"/>
        <v>0</v>
      </c>
      <c r="BE43"/>
      <c r="BF43" s="35" t="s">
        <v>29</v>
      </c>
      <c r="BG43" s="3">
        <f t="shared" si="96"/>
        <v>0</v>
      </c>
      <c r="BH43" s="3"/>
      <c r="BI43" s="3"/>
      <c r="BJ43" s="76">
        <f t="shared" si="97"/>
        <v>0</v>
      </c>
      <c r="BK43" s="3">
        <f t="shared" si="98"/>
        <v>0</v>
      </c>
      <c r="BL43" s="3">
        <f t="shared" si="99"/>
        <v>0</v>
      </c>
      <c r="BM43" s="36"/>
      <c r="BN43" s="3">
        <f t="shared" si="100"/>
        <v>0</v>
      </c>
      <c r="BO43" s="3">
        <f t="shared" si="101"/>
        <v>0</v>
      </c>
      <c r="BQ43" s="35" t="s">
        <v>29</v>
      </c>
      <c r="BR43" s="3">
        <f t="shared" si="102"/>
        <v>0</v>
      </c>
      <c r="BS43" s="3"/>
      <c r="BT43" s="3"/>
      <c r="BU43" s="76">
        <f t="shared" si="103"/>
        <v>0</v>
      </c>
      <c r="BV43" s="3">
        <f t="shared" si="104"/>
        <v>0</v>
      </c>
      <c r="BW43" s="3">
        <f t="shared" si="105"/>
        <v>0</v>
      </c>
      <c r="BX43" s="36"/>
      <c r="BY43" s="3">
        <f t="shared" si="106"/>
        <v>0</v>
      </c>
      <c r="BZ43" s="3">
        <f t="shared" si="107"/>
        <v>0</v>
      </c>
      <c r="CB43" s="35" t="s">
        <v>29</v>
      </c>
      <c r="CC43" s="3">
        <f t="shared" si="108"/>
        <v>0</v>
      </c>
      <c r="CD43" s="3"/>
      <c r="CE43" s="3"/>
      <c r="CF43" s="76">
        <f t="shared" si="109"/>
        <v>0</v>
      </c>
      <c r="CG43" s="3">
        <f t="shared" si="110"/>
        <v>0</v>
      </c>
      <c r="CH43" s="3">
        <f t="shared" si="111"/>
        <v>0</v>
      </c>
      <c r="CI43" s="36"/>
      <c r="CJ43" s="3">
        <f t="shared" si="112"/>
        <v>0</v>
      </c>
      <c r="CK43" s="3">
        <f t="shared" si="113"/>
        <v>0</v>
      </c>
      <c r="CM43" s="35" t="s">
        <v>29</v>
      </c>
      <c r="CN43" s="3">
        <f t="shared" si="114"/>
        <v>0</v>
      </c>
      <c r="CO43" s="3"/>
      <c r="CP43" s="3"/>
      <c r="CQ43" s="76">
        <f t="shared" si="115"/>
        <v>0</v>
      </c>
      <c r="CR43" s="3">
        <f t="shared" si="116"/>
        <v>0</v>
      </c>
      <c r="CS43" s="3">
        <f t="shared" si="117"/>
        <v>0</v>
      </c>
      <c r="CT43" s="36"/>
      <c r="CU43" s="3">
        <f t="shared" si="118"/>
        <v>0</v>
      </c>
      <c r="CV43" s="3">
        <f t="shared" si="119"/>
        <v>0</v>
      </c>
      <c r="CX43" s="35" t="s">
        <v>29</v>
      </c>
      <c r="CY43" s="3">
        <f t="shared" si="120"/>
        <v>0</v>
      </c>
      <c r="CZ43" s="3"/>
      <c r="DA43" s="3"/>
      <c r="DB43" s="76">
        <f t="shared" si="121"/>
        <v>0</v>
      </c>
      <c r="DC43" s="3">
        <f t="shared" si="122"/>
        <v>0</v>
      </c>
      <c r="DD43" s="3">
        <f t="shared" si="123"/>
        <v>0</v>
      </c>
      <c r="DE43" s="36"/>
      <c r="DF43" s="3">
        <f t="shared" si="124"/>
        <v>0</v>
      </c>
      <c r="DG43" s="3">
        <f t="shared" si="125"/>
        <v>0</v>
      </c>
    </row>
    <row r="44" spans="2:111" x14ac:dyDescent="0.25">
      <c r="N44" s="35" t="s">
        <v>30</v>
      </c>
      <c r="O44" s="3"/>
      <c r="P44" s="3">
        <f t="shared" si="72"/>
        <v>0</v>
      </c>
      <c r="Q44" s="3"/>
      <c r="R44" s="76">
        <f t="shared" si="73"/>
        <v>0</v>
      </c>
      <c r="S44" s="3">
        <f t="shared" si="74"/>
        <v>0</v>
      </c>
      <c r="T44" s="3">
        <f t="shared" si="75"/>
        <v>0</v>
      </c>
      <c r="U44" s="36"/>
      <c r="V44" s="3">
        <f t="shared" si="76"/>
        <v>0</v>
      </c>
      <c r="W44" s="3">
        <f t="shared" si="77"/>
        <v>0</v>
      </c>
      <c r="X44"/>
      <c r="Y44" s="35" t="s">
        <v>30</v>
      </c>
      <c r="Z44" s="3">
        <f t="shared" si="78"/>
        <v>0</v>
      </c>
      <c r="AA44" s="3"/>
      <c r="AB44" s="3"/>
      <c r="AC44" s="76">
        <f t="shared" si="79"/>
        <v>0</v>
      </c>
      <c r="AD44" s="3">
        <f t="shared" si="80"/>
        <v>0</v>
      </c>
      <c r="AE44" s="3">
        <f t="shared" si="81"/>
        <v>0</v>
      </c>
      <c r="AF44" s="36"/>
      <c r="AG44" s="3">
        <f t="shared" si="82"/>
        <v>0</v>
      </c>
      <c r="AH44" s="3">
        <f t="shared" si="83"/>
        <v>0</v>
      </c>
      <c r="AI44"/>
      <c r="AJ44" s="35" t="s">
        <v>30</v>
      </c>
      <c r="AK44" s="3">
        <f t="shared" si="84"/>
        <v>0</v>
      </c>
      <c r="AL44" s="3"/>
      <c r="AM44" s="3"/>
      <c r="AN44" s="76">
        <f t="shared" si="85"/>
        <v>0</v>
      </c>
      <c r="AO44" s="3">
        <f t="shared" si="86"/>
        <v>0</v>
      </c>
      <c r="AP44" s="3">
        <f t="shared" si="87"/>
        <v>0</v>
      </c>
      <c r="AQ44" s="36"/>
      <c r="AR44" s="3">
        <f t="shared" si="88"/>
        <v>0</v>
      </c>
      <c r="AS44" s="3">
        <f t="shared" si="89"/>
        <v>0</v>
      </c>
      <c r="AT44"/>
      <c r="AU44" s="35" t="s">
        <v>30</v>
      </c>
      <c r="AV44" s="3">
        <f t="shared" si="90"/>
        <v>0</v>
      </c>
      <c r="AW44" s="3"/>
      <c r="AX44" s="3"/>
      <c r="AY44" s="76">
        <f t="shared" si="91"/>
        <v>0</v>
      </c>
      <c r="AZ44" s="3">
        <f t="shared" si="92"/>
        <v>0</v>
      </c>
      <c r="BA44" s="3">
        <f t="shared" si="93"/>
        <v>0</v>
      </c>
      <c r="BB44" s="36"/>
      <c r="BC44" s="3">
        <f t="shared" si="94"/>
        <v>0</v>
      </c>
      <c r="BD44" s="3">
        <f t="shared" si="95"/>
        <v>0</v>
      </c>
      <c r="BE44"/>
      <c r="BF44" s="35" t="s">
        <v>30</v>
      </c>
      <c r="BG44" s="3">
        <f t="shared" si="96"/>
        <v>0</v>
      </c>
      <c r="BH44" s="3"/>
      <c r="BI44" s="3"/>
      <c r="BJ44" s="76">
        <f t="shared" si="97"/>
        <v>0</v>
      </c>
      <c r="BK44" s="3">
        <f t="shared" si="98"/>
        <v>0</v>
      </c>
      <c r="BL44" s="3">
        <f t="shared" si="99"/>
        <v>0</v>
      </c>
      <c r="BM44" s="36"/>
      <c r="BN44" s="3">
        <f t="shared" si="100"/>
        <v>0</v>
      </c>
      <c r="BO44" s="3">
        <f t="shared" si="101"/>
        <v>0</v>
      </c>
      <c r="BQ44" s="35" t="s">
        <v>30</v>
      </c>
      <c r="BR44" s="3">
        <f t="shared" si="102"/>
        <v>0</v>
      </c>
      <c r="BS44" s="3"/>
      <c r="BT44" s="3"/>
      <c r="BU44" s="76">
        <f t="shared" si="103"/>
        <v>0</v>
      </c>
      <c r="BV44" s="3">
        <f t="shared" si="104"/>
        <v>0</v>
      </c>
      <c r="BW44" s="3">
        <f t="shared" si="105"/>
        <v>0</v>
      </c>
      <c r="BX44" s="36"/>
      <c r="BY44" s="3">
        <f t="shared" si="106"/>
        <v>0</v>
      </c>
      <c r="BZ44" s="3">
        <f t="shared" si="107"/>
        <v>0</v>
      </c>
      <c r="CB44" s="35" t="s">
        <v>30</v>
      </c>
      <c r="CC44" s="3">
        <f t="shared" si="108"/>
        <v>0</v>
      </c>
      <c r="CD44" s="3"/>
      <c r="CE44" s="3"/>
      <c r="CF44" s="76">
        <f t="shared" si="109"/>
        <v>0</v>
      </c>
      <c r="CG44" s="3">
        <f t="shared" si="110"/>
        <v>0</v>
      </c>
      <c r="CH44" s="3">
        <f t="shared" si="111"/>
        <v>0</v>
      </c>
      <c r="CI44" s="36"/>
      <c r="CJ44" s="3">
        <f t="shared" si="112"/>
        <v>0</v>
      </c>
      <c r="CK44" s="3">
        <f t="shared" si="113"/>
        <v>0</v>
      </c>
      <c r="CM44" s="35" t="s">
        <v>30</v>
      </c>
      <c r="CN44" s="3">
        <f t="shared" si="114"/>
        <v>0</v>
      </c>
      <c r="CO44" s="3"/>
      <c r="CP44" s="3"/>
      <c r="CQ44" s="76">
        <f t="shared" si="115"/>
        <v>0</v>
      </c>
      <c r="CR44" s="3">
        <f t="shared" si="116"/>
        <v>0</v>
      </c>
      <c r="CS44" s="3">
        <f t="shared" si="117"/>
        <v>0</v>
      </c>
      <c r="CT44" s="36"/>
      <c r="CU44" s="3">
        <f t="shared" si="118"/>
        <v>0</v>
      </c>
      <c r="CV44" s="3">
        <f t="shared" si="119"/>
        <v>0</v>
      </c>
      <c r="CX44" s="35" t="s">
        <v>30</v>
      </c>
      <c r="CY44" s="3">
        <f t="shared" si="120"/>
        <v>0</v>
      </c>
      <c r="CZ44" s="3"/>
      <c r="DA44" s="3"/>
      <c r="DB44" s="76">
        <f t="shared" si="121"/>
        <v>0</v>
      </c>
      <c r="DC44" s="3">
        <f t="shared" si="122"/>
        <v>0</v>
      </c>
      <c r="DD44" s="3">
        <f t="shared" si="123"/>
        <v>0</v>
      </c>
      <c r="DE44" s="36"/>
      <c r="DF44" s="3">
        <f t="shared" si="124"/>
        <v>0</v>
      </c>
      <c r="DG44" s="3">
        <f t="shared" si="125"/>
        <v>0</v>
      </c>
    </row>
    <row r="45" spans="2:111" x14ac:dyDescent="0.25">
      <c r="N45" s="35" t="s">
        <v>31</v>
      </c>
      <c r="O45" s="3"/>
      <c r="P45" s="3">
        <f t="shared" si="72"/>
        <v>0</v>
      </c>
      <c r="Q45" s="3"/>
      <c r="R45" s="76">
        <f t="shared" si="73"/>
        <v>0</v>
      </c>
      <c r="S45" s="3">
        <f t="shared" si="74"/>
        <v>0</v>
      </c>
      <c r="T45" s="3">
        <f t="shared" si="75"/>
        <v>0</v>
      </c>
      <c r="U45" s="36"/>
      <c r="V45" s="3">
        <f t="shared" si="76"/>
        <v>0</v>
      </c>
      <c r="W45" s="3">
        <f t="shared" si="77"/>
        <v>0</v>
      </c>
      <c r="X45"/>
      <c r="Y45" s="35" t="s">
        <v>31</v>
      </c>
      <c r="Z45" s="3">
        <f t="shared" si="78"/>
        <v>0</v>
      </c>
      <c r="AA45" s="3"/>
      <c r="AB45" s="3"/>
      <c r="AC45" s="76">
        <f t="shared" si="79"/>
        <v>0</v>
      </c>
      <c r="AD45" s="3">
        <f t="shared" si="80"/>
        <v>0</v>
      </c>
      <c r="AE45" s="3">
        <f t="shared" si="81"/>
        <v>0</v>
      </c>
      <c r="AF45" s="36"/>
      <c r="AG45" s="3">
        <f t="shared" si="82"/>
        <v>0</v>
      </c>
      <c r="AH45" s="3">
        <f t="shared" si="83"/>
        <v>0</v>
      </c>
      <c r="AI45"/>
      <c r="AJ45" s="35" t="s">
        <v>31</v>
      </c>
      <c r="AK45" s="3">
        <f t="shared" si="84"/>
        <v>0</v>
      </c>
      <c r="AL45" s="3"/>
      <c r="AM45" s="3"/>
      <c r="AN45" s="76">
        <f t="shared" si="85"/>
        <v>0</v>
      </c>
      <c r="AO45" s="3">
        <f t="shared" si="86"/>
        <v>0</v>
      </c>
      <c r="AP45" s="3">
        <f t="shared" si="87"/>
        <v>0</v>
      </c>
      <c r="AQ45" s="36"/>
      <c r="AR45" s="3">
        <f t="shared" si="88"/>
        <v>0</v>
      </c>
      <c r="AS45" s="3">
        <f t="shared" si="89"/>
        <v>0</v>
      </c>
      <c r="AT45"/>
      <c r="AU45" s="35" t="s">
        <v>31</v>
      </c>
      <c r="AV45" s="3">
        <f t="shared" si="90"/>
        <v>0</v>
      </c>
      <c r="AW45" s="3"/>
      <c r="AX45" s="3"/>
      <c r="AY45" s="76">
        <f t="shared" si="91"/>
        <v>0</v>
      </c>
      <c r="AZ45" s="3">
        <f t="shared" si="92"/>
        <v>0</v>
      </c>
      <c r="BA45" s="3">
        <f t="shared" si="93"/>
        <v>0</v>
      </c>
      <c r="BB45" s="36"/>
      <c r="BC45" s="3">
        <f t="shared" si="94"/>
        <v>0</v>
      </c>
      <c r="BD45" s="3">
        <f t="shared" si="95"/>
        <v>0</v>
      </c>
      <c r="BE45"/>
      <c r="BF45" s="35" t="s">
        <v>31</v>
      </c>
      <c r="BG45" s="3">
        <f t="shared" si="96"/>
        <v>0</v>
      </c>
      <c r="BH45" s="3"/>
      <c r="BI45" s="3"/>
      <c r="BJ45" s="76">
        <f t="shared" si="97"/>
        <v>0</v>
      </c>
      <c r="BK45" s="3">
        <f t="shared" si="98"/>
        <v>0</v>
      </c>
      <c r="BL45" s="3">
        <f t="shared" si="99"/>
        <v>0</v>
      </c>
      <c r="BM45" s="36"/>
      <c r="BN45" s="3">
        <f t="shared" si="100"/>
        <v>0</v>
      </c>
      <c r="BO45" s="3">
        <f t="shared" si="101"/>
        <v>0</v>
      </c>
      <c r="BQ45" s="35" t="s">
        <v>31</v>
      </c>
      <c r="BR45" s="3">
        <f t="shared" si="102"/>
        <v>0</v>
      </c>
      <c r="BS45" s="3"/>
      <c r="BT45" s="3"/>
      <c r="BU45" s="76">
        <f t="shared" si="103"/>
        <v>0</v>
      </c>
      <c r="BV45" s="3">
        <f t="shared" si="104"/>
        <v>0</v>
      </c>
      <c r="BW45" s="3">
        <f t="shared" si="105"/>
        <v>0</v>
      </c>
      <c r="BX45" s="36"/>
      <c r="BY45" s="3">
        <f t="shared" si="106"/>
        <v>0</v>
      </c>
      <c r="BZ45" s="3">
        <f t="shared" si="107"/>
        <v>0</v>
      </c>
      <c r="CB45" s="35" t="s">
        <v>31</v>
      </c>
      <c r="CC45" s="3">
        <f t="shared" si="108"/>
        <v>0</v>
      </c>
      <c r="CD45" s="3"/>
      <c r="CE45" s="3"/>
      <c r="CF45" s="76">
        <f t="shared" si="109"/>
        <v>0</v>
      </c>
      <c r="CG45" s="3">
        <f t="shared" si="110"/>
        <v>0</v>
      </c>
      <c r="CH45" s="3">
        <f t="shared" si="111"/>
        <v>0</v>
      </c>
      <c r="CI45" s="36"/>
      <c r="CJ45" s="3">
        <f t="shared" si="112"/>
        <v>0</v>
      </c>
      <c r="CK45" s="3">
        <f t="shared" si="113"/>
        <v>0</v>
      </c>
      <c r="CM45" s="35" t="s">
        <v>31</v>
      </c>
      <c r="CN45" s="3">
        <f t="shared" si="114"/>
        <v>0</v>
      </c>
      <c r="CO45" s="3"/>
      <c r="CP45" s="3"/>
      <c r="CQ45" s="76">
        <f t="shared" si="115"/>
        <v>0</v>
      </c>
      <c r="CR45" s="3">
        <f t="shared" si="116"/>
        <v>0</v>
      </c>
      <c r="CS45" s="3">
        <f t="shared" si="117"/>
        <v>0</v>
      </c>
      <c r="CT45" s="36"/>
      <c r="CU45" s="3">
        <f t="shared" si="118"/>
        <v>0</v>
      </c>
      <c r="CV45" s="3">
        <f t="shared" si="119"/>
        <v>0</v>
      </c>
      <c r="CX45" s="35" t="s">
        <v>31</v>
      </c>
      <c r="CY45" s="3">
        <f t="shared" si="120"/>
        <v>0</v>
      </c>
      <c r="CZ45" s="3"/>
      <c r="DA45" s="3"/>
      <c r="DB45" s="76">
        <f t="shared" si="121"/>
        <v>0</v>
      </c>
      <c r="DC45" s="3">
        <f t="shared" si="122"/>
        <v>0</v>
      </c>
      <c r="DD45" s="3">
        <f t="shared" si="123"/>
        <v>0</v>
      </c>
      <c r="DE45" s="36"/>
      <c r="DF45" s="3">
        <f t="shared" si="124"/>
        <v>0</v>
      </c>
      <c r="DG45" s="3">
        <f t="shared" si="125"/>
        <v>0</v>
      </c>
    </row>
    <row r="46" spans="2:111" x14ac:dyDescent="0.25">
      <c r="N46" s="35" t="s">
        <v>32</v>
      </c>
      <c r="O46" s="3"/>
      <c r="P46" s="3">
        <f t="shared" si="72"/>
        <v>0</v>
      </c>
      <c r="Q46" s="3"/>
      <c r="R46" s="76">
        <f t="shared" si="73"/>
        <v>0</v>
      </c>
      <c r="S46" s="3">
        <f t="shared" si="74"/>
        <v>0</v>
      </c>
      <c r="T46" s="3">
        <f t="shared" si="75"/>
        <v>0</v>
      </c>
      <c r="U46" s="36"/>
      <c r="V46" s="3">
        <f t="shared" si="76"/>
        <v>0</v>
      </c>
      <c r="W46" s="3">
        <f t="shared" si="77"/>
        <v>0</v>
      </c>
      <c r="X46"/>
      <c r="Y46" s="35" t="s">
        <v>32</v>
      </c>
      <c r="Z46" s="3">
        <f t="shared" si="78"/>
        <v>0</v>
      </c>
      <c r="AA46" s="3"/>
      <c r="AB46" s="3"/>
      <c r="AC46" s="76">
        <f t="shared" si="79"/>
        <v>0</v>
      </c>
      <c r="AD46" s="3">
        <f t="shared" si="80"/>
        <v>0</v>
      </c>
      <c r="AE46" s="3">
        <f t="shared" si="81"/>
        <v>0</v>
      </c>
      <c r="AF46" s="36"/>
      <c r="AG46" s="3">
        <f t="shared" si="82"/>
        <v>0</v>
      </c>
      <c r="AH46" s="3">
        <f t="shared" si="83"/>
        <v>0</v>
      </c>
      <c r="AI46"/>
      <c r="AJ46" s="35" t="s">
        <v>32</v>
      </c>
      <c r="AK46" s="3">
        <f t="shared" si="84"/>
        <v>0</v>
      </c>
      <c r="AL46" s="3"/>
      <c r="AM46" s="3"/>
      <c r="AN46" s="76">
        <f t="shared" si="85"/>
        <v>0</v>
      </c>
      <c r="AO46" s="3">
        <f t="shared" si="86"/>
        <v>0</v>
      </c>
      <c r="AP46" s="3">
        <f t="shared" si="87"/>
        <v>0</v>
      </c>
      <c r="AQ46" s="36"/>
      <c r="AR46" s="3">
        <f t="shared" si="88"/>
        <v>0</v>
      </c>
      <c r="AS46" s="3">
        <f t="shared" si="89"/>
        <v>0</v>
      </c>
      <c r="AT46"/>
      <c r="AU46" s="35" t="s">
        <v>32</v>
      </c>
      <c r="AV46" s="3">
        <f t="shared" si="90"/>
        <v>0</v>
      </c>
      <c r="AW46" s="3"/>
      <c r="AX46" s="3"/>
      <c r="AY46" s="76">
        <f t="shared" si="91"/>
        <v>0</v>
      </c>
      <c r="AZ46" s="3">
        <f t="shared" si="92"/>
        <v>0</v>
      </c>
      <c r="BA46" s="3">
        <f t="shared" si="93"/>
        <v>0</v>
      </c>
      <c r="BB46" s="36"/>
      <c r="BC46" s="3">
        <f t="shared" si="94"/>
        <v>0</v>
      </c>
      <c r="BD46" s="3">
        <f t="shared" si="95"/>
        <v>0</v>
      </c>
      <c r="BE46"/>
      <c r="BF46" s="35" t="s">
        <v>32</v>
      </c>
      <c r="BG46" s="3">
        <f t="shared" si="96"/>
        <v>0</v>
      </c>
      <c r="BH46" s="3"/>
      <c r="BI46" s="3"/>
      <c r="BJ46" s="76">
        <f t="shared" si="97"/>
        <v>0</v>
      </c>
      <c r="BK46" s="3">
        <f t="shared" si="98"/>
        <v>0</v>
      </c>
      <c r="BL46" s="3">
        <f t="shared" si="99"/>
        <v>0</v>
      </c>
      <c r="BM46" s="36"/>
      <c r="BN46" s="3">
        <f t="shared" si="100"/>
        <v>0</v>
      </c>
      <c r="BO46" s="3">
        <f t="shared" si="101"/>
        <v>0</v>
      </c>
      <c r="BQ46" s="35" t="s">
        <v>32</v>
      </c>
      <c r="BR46" s="3">
        <f t="shared" si="102"/>
        <v>0</v>
      </c>
      <c r="BS46" s="3"/>
      <c r="BT46" s="3"/>
      <c r="BU46" s="76">
        <f t="shared" si="103"/>
        <v>0</v>
      </c>
      <c r="BV46" s="3">
        <f t="shared" si="104"/>
        <v>0</v>
      </c>
      <c r="BW46" s="3">
        <f t="shared" si="105"/>
        <v>0</v>
      </c>
      <c r="BX46" s="36"/>
      <c r="BY46" s="3">
        <f t="shared" si="106"/>
        <v>0</v>
      </c>
      <c r="BZ46" s="3">
        <f t="shared" si="107"/>
        <v>0</v>
      </c>
      <c r="CB46" s="35" t="s">
        <v>32</v>
      </c>
      <c r="CC46" s="3">
        <f t="shared" si="108"/>
        <v>0</v>
      </c>
      <c r="CD46" s="3"/>
      <c r="CE46" s="3"/>
      <c r="CF46" s="76">
        <f t="shared" si="109"/>
        <v>0</v>
      </c>
      <c r="CG46" s="3">
        <f t="shared" si="110"/>
        <v>0</v>
      </c>
      <c r="CH46" s="3">
        <f t="shared" si="111"/>
        <v>0</v>
      </c>
      <c r="CI46" s="36"/>
      <c r="CJ46" s="3">
        <f t="shared" si="112"/>
        <v>0</v>
      </c>
      <c r="CK46" s="3">
        <f t="shared" si="113"/>
        <v>0</v>
      </c>
      <c r="CM46" s="35" t="s">
        <v>32</v>
      </c>
      <c r="CN46" s="3">
        <f t="shared" si="114"/>
        <v>0</v>
      </c>
      <c r="CO46" s="3"/>
      <c r="CP46" s="3"/>
      <c r="CQ46" s="76">
        <f t="shared" si="115"/>
        <v>0</v>
      </c>
      <c r="CR46" s="3">
        <f t="shared" si="116"/>
        <v>0</v>
      </c>
      <c r="CS46" s="3">
        <f t="shared" si="117"/>
        <v>0</v>
      </c>
      <c r="CT46" s="36"/>
      <c r="CU46" s="3">
        <f t="shared" si="118"/>
        <v>0</v>
      </c>
      <c r="CV46" s="3">
        <f t="shared" si="119"/>
        <v>0</v>
      </c>
      <c r="CX46" s="35" t="s">
        <v>32</v>
      </c>
      <c r="CY46" s="3">
        <f t="shared" si="120"/>
        <v>0</v>
      </c>
      <c r="CZ46" s="3"/>
      <c r="DA46" s="3"/>
      <c r="DB46" s="76">
        <f t="shared" si="121"/>
        <v>0</v>
      </c>
      <c r="DC46" s="3">
        <f t="shared" si="122"/>
        <v>0</v>
      </c>
      <c r="DD46" s="3">
        <f t="shared" si="123"/>
        <v>0</v>
      </c>
      <c r="DE46" s="36"/>
      <c r="DF46" s="3">
        <f t="shared" si="124"/>
        <v>0</v>
      </c>
      <c r="DG46" s="3">
        <f t="shared" si="125"/>
        <v>0</v>
      </c>
    </row>
    <row r="47" spans="2:111" x14ac:dyDescent="0.25">
      <c r="N47" s="35">
        <v>14</v>
      </c>
      <c r="O47" s="3"/>
      <c r="P47" s="3">
        <f t="shared" si="72"/>
        <v>0</v>
      </c>
      <c r="Q47" s="3"/>
      <c r="R47" s="76">
        <f t="shared" si="73"/>
        <v>0</v>
      </c>
      <c r="S47" s="3">
        <f t="shared" si="74"/>
        <v>0</v>
      </c>
      <c r="T47" s="3">
        <f t="shared" si="75"/>
        <v>0</v>
      </c>
      <c r="U47" s="36"/>
      <c r="V47" s="3">
        <f t="shared" si="76"/>
        <v>0</v>
      </c>
      <c r="W47" s="3">
        <f t="shared" si="77"/>
        <v>0</v>
      </c>
      <c r="X47"/>
      <c r="Y47" s="35">
        <v>14</v>
      </c>
      <c r="Z47" s="3">
        <f t="shared" si="78"/>
        <v>0</v>
      </c>
      <c r="AA47" s="3"/>
      <c r="AB47" s="3"/>
      <c r="AC47" s="76">
        <f t="shared" si="79"/>
        <v>0</v>
      </c>
      <c r="AD47" s="3">
        <f t="shared" si="80"/>
        <v>0</v>
      </c>
      <c r="AE47" s="3">
        <f t="shared" si="81"/>
        <v>0</v>
      </c>
      <c r="AF47" s="36"/>
      <c r="AG47" s="3">
        <f t="shared" si="82"/>
        <v>0</v>
      </c>
      <c r="AH47" s="3">
        <f t="shared" si="83"/>
        <v>0</v>
      </c>
      <c r="AI47"/>
      <c r="AJ47" s="35">
        <v>14</v>
      </c>
      <c r="AK47" s="3">
        <f t="shared" si="84"/>
        <v>0</v>
      </c>
      <c r="AL47" s="3"/>
      <c r="AM47" s="3"/>
      <c r="AN47" s="76">
        <f t="shared" si="85"/>
        <v>0</v>
      </c>
      <c r="AO47" s="3">
        <f t="shared" si="86"/>
        <v>0</v>
      </c>
      <c r="AP47" s="3">
        <f t="shared" si="87"/>
        <v>0</v>
      </c>
      <c r="AQ47" s="36"/>
      <c r="AR47" s="3">
        <f t="shared" si="88"/>
        <v>0</v>
      </c>
      <c r="AS47" s="3">
        <f t="shared" si="89"/>
        <v>0</v>
      </c>
      <c r="AT47"/>
      <c r="AU47" s="35">
        <v>14</v>
      </c>
      <c r="AV47" s="3">
        <f t="shared" si="90"/>
        <v>0</v>
      </c>
      <c r="AW47" s="3"/>
      <c r="AX47" s="3"/>
      <c r="AY47" s="76">
        <f t="shared" si="91"/>
        <v>0</v>
      </c>
      <c r="AZ47" s="3">
        <f t="shared" si="92"/>
        <v>0</v>
      </c>
      <c r="BA47" s="3">
        <f t="shared" si="93"/>
        <v>0</v>
      </c>
      <c r="BB47" s="36"/>
      <c r="BC47" s="3">
        <f t="shared" si="94"/>
        <v>0</v>
      </c>
      <c r="BD47" s="3">
        <f t="shared" si="95"/>
        <v>0</v>
      </c>
      <c r="BE47"/>
      <c r="BF47" s="35">
        <v>14</v>
      </c>
      <c r="BG47" s="3">
        <f t="shared" si="96"/>
        <v>0</v>
      </c>
      <c r="BH47" s="3"/>
      <c r="BI47" s="3"/>
      <c r="BJ47" s="76">
        <f t="shared" si="97"/>
        <v>0</v>
      </c>
      <c r="BK47" s="3">
        <f t="shared" si="98"/>
        <v>0</v>
      </c>
      <c r="BL47" s="3">
        <f t="shared" si="99"/>
        <v>0</v>
      </c>
      <c r="BM47" s="36"/>
      <c r="BN47" s="3">
        <f t="shared" si="100"/>
        <v>0</v>
      </c>
      <c r="BO47" s="3">
        <f t="shared" si="101"/>
        <v>0</v>
      </c>
      <c r="BQ47" s="35">
        <v>14</v>
      </c>
      <c r="BR47" s="3">
        <f t="shared" si="102"/>
        <v>0</v>
      </c>
      <c r="BS47" s="3"/>
      <c r="BT47" s="3"/>
      <c r="BU47" s="76">
        <f t="shared" si="103"/>
        <v>0</v>
      </c>
      <c r="BV47" s="3">
        <f t="shared" si="104"/>
        <v>0</v>
      </c>
      <c r="BW47" s="3">
        <f t="shared" si="105"/>
        <v>0</v>
      </c>
      <c r="BX47" s="36"/>
      <c r="BY47" s="3">
        <f t="shared" si="106"/>
        <v>0</v>
      </c>
      <c r="BZ47" s="3">
        <f t="shared" si="107"/>
        <v>0</v>
      </c>
      <c r="CB47" s="35">
        <v>14</v>
      </c>
      <c r="CC47" s="3">
        <f t="shared" si="108"/>
        <v>0</v>
      </c>
      <c r="CD47" s="3"/>
      <c r="CE47" s="3"/>
      <c r="CF47" s="76">
        <f t="shared" si="109"/>
        <v>0</v>
      </c>
      <c r="CG47" s="3">
        <f t="shared" si="110"/>
        <v>0</v>
      </c>
      <c r="CH47" s="3">
        <f t="shared" si="111"/>
        <v>0</v>
      </c>
      <c r="CI47" s="36"/>
      <c r="CJ47" s="3">
        <f t="shared" si="112"/>
        <v>0</v>
      </c>
      <c r="CK47" s="3">
        <f t="shared" si="113"/>
        <v>0</v>
      </c>
      <c r="CM47" s="35">
        <v>14</v>
      </c>
      <c r="CN47" s="3">
        <f t="shared" si="114"/>
        <v>0</v>
      </c>
      <c r="CO47" s="3"/>
      <c r="CP47" s="3"/>
      <c r="CQ47" s="76">
        <f t="shared" si="115"/>
        <v>0</v>
      </c>
      <c r="CR47" s="3">
        <f t="shared" si="116"/>
        <v>0</v>
      </c>
      <c r="CS47" s="3">
        <f t="shared" si="117"/>
        <v>0</v>
      </c>
      <c r="CT47" s="36"/>
      <c r="CU47" s="3">
        <f t="shared" si="118"/>
        <v>0</v>
      </c>
      <c r="CV47" s="3">
        <f t="shared" si="119"/>
        <v>0</v>
      </c>
      <c r="CX47" s="35">
        <v>14</v>
      </c>
      <c r="CY47" s="3">
        <f t="shared" si="120"/>
        <v>0</v>
      </c>
      <c r="CZ47" s="3"/>
      <c r="DA47" s="3"/>
      <c r="DB47" s="76">
        <f t="shared" si="121"/>
        <v>0</v>
      </c>
      <c r="DC47" s="3">
        <f t="shared" si="122"/>
        <v>0</v>
      </c>
      <c r="DD47" s="3">
        <f t="shared" si="123"/>
        <v>0</v>
      </c>
      <c r="DE47" s="36"/>
      <c r="DF47" s="3">
        <f t="shared" si="124"/>
        <v>0</v>
      </c>
      <c r="DG47" s="3">
        <f t="shared" si="125"/>
        <v>0</v>
      </c>
    </row>
    <row r="48" spans="2:111" x14ac:dyDescent="0.25">
      <c r="N48" s="35">
        <v>17</v>
      </c>
      <c r="O48" s="3"/>
      <c r="P48" s="3">
        <f t="shared" si="72"/>
        <v>0</v>
      </c>
      <c r="Q48" s="3"/>
      <c r="R48" s="76">
        <f t="shared" si="73"/>
        <v>0</v>
      </c>
      <c r="S48" s="3">
        <f t="shared" si="74"/>
        <v>0</v>
      </c>
      <c r="T48" s="3">
        <f t="shared" si="75"/>
        <v>0</v>
      </c>
      <c r="U48" s="36">
        <v>0.08</v>
      </c>
      <c r="V48" s="3">
        <f t="shared" si="76"/>
        <v>0</v>
      </c>
      <c r="W48" s="3">
        <f t="shared" si="77"/>
        <v>0</v>
      </c>
      <c r="X48"/>
      <c r="Y48" s="35">
        <v>17</v>
      </c>
      <c r="Z48" s="3">
        <f t="shared" si="78"/>
        <v>0</v>
      </c>
      <c r="AA48" s="3"/>
      <c r="AB48" s="3"/>
      <c r="AC48" s="76">
        <f t="shared" si="79"/>
        <v>0</v>
      </c>
      <c r="AD48" s="3">
        <f t="shared" si="80"/>
        <v>0</v>
      </c>
      <c r="AE48" s="3">
        <f t="shared" si="81"/>
        <v>0</v>
      </c>
      <c r="AF48" s="36">
        <v>0.08</v>
      </c>
      <c r="AG48" s="3">
        <f t="shared" si="82"/>
        <v>0</v>
      </c>
      <c r="AH48" s="3">
        <f t="shared" si="83"/>
        <v>0</v>
      </c>
      <c r="AI48"/>
      <c r="AJ48" s="35">
        <v>17</v>
      </c>
      <c r="AK48" s="3">
        <f t="shared" si="84"/>
        <v>0</v>
      </c>
      <c r="AL48" s="3"/>
      <c r="AM48" s="3"/>
      <c r="AN48" s="76">
        <f t="shared" si="85"/>
        <v>0</v>
      </c>
      <c r="AO48" s="3">
        <f t="shared" si="86"/>
        <v>0</v>
      </c>
      <c r="AP48" s="3">
        <f t="shared" si="87"/>
        <v>0</v>
      </c>
      <c r="AQ48" s="36">
        <v>0.08</v>
      </c>
      <c r="AR48" s="3">
        <f t="shared" si="88"/>
        <v>0</v>
      </c>
      <c r="AS48" s="3">
        <f t="shared" si="89"/>
        <v>0</v>
      </c>
      <c r="AT48"/>
      <c r="AU48" s="35">
        <v>17</v>
      </c>
      <c r="AV48" s="3">
        <f t="shared" si="90"/>
        <v>0</v>
      </c>
      <c r="AW48" s="3"/>
      <c r="AX48" s="3"/>
      <c r="AY48" s="76">
        <f t="shared" si="91"/>
        <v>0</v>
      </c>
      <c r="AZ48" s="3">
        <f t="shared" si="92"/>
        <v>0</v>
      </c>
      <c r="BA48" s="3">
        <f t="shared" si="93"/>
        <v>0</v>
      </c>
      <c r="BB48" s="36">
        <v>0.08</v>
      </c>
      <c r="BC48" s="3">
        <f t="shared" si="94"/>
        <v>0</v>
      </c>
      <c r="BD48" s="3">
        <f t="shared" si="95"/>
        <v>0</v>
      </c>
      <c r="BE48"/>
      <c r="BF48" s="35">
        <v>17</v>
      </c>
      <c r="BG48" s="3">
        <f t="shared" si="96"/>
        <v>0</v>
      </c>
      <c r="BH48" s="3"/>
      <c r="BI48" s="3"/>
      <c r="BJ48" s="76">
        <f t="shared" si="97"/>
        <v>0</v>
      </c>
      <c r="BK48" s="3">
        <f t="shared" si="98"/>
        <v>0</v>
      </c>
      <c r="BL48" s="3">
        <f t="shared" si="99"/>
        <v>0</v>
      </c>
      <c r="BM48" s="36">
        <v>0.08</v>
      </c>
      <c r="BN48" s="3">
        <f t="shared" si="100"/>
        <v>0</v>
      </c>
      <c r="BO48" s="3">
        <f t="shared" si="101"/>
        <v>0</v>
      </c>
      <c r="BQ48" s="35">
        <v>17</v>
      </c>
      <c r="BR48" s="3">
        <f t="shared" si="102"/>
        <v>0</v>
      </c>
      <c r="BS48" s="3"/>
      <c r="BT48" s="3"/>
      <c r="BU48" s="76">
        <f t="shared" si="103"/>
        <v>0</v>
      </c>
      <c r="BV48" s="3">
        <f t="shared" si="104"/>
        <v>0</v>
      </c>
      <c r="BW48" s="3">
        <f t="shared" si="105"/>
        <v>0</v>
      </c>
      <c r="BX48" s="36">
        <v>0.08</v>
      </c>
      <c r="BY48" s="3">
        <f t="shared" si="106"/>
        <v>0</v>
      </c>
      <c r="BZ48" s="3">
        <f t="shared" si="107"/>
        <v>0</v>
      </c>
      <c r="CB48" s="35">
        <v>17</v>
      </c>
      <c r="CC48" s="3">
        <f t="shared" si="108"/>
        <v>0</v>
      </c>
      <c r="CD48" s="3"/>
      <c r="CE48" s="3"/>
      <c r="CF48" s="76">
        <f t="shared" si="109"/>
        <v>0</v>
      </c>
      <c r="CG48" s="3">
        <f t="shared" si="110"/>
        <v>0</v>
      </c>
      <c r="CH48" s="3">
        <f t="shared" si="111"/>
        <v>0</v>
      </c>
      <c r="CI48" s="36">
        <v>0.08</v>
      </c>
      <c r="CJ48" s="3">
        <f t="shared" si="112"/>
        <v>0</v>
      </c>
      <c r="CK48" s="3">
        <f t="shared" si="113"/>
        <v>0</v>
      </c>
      <c r="CM48" s="35">
        <v>17</v>
      </c>
      <c r="CN48" s="3">
        <f t="shared" si="114"/>
        <v>0</v>
      </c>
      <c r="CO48" s="3"/>
      <c r="CP48" s="3"/>
      <c r="CQ48" s="76">
        <f t="shared" si="115"/>
        <v>0</v>
      </c>
      <c r="CR48" s="3">
        <f t="shared" si="116"/>
        <v>0</v>
      </c>
      <c r="CS48" s="3">
        <f t="shared" si="117"/>
        <v>0</v>
      </c>
      <c r="CT48" s="36">
        <v>0.08</v>
      </c>
      <c r="CU48" s="3">
        <f t="shared" si="118"/>
        <v>0</v>
      </c>
      <c r="CV48" s="3">
        <f t="shared" si="119"/>
        <v>0</v>
      </c>
      <c r="CX48" s="35">
        <v>17</v>
      </c>
      <c r="CY48" s="3">
        <f t="shared" si="120"/>
        <v>0</v>
      </c>
      <c r="CZ48" s="3"/>
      <c r="DA48" s="3"/>
      <c r="DB48" s="76">
        <f t="shared" si="121"/>
        <v>0</v>
      </c>
      <c r="DC48" s="3">
        <f t="shared" si="122"/>
        <v>0</v>
      </c>
      <c r="DD48" s="3">
        <f t="shared" si="123"/>
        <v>0</v>
      </c>
      <c r="DE48" s="36">
        <v>0.08</v>
      </c>
      <c r="DF48" s="3">
        <f t="shared" si="124"/>
        <v>0</v>
      </c>
      <c r="DG48" s="3">
        <f t="shared" si="125"/>
        <v>0</v>
      </c>
    </row>
    <row r="49" spans="14:111" x14ac:dyDescent="0.25">
      <c r="N49" s="35">
        <v>42</v>
      </c>
      <c r="O49" s="3"/>
      <c r="P49" s="3">
        <f t="shared" si="72"/>
        <v>0</v>
      </c>
      <c r="Q49" s="3"/>
      <c r="R49" s="76">
        <f t="shared" si="73"/>
        <v>0</v>
      </c>
      <c r="S49" s="3">
        <f t="shared" si="74"/>
        <v>0</v>
      </c>
      <c r="T49" s="3">
        <f t="shared" si="75"/>
        <v>0</v>
      </c>
      <c r="U49" s="36">
        <v>0.12</v>
      </c>
      <c r="V49" s="3">
        <f t="shared" si="76"/>
        <v>0</v>
      </c>
      <c r="W49" s="3">
        <f t="shared" si="77"/>
        <v>0</v>
      </c>
      <c r="X49"/>
      <c r="Y49" s="35">
        <v>42</v>
      </c>
      <c r="Z49" s="3">
        <f t="shared" si="78"/>
        <v>0</v>
      </c>
      <c r="AA49" s="3"/>
      <c r="AB49" s="3"/>
      <c r="AC49" s="76">
        <f t="shared" si="79"/>
        <v>0</v>
      </c>
      <c r="AD49" s="3">
        <f t="shared" si="80"/>
        <v>0</v>
      </c>
      <c r="AE49" s="3">
        <f t="shared" si="81"/>
        <v>0</v>
      </c>
      <c r="AF49" s="36">
        <v>0.12</v>
      </c>
      <c r="AG49" s="3">
        <f t="shared" si="82"/>
        <v>0</v>
      </c>
      <c r="AH49" s="3">
        <f t="shared" si="83"/>
        <v>0</v>
      </c>
      <c r="AI49"/>
      <c r="AJ49" s="35">
        <v>42</v>
      </c>
      <c r="AK49" s="3">
        <f t="shared" si="84"/>
        <v>0</v>
      </c>
      <c r="AL49" s="3"/>
      <c r="AM49" s="3"/>
      <c r="AN49" s="76">
        <f t="shared" si="85"/>
        <v>0</v>
      </c>
      <c r="AO49" s="3">
        <f t="shared" si="86"/>
        <v>0</v>
      </c>
      <c r="AP49" s="3">
        <f t="shared" si="87"/>
        <v>0</v>
      </c>
      <c r="AQ49" s="36">
        <v>0.12</v>
      </c>
      <c r="AR49" s="3">
        <f t="shared" si="88"/>
        <v>0</v>
      </c>
      <c r="AS49" s="3">
        <f t="shared" si="89"/>
        <v>0</v>
      </c>
      <c r="AT49"/>
      <c r="AU49" s="35">
        <v>42</v>
      </c>
      <c r="AV49" s="3">
        <f t="shared" si="90"/>
        <v>0</v>
      </c>
      <c r="AW49" s="3"/>
      <c r="AX49" s="3"/>
      <c r="AY49" s="76">
        <f t="shared" si="91"/>
        <v>0</v>
      </c>
      <c r="AZ49" s="3">
        <f t="shared" si="92"/>
        <v>0</v>
      </c>
      <c r="BA49" s="3">
        <f t="shared" si="93"/>
        <v>0</v>
      </c>
      <c r="BB49" s="36">
        <v>0.12</v>
      </c>
      <c r="BC49" s="3">
        <f t="shared" si="94"/>
        <v>0</v>
      </c>
      <c r="BD49" s="3">
        <f t="shared" si="95"/>
        <v>0</v>
      </c>
      <c r="BE49"/>
      <c r="BF49" s="35">
        <v>42</v>
      </c>
      <c r="BG49" s="3">
        <f t="shared" si="96"/>
        <v>0</v>
      </c>
      <c r="BH49" s="3"/>
      <c r="BI49" s="3"/>
      <c r="BJ49" s="76">
        <f t="shared" si="97"/>
        <v>0</v>
      </c>
      <c r="BK49" s="3">
        <f t="shared" si="98"/>
        <v>0</v>
      </c>
      <c r="BL49" s="3">
        <f t="shared" si="99"/>
        <v>0</v>
      </c>
      <c r="BM49" s="36">
        <v>0.12</v>
      </c>
      <c r="BN49" s="3">
        <f t="shared" si="100"/>
        <v>0</v>
      </c>
      <c r="BO49" s="3">
        <f t="shared" si="101"/>
        <v>0</v>
      </c>
      <c r="BQ49" s="35">
        <v>42</v>
      </c>
      <c r="BR49" s="3">
        <f t="shared" si="102"/>
        <v>0</v>
      </c>
      <c r="BS49" s="3"/>
      <c r="BT49" s="3"/>
      <c r="BU49" s="76">
        <f t="shared" si="103"/>
        <v>0</v>
      </c>
      <c r="BV49" s="3">
        <f t="shared" si="104"/>
        <v>0</v>
      </c>
      <c r="BW49" s="3">
        <f t="shared" si="105"/>
        <v>0</v>
      </c>
      <c r="BX49" s="36">
        <v>0.12</v>
      </c>
      <c r="BY49" s="3">
        <f t="shared" si="106"/>
        <v>0</v>
      </c>
      <c r="BZ49" s="3">
        <f t="shared" si="107"/>
        <v>0</v>
      </c>
      <c r="CB49" s="35">
        <v>42</v>
      </c>
      <c r="CC49" s="3">
        <f t="shared" si="108"/>
        <v>0</v>
      </c>
      <c r="CD49" s="3"/>
      <c r="CE49" s="3"/>
      <c r="CF49" s="76">
        <f t="shared" si="109"/>
        <v>0</v>
      </c>
      <c r="CG49" s="3">
        <f t="shared" si="110"/>
        <v>0</v>
      </c>
      <c r="CH49" s="3">
        <f t="shared" si="111"/>
        <v>0</v>
      </c>
      <c r="CI49" s="36">
        <v>0.12</v>
      </c>
      <c r="CJ49" s="3">
        <f t="shared" si="112"/>
        <v>0</v>
      </c>
      <c r="CK49" s="3">
        <f t="shared" si="113"/>
        <v>0</v>
      </c>
      <c r="CM49" s="35">
        <v>42</v>
      </c>
      <c r="CN49" s="3">
        <f t="shared" si="114"/>
        <v>0</v>
      </c>
      <c r="CO49" s="3"/>
      <c r="CP49" s="3"/>
      <c r="CQ49" s="76">
        <f t="shared" si="115"/>
        <v>0</v>
      </c>
      <c r="CR49" s="3">
        <f t="shared" si="116"/>
        <v>0</v>
      </c>
      <c r="CS49" s="3">
        <f t="shared" si="117"/>
        <v>0</v>
      </c>
      <c r="CT49" s="36">
        <v>0.12</v>
      </c>
      <c r="CU49" s="3">
        <f t="shared" si="118"/>
        <v>0</v>
      </c>
      <c r="CV49" s="3">
        <f t="shared" si="119"/>
        <v>0</v>
      </c>
      <c r="CX49" s="35">
        <v>42</v>
      </c>
      <c r="CY49" s="3">
        <f t="shared" si="120"/>
        <v>0</v>
      </c>
      <c r="CZ49" s="3"/>
      <c r="DA49" s="3"/>
      <c r="DB49" s="76">
        <f t="shared" si="121"/>
        <v>0</v>
      </c>
      <c r="DC49" s="3">
        <f t="shared" si="122"/>
        <v>0</v>
      </c>
      <c r="DD49" s="3">
        <f t="shared" si="123"/>
        <v>0</v>
      </c>
      <c r="DE49" s="36">
        <v>0.12</v>
      </c>
      <c r="DF49" s="3">
        <f t="shared" si="124"/>
        <v>0</v>
      </c>
      <c r="DG49" s="3">
        <f t="shared" si="125"/>
        <v>0</v>
      </c>
    </row>
    <row r="50" spans="14:111" x14ac:dyDescent="0.25">
      <c r="N50" s="35">
        <v>43.1</v>
      </c>
      <c r="O50" s="3"/>
      <c r="P50" s="3">
        <f t="shared" si="72"/>
        <v>0</v>
      </c>
      <c r="Q50" s="3"/>
      <c r="R50" s="76">
        <f t="shared" si="73"/>
        <v>0</v>
      </c>
      <c r="S50" s="3">
        <f t="shared" si="74"/>
        <v>0</v>
      </c>
      <c r="T50" s="3">
        <f t="shared" si="75"/>
        <v>0</v>
      </c>
      <c r="U50" s="36">
        <v>0.3</v>
      </c>
      <c r="V50" s="3">
        <f t="shared" si="76"/>
        <v>0</v>
      </c>
      <c r="W50" s="3">
        <f t="shared" si="77"/>
        <v>0</v>
      </c>
      <c r="X50"/>
      <c r="Y50" s="35">
        <v>43.1</v>
      </c>
      <c r="Z50" s="3">
        <f t="shared" si="78"/>
        <v>0</v>
      </c>
      <c r="AA50" s="3"/>
      <c r="AB50" s="3"/>
      <c r="AC50" s="76">
        <f t="shared" si="79"/>
        <v>0</v>
      </c>
      <c r="AD50" s="3">
        <f t="shared" si="80"/>
        <v>0</v>
      </c>
      <c r="AE50" s="3">
        <f t="shared" si="81"/>
        <v>0</v>
      </c>
      <c r="AF50" s="36">
        <v>0.3</v>
      </c>
      <c r="AG50" s="3">
        <f t="shared" si="82"/>
        <v>0</v>
      </c>
      <c r="AH50" s="3">
        <f t="shared" si="83"/>
        <v>0</v>
      </c>
      <c r="AI50"/>
      <c r="AJ50" s="35">
        <v>43.1</v>
      </c>
      <c r="AK50" s="3">
        <f t="shared" si="84"/>
        <v>0</v>
      </c>
      <c r="AL50" s="3"/>
      <c r="AM50" s="3"/>
      <c r="AN50" s="76">
        <f t="shared" si="85"/>
        <v>0</v>
      </c>
      <c r="AO50" s="3">
        <f t="shared" si="86"/>
        <v>0</v>
      </c>
      <c r="AP50" s="3">
        <f t="shared" si="87"/>
        <v>0</v>
      </c>
      <c r="AQ50" s="36">
        <v>0.3</v>
      </c>
      <c r="AR50" s="3">
        <f t="shared" si="88"/>
        <v>0</v>
      </c>
      <c r="AS50" s="3">
        <f t="shared" si="89"/>
        <v>0</v>
      </c>
      <c r="AT50"/>
      <c r="AU50" s="35">
        <v>43.1</v>
      </c>
      <c r="AV50" s="3">
        <f t="shared" si="90"/>
        <v>0</v>
      </c>
      <c r="AW50" s="3"/>
      <c r="AX50" s="3"/>
      <c r="AY50" s="76">
        <f t="shared" si="91"/>
        <v>0</v>
      </c>
      <c r="AZ50" s="3">
        <f t="shared" si="92"/>
        <v>0</v>
      </c>
      <c r="BA50" s="3">
        <f t="shared" si="93"/>
        <v>0</v>
      </c>
      <c r="BB50" s="36">
        <v>0.3</v>
      </c>
      <c r="BC50" s="3">
        <f t="shared" si="94"/>
        <v>0</v>
      </c>
      <c r="BD50" s="3">
        <f t="shared" si="95"/>
        <v>0</v>
      </c>
      <c r="BE50"/>
      <c r="BF50" s="35">
        <v>43.1</v>
      </c>
      <c r="BG50" s="3">
        <f t="shared" si="96"/>
        <v>0</v>
      </c>
      <c r="BH50" s="3"/>
      <c r="BI50" s="3"/>
      <c r="BJ50" s="76">
        <f t="shared" si="97"/>
        <v>0</v>
      </c>
      <c r="BK50" s="3">
        <f t="shared" si="98"/>
        <v>0</v>
      </c>
      <c r="BL50" s="3">
        <f t="shared" si="99"/>
        <v>0</v>
      </c>
      <c r="BM50" s="36">
        <v>0.3</v>
      </c>
      <c r="BN50" s="3">
        <f t="shared" si="100"/>
        <v>0</v>
      </c>
      <c r="BO50" s="3">
        <f t="shared" si="101"/>
        <v>0</v>
      </c>
      <c r="BQ50" s="35">
        <v>43.1</v>
      </c>
      <c r="BR50" s="3">
        <f t="shared" si="102"/>
        <v>0</v>
      </c>
      <c r="BS50" s="3"/>
      <c r="BT50" s="3"/>
      <c r="BU50" s="76">
        <f t="shared" si="103"/>
        <v>0</v>
      </c>
      <c r="BV50" s="3">
        <f t="shared" si="104"/>
        <v>0</v>
      </c>
      <c r="BW50" s="3">
        <f t="shared" si="105"/>
        <v>0</v>
      </c>
      <c r="BX50" s="36">
        <v>0.3</v>
      </c>
      <c r="BY50" s="3">
        <f t="shared" si="106"/>
        <v>0</v>
      </c>
      <c r="BZ50" s="3">
        <f t="shared" si="107"/>
        <v>0</v>
      </c>
      <c r="CB50" s="35">
        <v>43.1</v>
      </c>
      <c r="CC50" s="3">
        <f t="shared" si="108"/>
        <v>0</v>
      </c>
      <c r="CD50" s="3"/>
      <c r="CE50" s="3"/>
      <c r="CF50" s="76">
        <f t="shared" si="109"/>
        <v>0</v>
      </c>
      <c r="CG50" s="3">
        <f t="shared" si="110"/>
        <v>0</v>
      </c>
      <c r="CH50" s="3">
        <f t="shared" si="111"/>
        <v>0</v>
      </c>
      <c r="CI50" s="36">
        <v>0.3</v>
      </c>
      <c r="CJ50" s="3">
        <f t="shared" si="112"/>
        <v>0</v>
      </c>
      <c r="CK50" s="3">
        <f t="shared" si="113"/>
        <v>0</v>
      </c>
      <c r="CM50" s="35">
        <v>43.1</v>
      </c>
      <c r="CN50" s="3">
        <f t="shared" si="114"/>
        <v>0</v>
      </c>
      <c r="CO50" s="3"/>
      <c r="CP50" s="3"/>
      <c r="CQ50" s="76">
        <f t="shared" si="115"/>
        <v>0</v>
      </c>
      <c r="CR50" s="3">
        <f t="shared" si="116"/>
        <v>0</v>
      </c>
      <c r="CS50" s="3">
        <f t="shared" si="117"/>
        <v>0</v>
      </c>
      <c r="CT50" s="36">
        <v>0.3</v>
      </c>
      <c r="CU50" s="3">
        <f t="shared" si="118"/>
        <v>0</v>
      </c>
      <c r="CV50" s="3">
        <f t="shared" si="119"/>
        <v>0</v>
      </c>
      <c r="CX50" s="35">
        <v>43.1</v>
      </c>
      <c r="CY50" s="3">
        <f t="shared" si="120"/>
        <v>0</v>
      </c>
      <c r="CZ50" s="3"/>
      <c r="DA50" s="3"/>
      <c r="DB50" s="76">
        <f t="shared" si="121"/>
        <v>0</v>
      </c>
      <c r="DC50" s="3">
        <f t="shared" si="122"/>
        <v>0</v>
      </c>
      <c r="DD50" s="3">
        <f t="shared" si="123"/>
        <v>0</v>
      </c>
      <c r="DE50" s="36">
        <v>0.3</v>
      </c>
      <c r="DF50" s="3">
        <f t="shared" si="124"/>
        <v>0</v>
      </c>
      <c r="DG50" s="3">
        <f t="shared" si="125"/>
        <v>0</v>
      </c>
    </row>
    <row r="51" spans="14:111" x14ac:dyDescent="0.25">
      <c r="N51" s="35">
        <v>43.2</v>
      </c>
      <c r="O51" s="3"/>
      <c r="P51" s="3">
        <f t="shared" si="72"/>
        <v>0</v>
      </c>
      <c r="Q51" s="3"/>
      <c r="R51" s="76">
        <f t="shared" si="73"/>
        <v>0</v>
      </c>
      <c r="S51" s="3">
        <f t="shared" si="74"/>
        <v>0</v>
      </c>
      <c r="T51" s="3">
        <f t="shared" si="75"/>
        <v>0</v>
      </c>
      <c r="U51" s="36">
        <v>0.5</v>
      </c>
      <c r="V51" s="3">
        <f t="shared" si="76"/>
        <v>0</v>
      </c>
      <c r="W51" s="3">
        <f t="shared" si="77"/>
        <v>0</v>
      </c>
      <c r="X51"/>
      <c r="Y51" s="35">
        <v>43.2</v>
      </c>
      <c r="Z51" s="3">
        <f t="shared" si="78"/>
        <v>0</v>
      </c>
      <c r="AA51" s="3"/>
      <c r="AB51" s="3"/>
      <c r="AC51" s="76">
        <f t="shared" si="79"/>
        <v>0</v>
      </c>
      <c r="AD51" s="3">
        <f t="shared" si="80"/>
        <v>0</v>
      </c>
      <c r="AE51" s="3">
        <f t="shared" si="81"/>
        <v>0</v>
      </c>
      <c r="AF51" s="36">
        <v>0.5</v>
      </c>
      <c r="AG51" s="3">
        <f t="shared" si="82"/>
        <v>0</v>
      </c>
      <c r="AH51" s="3">
        <f t="shared" si="83"/>
        <v>0</v>
      </c>
      <c r="AI51"/>
      <c r="AJ51" s="35">
        <v>43.2</v>
      </c>
      <c r="AK51" s="3">
        <f t="shared" si="84"/>
        <v>0</v>
      </c>
      <c r="AL51" s="3"/>
      <c r="AM51" s="3"/>
      <c r="AN51" s="76">
        <f t="shared" si="85"/>
        <v>0</v>
      </c>
      <c r="AO51" s="3">
        <f t="shared" si="86"/>
        <v>0</v>
      </c>
      <c r="AP51" s="3">
        <f t="shared" si="87"/>
        <v>0</v>
      </c>
      <c r="AQ51" s="36">
        <v>0.5</v>
      </c>
      <c r="AR51" s="3">
        <f t="shared" si="88"/>
        <v>0</v>
      </c>
      <c r="AS51" s="3">
        <f t="shared" si="89"/>
        <v>0</v>
      </c>
      <c r="AT51"/>
      <c r="AU51" s="35">
        <v>43.2</v>
      </c>
      <c r="AV51" s="3">
        <f t="shared" si="90"/>
        <v>0</v>
      </c>
      <c r="AW51" s="3"/>
      <c r="AX51" s="3"/>
      <c r="AY51" s="76">
        <f t="shared" si="91"/>
        <v>0</v>
      </c>
      <c r="AZ51" s="3">
        <f t="shared" si="92"/>
        <v>0</v>
      </c>
      <c r="BA51" s="3">
        <f t="shared" si="93"/>
        <v>0</v>
      </c>
      <c r="BB51" s="36">
        <v>0.5</v>
      </c>
      <c r="BC51" s="3">
        <f t="shared" si="94"/>
        <v>0</v>
      </c>
      <c r="BD51" s="3">
        <f t="shared" si="95"/>
        <v>0</v>
      </c>
      <c r="BE51"/>
      <c r="BF51" s="35">
        <v>43.2</v>
      </c>
      <c r="BG51" s="3">
        <f t="shared" si="96"/>
        <v>0</v>
      </c>
      <c r="BH51" s="3"/>
      <c r="BI51" s="3"/>
      <c r="BJ51" s="76">
        <f t="shared" si="97"/>
        <v>0</v>
      </c>
      <c r="BK51" s="3">
        <f t="shared" si="98"/>
        <v>0</v>
      </c>
      <c r="BL51" s="3">
        <f t="shared" si="99"/>
        <v>0</v>
      </c>
      <c r="BM51" s="36">
        <v>0.5</v>
      </c>
      <c r="BN51" s="3">
        <f t="shared" si="100"/>
        <v>0</v>
      </c>
      <c r="BO51" s="3">
        <f t="shared" si="101"/>
        <v>0</v>
      </c>
      <c r="BQ51" s="35">
        <v>43.2</v>
      </c>
      <c r="BR51" s="3">
        <f t="shared" si="102"/>
        <v>0</v>
      </c>
      <c r="BS51" s="3"/>
      <c r="BT51" s="3"/>
      <c r="BU51" s="76">
        <f t="shared" si="103"/>
        <v>0</v>
      </c>
      <c r="BV51" s="3">
        <f t="shared" si="104"/>
        <v>0</v>
      </c>
      <c r="BW51" s="3">
        <f t="shared" si="105"/>
        <v>0</v>
      </c>
      <c r="BX51" s="36">
        <v>0.5</v>
      </c>
      <c r="BY51" s="3">
        <f t="shared" si="106"/>
        <v>0</v>
      </c>
      <c r="BZ51" s="3">
        <f t="shared" si="107"/>
        <v>0</v>
      </c>
      <c r="CB51" s="35">
        <v>43.2</v>
      </c>
      <c r="CC51" s="3">
        <f t="shared" si="108"/>
        <v>0</v>
      </c>
      <c r="CD51" s="3"/>
      <c r="CE51" s="3"/>
      <c r="CF51" s="76">
        <f t="shared" si="109"/>
        <v>0</v>
      </c>
      <c r="CG51" s="3">
        <f t="shared" si="110"/>
        <v>0</v>
      </c>
      <c r="CH51" s="3">
        <f t="shared" si="111"/>
        <v>0</v>
      </c>
      <c r="CI51" s="36">
        <v>0.5</v>
      </c>
      <c r="CJ51" s="3">
        <f t="shared" si="112"/>
        <v>0</v>
      </c>
      <c r="CK51" s="3">
        <f t="shared" si="113"/>
        <v>0</v>
      </c>
      <c r="CM51" s="35">
        <v>43.2</v>
      </c>
      <c r="CN51" s="3">
        <f t="shared" si="114"/>
        <v>0</v>
      </c>
      <c r="CO51" s="3"/>
      <c r="CP51" s="3"/>
      <c r="CQ51" s="76">
        <f t="shared" si="115"/>
        <v>0</v>
      </c>
      <c r="CR51" s="3">
        <f t="shared" si="116"/>
        <v>0</v>
      </c>
      <c r="CS51" s="3">
        <f t="shared" si="117"/>
        <v>0</v>
      </c>
      <c r="CT51" s="36">
        <v>0.5</v>
      </c>
      <c r="CU51" s="3">
        <f t="shared" si="118"/>
        <v>0</v>
      </c>
      <c r="CV51" s="3">
        <f t="shared" si="119"/>
        <v>0</v>
      </c>
      <c r="CX51" s="35">
        <v>43.2</v>
      </c>
      <c r="CY51" s="3">
        <f t="shared" si="120"/>
        <v>0</v>
      </c>
      <c r="CZ51" s="3"/>
      <c r="DA51" s="3"/>
      <c r="DB51" s="76">
        <f t="shared" si="121"/>
        <v>0</v>
      </c>
      <c r="DC51" s="3">
        <f t="shared" si="122"/>
        <v>0</v>
      </c>
      <c r="DD51" s="3">
        <f t="shared" si="123"/>
        <v>0</v>
      </c>
      <c r="DE51" s="36">
        <v>0.5</v>
      </c>
      <c r="DF51" s="3">
        <f t="shared" si="124"/>
        <v>0</v>
      </c>
      <c r="DG51" s="3">
        <f t="shared" si="125"/>
        <v>0</v>
      </c>
    </row>
    <row r="52" spans="14:111" x14ac:dyDescent="0.25">
      <c r="N52" s="35">
        <v>45</v>
      </c>
      <c r="O52" s="3"/>
      <c r="P52" s="3">
        <f t="shared" si="72"/>
        <v>148002.5983966488</v>
      </c>
      <c r="Q52" s="3"/>
      <c r="R52" s="76">
        <f t="shared" si="73"/>
        <v>148002.5983966488</v>
      </c>
      <c r="S52" s="3">
        <f t="shared" si="74"/>
        <v>74001.299198324399</v>
      </c>
      <c r="T52" s="3">
        <f t="shared" si="75"/>
        <v>74001.299198324399</v>
      </c>
      <c r="U52" s="36">
        <v>0.45</v>
      </c>
      <c r="V52" s="3">
        <f t="shared" si="76"/>
        <v>-33300.584639245979</v>
      </c>
      <c r="W52" s="3">
        <f t="shared" si="77"/>
        <v>114702.01375740282</v>
      </c>
      <c r="X52"/>
      <c r="Y52" s="35">
        <v>45</v>
      </c>
      <c r="Z52" s="3">
        <f t="shared" si="78"/>
        <v>114702.01375740282</v>
      </c>
      <c r="AA52" s="3"/>
      <c r="AB52" s="3"/>
      <c r="AC52" s="76">
        <f t="shared" si="79"/>
        <v>0</v>
      </c>
      <c r="AD52" s="3">
        <f t="shared" si="80"/>
        <v>0</v>
      </c>
      <c r="AE52" s="3">
        <f t="shared" si="81"/>
        <v>114702.01375740282</v>
      </c>
      <c r="AF52" s="36">
        <v>0.45</v>
      </c>
      <c r="AG52" s="3">
        <f t="shared" si="82"/>
        <v>-51615.906190831272</v>
      </c>
      <c r="AH52" s="3">
        <f t="shared" si="83"/>
        <v>63086.107566571547</v>
      </c>
      <c r="AI52"/>
      <c r="AJ52" s="35">
        <v>45</v>
      </c>
      <c r="AK52" s="3">
        <f t="shared" si="84"/>
        <v>63086.107566571547</v>
      </c>
      <c r="AL52" s="3"/>
      <c r="AM52" s="3"/>
      <c r="AN52" s="76">
        <f t="shared" si="85"/>
        <v>0</v>
      </c>
      <c r="AO52" s="3">
        <f t="shared" si="86"/>
        <v>0</v>
      </c>
      <c r="AP52" s="3">
        <f t="shared" si="87"/>
        <v>63086.107566571547</v>
      </c>
      <c r="AQ52" s="36">
        <v>0.45</v>
      </c>
      <c r="AR52" s="3">
        <f t="shared" si="88"/>
        <v>-28388.748404957198</v>
      </c>
      <c r="AS52" s="3">
        <f t="shared" si="89"/>
        <v>34697.359161614353</v>
      </c>
      <c r="AT52"/>
      <c r="AU52" s="35">
        <v>45</v>
      </c>
      <c r="AV52" s="3">
        <f t="shared" si="90"/>
        <v>34697.359161614353</v>
      </c>
      <c r="AW52" s="3"/>
      <c r="AX52" s="3"/>
      <c r="AY52" s="76">
        <f t="shared" si="91"/>
        <v>0</v>
      </c>
      <c r="AZ52" s="3">
        <f t="shared" si="92"/>
        <v>0</v>
      </c>
      <c r="BA52" s="3">
        <f t="shared" si="93"/>
        <v>34697.359161614353</v>
      </c>
      <c r="BB52" s="36">
        <v>0.45</v>
      </c>
      <c r="BC52" s="3">
        <f t="shared" si="94"/>
        <v>-15613.81162272646</v>
      </c>
      <c r="BD52" s="3">
        <f t="shared" si="95"/>
        <v>19083.547538887891</v>
      </c>
      <c r="BE52"/>
      <c r="BF52" s="35">
        <v>45</v>
      </c>
      <c r="BG52" s="3">
        <f t="shared" si="96"/>
        <v>19083.547538887891</v>
      </c>
      <c r="BH52" s="3"/>
      <c r="BI52" s="3"/>
      <c r="BJ52" s="76">
        <f t="shared" si="97"/>
        <v>0</v>
      </c>
      <c r="BK52" s="3">
        <f t="shared" si="98"/>
        <v>0</v>
      </c>
      <c r="BL52" s="3">
        <f t="shared" si="99"/>
        <v>19083.547538887891</v>
      </c>
      <c r="BM52" s="36">
        <v>0.45</v>
      </c>
      <c r="BN52" s="3">
        <f t="shared" si="100"/>
        <v>-8587.5963924995522</v>
      </c>
      <c r="BO52" s="3">
        <f t="shared" si="101"/>
        <v>10495.951146388339</v>
      </c>
      <c r="BQ52" s="35">
        <v>45</v>
      </c>
      <c r="BR52" s="3">
        <f t="shared" si="102"/>
        <v>10495.951146388339</v>
      </c>
      <c r="BS52" s="3"/>
      <c r="BT52" s="3"/>
      <c r="BU52" s="76">
        <f t="shared" si="103"/>
        <v>0</v>
      </c>
      <c r="BV52" s="3">
        <f t="shared" si="104"/>
        <v>0</v>
      </c>
      <c r="BW52" s="3">
        <f t="shared" si="105"/>
        <v>10495.951146388339</v>
      </c>
      <c r="BX52" s="36">
        <v>0.45</v>
      </c>
      <c r="BY52" s="3">
        <f t="shared" si="106"/>
        <v>-4723.1780158747524</v>
      </c>
      <c r="BZ52" s="3">
        <f t="shared" si="107"/>
        <v>5772.7731305135867</v>
      </c>
      <c r="CB52" s="35">
        <v>45</v>
      </c>
      <c r="CC52" s="3">
        <f t="shared" si="108"/>
        <v>5772.7731305135867</v>
      </c>
      <c r="CD52" s="3"/>
      <c r="CE52" s="3"/>
      <c r="CF52" s="76">
        <f t="shared" si="109"/>
        <v>0</v>
      </c>
      <c r="CG52" s="3">
        <f t="shared" si="110"/>
        <v>0</v>
      </c>
      <c r="CH52" s="3">
        <f t="shared" si="111"/>
        <v>5772.7731305135867</v>
      </c>
      <c r="CI52" s="36">
        <v>0.45</v>
      </c>
      <c r="CJ52" s="3">
        <f t="shared" si="112"/>
        <v>-2597.747908731114</v>
      </c>
      <c r="CK52" s="3">
        <f t="shared" si="113"/>
        <v>3175.0252217824727</v>
      </c>
      <c r="CM52" s="35">
        <v>45</v>
      </c>
      <c r="CN52" s="3">
        <f t="shared" si="114"/>
        <v>3175.0252217824727</v>
      </c>
      <c r="CO52" s="3"/>
      <c r="CP52" s="3"/>
      <c r="CQ52" s="76">
        <f t="shared" si="115"/>
        <v>0</v>
      </c>
      <c r="CR52" s="3">
        <f t="shared" si="116"/>
        <v>0</v>
      </c>
      <c r="CS52" s="3">
        <f t="shared" si="117"/>
        <v>3175.0252217824727</v>
      </c>
      <c r="CT52" s="36">
        <v>0.45</v>
      </c>
      <c r="CU52" s="3">
        <f t="shared" si="118"/>
        <v>-1428.7613498021128</v>
      </c>
      <c r="CV52" s="3">
        <f t="shared" si="119"/>
        <v>1746.2638719803599</v>
      </c>
      <c r="CX52" s="35">
        <v>45</v>
      </c>
      <c r="CY52" s="3">
        <f t="shared" si="120"/>
        <v>1746.2638719803599</v>
      </c>
      <c r="CZ52" s="3"/>
      <c r="DA52" s="3"/>
      <c r="DB52" s="76">
        <f t="shared" si="121"/>
        <v>0</v>
      </c>
      <c r="DC52" s="3">
        <f t="shared" si="122"/>
        <v>0</v>
      </c>
      <c r="DD52" s="3">
        <f t="shared" si="123"/>
        <v>1746.2638719803599</v>
      </c>
      <c r="DE52" s="36">
        <v>0.45</v>
      </c>
      <c r="DF52" s="3">
        <f t="shared" si="124"/>
        <v>-785.818742391162</v>
      </c>
      <c r="DG52" s="3">
        <f t="shared" si="125"/>
        <v>960.4451295891979</v>
      </c>
    </row>
    <row r="53" spans="14:111" x14ac:dyDescent="0.25">
      <c r="N53" s="35">
        <v>46</v>
      </c>
      <c r="O53" s="3"/>
      <c r="P53" s="3">
        <f t="shared" si="72"/>
        <v>0</v>
      </c>
      <c r="Q53" s="3"/>
      <c r="R53" s="76">
        <f t="shared" si="73"/>
        <v>0</v>
      </c>
      <c r="S53" s="3">
        <f t="shared" si="74"/>
        <v>0</v>
      </c>
      <c r="T53" s="3">
        <f t="shared" si="75"/>
        <v>0</v>
      </c>
      <c r="U53" s="36">
        <v>0.3</v>
      </c>
      <c r="V53" s="3">
        <f t="shared" si="76"/>
        <v>0</v>
      </c>
      <c r="W53" s="3">
        <f t="shared" si="77"/>
        <v>0</v>
      </c>
      <c r="X53"/>
      <c r="Y53" s="35">
        <v>46</v>
      </c>
      <c r="Z53" s="3">
        <f t="shared" si="78"/>
        <v>0</v>
      </c>
      <c r="AA53" s="3"/>
      <c r="AB53" s="3"/>
      <c r="AC53" s="76">
        <f t="shared" si="79"/>
        <v>0</v>
      </c>
      <c r="AD53" s="3">
        <f t="shared" si="80"/>
        <v>0</v>
      </c>
      <c r="AE53" s="3">
        <f t="shared" si="81"/>
        <v>0</v>
      </c>
      <c r="AF53" s="36">
        <v>0.3</v>
      </c>
      <c r="AG53" s="3">
        <f t="shared" si="82"/>
        <v>0</v>
      </c>
      <c r="AH53" s="3">
        <f t="shared" si="83"/>
        <v>0</v>
      </c>
      <c r="AI53"/>
      <c r="AJ53" s="35">
        <v>46</v>
      </c>
      <c r="AK53" s="3">
        <f t="shared" si="84"/>
        <v>0</v>
      </c>
      <c r="AL53" s="3"/>
      <c r="AM53" s="3"/>
      <c r="AN53" s="76">
        <f t="shared" si="85"/>
        <v>0</v>
      </c>
      <c r="AO53" s="3">
        <f t="shared" si="86"/>
        <v>0</v>
      </c>
      <c r="AP53" s="3">
        <f t="shared" si="87"/>
        <v>0</v>
      </c>
      <c r="AQ53" s="36">
        <v>0.3</v>
      </c>
      <c r="AR53" s="3">
        <f t="shared" si="88"/>
        <v>0</v>
      </c>
      <c r="AS53" s="3">
        <f t="shared" si="89"/>
        <v>0</v>
      </c>
      <c r="AT53"/>
      <c r="AU53" s="35">
        <v>46</v>
      </c>
      <c r="AV53" s="3">
        <f t="shared" si="90"/>
        <v>0</v>
      </c>
      <c r="AW53" s="3"/>
      <c r="AX53" s="3"/>
      <c r="AY53" s="76">
        <f t="shared" si="91"/>
        <v>0</v>
      </c>
      <c r="AZ53" s="3">
        <f t="shared" si="92"/>
        <v>0</v>
      </c>
      <c r="BA53" s="3">
        <f t="shared" si="93"/>
        <v>0</v>
      </c>
      <c r="BB53" s="36">
        <v>0.3</v>
      </c>
      <c r="BC53" s="3">
        <f t="shared" si="94"/>
        <v>0</v>
      </c>
      <c r="BD53" s="3">
        <f t="shared" si="95"/>
        <v>0</v>
      </c>
      <c r="BE53"/>
      <c r="BF53" s="35">
        <v>46</v>
      </c>
      <c r="BG53" s="3">
        <f t="shared" si="96"/>
        <v>0</v>
      </c>
      <c r="BH53" s="3"/>
      <c r="BI53" s="3"/>
      <c r="BJ53" s="76">
        <f t="shared" si="97"/>
        <v>0</v>
      </c>
      <c r="BK53" s="3">
        <f t="shared" si="98"/>
        <v>0</v>
      </c>
      <c r="BL53" s="3">
        <f t="shared" si="99"/>
        <v>0</v>
      </c>
      <c r="BM53" s="36">
        <v>0.3</v>
      </c>
      <c r="BN53" s="3">
        <f t="shared" si="100"/>
        <v>0</v>
      </c>
      <c r="BO53" s="3">
        <f t="shared" si="101"/>
        <v>0</v>
      </c>
      <c r="BQ53" s="35">
        <v>46</v>
      </c>
      <c r="BR53" s="3">
        <f t="shared" si="102"/>
        <v>0</v>
      </c>
      <c r="BS53" s="3"/>
      <c r="BT53" s="3"/>
      <c r="BU53" s="76">
        <f t="shared" si="103"/>
        <v>0</v>
      </c>
      <c r="BV53" s="3">
        <f t="shared" si="104"/>
        <v>0</v>
      </c>
      <c r="BW53" s="3">
        <f t="shared" si="105"/>
        <v>0</v>
      </c>
      <c r="BX53" s="36">
        <v>0.3</v>
      </c>
      <c r="BY53" s="3">
        <f t="shared" si="106"/>
        <v>0</v>
      </c>
      <c r="BZ53" s="3">
        <f t="shared" si="107"/>
        <v>0</v>
      </c>
      <c r="CB53" s="35">
        <v>46</v>
      </c>
      <c r="CC53" s="3">
        <f t="shared" si="108"/>
        <v>0</v>
      </c>
      <c r="CD53" s="3"/>
      <c r="CE53" s="3"/>
      <c r="CF53" s="76">
        <f t="shared" si="109"/>
        <v>0</v>
      </c>
      <c r="CG53" s="3">
        <f t="shared" si="110"/>
        <v>0</v>
      </c>
      <c r="CH53" s="3">
        <f t="shared" si="111"/>
        <v>0</v>
      </c>
      <c r="CI53" s="36">
        <v>0.3</v>
      </c>
      <c r="CJ53" s="3">
        <f t="shared" si="112"/>
        <v>0</v>
      </c>
      <c r="CK53" s="3">
        <f t="shared" si="113"/>
        <v>0</v>
      </c>
      <c r="CM53" s="35">
        <v>46</v>
      </c>
      <c r="CN53" s="3">
        <f t="shared" si="114"/>
        <v>0</v>
      </c>
      <c r="CO53" s="3"/>
      <c r="CP53" s="3"/>
      <c r="CQ53" s="76">
        <f t="shared" si="115"/>
        <v>0</v>
      </c>
      <c r="CR53" s="3">
        <f t="shared" si="116"/>
        <v>0</v>
      </c>
      <c r="CS53" s="3">
        <f t="shared" si="117"/>
        <v>0</v>
      </c>
      <c r="CT53" s="36">
        <v>0.3</v>
      </c>
      <c r="CU53" s="3">
        <f t="shared" si="118"/>
        <v>0</v>
      </c>
      <c r="CV53" s="3">
        <f t="shared" si="119"/>
        <v>0</v>
      </c>
      <c r="CX53" s="35">
        <v>46</v>
      </c>
      <c r="CY53" s="3">
        <f t="shared" si="120"/>
        <v>0</v>
      </c>
      <c r="CZ53" s="3"/>
      <c r="DA53" s="3"/>
      <c r="DB53" s="76">
        <f t="shared" si="121"/>
        <v>0</v>
      </c>
      <c r="DC53" s="3">
        <f t="shared" si="122"/>
        <v>0</v>
      </c>
      <c r="DD53" s="3">
        <f t="shared" si="123"/>
        <v>0</v>
      </c>
      <c r="DE53" s="36">
        <v>0.3</v>
      </c>
      <c r="DF53" s="3">
        <f t="shared" si="124"/>
        <v>0</v>
      </c>
      <c r="DG53" s="3">
        <f t="shared" si="125"/>
        <v>0</v>
      </c>
    </row>
    <row r="54" spans="14:111" x14ac:dyDescent="0.25">
      <c r="N54" s="35">
        <v>47</v>
      </c>
      <c r="O54" s="3"/>
      <c r="P54" s="3">
        <f t="shared" si="72"/>
        <v>23403775.27610033</v>
      </c>
      <c r="Q54" s="3"/>
      <c r="R54" s="76">
        <f t="shared" si="73"/>
        <v>23403775.27610033</v>
      </c>
      <c r="S54" s="3">
        <f t="shared" si="74"/>
        <v>11701887.638050165</v>
      </c>
      <c r="T54" s="3">
        <f t="shared" si="75"/>
        <v>11701887.638050165</v>
      </c>
      <c r="U54" s="36">
        <v>0.08</v>
      </c>
      <c r="V54" s="3">
        <f t="shared" si="76"/>
        <v>-936151.0110440132</v>
      </c>
      <c r="W54" s="3">
        <f t="shared" si="77"/>
        <v>22467624.265056316</v>
      </c>
      <c r="X54"/>
      <c r="Y54" s="35">
        <v>47</v>
      </c>
      <c r="Z54" s="3">
        <f t="shared" si="78"/>
        <v>22467624.265056316</v>
      </c>
      <c r="AA54" s="3"/>
      <c r="AB54" s="3"/>
      <c r="AC54" s="76">
        <f t="shared" si="79"/>
        <v>0</v>
      </c>
      <c r="AD54" s="3">
        <f t="shared" si="80"/>
        <v>0</v>
      </c>
      <c r="AE54" s="3">
        <f t="shared" si="81"/>
        <v>22467624.265056316</v>
      </c>
      <c r="AF54" s="36">
        <v>0.08</v>
      </c>
      <c r="AG54" s="3">
        <f t="shared" si="82"/>
        <v>-1797409.9412045053</v>
      </c>
      <c r="AH54" s="3">
        <f t="shared" si="83"/>
        <v>20670214.323851809</v>
      </c>
      <c r="AI54"/>
      <c r="AJ54" s="35">
        <v>47</v>
      </c>
      <c r="AK54" s="3">
        <f t="shared" si="84"/>
        <v>20670214.323851809</v>
      </c>
      <c r="AL54" s="3"/>
      <c r="AM54" s="3"/>
      <c r="AN54" s="76">
        <f t="shared" si="85"/>
        <v>0</v>
      </c>
      <c r="AO54" s="3">
        <f t="shared" si="86"/>
        <v>0</v>
      </c>
      <c r="AP54" s="3">
        <f t="shared" si="87"/>
        <v>20670214.323851809</v>
      </c>
      <c r="AQ54" s="36">
        <v>0.08</v>
      </c>
      <c r="AR54" s="3">
        <f t="shared" si="88"/>
        <v>-1653617.1459081448</v>
      </c>
      <c r="AS54" s="3">
        <f t="shared" si="89"/>
        <v>19016597.177943666</v>
      </c>
      <c r="AT54"/>
      <c r="AU54" s="35">
        <v>47</v>
      </c>
      <c r="AV54" s="3">
        <f t="shared" si="90"/>
        <v>19016597.177943666</v>
      </c>
      <c r="AW54" s="3"/>
      <c r="AX54" s="3"/>
      <c r="AY54" s="76">
        <f t="shared" si="91"/>
        <v>0</v>
      </c>
      <c r="AZ54" s="3">
        <f t="shared" si="92"/>
        <v>0</v>
      </c>
      <c r="BA54" s="3">
        <f t="shared" si="93"/>
        <v>19016597.177943666</v>
      </c>
      <c r="BB54" s="36">
        <v>0.08</v>
      </c>
      <c r="BC54" s="3">
        <f t="shared" si="94"/>
        <v>-1521327.7742354933</v>
      </c>
      <c r="BD54" s="3">
        <f t="shared" si="95"/>
        <v>17495269.403708171</v>
      </c>
      <c r="BE54"/>
      <c r="BF54" s="35">
        <v>47</v>
      </c>
      <c r="BG54" s="3">
        <f t="shared" si="96"/>
        <v>17495269.403708171</v>
      </c>
      <c r="BH54" s="3"/>
      <c r="BI54" s="3"/>
      <c r="BJ54" s="76">
        <f t="shared" si="97"/>
        <v>0</v>
      </c>
      <c r="BK54" s="3">
        <f t="shared" si="98"/>
        <v>0</v>
      </c>
      <c r="BL54" s="3">
        <f t="shared" si="99"/>
        <v>17495269.403708171</v>
      </c>
      <c r="BM54" s="36">
        <v>0.08</v>
      </c>
      <c r="BN54" s="3">
        <f t="shared" si="100"/>
        <v>-1399621.5522966536</v>
      </c>
      <c r="BO54" s="3">
        <f t="shared" si="101"/>
        <v>16095647.851411518</v>
      </c>
      <c r="BQ54" s="35">
        <v>47</v>
      </c>
      <c r="BR54" s="3">
        <f t="shared" si="102"/>
        <v>16095647.851411518</v>
      </c>
      <c r="BS54" s="3"/>
      <c r="BT54" s="3"/>
      <c r="BU54" s="76">
        <f t="shared" si="103"/>
        <v>0</v>
      </c>
      <c r="BV54" s="3">
        <f t="shared" si="104"/>
        <v>0</v>
      </c>
      <c r="BW54" s="3">
        <f t="shared" si="105"/>
        <v>16095647.851411518</v>
      </c>
      <c r="BX54" s="36">
        <v>0.08</v>
      </c>
      <c r="BY54" s="3">
        <f t="shared" si="106"/>
        <v>-1287651.8281129214</v>
      </c>
      <c r="BZ54" s="3">
        <f t="shared" si="107"/>
        <v>14807996.023298597</v>
      </c>
      <c r="CB54" s="35">
        <v>47</v>
      </c>
      <c r="CC54" s="3">
        <f t="shared" si="108"/>
        <v>14807996.023298597</v>
      </c>
      <c r="CD54" s="3"/>
      <c r="CE54" s="3"/>
      <c r="CF54" s="76">
        <f t="shared" si="109"/>
        <v>0</v>
      </c>
      <c r="CG54" s="3">
        <f t="shared" si="110"/>
        <v>0</v>
      </c>
      <c r="CH54" s="3">
        <f t="shared" si="111"/>
        <v>14807996.023298597</v>
      </c>
      <c r="CI54" s="36">
        <v>0.08</v>
      </c>
      <c r="CJ54" s="3">
        <f t="shared" si="112"/>
        <v>-1184639.6818638877</v>
      </c>
      <c r="CK54" s="3">
        <f t="shared" si="113"/>
        <v>13623356.34143471</v>
      </c>
      <c r="CM54" s="35">
        <v>47</v>
      </c>
      <c r="CN54" s="3">
        <f t="shared" si="114"/>
        <v>13623356.34143471</v>
      </c>
      <c r="CO54" s="3"/>
      <c r="CP54" s="3"/>
      <c r="CQ54" s="76">
        <f t="shared" si="115"/>
        <v>0</v>
      </c>
      <c r="CR54" s="3">
        <f t="shared" si="116"/>
        <v>0</v>
      </c>
      <c r="CS54" s="3">
        <f t="shared" si="117"/>
        <v>13623356.34143471</v>
      </c>
      <c r="CT54" s="36">
        <v>0.08</v>
      </c>
      <c r="CU54" s="3">
        <f t="shared" si="118"/>
        <v>-1089868.5073147768</v>
      </c>
      <c r="CV54" s="3">
        <f t="shared" si="119"/>
        <v>12533487.834119933</v>
      </c>
      <c r="CX54" s="35">
        <v>47</v>
      </c>
      <c r="CY54" s="3">
        <f t="shared" si="120"/>
        <v>12533487.834119933</v>
      </c>
      <c r="CZ54" s="3"/>
      <c r="DA54" s="3"/>
      <c r="DB54" s="76">
        <f t="shared" si="121"/>
        <v>0</v>
      </c>
      <c r="DC54" s="3">
        <f t="shared" si="122"/>
        <v>0</v>
      </c>
      <c r="DD54" s="3">
        <f t="shared" si="123"/>
        <v>12533487.834119933</v>
      </c>
      <c r="DE54" s="36">
        <v>0.08</v>
      </c>
      <c r="DF54" s="3">
        <f t="shared" si="124"/>
        <v>-1002679.0267295947</v>
      </c>
      <c r="DG54" s="3">
        <f t="shared" si="125"/>
        <v>11530808.807390338</v>
      </c>
    </row>
    <row r="55" spans="14:111" x14ac:dyDescent="0.25">
      <c r="N55" s="35">
        <v>50</v>
      </c>
      <c r="O55" s="3"/>
      <c r="P55" s="3">
        <f t="shared" si="72"/>
        <v>0</v>
      </c>
      <c r="Q55" s="3"/>
      <c r="R55" s="76">
        <f t="shared" si="73"/>
        <v>0</v>
      </c>
      <c r="S55" s="3">
        <f t="shared" si="74"/>
        <v>0</v>
      </c>
      <c r="T55" s="3">
        <f t="shared" si="75"/>
        <v>0</v>
      </c>
      <c r="U55" s="36">
        <v>0.55000000000000004</v>
      </c>
      <c r="V55" s="3">
        <f t="shared" si="76"/>
        <v>0</v>
      </c>
      <c r="W55" s="3">
        <f t="shared" si="77"/>
        <v>0</v>
      </c>
      <c r="X55"/>
      <c r="Y55" s="35">
        <v>50</v>
      </c>
      <c r="Z55" s="3">
        <f t="shared" si="78"/>
        <v>0</v>
      </c>
      <c r="AA55" s="3"/>
      <c r="AB55" s="3"/>
      <c r="AC55" s="76">
        <f t="shared" si="79"/>
        <v>0</v>
      </c>
      <c r="AD55" s="3">
        <f t="shared" si="80"/>
        <v>0</v>
      </c>
      <c r="AE55" s="3">
        <f t="shared" si="81"/>
        <v>0</v>
      </c>
      <c r="AF55" s="36">
        <v>0.55000000000000004</v>
      </c>
      <c r="AG55" s="3">
        <f t="shared" si="82"/>
        <v>0</v>
      </c>
      <c r="AH55" s="3">
        <f t="shared" si="83"/>
        <v>0</v>
      </c>
      <c r="AI55"/>
      <c r="AJ55" s="35">
        <v>50</v>
      </c>
      <c r="AK55" s="3">
        <f t="shared" si="84"/>
        <v>0</v>
      </c>
      <c r="AL55" s="3"/>
      <c r="AM55" s="3"/>
      <c r="AN55" s="76">
        <f t="shared" si="85"/>
        <v>0</v>
      </c>
      <c r="AO55" s="3">
        <f t="shared" si="86"/>
        <v>0</v>
      </c>
      <c r="AP55" s="3">
        <f t="shared" si="87"/>
        <v>0</v>
      </c>
      <c r="AQ55" s="36">
        <v>0.55000000000000004</v>
      </c>
      <c r="AR55" s="3">
        <f t="shared" si="88"/>
        <v>0</v>
      </c>
      <c r="AS55" s="3">
        <f t="shared" si="89"/>
        <v>0</v>
      </c>
      <c r="AT55"/>
      <c r="AU55" s="35">
        <v>50</v>
      </c>
      <c r="AV55" s="3">
        <f t="shared" si="90"/>
        <v>0</v>
      </c>
      <c r="AW55" s="3"/>
      <c r="AX55" s="3"/>
      <c r="AY55" s="76">
        <f t="shared" si="91"/>
        <v>0</v>
      </c>
      <c r="AZ55" s="3">
        <f t="shared" si="92"/>
        <v>0</v>
      </c>
      <c r="BA55" s="3">
        <f t="shared" si="93"/>
        <v>0</v>
      </c>
      <c r="BB55" s="36">
        <v>0.55000000000000004</v>
      </c>
      <c r="BC55" s="3">
        <f t="shared" si="94"/>
        <v>0</v>
      </c>
      <c r="BD55" s="3">
        <f t="shared" si="95"/>
        <v>0</v>
      </c>
      <c r="BE55"/>
      <c r="BF55" s="35">
        <v>50</v>
      </c>
      <c r="BG55" s="3">
        <f t="shared" si="96"/>
        <v>0</v>
      </c>
      <c r="BH55" s="3"/>
      <c r="BI55" s="3"/>
      <c r="BJ55" s="76">
        <f t="shared" si="97"/>
        <v>0</v>
      </c>
      <c r="BK55" s="3">
        <f t="shared" si="98"/>
        <v>0</v>
      </c>
      <c r="BL55" s="3">
        <f t="shared" si="99"/>
        <v>0</v>
      </c>
      <c r="BM55" s="36">
        <v>0.55000000000000004</v>
      </c>
      <c r="BN55" s="3">
        <f t="shared" si="100"/>
        <v>0</v>
      </c>
      <c r="BO55" s="3">
        <f t="shared" si="101"/>
        <v>0</v>
      </c>
      <c r="BQ55" s="35">
        <v>50</v>
      </c>
      <c r="BR55" s="3">
        <f t="shared" si="102"/>
        <v>0</v>
      </c>
      <c r="BS55" s="3"/>
      <c r="BT55" s="3"/>
      <c r="BU55" s="76">
        <f t="shared" si="103"/>
        <v>0</v>
      </c>
      <c r="BV55" s="3">
        <f t="shared" si="104"/>
        <v>0</v>
      </c>
      <c r="BW55" s="3">
        <f t="shared" si="105"/>
        <v>0</v>
      </c>
      <c r="BX55" s="36">
        <v>0.55000000000000004</v>
      </c>
      <c r="BY55" s="3">
        <f t="shared" si="106"/>
        <v>0</v>
      </c>
      <c r="BZ55" s="3">
        <f t="shared" si="107"/>
        <v>0</v>
      </c>
      <c r="CB55" s="35">
        <v>50</v>
      </c>
      <c r="CC55" s="3">
        <f t="shared" si="108"/>
        <v>0</v>
      </c>
      <c r="CD55" s="3"/>
      <c r="CE55" s="3"/>
      <c r="CF55" s="76">
        <f t="shared" si="109"/>
        <v>0</v>
      </c>
      <c r="CG55" s="3">
        <f t="shared" si="110"/>
        <v>0</v>
      </c>
      <c r="CH55" s="3">
        <f t="shared" si="111"/>
        <v>0</v>
      </c>
      <c r="CI55" s="36">
        <v>0.55000000000000004</v>
      </c>
      <c r="CJ55" s="3">
        <f t="shared" si="112"/>
        <v>0</v>
      </c>
      <c r="CK55" s="3">
        <f t="shared" si="113"/>
        <v>0</v>
      </c>
      <c r="CM55" s="35">
        <v>50</v>
      </c>
      <c r="CN55" s="3">
        <f t="shared" si="114"/>
        <v>0</v>
      </c>
      <c r="CO55" s="3"/>
      <c r="CP55" s="3"/>
      <c r="CQ55" s="76">
        <f t="shared" si="115"/>
        <v>0</v>
      </c>
      <c r="CR55" s="3">
        <f t="shared" si="116"/>
        <v>0</v>
      </c>
      <c r="CS55" s="3">
        <f t="shared" si="117"/>
        <v>0</v>
      </c>
      <c r="CT55" s="36">
        <v>0.55000000000000004</v>
      </c>
      <c r="CU55" s="3">
        <f t="shared" si="118"/>
        <v>0</v>
      </c>
      <c r="CV55" s="3">
        <f t="shared" si="119"/>
        <v>0</v>
      </c>
      <c r="CX55" s="35">
        <v>50</v>
      </c>
      <c r="CY55" s="3">
        <f t="shared" si="120"/>
        <v>0</v>
      </c>
      <c r="CZ55" s="3"/>
      <c r="DA55" s="3"/>
      <c r="DB55" s="76">
        <f t="shared" si="121"/>
        <v>0</v>
      </c>
      <c r="DC55" s="3">
        <f t="shared" si="122"/>
        <v>0</v>
      </c>
      <c r="DD55" s="3">
        <f t="shared" si="123"/>
        <v>0</v>
      </c>
      <c r="DE55" s="36">
        <v>0.55000000000000004</v>
      </c>
      <c r="DF55" s="3">
        <f t="shared" si="124"/>
        <v>0</v>
      </c>
      <c r="DG55" s="3">
        <f t="shared" si="125"/>
        <v>0</v>
      </c>
    </row>
    <row r="56" spans="14:111" x14ac:dyDescent="0.25">
      <c r="N56" s="35">
        <v>52</v>
      </c>
      <c r="O56" s="3"/>
      <c r="P56" s="3">
        <f t="shared" si="72"/>
        <v>0</v>
      </c>
      <c r="Q56" s="3"/>
      <c r="R56" s="76">
        <f t="shared" si="73"/>
        <v>0</v>
      </c>
      <c r="S56" s="3">
        <f t="shared" si="74"/>
        <v>0</v>
      </c>
      <c r="T56" s="3">
        <f t="shared" si="75"/>
        <v>0</v>
      </c>
      <c r="U56" s="36">
        <v>0.55000000000000004</v>
      </c>
      <c r="V56" s="3">
        <f t="shared" si="76"/>
        <v>0</v>
      </c>
      <c r="W56" s="3">
        <f t="shared" si="77"/>
        <v>0</v>
      </c>
      <c r="X56"/>
      <c r="Y56" s="35">
        <v>52</v>
      </c>
      <c r="Z56" s="3">
        <f t="shared" si="78"/>
        <v>0</v>
      </c>
      <c r="AA56" s="3"/>
      <c r="AB56" s="3"/>
      <c r="AC56" s="76">
        <f t="shared" si="79"/>
        <v>0</v>
      </c>
      <c r="AD56" s="3">
        <f t="shared" si="80"/>
        <v>0</v>
      </c>
      <c r="AE56" s="3">
        <f t="shared" si="81"/>
        <v>0</v>
      </c>
      <c r="AF56" s="36">
        <v>0.55000000000000004</v>
      </c>
      <c r="AG56" s="3">
        <f t="shared" si="82"/>
        <v>0</v>
      </c>
      <c r="AH56" s="3">
        <f t="shared" si="83"/>
        <v>0</v>
      </c>
      <c r="AI56"/>
      <c r="AJ56" s="35">
        <v>52</v>
      </c>
      <c r="AK56" s="3">
        <f t="shared" si="84"/>
        <v>0</v>
      </c>
      <c r="AL56" s="3"/>
      <c r="AM56" s="3"/>
      <c r="AN56" s="76">
        <f t="shared" si="85"/>
        <v>0</v>
      </c>
      <c r="AO56" s="3">
        <f t="shared" si="86"/>
        <v>0</v>
      </c>
      <c r="AP56" s="3">
        <f t="shared" si="87"/>
        <v>0</v>
      </c>
      <c r="AQ56" s="36">
        <v>0.55000000000000004</v>
      </c>
      <c r="AR56" s="3">
        <f t="shared" si="88"/>
        <v>0</v>
      </c>
      <c r="AS56" s="3">
        <f t="shared" si="89"/>
        <v>0</v>
      </c>
      <c r="AT56"/>
      <c r="AU56" s="35">
        <v>52</v>
      </c>
      <c r="AV56" s="3">
        <f t="shared" si="90"/>
        <v>0</v>
      </c>
      <c r="AW56" s="3"/>
      <c r="AX56" s="3"/>
      <c r="AY56" s="76">
        <f t="shared" si="91"/>
        <v>0</v>
      </c>
      <c r="AZ56" s="3">
        <f t="shared" si="92"/>
        <v>0</v>
      </c>
      <c r="BA56" s="3">
        <f t="shared" si="93"/>
        <v>0</v>
      </c>
      <c r="BB56" s="36">
        <v>0.55000000000000004</v>
      </c>
      <c r="BC56" s="3">
        <f t="shared" si="94"/>
        <v>0</v>
      </c>
      <c r="BD56" s="3">
        <f t="shared" si="95"/>
        <v>0</v>
      </c>
      <c r="BE56"/>
      <c r="BF56" s="35">
        <v>52</v>
      </c>
      <c r="BG56" s="3">
        <f t="shared" si="96"/>
        <v>0</v>
      </c>
      <c r="BH56" s="3"/>
      <c r="BI56" s="3"/>
      <c r="BJ56" s="76">
        <f t="shared" si="97"/>
        <v>0</v>
      </c>
      <c r="BK56" s="3">
        <f t="shared" si="98"/>
        <v>0</v>
      </c>
      <c r="BL56" s="3">
        <f t="shared" si="99"/>
        <v>0</v>
      </c>
      <c r="BM56" s="36">
        <v>0.55000000000000004</v>
      </c>
      <c r="BN56" s="3">
        <f t="shared" si="100"/>
        <v>0</v>
      </c>
      <c r="BO56" s="3">
        <f t="shared" si="101"/>
        <v>0</v>
      </c>
      <c r="BQ56" s="35">
        <v>52</v>
      </c>
      <c r="BR56" s="3">
        <f t="shared" si="102"/>
        <v>0</v>
      </c>
      <c r="BS56" s="3"/>
      <c r="BT56" s="3"/>
      <c r="BU56" s="76">
        <f t="shared" si="103"/>
        <v>0</v>
      </c>
      <c r="BV56" s="3">
        <f t="shared" si="104"/>
        <v>0</v>
      </c>
      <c r="BW56" s="3">
        <f t="shared" si="105"/>
        <v>0</v>
      </c>
      <c r="BX56" s="36">
        <v>0.55000000000000004</v>
      </c>
      <c r="BY56" s="3">
        <f t="shared" si="106"/>
        <v>0</v>
      </c>
      <c r="BZ56" s="3">
        <f t="shared" si="107"/>
        <v>0</v>
      </c>
      <c r="CB56" s="35">
        <v>52</v>
      </c>
      <c r="CC56" s="3">
        <f t="shared" si="108"/>
        <v>0</v>
      </c>
      <c r="CD56" s="3"/>
      <c r="CE56" s="3"/>
      <c r="CF56" s="76">
        <f t="shared" si="109"/>
        <v>0</v>
      </c>
      <c r="CG56" s="3">
        <f t="shared" si="110"/>
        <v>0</v>
      </c>
      <c r="CH56" s="3">
        <f t="shared" si="111"/>
        <v>0</v>
      </c>
      <c r="CI56" s="36">
        <v>0.55000000000000004</v>
      </c>
      <c r="CJ56" s="3">
        <f t="shared" si="112"/>
        <v>0</v>
      </c>
      <c r="CK56" s="3">
        <f t="shared" si="113"/>
        <v>0</v>
      </c>
      <c r="CM56" s="35">
        <v>52</v>
      </c>
      <c r="CN56" s="3">
        <f t="shared" si="114"/>
        <v>0</v>
      </c>
      <c r="CO56" s="3"/>
      <c r="CP56" s="3"/>
      <c r="CQ56" s="76">
        <f t="shared" si="115"/>
        <v>0</v>
      </c>
      <c r="CR56" s="3">
        <f t="shared" si="116"/>
        <v>0</v>
      </c>
      <c r="CS56" s="3">
        <f t="shared" si="117"/>
        <v>0</v>
      </c>
      <c r="CT56" s="36">
        <v>0.55000000000000004</v>
      </c>
      <c r="CU56" s="3">
        <f t="shared" si="118"/>
        <v>0</v>
      </c>
      <c r="CV56" s="3">
        <f t="shared" si="119"/>
        <v>0</v>
      </c>
      <c r="CX56" s="35">
        <v>52</v>
      </c>
      <c r="CY56" s="3">
        <f t="shared" si="120"/>
        <v>0</v>
      </c>
      <c r="CZ56" s="3"/>
      <c r="DA56" s="3"/>
      <c r="DB56" s="76">
        <f t="shared" si="121"/>
        <v>0</v>
      </c>
      <c r="DC56" s="3">
        <f t="shared" si="122"/>
        <v>0</v>
      </c>
      <c r="DD56" s="3">
        <f t="shared" si="123"/>
        <v>0</v>
      </c>
      <c r="DE56" s="36">
        <v>0.55000000000000004</v>
      </c>
      <c r="DF56" s="3">
        <f t="shared" si="124"/>
        <v>0</v>
      </c>
      <c r="DG56" s="3">
        <f t="shared" si="125"/>
        <v>0</v>
      </c>
    </row>
    <row r="57" spans="14:111" x14ac:dyDescent="0.25">
      <c r="N57" s="35">
        <v>95</v>
      </c>
      <c r="O57" s="3"/>
      <c r="P57" s="3">
        <f t="shared" si="72"/>
        <v>0</v>
      </c>
      <c r="Q57" s="3"/>
      <c r="R57" s="76">
        <f t="shared" si="73"/>
        <v>0</v>
      </c>
      <c r="S57" s="3">
        <f t="shared" si="74"/>
        <v>0</v>
      </c>
      <c r="T57" s="3">
        <f t="shared" si="75"/>
        <v>0</v>
      </c>
      <c r="U57" s="36">
        <v>0</v>
      </c>
      <c r="V57" s="3">
        <f t="shared" si="76"/>
        <v>0</v>
      </c>
      <c r="W57" s="3">
        <f t="shared" si="77"/>
        <v>0</v>
      </c>
      <c r="X57"/>
      <c r="Y57" s="35">
        <v>95</v>
      </c>
      <c r="Z57" s="3">
        <f t="shared" si="78"/>
        <v>0</v>
      </c>
      <c r="AA57" s="3"/>
      <c r="AB57" s="3"/>
      <c r="AC57" s="76">
        <f t="shared" si="79"/>
        <v>0</v>
      </c>
      <c r="AD57" s="3">
        <f t="shared" si="80"/>
        <v>0</v>
      </c>
      <c r="AE57" s="3">
        <f t="shared" si="81"/>
        <v>0</v>
      </c>
      <c r="AF57" s="36">
        <v>0</v>
      </c>
      <c r="AG57" s="3">
        <f t="shared" si="82"/>
        <v>0</v>
      </c>
      <c r="AH57" s="3">
        <f t="shared" si="83"/>
        <v>0</v>
      </c>
      <c r="AI57"/>
      <c r="AJ57" s="35">
        <v>95</v>
      </c>
      <c r="AK57" s="3">
        <f t="shared" si="84"/>
        <v>0</v>
      </c>
      <c r="AL57" s="3"/>
      <c r="AM57" s="3"/>
      <c r="AN57" s="76">
        <f t="shared" si="85"/>
        <v>0</v>
      </c>
      <c r="AO57" s="3">
        <f t="shared" si="86"/>
        <v>0</v>
      </c>
      <c r="AP57" s="3">
        <f t="shared" si="87"/>
        <v>0</v>
      </c>
      <c r="AQ57" s="36">
        <v>0</v>
      </c>
      <c r="AR57" s="3">
        <f t="shared" si="88"/>
        <v>0</v>
      </c>
      <c r="AS57" s="3">
        <f t="shared" si="89"/>
        <v>0</v>
      </c>
      <c r="AT57"/>
      <c r="AU57" s="35">
        <v>95</v>
      </c>
      <c r="AV57" s="3">
        <f t="shared" si="90"/>
        <v>0</v>
      </c>
      <c r="AW57" s="3"/>
      <c r="AX57" s="3"/>
      <c r="AY57" s="76">
        <f t="shared" si="91"/>
        <v>0</v>
      </c>
      <c r="AZ57" s="3">
        <f t="shared" si="92"/>
        <v>0</v>
      </c>
      <c r="BA57" s="3">
        <f t="shared" si="93"/>
        <v>0</v>
      </c>
      <c r="BB57" s="36">
        <v>0</v>
      </c>
      <c r="BC57" s="3">
        <f t="shared" si="94"/>
        <v>0</v>
      </c>
      <c r="BD57" s="3">
        <f t="shared" si="95"/>
        <v>0</v>
      </c>
      <c r="BE57"/>
      <c r="BF57" s="35">
        <v>95</v>
      </c>
      <c r="BG57" s="3">
        <f t="shared" si="96"/>
        <v>0</v>
      </c>
      <c r="BH57" s="3"/>
      <c r="BI57" s="3"/>
      <c r="BJ57" s="76">
        <f t="shared" si="97"/>
        <v>0</v>
      </c>
      <c r="BK57" s="3">
        <f t="shared" si="98"/>
        <v>0</v>
      </c>
      <c r="BL57" s="3">
        <f t="shared" si="99"/>
        <v>0</v>
      </c>
      <c r="BM57" s="36">
        <v>0</v>
      </c>
      <c r="BN57" s="3">
        <f t="shared" si="100"/>
        <v>0</v>
      </c>
      <c r="BO57" s="3">
        <f t="shared" si="101"/>
        <v>0</v>
      </c>
      <c r="BQ57" s="35">
        <v>95</v>
      </c>
      <c r="BR57" s="3">
        <f t="shared" si="102"/>
        <v>0</v>
      </c>
      <c r="BS57" s="3"/>
      <c r="BT57" s="3"/>
      <c r="BU57" s="76">
        <f t="shared" si="103"/>
        <v>0</v>
      </c>
      <c r="BV57" s="3">
        <f t="shared" si="104"/>
        <v>0</v>
      </c>
      <c r="BW57" s="3">
        <f t="shared" si="105"/>
        <v>0</v>
      </c>
      <c r="BX57" s="36">
        <v>0</v>
      </c>
      <c r="BY57" s="3">
        <f t="shared" si="106"/>
        <v>0</v>
      </c>
      <c r="BZ57" s="3">
        <f t="shared" si="107"/>
        <v>0</v>
      </c>
      <c r="CB57" s="35">
        <v>95</v>
      </c>
      <c r="CC57" s="3">
        <f t="shared" si="108"/>
        <v>0</v>
      </c>
      <c r="CD57" s="3"/>
      <c r="CE57" s="3"/>
      <c r="CF57" s="76">
        <f t="shared" si="109"/>
        <v>0</v>
      </c>
      <c r="CG57" s="3">
        <f t="shared" si="110"/>
        <v>0</v>
      </c>
      <c r="CH57" s="3">
        <f t="shared" si="111"/>
        <v>0</v>
      </c>
      <c r="CI57" s="36">
        <v>0</v>
      </c>
      <c r="CJ57" s="3">
        <f t="shared" si="112"/>
        <v>0</v>
      </c>
      <c r="CK57" s="3">
        <f t="shared" si="113"/>
        <v>0</v>
      </c>
      <c r="CM57" s="35">
        <v>95</v>
      </c>
      <c r="CN57" s="3">
        <f t="shared" si="114"/>
        <v>0</v>
      </c>
      <c r="CO57" s="3"/>
      <c r="CP57" s="3"/>
      <c r="CQ57" s="76">
        <f t="shared" si="115"/>
        <v>0</v>
      </c>
      <c r="CR57" s="3">
        <f t="shared" si="116"/>
        <v>0</v>
      </c>
      <c r="CS57" s="3">
        <f t="shared" si="117"/>
        <v>0</v>
      </c>
      <c r="CT57" s="36">
        <v>0</v>
      </c>
      <c r="CU57" s="3">
        <f t="shared" si="118"/>
        <v>0</v>
      </c>
      <c r="CV57" s="3">
        <f t="shared" si="119"/>
        <v>0</v>
      </c>
      <c r="CX57" s="35">
        <v>95</v>
      </c>
      <c r="CY57" s="3">
        <f t="shared" si="120"/>
        <v>0</v>
      </c>
      <c r="CZ57" s="3"/>
      <c r="DA57" s="3"/>
      <c r="DB57" s="76">
        <f t="shared" si="121"/>
        <v>0</v>
      </c>
      <c r="DC57" s="3">
        <f t="shared" si="122"/>
        <v>0</v>
      </c>
      <c r="DD57" s="3">
        <f t="shared" si="123"/>
        <v>0</v>
      </c>
      <c r="DE57" s="36">
        <v>0</v>
      </c>
      <c r="DF57" s="3">
        <f t="shared" si="124"/>
        <v>0</v>
      </c>
      <c r="DG57" s="3">
        <f t="shared" si="125"/>
        <v>0</v>
      </c>
    </row>
    <row r="58" spans="14:111" x14ac:dyDescent="0.25">
      <c r="N58"/>
      <c r="O58" s="3"/>
      <c r="P58" s="3">
        <f t="shared" si="72"/>
        <v>0</v>
      </c>
      <c r="Q58" s="3"/>
      <c r="R58" s="76">
        <f t="shared" si="73"/>
        <v>0</v>
      </c>
      <c r="S58" s="3">
        <f t="shared" si="74"/>
        <v>0</v>
      </c>
      <c r="T58" s="3">
        <f t="shared" si="75"/>
        <v>0</v>
      </c>
      <c r="U58" s="3"/>
      <c r="V58" s="3">
        <f t="shared" si="76"/>
        <v>0</v>
      </c>
      <c r="W58" s="3">
        <f t="shared" si="77"/>
        <v>0</v>
      </c>
      <c r="X58"/>
      <c r="Y58"/>
      <c r="Z58" s="3">
        <f t="shared" si="78"/>
        <v>0</v>
      </c>
      <c r="AA58" s="3"/>
      <c r="AB58" s="3"/>
      <c r="AC58" s="76">
        <f t="shared" si="79"/>
        <v>0</v>
      </c>
      <c r="AD58" s="3">
        <f t="shared" si="80"/>
        <v>0</v>
      </c>
      <c r="AE58" s="3">
        <f t="shared" si="81"/>
        <v>0</v>
      </c>
      <c r="AF58" s="3"/>
      <c r="AG58" s="3">
        <f t="shared" si="82"/>
        <v>0</v>
      </c>
      <c r="AH58" s="3">
        <f t="shared" si="83"/>
        <v>0</v>
      </c>
      <c r="AI58"/>
      <c r="AJ58"/>
      <c r="AK58" s="3">
        <f t="shared" si="84"/>
        <v>0</v>
      </c>
      <c r="AL58" s="3"/>
      <c r="AM58" s="3"/>
      <c r="AN58" s="76">
        <f t="shared" si="85"/>
        <v>0</v>
      </c>
      <c r="AO58" s="3">
        <f t="shared" si="86"/>
        <v>0</v>
      </c>
      <c r="AP58" s="3">
        <f t="shared" si="87"/>
        <v>0</v>
      </c>
      <c r="AQ58" s="3"/>
      <c r="AR58" s="3">
        <f t="shared" si="88"/>
        <v>0</v>
      </c>
      <c r="AS58" s="3">
        <f t="shared" si="89"/>
        <v>0</v>
      </c>
      <c r="AT58"/>
      <c r="AU58"/>
      <c r="AV58" s="3">
        <f t="shared" si="90"/>
        <v>0</v>
      </c>
      <c r="AW58" s="3"/>
      <c r="AX58" s="3"/>
      <c r="AY58" s="76">
        <f t="shared" si="91"/>
        <v>0</v>
      </c>
      <c r="AZ58" s="3">
        <f t="shared" si="92"/>
        <v>0</v>
      </c>
      <c r="BA58" s="3">
        <f t="shared" si="93"/>
        <v>0</v>
      </c>
      <c r="BB58" s="3"/>
      <c r="BC58" s="3">
        <f t="shared" si="94"/>
        <v>0</v>
      </c>
      <c r="BD58" s="3">
        <f t="shared" si="95"/>
        <v>0</v>
      </c>
      <c r="BE58"/>
      <c r="BF58"/>
      <c r="BG58" s="3">
        <f t="shared" si="96"/>
        <v>0</v>
      </c>
      <c r="BH58" s="3"/>
      <c r="BI58" s="3"/>
      <c r="BJ58" s="76">
        <f t="shared" si="97"/>
        <v>0</v>
      </c>
      <c r="BK58" s="3">
        <f t="shared" si="98"/>
        <v>0</v>
      </c>
      <c r="BL58" s="3">
        <f t="shared" si="99"/>
        <v>0</v>
      </c>
      <c r="BM58" s="3"/>
      <c r="BN58" s="3">
        <f t="shared" si="100"/>
        <v>0</v>
      </c>
      <c r="BO58" s="3">
        <f t="shared" si="101"/>
        <v>0</v>
      </c>
      <c r="BQ58"/>
      <c r="BR58" s="3">
        <f t="shared" si="102"/>
        <v>0</v>
      </c>
      <c r="BS58" s="3"/>
      <c r="BT58" s="3"/>
      <c r="BU58" s="76">
        <f t="shared" si="103"/>
        <v>0</v>
      </c>
      <c r="BV58" s="3">
        <f t="shared" si="104"/>
        <v>0</v>
      </c>
      <c r="BW58" s="3">
        <f t="shared" si="105"/>
        <v>0</v>
      </c>
      <c r="BX58" s="3"/>
      <c r="BY58" s="3">
        <f t="shared" si="106"/>
        <v>0</v>
      </c>
      <c r="BZ58" s="3">
        <f t="shared" si="107"/>
        <v>0</v>
      </c>
      <c r="CB58"/>
      <c r="CC58" s="3">
        <f t="shared" si="108"/>
        <v>0</v>
      </c>
      <c r="CD58" s="3"/>
      <c r="CE58" s="3"/>
      <c r="CF58" s="76">
        <f t="shared" si="109"/>
        <v>0</v>
      </c>
      <c r="CG58" s="3">
        <f t="shared" si="110"/>
        <v>0</v>
      </c>
      <c r="CH58" s="3">
        <f t="shared" si="111"/>
        <v>0</v>
      </c>
      <c r="CI58" s="3"/>
      <c r="CJ58" s="3">
        <f t="shared" si="112"/>
        <v>0</v>
      </c>
      <c r="CK58" s="3">
        <f t="shared" si="113"/>
        <v>0</v>
      </c>
      <c r="CM58"/>
      <c r="CN58" s="3">
        <f t="shared" si="114"/>
        <v>0</v>
      </c>
      <c r="CO58" s="3"/>
      <c r="CP58" s="3"/>
      <c r="CQ58" s="76">
        <f t="shared" si="115"/>
        <v>0</v>
      </c>
      <c r="CR58" s="3">
        <f t="shared" si="116"/>
        <v>0</v>
      </c>
      <c r="CS58" s="3">
        <f t="shared" si="117"/>
        <v>0</v>
      </c>
      <c r="CT58" s="3"/>
      <c r="CU58" s="3">
        <f t="shared" si="118"/>
        <v>0</v>
      </c>
      <c r="CV58" s="3">
        <f t="shared" si="119"/>
        <v>0</v>
      </c>
      <c r="CX58"/>
      <c r="CY58" s="3">
        <f t="shared" si="120"/>
        <v>0</v>
      </c>
      <c r="CZ58" s="3"/>
      <c r="DA58" s="3"/>
      <c r="DB58" s="76">
        <f t="shared" si="121"/>
        <v>0</v>
      </c>
      <c r="DC58" s="3">
        <f t="shared" si="122"/>
        <v>0</v>
      </c>
      <c r="DD58" s="3">
        <f t="shared" si="123"/>
        <v>0</v>
      </c>
      <c r="DE58" s="3"/>
      <c r="DF58" s="3">
        <f t="shared" si="124"/>
        <v>0</v>
      </c>
      <c r="DG58" s="3">
        <f t="shared" si="125"/>
        <v>0</v>
      </c>
    </row>
    <row r="59" spans="14:111" x14ac:dyDescent="0.25">
      <c r="N59"/>
      <c r="O59" s="3"/>
      <c r="P59" s="3">
        <f t="shared" si="72"/>
        <v>0</v>
      </c>
      <c r="Q59" s="3"/>
      <c r="R59" s="76">
        <f t="shared" si="73"/>
        <v>0</v>
      </c>
      <c r="S59" s="3">
        <f t="shared" si="74"/>
        <v>0</v>
      </c>
      <c r="T59" s="3">
        <f t="shared" si="75"/>
        <v>0</v>
      </c>
      <c r="U59" s="3"/>
      <c r="V59" s="3">
        <f t="shared" si="76"/>
        <v>0</v>
      </c>
      <c r="W59" s="3">
        <f t="shared" si="77"/>
        <v>0</v>
      </c>
      <c r="X59"/>
      <c r="Y59"/>
      <c r="Z59" s="3">
        <f t="shared" si="78"/>
        <v>0</v>
      </c>
      <c r="AA59" s="3"/>
      <c r="AB59" s="3"/>
      <c r="AC59" s="76">
        <f t="shared" si="79"/>
        <v>0</v>
      </c>
      <c r="AD59" s="3">
        <f t="shared" si="80"/>
        <v>0</v>
      </c>
      <c r="AE59" s="3">
        <f t="shared" si="81"/>
        <v>0</v>
      </c>
      <c r="AF59" s="3"/>
      <c r="AG59" s="3">
        <f t="shared" si="82"/>
        <v>0</v>
      </c>
      <c r="AH59" s="3">
        <f t="shared" si="83"/>
        <v>0</v>
      </c>
      <c r="AI59"/>
      <c r="AJ59"/>
      <c r="AK59" s="3">
        <f t="shared" si="84"/>
        <v>0</v>
      </c>
      <c r="AL59" s="3"/>
      <c r="AM59" s="3"/>
      <c r="AN59" s="76">
        <f t="shared" si="85"/>
        <v>0</v>
      </c>
      <c r="AO59" s="3">
        <f t="shared" si="86"/>
        <v>0</v>
      </c>
      <c r="AP59" s="3">
        <f t="shared" si="87"/>
        <v>0</v>
      </c>
      <c r="AQ59" s="3"/>
      <c r="AR59" s="3">
        <f t="shared" si="88"/>
        <v>0</v>
      </c>
      <c r="AS59" s="3">
        <f t="shared" si="89"/>
        <v>0</v>
      </c>
      <c r="AT59"/>
      <c r="AU59"/>
      <c r="AV59" s="3">
        <f t="shared" si="90"/>
        <v>0</v>
      </c>
      <c r="AW59" s="3"/>
      <c r="AX59" s="3"/>
      <c r="AY59" s="76">
        <f t="shared" si="91"/>
        <v>0</v>
      </c>
      <c r="AZ59" s="3">
        <f t="shared" si="92"/>
        <v>0</v>
      </c>
      <c r="BA59" s="3">
        <f t="shared" si="93"/>
        <v>0</v>
      </c>
      <c r="BB59" s="3"/>
      <c r="BC59" s="3">
        <f t="shared" si="94"/>
        <v>0</v>
      </c>
      <c r="BD59" s="3">
        <f t="shared" si="95"/>
        <v>0</v>
      </c>
      <c r="BE59"/>
      <c r="BF59"/>
      <c r="BG59" s="3">
        <f t="shared" si="96"/>
        <v>0</v>
      </c>
      <c r="BH59" s="3"/>
      <c r="BI59" s="3"/>
      <c r="BJ59" s="76">
        <f t="shared" si="97"/>
        <v>0</v>
      </c>
      <c r="BK59" s="3">
        <f t="shared" si="98"/>
        <v>0</v>
      </c>
      <c r="BL59" s="3">
        <f t="shared" si="99"/>
        <v>0</v>
      </c>
      <c r="BM59" s="3"/>
      <c r="BN59" s="3">
        <f t="shared" si="100"/>
        <v>0</v>
      </c>
      <c r="BO59" s="3">
        <f t="shared" si="101"/>
        <v>0</v>
      </c>
      <c r="BQ59"/>
      <c r="BR59" s="3">
        <f t="shared" si="102"/>
        <v>0</v>
      </c>
      <c r="BS59" s="3"/>
      <c r="BT59" s="3"/>
      <c r="BU59" s="76">
        <f t="shared" si="103"/>
        <v>0</v>
      </c>
      <c r="BV59" s="3">
        <f t="shared" si="104"/>
        <v>0</v>
      </c>
      <c r="BW59" s="3">
        <f t="shared" si="105"/>
        <v>0</v>
      </c>
      <c r="BX59" s="3"/>
      <c r="BY59" s="3">
        <f t="shared" si="106"/>
        <v>0</v>
      </c>
      <c r="BZ59" s="3">
        <f t="shared" si="107"/>
        <v>0</v>
      </c>
      <c r="CB59"/>
      <c r="CC59" s="3">
        <f t="shared" si="108"/>
        <v>0</v>
      </c>
      <c r="CD59" s="3"/>
      <c r="CE59" s="3"/>
      <c r="CF59" s="76">
        <f t="shared" si="109"/>
        <v>0</v>
      </c>
      <c r="CG59" s="3">
        <f t="shared" si="110"/>
        <v>0</v>
      </c>
      <c r="CH59" s="3">
        <f t="shared" si="111"/>
        <v>0</v>
      </c>
      <c r="CI59" s="3"/>
      <c r="CJ59" s="3">
        <f t="shared" si="112"/>
        <v>0</v>
      </c>
      <c r="CK59" s="3">
        <f t="shared" si="113"/>
        <v>0</v>
      </c>
      <c r="CM59"/>
      <c r="CN59" s="3">
        <f t="shared" si="114"/>
        <v>0</v>
      </c>
      <c r="CO59" s="3"/>
      <c r="CP59" s="3"/>
      <c r="CQ59" s="76">
        <f t="shared" si="115"/>
        <v>0</v>
      </c>
      <c r="CR59" s="3">
        <f t="shared" si="116"/>
        <v>0</v>
      </c>
      <c r="CS59" s="3">
        <f t="shared" si="117"/>
        <v>0</v>
      </c>
      <c r="CT59" s="3"/>
      <c r="CU59" s="3">
        <f t="shared" si="118"/>
        <v>0</v>
      </c>
      <c r="CV59" s="3">
        <f t="shared" si="119"/>
        <v>0</v>
      </c>
      <c r="CX59"/>
      <c r="CY59" s="3">
        <f t="shared" si="120"/>
        <v>0</v>
      </c>
      <c r="CZ59" s="3"/>
      <c r="DA59" s="3"/>
      <c r="DB59" s="76">
        <f t="shared" si="121"/>
        <v>0</v>
      </c>
      <c r="DC59" s="3">
        <f t="shared" si="122"/>
        <v>0</v>
      </c>
      <c r="DD59" s="3">
        <f t="shared" si="123"/>
        <v>0</v>
      </c>
      <c r="DE59" s="3"/>
      <c r="DF59" s="3">
        <f t="shared" si="124"/>
        <v>0</v>
      </c>
      <c r="DG59" s="3">
        <f t="shared" si="125"/>
        <v>0</v>
      </c>
    </row>
    <row r="60" spans="14:111" x14ac:dyDescent="0.25">
      <c r="N60"/>
      <c r="O60" s="3"/>
      <c r="P60" s="3">
        <f t="shared" si="72"/>
        <v>0</v>
      </c>
      <c r="Q60" s="3"/>
      <c r="R60" s="76">
        <f t="shared" si="73"/>
        <v>0</v>
      </c>
      <c r="S60" s="3">
        <f t="shared" si="74"/>
        <v>0</v>
      </c>
      <c r="T60" s="3">
        <f t="shared" si="75"/>
        <v>0</v>
      </c>
      <c r="U60" s="3"/>
      <c r="V60" s="3">
        <f t="shared" si="76"/>
        <v>0</v>
      </c>
      <c r="W60" s="3">
        <f t="shared" si="77"/>
        <v>0</v>
      </c>
      <c r="X60"/>
      <c r="Y60"/>
      <c r="Z60" s="3">
        <f t="shared" si="78"/>
        <v>0</v>
      </c>
      <c r="AA60" s="3"/>
      <c r="AB60" s="3"/>
      <c r="AC60" s="76">
        <f t="shared" si="79"/>
        <v>0</v>
      </c>
      <c r="AD60" s="3">
        <f t="shared" si="80"/>
        <v>0</v>
      </c>
      <c r="AE60" s="3">
        <f t="shared" si="81"/>
        <v>0</v>
      </c>
      <c r="AF60" s="3"/>
      <c r="AG60" s="3">
        <f t="shared" si="82"/>
        <v>0</v>
      </c>
      <c r="AH60" s="3">
        <f t="shared" si="83"/>
        <v>0</v>
      </c>
      <c r="AI60"/>
      <c r="AJ60"/>
      <c r="AK60" s="3">
        <f t="shared" si="84"/>
        <v>0</v>
      </c>
      <c r="AL60" s="3"/>
      <c r="AM60" s="3"/>
      <c r="AN60" s="76">
        <f t="shared" si="85"/>
        <v>0</v>
      </c>
      <c r="AO60" s="3">
        <f t="shared" si="86"/>
        <v>0</v>
      </c>
      <c r="AP60" s="3">
        <f t="shared" si="87"/>
        <v>0</v>
      </c>
      <c r="AQ60" s="3"/>
      <c r="AR60" s="3">
        <f t="shared" si="88"/>
        <v>0</v>
      </c>
      <c r="AS60" s="3">
        <f t="shared" si="89"/>
        <v>0</v>
      </c>
      <c r="AT60"/>
      <c r="AU60"/>
      <c r="AV60" s="3">
        <f t="shared" si="90"/>
        <v>0</v>
      </c>
      <c r="AW60" s="3"/>
      <c r="AX60" s="3"/>
      <c r="AY60" s="76">
        <f t="shared" si="91"/>
        <v>0</v>
      </c>
      <c r="AZ60" s="3">
        <f t="shared" si="92"/>
        <v>0</v>
      </c>
      <c r="BA60" s="3">
        <f t="shared" si="93"/>
        <v>0</v>
      </c>
      <c r="BB60" s="3"/>
      <c r="BC60" s="3">
        <f t="shared" si="94"/>
        <v>0</v>
      </c>
      <c r="BD60" s="3">
        <f t="shared" si="95"/>
        <v>0</v>
      </c>
      <c r="BE60"/>
      <c r="BF60"/>
      <c r="BG60" s="3">
        <f t="shared" si="96"/>
        <v>0</v>
      </c>
      <c r="BH60" s="3"/>
      <c r="BI60" s="3"/>
      <c r="BJ60" s="76">
        <f t="shared" si="97"/>
        <v>0</v>
      </c>
      <c r="BK60" s="3">
        <f t="shared" si="98"/>
        <v>0</v>
      </c>
      <c r="BL60" s="3">
        <f t="shared" si="99"/>
        <v>0</v>
      </c>
      <c r="BM60" s="3"/>
      <c r="BN60" s="3">
        <f t="shared" si="100"/>
        <v>0</v>
      </c>
      <c r="BO60" s="3">
        <f t="shared" si="101"/>
        <v>0</v>
      </c>
      <c r="BQ60"/>
      <c r="BR60" s="3">
        <f t="shared" si="102"/>
        <v>0</v>
      </c>
      <c r="BS60" s="3"/>
      <c r="BT60" s="3"/>
      <c r="BU60" s="76">
        <f t="shared" si="103"/>
        <v>0</v>
      </c>
      <c r="BV60" s="3">
        <f t="shared" si="104"/>
        <v>0</v>
      </c>
      <c r="BW60" s="3">
        <f t="shared" si="105"/>
        <v>0</v>
      </c>
      <c r="BX60" s="3"/>
      <c r="BY60" s="3">
        <f t="shared" si="106"/>
        <v>0</v>
      </c>
      <c r="BZ60" s="3">
        <f t="shared" si="107"/>
        <v>0</v>
      </c>
      <c r="CB60"/>
      <c r="CC60" s="3">
        <f t="shared" si="108"/>
        <v>0</v>
      </c>
      <c r="CD60" s="3"/>
      <c r="CE60" s="3"/>
      <c r="CF60" s="76">
        <f t="shared" si="109"/>
        <v>0</v>
      </c>
      <c r="CG60" s="3">
        <f t="shared" si="110"/>
        <v>0</v>
      </c>
      <c r="CH60" s="3">
        <f t="shared" si="111"/>
        <v>0</v>
      </c>
      <c r="CI60" s="3"/>
      <c r="CJ60" s="3">
        <f t="shared" si="112"/>
        <v>0</v>
      </c>
      <c r="CK60" s="3">
        <f t="shared" si="113"/>
        <v>0</v>
      </c>
      <c r="CM60"/>
      <c r="CN60" s="3">
        <f t="shared" si="114"/>
        <v>0</v>
      </c>
      <c r="CO60" s="3"/>
      <c r="CP60" s="3"/>
      <c r="CQ60" s="76">
        <f t="shared" si="115"/>
        <v>0</v>
      </c>
      <c r="CR60" s="3">
        <f t="shared" si="116"/>
        <v>0</v>
      </c>
      <c r="CS60" s="3">
        <f t="shared" si="117"/>
        <v>0</v>
      </c>
      <c r="CT60" s="3"/>
      <c r="CU60" s="3">
        <f t="shared" si="118"/>
        <v>0</v>
      </c>
      <c r="CV60" s="3">
        <f t="shared" si="119"/>
        <v>0</v>
      </c>
      <c r="CX60"/>
      <c r="CY60" s="3">
        <f t="shared" si="120"/>
        <v>0</v>
      </c>
      <c r="CZ60" s="3"/>
      <c r="DA60" s="3"/>
      <c r="DB60" s="76">
        <f t="shared" si="121"/>
        <v>0</v>
      </c>
      <c r="DC60" s="3">
        <f t="shared" si="122"/>
        <v>0</v>
      </c>
      <c r="DD60" s="3">
        <f t="shared" si="123"/>
        <v>0</v>
      </c>
      <c r="DE60" s="3"/>
      <c r="DF60" s="3">
        <f t="shared" si="124"/>
        <v>0</v>
      </c>
      <c r="DG60" s="3">
        <f t="shared" si="125"/>
        <v>0</v>
      </c>
    </row>
    <row r="61" spans="14:111" ht="15.75" thickBot="1" x14ac:dyDescent="0.3">
      <c r="N61"/>
      <c r="O61" s="7">
        <f>SUM(O36:O60)</f>
        <v>0</v>
      </c>
      <c r="P61" s="7">
        <f>SUM(P36:P60)</f>
        <v>27805751.88783019</v>
      </c>
      <c r="Q61" s="7">
        <f t="shared" ref="Q61:W61" si="126">SUM(Q36:Q60)</f>
        <v>0</v>
      </c>
      <c r="R61" s="7">
        <f t="shared" si="126"/>
        <v>27805751.88783019</v>
      </c>
      <c r="S61" s="7">
        <f t="shared" si="126"/>
        <v>13902875.943915095</v>
      </c>
      <c r="T61" s="7">
        <f t="shared" si="126"/>
        <v>13902875.943915095</v>
      </c>
      <c r="U61" s="3"/>
      <c r="V61" s="7">
        <f t="shared" si="126"/>
        <v>-1512023.0333696962</v>
      </c>
      <c r="W61" s="7">
        <f t="shared" si="126"/>
        <v>26293728.854460493</v>
      </c>
      <c r="X61"/>
      <c r="Y61"/>
      <c r="Z61" s="7">
        <f>SUM(Z36:Z60)</f>
        <v>26293728.854460493</v>
      </c>
      <c r="AA61" s="7">
        <f>SUM(AA36:AA60)</f>
        <v>0</v>
      </c>
      <c r="AB61" s="7">
        <f t="shared" ref="AB61:AE61" si="127">SUM(AB36:AB60)</f>
        <v>0</v>
      </c>
      <c r="AC61" s="7">
        <f t="shared" si="127"/>
        <v>0</v>
      </c>
      <c r="AD61" s="7">
        <f t="shared" si="127"/>
        <v>0</v>
      </c>
      <c r="AE61" s="7">
        <f t="shared" si="127"/>
        <v>26293728.854460493</v>
      </c>
      <c r="AF61" s="3"/>
      <c r="AG61" s="7">
        <f t="shared" ref="AG61:AH61" si="128">SUM(AG36:AG60)</f>
        <v>-2703632.6023010127</v>
      </c>
      <c r="AH61" s="7">
        <f t="shared" si="128"/>
        <v>23590096.252159476</v>
      </c>
      <c r="AI61"/>
      <c r="AJ61"/>
      <c r="AK61" s="7">
        <f>SUM(AK36:AK60)</f>
        <v>23590096.252159476</v>
      </c>
      <c r="AL61" s="7">
        <f>SUM(AL36:AL60)</f>
        <v>0</v>
      </c>
      <c r="AM61" s="7">
        <f t="shared" ref="AM61:AP61" si="129">SUM(AM36:AM60)</f>
        <v>0</v>
      </c>
      <c r="AN61" s="7">
        <f t="shared" si="129"/>
        <v>0</v>
      </c>
      <c r="AO61" s="7">
        <f t="shared" si="129"/>
        <v>0</v>
      </c>
      <c r="AP61" s="7">
        <f t="shared" si="129"/>
        <v>23590096.252159476</v>
      </c>
      <c r="AQ61" s="3"/>
      <c r="AR61" s="7">
        <f t="shared" ref="AR61:AS61" si="130">SUM(AR36:AR60)</f>
        <v>-2220558.5796906473</v>
      </c>
      <c r="AS61" s="7">
        <f t="shared" si="130"/>
        <v>21369537.672468834</v>
      </c>
      <c r="AT61"/>
      <c r="AU61"/>
      <c r="AV61" s="7">
        <f>SUM(AV36:AV60)</f>
        <v>21369537.672468834</v>
      </c>
      <c r="AW61" s="7">
        <f>SUM(AW36:AW60)</f>
        <v>0</v>
      </c>
      <c r="AX61" s="7">
        <f t="shared" ref="AX61:BA61" si="131">SUM(AX36:AX60)</f>
        <v>0</v>
      </c>
      <c r="AY61" s="7">
        <f t="shared" si="131"/>
        <v>0</v>
      </c>
      <c r="AZ61" s="7">
        <f t="shared" si="131"/>
        <v>0</v>
      </c>
      <c r="BA61" s="7">
        <f t="shared" si="131"/>
        <v>21369537.672468834</v>
      </c>
      <c r="BB61" s="3"/>
      <c r="BC61" s="7">
        <f t="shared" ref="BC61:BD61" si="132">SUM(BC36:BC60)</f>
        <v>-1929477.8375948158</v>
      </c>
      <c r="BD61" s="7">
        <f t="shared" si="132"/>
        <v>19440059.834874015</v>
      </c>
      <c r="BE61"/>
      <c r="BF61"/>
      <c r="BG61" s="7">
        <f>SUM(BG36:BG60)</f>
        <v>19440059.834874015</v>
      </c>
      <c r="BH61" s="7">
        <f>SUM(BH36:BH60)</f>
        <v>0</v>
      </c>
      <c r="BI61" s="7">
        <f t="shared" ref="BI61:BL61" si="133">SUM(BI36:BI60)</f>
        <v>0</v>
      </c>
      <c r="BJ61" s="7">
        <f t="shared" si="133"/>
        <v>0</v>
      </c>
      <c r="BK61" s="7">
        <f t="shared" si="133"/>
        <v>0</v>
      </c>
      <c r="BL61" s="7">
        <f t="shared" si="133"/>
        <v>19440059.834874015</v>
      </c>
      <c r="BM61" s="3"/>
      <c r="BN61" s="7">
        <f t="shared" ref="BN61:BO61" si="134">SUM(BN36:BN60)</f>
        <v>-1697349.9360904875</v>
      </c>
      <c r="BO61" s="7">
        <f t="shared" si="134"/>
        <v>17742709.898783527</v>
      </c>
      <c r="BQ61"/>
      <c r="BR61" s="7">
        <f>SUM(BR36:BR60)</f>
        <v>17742709.898783527</v>
      </c>
      <c r="BS61" s="7">
        <f>SUM(BS36:BS60)</f>
        <v>0</v>
      </c>
      <c r="BT61" s="7">
        <f t="shared" ref="BT61:BW61" si="135">SUM(BT36:BT60)</f>
        <v>0</v>
      </c>
      <c r="BU61" s="7">
        <f t="shared" si="135"/>
        <v>0</v>
      </c>
      <c r="BV61" s="7">
        <f t="shared" si="135"/>
        <v>0</v>
      </c>
      <c r="BW61" s="7">
        <f t="shared" si="135"/>
        <v>17742709.898783527</v>
      </c>
      <c r="BX61" s="3"/>
      <c r="BY61" s="7">
        <f t="shared" ref="BY61:BZ61" si="136">SUM(BY36:BY60)</f>
        <v>-1508114.7633218551</v>
      </c>
      <c r="BZ61" s="7">
        <f t="shared" si="136"/>
        <v>16234595.135461673</v>
      </c>
      <c r="CB61"/>
      <c r="CC61" s="7">
        <f>SUM(CC36:CC60)</f>
        <v>16234595.135461673</v>
      </c>
      <c r="CD61" s="7">
        <f>SUM(CD36:CD60)</f>
        <v>0</v>
      </c>
      <c r="CE61" s="7">
        <f t="shared" ref="CE61:CH61" si="137">SUM(CE36:CE60)</f>
        <v>0</v>
      </c>
      <c r="CF61" s="7">
        <f t="shared" si="137"/>
        <v>0</v>
      </c>
      <c r="CG61" s="7">
        <f t="shared" si="137"/>
        <v>0</v>
      </c>
      <c r="CH61" s="7">
        <f t="shared" si="137"/>
        <v>16234595.135461673</v>
      </c>
      <c r="CI61" s="3"/>
      <c r="CJ61" s="7">
        <f t="shared" ref="CJ61:CK61" si="138">SUM(CJ36:CJ60)</f>
        <v>-1350703.1465984688</v>
      </c>
      <c r="CK61" s="7">
        <f t="shared" si="138"/>
        <v>14883891.988863204</v>
      </c>
      <c r="CM61"/>
      <c r="CN61" s="7">
        <f>SUM(CN36:CN60)</f>
        <v>14883891.988863204</v>
      </c>
      <c r="CO61" s="7">
        <f>SUM(CO36:CO60)</f>
        <v>0</v>
      </c>
      <c r="CP61" s="7">
        <f t="shared" ref="CP61:CS61" si="139">SUM(CP36:CP60)</f>
        <v>0</v>
      </c>
      <c r="CQ61" s="7">
        <f t="shared" si="139"/>
        <v>0</v>
      </c>
      <c r="CR61" s="7">
        <f t="shared" si="139"/>
        <v>0</v>
      </c>
      <c r="CS61" s="7">
        <f t="shared" si="139"/>
        <v>14883891.988863204</v>
      </c>
      <c r="CT61" s="3"/>
      <c r="CU61" s="7">
        <f t="shared" ref="CU61:CV61" si="140">SUM(CU36:CU60)</f>
        <v>-1217385.5049770097</v>
      </c>
      <c r="CV61" s="7">
        <f t="shared" si="140"/>
        <v>13666506.483886195</v>
      </c>
      <c r="CX61"/>
      <c r="CY61" s="7">
        <f>SUM(CY36:CY60)</f>
        <v>13666506.483886195</v>
      </c>
      <c r="CZ61" s="7">
        <f>SUM(CZ36:CZ60)</f>
        <v>0</v>
      </c>
      <c r="DA61" s="7">
        <f t="shared" ref="DA61:DD61" si="141">SUM(DA36:DA60)</f>
        <v>0</v>
      </c>
      <c r="DB61" s="7">
        <f t="shared" si="141"/>
        <v>0</v>
      </c>
      <c r="DC61" s="7">
        <f t="shared" si="141"/>
        <v>0</v>
      </c>
      <c r="DD61" s="7">
        <f t="shared" si="141"/>
        <v>13666506.483886195</v>
      </c>
      <c r="DE61" s="3"/>
      <c r="DF61" s="7">
        <f t="shared" ref="DF61:DG61" si="142">SUM(DF36:DF60)</f>
        <v>-1102692.166615854</v>
      </c>
      <c r="DG61" s="7">
        <f t="shared" si="142"/>
        <v>12563814.31727034</v>
      </c>
    </row>
    <row r="62" spans="14:111" ht="15.75" thickTop="1" x14ac:dyDescent="0.25"/>
    <row r="64" spans="14:111" x14ac:dyDescent="0.25">
      <c r="V64" s="78">
        <f>+V29-V61</f>
        <v>-1512023.0333696962</v>
      </c>
      <c r="AG64" s="78">
        <f>+AG29-AG61</f>
        <v>320413.46443837928</v>
      </c>
      <c r="AR64" s="78">
        <f>+AR29-AR61</f>
        <v>162660.5581719859</v>
      </c>
      <c r="BC64" s="78">
        <f>+BC29-BC61</f>
        <v>128420.18392384541</v>
      </c>
      <c r="BD64" s="78"/>
      <c r="BN64" s="78">
        <f>+BN29-BN61</f>
        <v>103707.71758048213</v>
      </c>
      <c r="BY64" s="78">
        <f>+BY29-BY61</f>
        <v>85527.455188150052</v>
      </c>
      <c r="CJ64" s="78">
        <f>+CJ29-CJ61</f>
        <v>71884.161535235588</v>
      </c>
      <c r="CU64" s="78">
        <f>+CU29-CU61</f>
        <v>61433.480086223455</v>
      </c>
      <c r="DF64" s="78">
        <f>+DF29-DF61</f>
        <v>53259.858274932485</v>
      </c>
    </row>
    <row r="68" spans="14:110" x14ac:dyDescent="0.25">
      <c r="N68" s="35">
        <v>1</v>
      </c>
      <c r="V68" s="78">
        <f>V4-V36</f>
        <v>-24604.591937223253</v>
      </c>
      <c r="Y68" s="35">
        <v>1</v>
      </c>
      <c r="AG68" s="78">
        <f>AG4-AG36</f>
        <v>984.1836774889307</v>
      </c>
      <c r="AJ68" s="35">
        <v>1</v>
      </c>
      <c r="AR68" s="78">
        <f>AR4-AR36</f>
        <v>944.81633038936707</v>
      </c>
      <c r="AU68" s="35">
        <v>1</v>
      </c>
      <c r="BC68" s="78">
        <f>BC4-BC36</f>
        <v>907.02367717379821</v>
      </c>
      <c r="BF68" s="35">
        <v>1</v>
      </c>
      <c r="BN68" s="78">
        <f>BN4-BN36</f>
        <v>870.74273008685122</v>
      </c>
      <c r="BQ68" s="35">
        <v>1</v>
      </c>
      <c r="BY68" s="78">
        <f>BY4-BY36</f>
        <v>835.91302088337397</v>
      </c>
      <c r="CB68" s="35">
        <v>1</v>
      </c>
      <c r="CJ68" s="78">
        <f>CJ4-CJ36</f>
        <v>802.4765000480329</v>
      </c>
      <c r="CM68" s="35">
        <v>1</v>
      </c>
      <c r="CU68" s="78">
        <f>CU4-CU36</f>
        <v>770.37744004611159</v>
      </c>
      <c r="CX68" s="35">
        <v>1</v>
      </c>
      <c r="DF68" s="78">
        <f>DF4-DF36</f>
        <v>739.56234244427469</v>
      </c>
    </row>
    <row r="69" spans="14:110" x14ac:dyDescent="0.25">
      <c r="N69" s="35" t="s">
        <v>28</v>
      </c>
      <c r="V69" s="78">
        <f t="shared" ref="V69:V89" si="143">V5-V37</f>
        <v>0</v>
      </c>
      <c r="Y69" s="35" t="s">
        <v>28</v>
      </c>
      <c r="AG69" s="78">
        <f t="shared" ref="AG69:AG89" si="144">AG5-AG37</f>
        <v>0</v>
      </c>
      <c r="AJ69" s="35" t="s">
        <v>28</v>
      </c>
      <c r="AR69" s="78">
        <f t="shared" ref="AR69:AR89" si="145">AR5-AR37</f>
        <v>0</v>
      </c>
      <c r="AU69" s="35" t="s">
        <v>28</v>
      </c>
      <c r="BC69" s="78">
        <f t="shared" ref="BC69:BC89" si="146">BC5-BC37</f>
        <v>0</v>
      </c>
      <c r="BF69" s="35" t="s">
        <v>28</v>
      </c>
      <c r="BN69" s="78">
        <f t="shared" ref="BN69:BN89" si="147">BN5-BN37</f>
        <v>0</v>
      </c>
      <c r="BQ69" s="35" t="s">
        <v>28</v>
      </c>
      <c r="BY69" s="78">
        <f t="shared" ref="BY69:BY89" si="148">BY5-BY37</f>
        <v>0</v>
      </c>
      <c r="CB69" s="35" t="s">
        <v>28</v>
      </c>
      <c r="CJ69" s="78">
        <f t="shared" ref="CJ69:CJ89" si="149">CJ5-CJ37</f>
        <v>0</v>
      </c>
      <c r="CM69" s="35" t="s">
        <v>28</v>
      </c>
      <c r="CU69" s="78">
        <f t="shared" ref="CU69:CU89" si="150">CU5-CU37</f>
        <v>0</v>
      </c>
      <c r="CX69" s="35" t="s">
        <v>28</v>
      </c>
      <c r="DF69" s="78">
        <f t="shared" ref="DF69:DF89" si="151">DF5-DF37</f>
        <v>0</v>
      </c>
    </row>
    <row r="70" spans="14:110" x14ac:dyDescent="0.25">
      <c r="N70" s="35">
        <v>2</v>
      </c>
      <c r="V70" s="78">
        <f t="shared" si="143"/>
        <v>0</v>
      </c>
      <c r="Y70" s="35">
        <v>2</v>
      </c>
      <c r="AG70" s="78">
        <f t="shared" si="144"/>
        <v>0</v>
      </c>
      <c r="AJ70" s="35">
        <v>2</v>
      </c>
      <c r="AR70" s="78">
        <f t="shared" si="145"/>
        <v>0</v>
      </c>
      <c r="AU70" s="35">
        <v>2</v>
      </c>
      <c r="BC70" s="78">
        <f t="shared" si="146"/>
        <v>0</v>
      </c>
      <c r="BF70" s="35">
        <v>2</v>
      </c>
      <c r="BN70" s="78">
        <f t="shared" si="147"/>
        <v>0</v>
      </c>
      <c r="BQ70" s="35">
        <v>2</v>
      </c>
      <c r="BY70" s="78">
        <f t="shared" si="148"/>
        <v>0</v>
      </c>
      <c r="CB70" s="35">
        <v>2</v>
      </c>
      <c r="CJ70" s="78">
        <f t="shared" si="149"/>
        <v>0</v>
      </c>
      <c r="CM70" s="35">
        <v>2</v>
      </c>
      <c r="CU70" s="78">
        <f t="shared" si="150"/>
        <v>0</v>
      </c>
      <c r="CX70" s="35">
        <v>2</v>
      </c>
      <c r="DF70" s="78">
        <f t="shared" si="151"/>
        <v>0</v>
      </c>
    </row>
    <row r="71" spans="14:110" x14ac:dyDescent="0.25">
      <c r="N71" s="35">
        <v>8</v>
      </c>
      <c r="V71" s="78">
        <f t="shared" si="143"/>
        <v>-24391.749466345031</v>
      </c>
      <c r="Y71" s="35">
        <v>8</v>
      </c>
      <c r="AG71" s="78">
        <f t="shared" si="144"/>
        <v>4878.3498932690127</v>
      </c>
      <c r="AJ71" s="35">
        <v>8</v>
      </c>
      <c r="AR71" s="78">
        <f t="shared" si="145"/>
        <v>3902.6799146152043</v>
      </c>
      <c r="AU71" s="35">
        <v>8</v>
      </c>
      <c r="BC71" s="78">
        <f t="shared" si="146"/>
        <v>3122.1439316921642</v>
      </c>
      <c r="BF71" s="35">
        <v>8</v>
      </c>
      <c r="BN71" s="78">
        <f t="shared" si="147"/>
        <v>2497.7151453537299</v>
      </c>
      <c r="BQ71" s="35">
        <v>8</v>
      </c>
      <c r="BY71" s="78">
        <f t="shared" si="148"/>
        <v>1998.1721162829836</v>
      </c>
      <c r="CB71" s="35">
        <v>8</v>
      </c>
      <c r="CJ71" s="78">
        <f t="shared" si="149"/>
        <v>1598.5376930263865</v>
      </c>
      <c r="CM71" s="35">
        <v>8</v>
      </c>
      <c r="CU71" s="78">
        <f t="shared" si="150"/>
        <v>1278.8301544211099</v>
      </c>
      <c r="CX71" s="35">
        <v>8</v>
      </c>
      <c r="DF71" s="78">
        <f t="shared" si="151"/>
        <v>1023.0641235368867</v>
      </c>
    </row>
    <row r="72" spans="14:110" x14ac:dyDescent="0.25">
      <c r="N72" s="35">
        <v>10</v>
      </c>
      <c r="V72" s="78">
        <f t="shared" si="143"/>
        <v>-384145.01340918412</v>
      </c>
      <c r="Y72" s="35">
        <v>10</v>
      </c>
      <c r="AG72" s="78">
        <f t="shared" si="144"/>
        <v>115243.50402275508</v>
      </c>
      <c r="AJ72" s="35">
        <v>10</v>
      </c>
      <c r="AR72" s="78">
        <f t="shared" si="145"/>
        <v>80670.452815928555</v>
      </c>
      <c r="AU72" s="35">
        <v>10</v>
      </c>
      <c r="BC72" s="78">
        <f t="shared" si="146"/>
        <v>56469.316971150052</v>
      </c>
      <c r="BF72" s="35">
        <v>10</v>
      </c>
      <c r="BN72" s="78">
        <f t="shared" si="147"/>
        <v>39528.52187980499</v>
      </c>
      <c r="BQ72" s="35">
        <v>10</v>
      </c>
      <c r="BY72" s="78">
        <f t="shared" si="148"/>
        <v>27669.965315863505</v>
      </c>
      <c r="CB72" s="35">
        <v>10</v>
      </c>
      <c r="CJ72" s="78">
        <f t="shared" si="149"/>
        <v>19368.975721104449</v>
      </c>
      <c r="CM72" s="35">
        <v>10</v>
      </c>
      <c r="CU72" s="78">
        <f t="shared" si="150"/>
        <v>13558.283004773126</v>
      </c>
      <c r="CX72" s="35">
        <v>10</v>
      </c>
      <c r="DF72" s="78">
        <f t="shared" si="151"/>
        <v>9490.7981033411997</v>
      </c>
    </row>
    <row r="73" spans="14:110" x14ac:dyDescent="0.25">
      <c r="N73" s="35">
        <v>10.1</v>
      </c>
      <c r="V73" s="78">
        <f t="shared" si="143"/>
        <v>0</v>
      </c>
      <c r="Y73" s="35">
        <v>10.1</v>
      </c>
      <c r="AG73" s="78">
        <f t="shared" si="144"/>
        <v>0</v>
      </c>
      <c r="AJ73" s="35">
        <v>10.1</v>
      </c>
      <c r="AR73" s="78">
        <f t="shared" si="145"/>
        <v>0</v>
      </c>
      <c r="AU73" s="35">
        <v>10.1</v>
      </c>
      <c r="BC73" s="78">
        <f t="shared" si="146"/>
        <v>0</v>
      </c>
      <c r="BF73" s="35">
        <v>10.1</v>
      </c>
      <c r="BN73" s="78">
        <f t="shared" si="147"/>
        <v>0</v>
      </c>
      <c r="BQ73" s="35">
        <v>10.1</v>
      </c>
      <c r="BY73" s="78">
        <f t="shared" si="148"/>
        <v>0</v>
      </c>
      <c r="CB73" s="35">
        <v>10.1</v>
      </c>
      <c r="CJ73" s="78">
        <f t="shared" si="149"/>
        <v>0</v>
      </c>
      <c r="CM73" s="35">
        <v>10.1</v>
      </c>
      <c r="CU73" s="78">
        <f t="shared" si="150"/>
        <v>0</v>
      </c>
      <c r="CX73" s="35">
        <v>10.1</v>
      </c>
      <c r="DF73" s="78">
        <f t="shared" si="151"/>
        <v>0</v>
      </c>
    </row>
    <row r="74" spans="14:110" x14ac:dyDescent="0.25">
      <c r="N74" s="35">
        <v>12</v>
      </c>
      <c r="V74" s="78">
        <f t="shared" si="143"/>
        <v>-109430.08287368459</v>
      </c>
      <c r="Y74" s="35">
        <v>12</v>
      </c>
      <c r="AG74" s="78">
        <f t="shared" si="144"/>
        <v>109430.08287368459</v>
      </c>
      <c r="AJ74" s="35">
        <v>12</v>
      </c>
      <c r="AR74" s="78">
        <f t="shared" si="145"/>
        <v>0</v>
      </c>
      <c r="AU74" s="35">
        <v>12</v>
      </c>
      <c r="BC74" s="78">
        <f t="shared" si="146"/>
        <v>0</v>
      </c>
      <c r="BF74" s="35">
        <v>12</v>
      </c>
      <c r="BN74" s="78">
        <f t="shared" si="147"/>
        <v>0</v>
      </c>
      <c r="BQ74" s="35">
        <v>12</v>
      </c>
      <c r="BY74" s="78">
        <f t="shared" si="148"/>
        <v>0</v>
      </c>
      <c r="CB74" s="35">
        <v>12</v>
      </c>
      <c r="CJ74" s="78">
        <f t="shared" si="149"/>
        <v>0</v>
      </c>
      <c r="CM74" s="35">
        <v>12</v>
      </c>
      <c r="CU74" s="78">
        <f t="shared" si="150"/>
        <v>0</v>
      </c>
      <c r="CX74" s="35">
        <v>12</v>
      </c>
      <c r="DF74" s="78">
        <f t="shared" si="151"/>
        <v>0</v>
      </c>
    </row>
    <row r="75" spans="14:110" x14ac:dyDescent="0.25">
      <c r="N75" s="35" t="s">
        <v>29</v>
      </c>
      <c r="V75" s="78">
        <f t="shared" si="143"/>
        <v>0</v>
      </c>
      <c r="Y75" s="35" t="s">
        <v>29</v>
      </c>
      <c r="AG75" s="78">
        <f t="shared" si="144"/>
        <v>0</v>
      </c>
      <c r="AJ75" s="35" t="s">
        <v>29</v>
      </c>
      <c r="AR75" s="78">
        <f t="shared" si="145"/>
        <v>0</v>
      </c>
      <c r="AU75" s="35" t="s">
        <v>29</v>
      </c>
      <c r="BC75" s="78">
        <f t="shared" si="146"/>
        <v>0</v>
      </c>
      <c r="BF75" s="35" t="s">
        <v>29</v>
      </c>
      <c r="BN75" s="78">
        <f t="shared" si="147"/>
        <v>0</v>
      </c>
      <c r="BQ75" s="35" t="s">
        <v>29</v>
      </c>
      <c r="BY75" s="78">
        <f t="shared" si="148"/>
        <v>0</v>
      </c>
      <c r="CB75" s="35" t="s">
        <v>29</v>
      </c>
      <c r="CJ75" s="78">
        <f t="shared" si="149"/>
        <v>0</v>
      </c>
      <c r="CM75" s="35" t="s">
        <v>29</v>
      </c>
      <c r="CU75" s="78">
        <f t="shared" si="150"/>
        <v>0</v>
      </c>
      <c r="CX75" s="35" t="s">
        <v>29</v>
      </c>
      <c r="DF75" s="78">
        <f t="shared" si="151"/>
        <v>0</v>
      </c>
    </row>
    <row r="76" spans="14:110" x14ac:dyDescent="0.25">
      <c r="N76" s="35" t="s">
        <v>30</v>
      </c>
      <c r="V76" s="78">
        <f t="shared" si="143"/>
        <v>0</v>
      </c>
      <c r="Y76" s="35" t="s">
        <v>30</v>
      </c>
      <c r="AG76" s="78">
        <f t="shared" si="144"/>
        <v>0</v>
      </c>
      <c r="AJ76" s="35" t="s">
        <v>30</v>
      </c>
      <c r="AR76" s="78">
        <f t="shared" si="145"/>
        <v>0</v>
      </c>
      <c r="AU76" s="35" t="s">
        <v>30</v>
      </c>
      <c r="BC76" s="78">
        <f t="shared" si="146"/>
        <v>0</v>
      </c>
      <c r="BF76" s="35" t="s">
        <v>30</v>
      </c>
      <c r="BN76" s="78">
        <f t="shared" si="147"/>
        <v>0</v>
      </c>
      <c r="BQ76" s="35" t="s">
        <v>30</v>
      </c>
      <c r="BY76" s="78">
        <f t="shared" si="148"/>
        <v>0</v>
      </c>
      <c r="CB76" s="35" t="s">
        <v>30</v>
      </c>
      <c r="CJ76" s="78">
        <f t="shared" si="149"/>
        <v>0</v>
      </c>
      <c r="CM76" s="35" t="s">
        <v>30</v>
      </c>
      <c r="CU76" s="78">
        <f t="shared" si="150"/>
        <v>0</v>
      </c>
      <c r="CX76" s="35" t="s">
        <v>30</v>
      </c>
      <c r="DF76" s="78">
        <f t="shared" si="151"/>
        <v>0</v>
      </c>
    </row>
    <row r="77" spans="14:110" x14ac:dyDescent="0.25">
      <c r="N77" s="35" t="s">
        <v>31</v>
      </c>
      <c r="V77" s="78">
        <f t="shared" si="143"/>
        <v>0</v>
      </c>
      <c r="Y77" s="35" t="s">
        <v>31</v>
      </c>
      <c r="AG77" s="78">
        <f t="shared" si="144"/>
        <v>0</v>
      </c>
      <c r="AJ77" s="35" t="s">
        <v>31</v>
      </c>
      <c r="AR77" s="78">
        <f t="shared" si="145"/>
        <v>0</v>
      </c>
      <c r="AU77" s="35" t="s">
        <v>31</v>
      </c>
      <c r="BC77" s="78">
        <f t="shared" si="146"/>
        <v>0</v>
      </c>
      <c r="BF77" s="35" t="s">
        <v>31</v>
      </c>
      <c r="BN77" s="78">
        <f t="shared" si="147"/>
        <v>0</v>
      </c>
      <c r="BQ77" s="35" t="s">
        <v>31</v>
      </c>
      <c r="BY77" s="78">
        <f t="shared" si="148"/>
        <v>0</v>
      </c>
      <c r="CB77" s="35" t="s">
        <v>31</v>
      </c>
      <c r="CJ77" s="78">
        <f t="shared" si="149"/>
        <v>0</v>
      </c>
      <c r="CM77" s="35" t="s">
        <v>31</v>
      </c>
      <c r="CU77" s="78">
        <f t="shared" si="150"/>
        <v>0</v>
      </c>
      <c r="CX77" s="35" t="s">
        <v>31</v>
      </c>
      <c r="DF77" s="78">
        <f t="shared" si="151"/>
        <v>0</v>
      </c>
    </row>
    <row r="78" spans="14:110" x14ac:dyDescent="0.25">
      <c r="N78" s="35" t="s">
        <v>32</v>
      </c>
      <c r="V78" s="78">
        <f t="shared" si="143"/>
        <v>0</v>
      </c>
      <c r="Y78" s="35" t="s">
        <v>32</v>
      </c>
      <c r="AG78" s="78">
        <f t="shared" si="144"/>
        <v>0</v>
      </c>
      <c r="AJ78" s="35" t="s">
        <v>32</v>
      </c>
      <c r="AR78" s="78">
        <f t="shared" si="145"/>
        <v>0</v>
      </c>
      <c r="AU78" s="35" t="s">
        <v>32</v>
      </c>
      <c r="BC78" s="78">
        <f t="shared" si="146"/>
        <v>0</v>
      </c>
      <c r="BF78" s="35" t="s">
        <v>32</v>
      </c>
      <c r="BN78" s="78">
        <f t="shared" si="147"/>
        <v>0</v>
      </c>
      <c r="BQ78" s="35" t="s">
        <v>32</v>
      </c>
      <c r="BY78" s="78">
        <f t="shared" si="148"/>
        <v>0</v>
      </c>
      <c r="CB78" s="35" t="s">
        <v>32</v>
      </c>
      <c r="CJ78" s="78">
        <f t="shared" si="149"/>
        <v>0</v>
      </c>
      <c r="CM78" s="35" t="s">
        <v>32</v>
      </c>
      <c r="CU78" s="78">
        <f t="shared" si="150"/>
        <v>0</v>
      </c>
      <c r="CX78" s="35" t="s">
        <v>32</v>
      </c>
      <c r="DF78" s="78">
        <f t="shared" si="151"/>
        <v>0</v>
      </c>
    </row>
    <row r="79" spans="14:110" x14ac:dyDescent="0.25">
      <c r="N79" s="35">
        <v>14</v>
      </c>
      <c r="V79" s="78">
        <f t="shared" si="143"/>
        <v>0</v>
      </c>
      <c r="Y79" s="35">
        <v>14</v>
      </c>
      <c r="AG79" s="78">
        <f t="shared" si="144"/>
        <v>0</v>
      </c>
      <c r="AJ79" s="35">
        <v>14</v>
      </c>
      <c r="AR79" s="78">
        <f t="shared" si="145"/>
        <v>0</v>
      </c>
      <c r="AU79" s="35">
        <v>14</v>
      </c>
      <c r="BC79" s="78">
        <f t="shared" si="146"/>
        <v>0</v>
      </c>
      <c r="BF79" s="35">
        <v>14</v>
      </c>
      <c r="BN79" s="78">
        <f t="shared" si="147"/>
        <v>0</v>
      </c>
      <c r="BQ79" s="35">
        <v>14</v>
      </c>
      <c r="BY79" s="78">
        <f t="shared" si="148"/>
        <v>0</v>
      </c>
      <c r="CB79" s="35">
        <v>14</v>
      </c>
      <c r="CJ79" s="78">
        <f t="shared" si="149"/>
        <v>0</v>
      </c>
      <c r="CM79" s="35">
        <v>14</v>
      </c>
      <c r="CU79" s="78">
        <f t="shared" si="150"/>
        <v>0</v>
      </c>
      <c r="CX79" s="35">
        <v>14</v>
      </c>
      <c r="DF79" s="78">
        <f t="shared" si="151"/>
        <v>0</v>
      </c>
    </row>
    <row r="80" spans="14:110" x14ac:dyDescent="0.25">
      <c r="N80" s="35">
        <v>17</v>
      </c>
      <c r="V80" s="78">
        <f t="shared" si="143"/>
        <v>0</v>
      </c>
      <c r="Y80" s="35">
        <v>17</v>
      </c>
      <c r="AG80" s="78">
        <f t="shared" si="144"/>
        <v>0</v>
      </c>
      <c r="AJ80" s="35">
        <v>17</v>
      </c>
      <c r="AR80" s="78">
        <f t="shared" si="145"/>
        <v>0</v>
      </c>
      <c r="AU80" s="35">
        <v>17</v>
      </c>
      <c r="BC80" s="78">
        <f t="shared" si="146"/>
        <v>0</v>
      </c>
      <c r="BF80" s="35">
        <v>17</v>
      </c>
      <c r="BN80" s="78">
        <f t="shared" si="147"/>
        <v>0</v>
      </c>
      <c r="BQ80" s="35">
        <v>17</v>
      </c>
      <c r="BY80" s="78">
        <f t="shared" si="148"/>
        <v>0</v>
      </c>
      <c r="CB80" s="35">
        <v>17</v>
      </c>
      <c r="CJ80" s="78">
        <f t="shared" si="149"/>
        <v>0</v>
      </c>
      <c r="CM80" s="35">
        <v>17</v>
      </c>
      <c r="CU80" s="78">
        <f t="shared" si="150"/>
        <v>0</v>
      </c>
      <c r="CX80" s="35">
        <v>17</v>
      </c>
      <c r="DF80" s="78">
        <f t="shared" si="151"/>
        <v>0</v>
      </c>
    </row>
    <row r="81" spans="14:110" x14ac:dyDescent="0.25">
      <c r="N81" s="35">
        <v>42</v>
      </c>
      <c r="V81" s="78">
        <f t="shared" si="143"/>
        <v>0</v>
      </c>
      <c r="Y81" s="35">
        <v>42</v>
      </c>
      <c r="AG81" s="78">
        <f t="shared" si="144"/>
        <v>0</v>
      </c>
      <c r="AJ81" s="35">
        <v>42</v>
      </c>
      <c r="AR81" s="78">
        <f t="shared" si="145"/>
        <v>0</v>
      </c>
      <c r="AU81" s="35">
        <v>42</v>
      </c>
      <c r="BC81" s="78">
        <f t="shared" si="146"/>
        <v>0</v>
      </c>
      <c r="BF81" s="35">
        <v>42</v>
      </c>
      <c r="BN81" s="78">
        <f t="shared" si="147"/>
        <v>0</v>
      </c>
      <c r="BQ81" s="35">
        <v>42</v>
      </c>
      <c r="BY81" s="78">
        <f t="shared" si="148"/>
        <v>0</v>
      </c>
      <c r="CB81" s="35">
        <v>42</v>
      </c>
      <c r="CJ81" s="78">
        <f t="shared" si="149"/>
        <v>0</v>
      </c>
      <c r="CM81" s="35">
        <v>42</v>
      </c>
      <c r="CU81" s="78">
        <f t="shared" si="150"/>
        <v>0</v>
      </c>
      <c r="CX81" s="35">
        <v>42</v>
      </c>
      <c r="DF81" s="78">
        <f t="shared" si="151"/>
        <v>0</v>
      </c>
    </row>
    <row r="82" spans="14:110" x14ac:dyDescent="0.25">
      <c r="N82" s="35">
        <v>43.1</v>
      </c>
      <c r="V82" s="78">
        <f t="shared" si="143"/>
        <v>0</v>
      </c>
      <c r="Y82" s="35">
        <v>43.1</v>
      </c>
      <c r="AG82" s="78">
        <f t="shared" si="144"/>
        <v>0</v>
      </c>
      <c r="AJ82" s="35">
        <v>43.1</v>
      </c>
      <c r="AR82" s="78">
        <f t="shared" si="145"/>
        <v>0</v>
      </c>
      <c r="AU82" s="35">
        <v>43.1</v>
      </c>
      <c r="BC82" s="78">
        <f t="shared" si="146"/>
        <v>0</v>
      </c>
      <c r="BF82" s="35">
        <v>43.1</v>
      </c>
      <c r="BN82" s="78">
        <f t="shared" si="147"/>
        <v>0</v>
      </c>
      <c r="BQ82" s="35">
        <v>43.1</v>
      </c>
      <c r="BY82" s="78">
        <f t="shared" si="148"/>
        <v>0</v>
      </c>
      <c r="CB82" s="35">
        <v>43.1</v>
      </c>
      <c r="CJ82" s="78">
        <f t="shared" si="149"/>
        <v>0</v>
      </c>
      <c r="CM82" s="35">
        <v>43.1</v>
      </c>
      <c r="CU82" s="78">
        <f t="shared" si="150"/>
        <v>0</v>
      </c>
      <c r="CX82" s="35">
        <v>43.1</v>
      </c>
      <c r="DF82" s="78">
        <f t="shared" si="151"/>
        <v>0</v>
      </c>
    </row>
    <row r="83" spans="14:110" x14ac:dyDescent="0.25">
      <c r="N83" s="35">
        <v>43.2</v>
      </c>
      <c r="V83" s="78">
        <f t="shared" si="143"/>
        <v>0</v>
      </c>
      <c r="Y83" s="35">
        <v>43.2</v>
      </c>
      <c r="AG83" s="78">
        <f t="shared" si="144"/>
        <v>0</v>
      </c>
      <c r="AJ83" s="35">
        <v>43.2</v>
      </c>
      <c r="AR83" s="78">
        <f t="shared" si="145"/>
        <v>0</v>
      </c>
      <c r="AU83" s="35">
        <v>43.2</v>
      </c>
      <c r="BC83" s="78">
        <f t="shared" si="146"/>
        <v>0</v>
      </c>
      <c r="BF83" s="35">
        <v>43.2</v>
      </c>
      <c r="BN83" s="78">
        <f t="shared" si="147"/>
        <v>0</v>
      </c>
      <c r="BQ83" s="35">
        <v>43.2</v>
      </c>
      <c r="BY83" s="78">
        <f t="shared" si="148"/>
        <v>0</v>
      </c>
      <c r="CB83" s="35">
        <v>43.2</v>
      </c>
      <c r="CJ83" s="78">
        <f t="shared" si="149"/>
        <v>0</v>
      </c>
      <c r="CM83" s="35">
        <v>43.2</v>
      </c>
      <c r="CU83" s="78">
        <f t="shared" si="150"/>
        <v>0</v>
      </c>
      <c r="CX83" s="35">
        <v>43.2</v>
      </c>
      <c r="DF83" s="78">
        <f t="shared" si="151"/>
        <v>0</v>
      </c>
    </row>
    <row r="84" spans="14:110" x14ac:dyDescent="0.25">
      <c r="N84" s="35">
        <v>45</v>
      </c>
      <c r="V84" s="78">
        <f t="shared" si="143"/>
        <v>-33300.584639245979</v>
      </c>
      <c r="Y84" s="35">
        <v>45</v>
      </c>
      <c r="AG84" s="78">
        <f t="shared" si="144"/>
        <v>14985.263087660693</v>
      </c>
      <c r="AJ84" s="35">
        <v>45</v>
      </c>
      <c r="AR84" s="78">
        <f t="shared" si="145"/>
        <v>8241.8946982133784</v>
      </c>
      <c r="AU84" s="35">
        <v>45</v>
      </c>
      <c r="BC84" s="78">
        <f t="shared" si="146"/>
        <v>4533.042084017361</v>
      </c>
      <c r="BF84" s="35">
        <v>45</v>
      </c>
      <c r="BN84" s="78">
        <f t="shared" si="147"/>
        <v>2493.1731462095477</v>
      </c>
      <c r="BQ84" s="35">
        <v>45</v>
      </c>
      <c r="BY84" s="78">
        <f t="shared" si="148"/>
        <v>1371.2452304152503</v>
      </c>
      <c r="CB84" s="35">
        <v>45</v>
      </c>
      <c r="CJ84" s="78">
        <f t="shared" si="149"/>
        <v>754.18487672838774</v>
      </c>
      <c r="CM84" s="35">
        <v>45</v>
      </c>
      <c r="CU84" s="78">
        <f t="shared" si="150"/>
        <v>414.80168220061341</v>
      </c>
      <c r="CX84" s="35">
        <v>45</v>
      </c>
      <c r="DF84" s="78">
        <f t="shared" si="151"/>
        <v>228.14092521033729</v>
      </c>
    </row>
    <row r="85" spans="14:110" x14ac:dyDescent="0.25">
      <c r="N85" s="35">
        <v>46</v>
      </c>
      <c r="V85" s="78">
        <f t="shared" si="143"/>
        <v>0</v>
      </c>
      <c r="Y85" s="35">
        <v>46</v>
      </c>
      <c r="AG85" s="78">
        <f t="shared" si="144"/>
        <v>0</v>
      </c>
      <c r="AJ85" s="35">
        <v>46</v>
      </c>
      <c r="AR85" s="78">
        <f t="shared" si="145"/>
        <v>0</v>
      </c>
      <c r="AU85" s="35">
        <v>46</v>
      </c>
      <c r="BC85" s="78">
        <f t="shared" si="146"/>
        <v>0</v>
      </c>
      <c r="BF85" s="35">
        <v>46</v>
      </c>
      <c r="BN85" s="78">
        <f t="shared" si="147"/>
        <v>0</v>
      </c>
      <c r="BQ85" s="35">
        <v>46</v>
      </c>
      <c r="BY85" s="78">
        <f t="shared" si="148"/>
        <v>0</v>
      </c>
      <c r="CB85" s="35">
        <v>46</v>
      </c>
      <c r="CJ85" s="78">
        <f t="shared" si="149"/>
        <v>0</v>
      </c>
      <c r="CM85" s="35">
        <v>46</v>
      </c>
      <c r="CU85" s="78">
        <f t="shared" si="150"/>
        <v>0</v>
      </c>
      <c r="CX85" s="35">
        <v>46</v>
      </c>
      <c r="DF85" s="78">
        <f t="shared" si="151"/>
        <v>0</v>
      </c>
    </row>
    <row r="86" spans="14:110" x14ac:dyDescent="0.25">
      <c r="N86" s="35">
        <v>47</v>
      </c>
      <c r="V86" s="78">
        <f t="shared" si="143"/>
        <v>-936151.0110440132</v>
      </c>
      <c r="Y86" s="35">
        <v>47</v>
      </c>
      <c r="AG86" s="78">
        <f t="shared" si="144"/>
        <v>74892.080883520888</v>
      </c>
      <c r="AJ86" s="35">
        <v>47</v>
      </c>
      <c r="AR86" s="78">
        <f t="shared" si="145"/>
        <v>68900.714412839152</v>
      </c>
      <c r="AU86" s="35">
        <v>47</v>
      </c>
      <c r="BC86" s="78">
        <f t="shared" si="146"/>
        <v>63388.657259812113</v>
      </c>
      <c r="BF86" s="35">
        <v>47</v>
      </c>
      <c r="BN86" s="78">
        <f t="shared" si="147"/>
        <v>58317.564679027069</v>
      </c>
      <c r="BQ86" s="35">
        <v>47</v>
      </c>
      <c r="BY86" s="78">
        <f t="shared" si="148"/>
        <v>53652.159504704876</v>
      </c>
      <c r="CB86" s="35">
        <v>47</v>
      </c>
      <c r="CJ86" s="78">
        <f t="shared" si="149"/>
        <v>49359.986744328402</v>
      </c>
      <c r="CM86" s="35">
        <v>47</v>
      </c>
      <c r="CU86" s="78">
        <f t="shared" si="150"/>
        <v>45411.187804782414</v>
      </c>
      <c r="CX86" s="35">
        <v>47</v>
      </c>
      <c r="DF86" s="78">
        <f t="shared" si="151"/>
        <v>41778.292780399788</v>
      </c>
    </row>
    <row r="87" spans="14:110" x14ac:dyDescent="0.25">
      <c r="N87" s="35">
        <v>50</v>
      </c>
      <c r="V87" s="78">
        <f t="shared" si="143"/>
        <v>0</v>
      </c>
      <c r="Y87" s="35">
        <v>50</v>
      </c>
      <c r="AG87" s="78">
        <f t="shared" si="144"/>
        <v>0</v>
      </c>
      <c r="AJ87" s="35">
        <v>50</v>
      </c>
      <c r="AR87" s="78">
        <f t="shared" si="145"/>
        <v>0</v>
      </c>
      <c r="AU87" s="35">
        <v>50</v>
      </c>
      <c r="BC87" s="78">
        <f t="shared" si="146"/>
        <v>0</v>
      </c>
      <c r="BF87" s="35">
        <v>50</v>
      </c>
      <c r="BN87" s="78">
        <f t="shared" si="147"/>
        <v>0</v>
      </c>
      <c r="BQ87" s="35">
        <v>50</v>
      </c>
      <c r="BY87" s="78">
        <f t="shared" si="148"/>
        <v>0</v>
      </c>
      <c r="CB87" s="35">
        <v>50</v>
      </c>
      <c r="CJ87" s="78">
        <f t="shared" si="149"/>
        <v>0</v>
      </c>
      <c r="CM87" s="35">
        <v>50</v>
      </c>
      <c r="CU87" s="78">
        <f t="shared" si="150"/>
        <v>0</v>
      </c>
      <c r="CX87" s="35">
        <v>50</v>
      </c>
      <c r="DF87" s="78">
        <f t="shared" si="151"/>
        <v>0</v>
      </c>
    </row>
    <row r="88" spans="14:110" x14ac:dyDescent="0.25">
      <c r="N88" s="35">
        <v>52</v>
      </c>
      <c r="V88" s="78">
        <f t="shared" si="143"/>
        <v>0</v>
      </c>
      <c r="Y88" s="35">
        <v>52</v>
      </c>
      <c r="AG88" s="78">
        <f t="shared" si="144"/>
        <v>0</v>
      </c>
      <c r="AJ88" s="35">
        <v>52</v>
      </c>
      <c r="AR88" s="78">
        <f t="shared" si="145"/>
        <v>0</v>
      </c>
      <c r="AU88" s="35">
        <v>52</v>
      </c>
      <c r="BC88" s="78">
        <f t="shared" si="146"/>
        <v>0</v>
      </c>
      <c r="BF88" s="35">
        <v>52</v>
      </c>
      <c r="BN88" s="78">
        <f t="shared" si="147"/>
        <v>0</v>
      </c>
      <c r="BQ88" s="35">
        <v>52</v>
      </c>
      <c r="BY88" s="78">
        <f t="shared" si="148"/>
        <v>0</v>
      </c>
      <c r="CB88" s="35">
        <v>52</v>
      </c>
      <c r="CJ88" s="78">
        <f t="shared" si="149"/>
        <v>0</v>
      </c>
      <c r="CM88" s="35">
        <v>52</v>
      </c>
      <c r="CU88" s="78">
        <f t="shared" si="150"/>
        <v>0</v>
      </c>
      <c r="CX88" s="35">
        <v>52</v>
      </c>
      <c r="DF88" s="78">
        <f t="shared" si="151"/>
        <v>0</v>
      </c>
    </row>
    <row r="89" spans="14:110" x14ac:dyDescent="0.25">
      <c r="N89" s="35">
        <v>95</v>
      </c>
      <c r="V89" s="78">
        <f t="shared" si="143"/>
        <v>0</v>
      </c>
      <c r="Y89" s="35">
        <v>95</v>
      </c>
      <c r="AG89" s="78">
        <f t="shared" si="144"/>
        <v>0</v>
      </c>
      <c r="AJ89" s="35">
        <v>95</v>
      </c>
      <c r="AR89" s="78">
        <f t="shared" si="145"/>
        <v>0</v>
      </c>
      <c r="AU89" s="35">
        <v>95</v>
      </c>
      <c r="BC89" s="78">
        <f t="shared" si="146"/>
        <v>0</v>
      </c>
      <c r="BF89" s="35">
        <v>95</v>
      </c>
      <c r="BN89" s="78">
        <f t="shared" si="147"/>
        <v>0</v>
      </c>
      <c r="BQ89" s="35">
        <v>95</v>
      </c>
      <c r="BY89" s="78">
        <f t="shared" si="148"/>
        <v>0</v>
      </c>
      <c r="CB89" s="35">
        <v>95</v>
      </c>
      <c r="CJ89" s="78">
        <f t="shared" si="149"/>
        <v>0</v>
      </c>
      <c r="CM89" s="35">
        <v>95</v>
      </c>
      <c r="CU89" s="78">
        <f t="shared" si="150"/>
        <v>0</v>
      </c>
      <c r="CX89" s="35">
        <v>95</v>
      </c>
      <c r="DF89" s="78">
        <f t="shared" si="151"/>
        <v>0</v>
      </c>
    </row>
    <row r="91" spans="14:110" ht="15.75" thickBot="1" x14ac:dyDescent="0.3">
      <c r="V91" s="79">
        <f>SUM(V68:V90)</f>
        <v>-1512023.0333696962</v>
      </c>
      <c r="AG91" s="79">
        <f>SUM(AG68:AG90)</f>
        <v>320413.46443837916</v>
      </c>
      <c r="AR91" s="79">
        <f>SUM(AR68:AR90)</f>
        <v>162660.55817198567</v>
      </c>
      <c r="BC91" s="79">
        <f>SUM(BC68:BC90)</f>
        <v>128420.18392384548</v>
      </c>
      <c r="BN91" s="79">
        <f>SUM(BN68:BN90)</f>
        <v>103707.71758048219</v>
      </c>
      <c r="BY91" s="79">
        <f>SUM(BY68:BY90)</f>
        <v>85527.455188149994</v>
      </c>
      <c r="CJ91" s="79">
        <f>SUM(CJ68:CJ90)</f>
        <v>71884.16153523566</v>
      </c>
      <c r="CU91" s="79">
        <f>SUM(CU68:CU90)</f>
        <v>61433.480086223375</v>
      </c>
      <c r="DF91" s="79">
        <f>SUM(DF68:DF90)</f>
        <v>53259.858274932485</v>
      </c>
    </row>
    <row r="92" spans="14:110" ht="15.75" thickTop="1" x14ac:dyDescent="0.25">
      <c r="V92" s="78">
        <f>+V64-V91</f>
        <v>0</v>
      </c>
      <c r="AG92" s="78">
        <f>+AG64-AG91</f>
        <v>0</v>
      </c>
      <c r="AR92" s="78">
        <f>+AR64-AR91</f>
        <v>2.3283064365386963E-10</v>
      </c>
      <c r="BC92" s="78">
        <f>+BC64-BC91</f>
        <v>0</v>
      </c>
      <c r="BN92" s="78">
        <f>+BN64-BN91</f>
        <v>0</v>
      </c>
      <c r="BY92" s="78">
        <f>+BY64-BY91</f>
        <v>0</v>
      </c>
      <c r="CJ92" s="78">
        <f>+CJ64-CJ91</f>
        <v>0</v>
      </c>
      <c r="CU92" s="78">
        <f>+CU64-CU91</f>
        <v>8.0035533756017685E-11</v>
      </c>
      <c r="DF92" s="78">
        <f>+DF64-DF91</f>
        <v>0</v>
      </c>
    </row>
  </sheetData>
  <mergeCells count="18">
    <mergeCell ref="CM34:CV34"/>
    <mergeCell ref="CX34:DG34"/>
    <mergeCell ref="CB2:CK2"/>
    <mergeCell ref="CM2:CV2"/>
    <mergeCell ref="CX2:DG2"/>
    <mergeCell ref="BQ34:BZ34"/>
    <mergeCell ref="CB34:CK34"/>
    <mergeCell ref="N2:W2"/>
    <mergeCell ref="Y2:AH2"/>
    <mergeCell ref="AJ2:AS2"/>
    <mergeCell ref="AU2:BD2"/>
    <mergeCell ref="BF2:BO2"/>
    <mergeCell ref="BQ2:BZ2"/>
    <mergeCell ref="N34:W34"/>
    <mergeCell ref="Y34:AH34"/>
    <mergeCell ref="AJ34:AS34"/>
    <mergeCell ref="AU34:BD34"/>
    <mergeCell ref="BF34:BO34"/>
  </mergeCells>
  <conditionalFormatting sqref="B4:F35">
    <cfRule type="expression" dxfId="10" priority="5" stopIfTrue="1">
      <formula>LEN(B4)&gt;0</formula>
    </cfRule>
  </conditionalFormatting>
  <conditionalFormatting sqref="E4:E26">
    <cfRule type="expression" dxfId="9" priority="1" stopIfTrue="1">
      <formula>ISBLANK(E4)</formula>
    </cfRule>
    <cfRule type="expression" dxfId="8" priority="3" stopIfTrue="1">
      <formula>LEN(E4)&gt;0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S59"/>
  <sheetViews>
    <sheetView topLeftCell="A21" zoomScaleNormal="100" workbookViewId="0">
      <selection activeCell="J46" sqref="J46"/>
    </sheetView>
  </sheetViews>
  <sheetFormatPr defaultRowHeight="12.75" x14ac:dyDescent="0.2"/>
  <cols>
    <col min="5" max="5" width="16.28515625" bestFit="1" customWidth="1"/>
    <col min="6" max="6" width="2.42578125" customWidth="1"/>
    <col min="7" max="7" width="11.85546875" bestFit="1" customWidth="1"/>
    <col min="8" max="8" width="2.28515625" customWidth="1"/>
    <col min="9" max="9" width="12" customWidth="1"/>
    <col min="12" max="13" width="10.85546875" bestFit="1" customWidth="1"/>
    <col min="14" max="15" width="11.28515625" bestFit="1" customWidth="1"/>
    <col min="16" max="19" width="10.85546875" bestFit="1" customWidth="1"/>
  </cols>
  <sheetData>
    <row r="1" spans="1:19" x14ac:dyDescent="0.2">
      <c r="A1" s="1" t="s">
        <v>153</v>
      </c>
    </row>
    <row r="2" spans="1:19" x14ac:dyDescent="0.2">
      <c r="A2" s="1" t="s">
        <v>34</v>
      </c>
    </row>
    <row r="5" spans="1:19" x14ac:dyDescent="0.2">
      <c r="L5" s="97" t="s">
        <v>69</v>
      </c>
      <c r="M5" s="97"/>
      <c r="N5" s="97"/>
      <c r="O5" s="97"/>
    </row>
    <row r="6" spans="1:19" ht="13.5" thickBot="1" x14ac:dyDescent="0.25">
      <c r="E6" s="2" t="s">
        <v>70</v>
      </c>
      <c r="F6" s="15"/>
      <c r="G6" s="2" t="s">
        <v>154</v>
      </c>
      <c r="H6" s="15"/>
      <c r="I6" s="2" t="s">
        <v>72</v>
      </c>
      <c r="L6" s="2">
        <v>2020</v>
      </c>
      <c r="M6" s="2">
        <v>2021</v>
      </c>
      <c r="N6" s="2">
        <v>2022</v>
      </c>
      <c r="O6" s="2">
        <v>2023</v>
      </c>
      <c r="P6" s="2">
        <v>2024</v>
      </c>
      <c r="Q6" s="2">
        <v>2025</v>
      </c>
      <c r="R6" s="2">
        <v>2026</v>
      </c>
      <c r="S6" s="2">
        <v>2027</v>
      </c>
    </row>
    <row r="8" spans="1:19" x14ac:dyDescent="0.2">
      <c r="A8" t="s">
        <v>73</v>
      </c>
      <c r="E8" s="3">
        <v>21805510.070993356</v>
      </c>
      <c r="F8" s="3"/>
      <c r="G8" s="3">
        <v>21805510.070993356</v>
      </c>
      <c r="H8" s="3"/>
      <c r="I8" s="3">
        <f>+E8-G8</f>
        <v>0</v>
      </c>
      <c r="J8" s="3"/>
      <c r="K8" s="3"/>
      <c r="L8" s="3"/>
      <c r="M8" s="3"/>
    </row>
    <row r="9" spans="1:19" x14ac:dyDescent="0.2">
      <c r="A9" t="s">
        <v>74</v>
      </c>
      <c r="E9" s="3">
        <v>27837515.840945296</v>
      </c>
      <c r="F9" s="3"/>
      <c r="G9" s="3">
        <v>27837515.840945296</v>
      </c>
      <c r="H9" s="3"/>
      <c r="I9" s="3">
        <f>+E9-G9</f>
        <v>0</v>
      </c>
      <c r="J9" s="3"/>
      <c r="K9" s="3"/>
      <c r="L9" s="3"/>
      <c r="M9" s="3"/>
      <c r="N9" s="3"/>
      <c r="O9" s="3"/>
    </row>
    <row r="10" spans="1:19" x14ac:dyDescent="0.2">
      <c r="A10" t="s">
        <v>75</v>
      </c>
      <c r="E10" s="3">
        <v>-39419275.050850011</v>
      </c>
      <c r="F10" s="3"/>
      <c r="G10" s="3">
        <v>-39419275.050850011</v>
      </c>
      <c r="H10" s="3"/>
      <c r="I10" s="3">
        <f>+E10-G10</f>
        <v>0</v>
      </c>
      <c r="J10" s="3"/>
      <c r="K10" s="3"/>
      <c r="L10" s="3"/>
      <c r="M10" s="3"/>
      <c r="N10" s="3"/>
      <c r="O10" s="3"/>
    </row>
    <row r="11" spans="1:19" x14ac:dyDescent="0.2">
      <c r="A11" t="s">
        <v>155</v>
      </c>
      <c r="E11" s="3">
        <v>-5614965.8949999958</v>
      </c>
      <c r="F11" s="3"/>
      <c r="G11" s="3"/>
      <c r="H11" s="3"/>
      <c r="I11" s="3">
        <f>+E11-G11</f>
        <v>-5614965.8949999958</v>
      </c>
      <c r="J11" s="3"/>
      <c r="K11" s="3"/>
      <c r="L11" s="3">
        <f>+I11</f>
        <v>-5614965.8949999958</v>
      </c>
      <c r="M11" s="3">
        <f t="shared" ref="M11:P12" si="0">+L11</f>
        <v>-5614965.8949999958</v>
      </c>
      <c r="N11" s="3">
        <f t="shared" si="0"/>
        <v>-5614965.8949999958</v>
      </c>
      <c r="O11" s="3">
        <f t="shared" si="0"/>
        <v>-5614965.8949999958</v>
      </c>
      <c r="P11" s="88">
        <f>+'ERZ SCH 8 Rates 1.0'!X64</f>
        <v>-3638709.0550000002</v>
      </c>
      <c r="Q11" s="88">
        <f>+P11</f>
        <v>-3638709.0550000002</v>
      </c>
      <c r="R11" s="88">
        <f>+Q11</f>
        <v>-3638709.0550000002</v>
      </c>
      <c r="S11" s="88">
        <f>+R11</f>
        <v>-3638709.0550000002</v>
      </c>
    </row>
    <row r="12" spans="1:19" x14ac:dyDescent="0.2">
      <c r="A12" t="s">
        <v>77</v>
      </c>
      <c r="E12" s="3"/>
      <c r="F12" s="3"/>
      <c r="G12" s="3"/>
      <c r="H12" s="3"/>
      <c r="I12" s="3"/>
      <c r="J12" s="3"/>
      <c r="K12" s="3"/>
      <c r="L12" s="3">
        <f>+'ERZ SCH 8 Rates 1.5'!AI64</f>
        <v>2294012.3083000006</v>
      </c>
      <c r="M12" s="3">
        <f t="shared" si="0"/>
        <v>2294012.3083000006</v>
      </c>
      <c r="N12" s="3">
        <f t="shared" si="0"/>
        <v>2294012.3083000006</v>
      </c>
      <c r="O12" s="3">
        <f t="shared" si="0"/>
        <v>2294012.3083000006</v>
      </c>
      <c r="P12" s="3">
        <f t="shared" si="0"/>
        <v>2294012.3083000006</v>
      </c>
      <c r="Q12" s="88">
        <f>+'ERZ SCH 8 Rates 1.0'!AI64</f>
        <v>1977713.4041500003</v>
      </c>
      <c r="R12" s="88">
        <f>+Q12</f>
        <v>1977713.4041500003</v>
      </c>
      <c r="S12" s="88">
        <f>+R12</f>
        <v>1977713.4041500003</v>
      </c>
    </row>
    <row r="13" spans="1:19" x14ac:dyDescent="0.2">
      <c r="A13" t="s">
        <v>78</v>
      </c>
      <c r="E13" s="3"/>
      <c r="F13" s="3"/>
      <c r="G13" s="3"/>
      <c r="H13" s="3"/>
      <c r="I13" s="3"/>
      <c r="J13" s="3"/>
      <c r="K13" s="3"/>
      <c r="L13" s="3"/>
      <c r="M13" s="3">
        <f>+'ERZ SCH 8 Rates 1.5'!AT64</f>
        <v>437591.63873100048</v>
      </c>
      <c r="N13" s="3">
        <f t="shared" ref="N13:Q13" si="1">+M13</f>
        <v>437591.63873100048</v>
      </c>
      <c r="O13" s="3">
        <f t="shared" si="1"/>
        <v>437591.63873100048</v>
      </c>
      <c r="P13" s="3">
        <f t="shared" si="1"/>
        <v>437591.63873100048</v>
      </c>
      <c r="Q13" s="3">
        <f t="shared" si="1"/>
        <v>437591.63873100048</v>
      </c>
      <c r="R13" s="88">
        <f>+'ERZ SCH 8 Rates 1.0'!AT64</f>
        <v>218795.81936550001</v>
      </c>
      <c r="S13" s="88">
        <f>+R13</f>
        <v>218795.81936550001</v>
      </c>
    </row>
    <row r="14" spans="1:19" x14ac:dyDescent="0.2">
      <c r="A14" t="s">
        <v>79</v>
      </c>
      <c r="E14" s="3"/>
      <c r="F14" s="3"/>
      <c r="G14" s="3"/>
      <c r="H14" s="3"/>
      <c r="I14" s="3"/>
      <c r="J14" s="3"/>
      <c r="K14" s="3"/>
      <c r="L14" s="3"/>
      <c r="M14" s="3"/>
      <c r="N14" s="3">
        <f>+'ERZ SCH 8 Rates 1.5'!BE64</f>
        <v>328330.65818247106</v>
      </c>
      <c r="O14" s="3">
        <f>+N14</f>
        <v>328330.65818247106</v>
      </c>
      <c r="P14" s="3">
        <f>+O14</f>
        <v>328330.65818247106</v>
      </c>
      <c r="Q14" s="3">
        <f>+P14</f>
        <v>328330.65818247106</v>
      </c>
      <c r="R14" s="3">
        <f>+Q14</f>
        <v>328330.65818247106</v>
      </c>
      <c r="S14" s="88">
        <f>+'ERZ SCH 8 Rates 1.0'!BE64</f>
        <v>164165.32909123553</v>
      </c>
    </row>
    <row r="15" spans="1:19" x14ac:dyDescent="0.2">
      <c r="A15" t="s">
        <v>80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>
        <f>+'ERZ SCH 8 Rates 1.5'!BP64</f>
        <v>261996.88680926245</v>
      </c>
      <c r="P15" s="26">
        <f>+O15</f>
        <v>261996.88680926245</v>
      </c>
      <c r="Q15" s="26">
        <f>+P15</f>
        <v>261996.88680926245</v>
      </c>
      <c r="R15" s="26">
        <f>+Q15</f>
        <v>261996.88680926245</v>
      </c>
      <c r="S15" s="26">
        <f>+R15</f>
        <v>261996.88680926245</v>
      </c>
    </row>
    <row r="16" spans="1:19" x14ac:dyDescent="0.2">
      <c r="A16" t="s">
        <v>81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6">
        <f>+'ERZ SCH 8 Rates 1.5'!CA64</f>
        <v>218230.5092226027</v>
      </c>
      <c r="Q16" s="26">
        <f>+P16</f>
        <v>218230.5092226027</v>
      </c>
      <c r="R16" s="26">
        <f>+Q16</f>
        <v>218230.5092226027</v>
      </c>
      <c r="S16" s="26">
        <f>+R16</f>
        <v>218230.5092226027</v>
      </c>
    </row>
    <row r="17" spans="1:19" x14ac:dyDescent="0.2">
      <c r="A17" t="s">
        <v>82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Q17" s="26">
        <f>+'ERZ SCH 8 Rates 1.5'!CL64</f>
        <v>187079.74536555796</v>
      </c>
      <c r="R17" s="26">
        <f>+Q17</f>
        <v>187079.74536555796</v>
      </c>
      <c r="S17" s="26">
        <f>+R17</f>
        <v>187079.74536555796</v>
      </c>
    </row>
    <row r="18" spans="1:19" x14ac:dyDescent="0.2">
      <c r="A18" t="s">
        <v>83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R18" s="26">
        <f>+'ERZ SCH 8 Rates 1.5'!CW64</f>
        <v>163491.55992085999</v>
      </c>
      <c r="S18" s="26">
        <f>+R18</f>
        <v>163491.55992085999</v>
      </c>
    </row>
    <row r="19" spans="1:19" x14ac:dyDescent="0.2">
      <c r="A19" t="s">
        <v>84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S19" s="26">
        <f>+'ERZ SCH 8 Rates 1.5'!DH64</f>
        <v>144771.10741967312</v>
      </c>
    </row>
    <row r="20" spans="1:19" x14ac:dyDescent="0.2"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9" x14ac:dyDescent="0.2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9" x14ac:dyDescent="0.2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9" x14ac:dyDescent="0.2">
      <c r="E23" s="4"/>
      <c r="F23" s="3"/>
      <c r="G23" s="4"/>
      <c r="H23" s="3"/>
      <c r="I23" s="4"/>
      <c r="J23" s="3"/>
      <c r="K23" s="3"/>
      <c r="L23" s="4"/>
      <c r="M23" s="4"/>
      <c r="N23" s="4"/>
      <c r="O23" s="4"/>
      <c r="P23" s="4"/>
      <c r="Q23" s="4"/>
      <c r="R23" s="4"/>
      <c r="S23" s="4"/>
    </row>
    <row r="24" spans="1:19" x14ac:dyDescent="0.2">
      <c r="A24" t="s">
        <v>85</v>
      </c>
      <c r="E24" s="3">
        <f>SUM(E8:E23)</f>
        <v>4608784.9660886452</v>
      </c>
      <c r="F24" s="3"/>
      <c r="G24" s="3">
        <f>SUM(G8:G23)</f>
        <v>10223750.861088641</v>
      </c>
      <c r="H24" s="3"/>
      <c r="I24" s="3">
        <f>+E24-G24</f>
        <v>-5614965.8949999958</v>
      </c>
      <c r="J24" s="3"/>
      <c r="K24" s="3"/>
      <c r="L24" s="3">
        <f t="shared" ref="L24:S24" si="2">SUM(L11:L23)</f>
        <v>-3320953.5866999952</v>
      </c>
      <c r="M24" s="3">
        <f t="shared" si="2"/>
        <v>-2883361.9479689947</v>
      </c>
      <c r="N24" s="3">
        <f t="shared" si="2"/>
        <v>-2555031.2897865237</v>
      </c>
      <c r="O24" s="3">
        <f t="shared" si="2"/>
        <v>-2293034.4029772612</v>
      </c>
      <c r="P24" s="3">
        <f t="shared" si="2"/>
        <v>-98547.053754662862</v>
      </c>
      <c r="Q24" s="3">
        <f t="shared" si="2"/>
        <v>-227766.21253910521</v>
      </c>
      <c r="R24" s="3">
        <f t="shared" si="2"/>
        <v>-283070.47198374569</v>
      </c>
      <c r="S24" s="3">
        <f t="shared" si="2"/>
        <v>-302464.6936553081</v>
      </c>
    </row>
    <row r="25" spans="1:19" x14ac:dyDescent="0.2">
      <c r="A25" t="s">
        <v>45</v>
      </c>
      <c r="E25" s="3"/>
      <c r="F25" s="3"/>
      <c r="G25" s="3"/>
      <c r="H25" s="3"/>
      <c r="I25" s="12">
        <v>0.26500000000000001</v>
      </c>
      <c r="J25" s="3"/>
      <c r="K25" s="3"/>
      <c r="L25" s="12">
        <v>0.26500000000000001</v>
      </c>
      <c r="M25" s="12">
        <v>0.26500000000000001</v>
      </c>
      <c r="N25" s="12">
        <v>0.26500000000000001</v>
      </c>
      <c r="O25" s="12">
        <v>0.26500000000000001</v>
      </c>
      <c r="P25" s="12">
        <v>0.26500000000000001</v>
      </c>
      <c r="Q25" s="12">
        <v>0.26500000000000001</v>
      </c>
      <c r="R25" s="12">
        <v>0.26500000000000001</v>
      </c>
      <c r="S25" s="12">
        <v>0.26500000000000001</v>
      </c>
    </row>
    <row r="26" spans="1:19" x14ac:dyDescent="0.2">
      <c r="A26" t="s">
        <v>46</v>
      </c>
      <c r="E26" s="3"/>
      <c r="F26" s="3"/>
      <c r="G26" s="3"/>
      <c r="H26" s="3"/>
      <c r="I26" s="3">
        <f>+I24*I25</f>
        <v>-1487965.9621749991</v>
      </c>
      <c r="J26" s="3"/>
      <c r="K26" s="3"/>
      <c r="L26" s="3">
        <f>+L24*L25</f>
        <v>-880052.7004754988</v>
      </c>
      <c r="M26" s="3">
        <f t="shared" ref="M26:O26" si="3">+M24*M25</f>
        <v>-764090.91621178365</v>
      </c>
      <c r="N26" s="3">
        <f t="shared" si="3"/>
        <v>-677083.29179342883</v>
      </c>
      <c r="O26" s="3">
        <f t="shared" si="3"/>
        <v>-607654.11678897426</v>
      </c>
      <c r="P26" s="3">
        <f t="shared" ref="P26:Q26" si="4">+P24*P25</f>
        <v>-26114.969244985659</v>
      </c>
      <c r="Q26" s="3">
        <f t="shared" si="4"/>
        <v>-60358.046322862887</v>
      </c>
      <c r="R26" s="3">
        <f t="shared" ref="R26:S26" si="5">+R24*R25</f>
        <v>-75013.675075692619</v>
      </c>
      <c r="S26" s="3">
        <f t="shared" si="5"/>
        <v>-80153.143818656652</v>
      </c>
    </row>
    <row r="27" spans="1:19" x14ac:dyDescent="0.2">
      <c r="A27" t="s">
        <v>47</v>
      </c>
      <c r="E27" s="3"/>
      <c r="F27" s="3"/>
      <c r="G27" s="13">
        <f>1/(1-I25)</f>
        <v>1.3605442176870748</v>
      </c>
      <c r="H27" s="3"/>
      <c r="I27" s="3">
        <f>+I26*G27-I26</f>
        <v>-536477.52377738059</v>
      </c>
      <c r="J27" s="3"/>
      <c r="K27" s="3"/>
      <c r="L27" s="3">
        <f t="shared" ref="L27:S27" si="6">+L26*$G$27-L26</f>
        <v>-317297.91241633636</v>
      </c>
      <c r="M27" s="3">
        <f t="shared" si="6"/>
        <v>-275488.56162737776</v>
      </c>
      <c r="N27" s="3">
        <f t="shared" si="6"/>
        <v>-244118.46574865119</v>
      </c>
      <c r="O27" s="3">
        <f t="shared" si="6"/>
        <v>-219086.17816201109</v>
      </c>
      <c r="P27" s="3">
        <f t="shared" si="6"/>
        <v>-9415.6011563553693</v>
      </c>
      <c r="Q27" s="3">
        <f t="shared" si="6"/>
        <v>-21761.744592596828</v>
      </c>
      <c r="R27" s="3">
        <f t="shared" si="6"/>
        <v>-27045.746795998013</v>
      </c>
      <c r="S27" s="3">
        <f t="shared" si="6"/>
        <v>-28898.752533257153</v>
      </c>
    </row>
    <row r="28" spans="1:19" ht="13.5" thickBot="1" x14ac:dyDescent="0.25">
      <c r="A28" t="s">
        <v>48</v>
      </c>
      <c r="E28" s="3"/>
      <c r="F28" s="3"/>
      <c r="G28" s="3"/>
      <c r="H28" s="3"/>
      <c r="I28" s="7">
        <f>SUM(I26:I27)</f>
        <v>-2024443.4859523796</v>
      </c>
      <c r="J28" s="3"/>
      <c r="K28" s="3"/>
      <c r="L28" s="7">
        <f>SUM(L26:L27)</f>
        <v>-1197350.6128918352</v>
      </c>
      <c r="M28" s="7">
        <f t="shared" ref="M28:O28" si="7">SUM(M26:M27)</f>
        <v>-1039579.4778391614</v>
      </c>
      <c r="N28" s="7">
        <f t="shared" si="7"/>
        <v>-921201.75754208001</v>
      </c>
      <c r="O28" s="7">
        <f t="shared" si="7"/>
        <v>-826740.29495098535</v>
      </c>
      <c r="P28" s="7">
        <f t="shared" ref="P28:Q28" si="8">SUM(P26:P27)</f>
        <v>-35530.570401341029</v>
      </c>
      <c r="Q28" s="7">
        <f t="shared" si="8"/>
        <v>-82119.790915459715</v>
      </c>
      <c r="R28" s="7">
        <f t="shared" ref="R28:S28" si="9">SUM(R26:R27)</f>
        <v>-102059.42187169063</v>
      </c>
      <c r="S28" s="7">
        <f t="shared" si="9"/>
        <v>-109051.89635191381</v>
      </c>
    </row>
    <row r="29" spans="1:19" ht="13.5" thickTop="1" x14ac:dyDescent="0.2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9" x14ac:dyDescent="0.2">
      <c r="A30" t="s">
        <v>156</v>
      </c>
      <c r="E30" s="3"/>
      <c r="F30" s="3"/>
      <c r="G30" s="3"/>
      <c r="H30" s="3"/>
      <c r="I30" s="3">
        <f>+I28</f>
        <v>-2024443.4859523796</v>
      </c>
      <c r="J30" s="3"/>
      <c r="K30" s="3"/>
      <c r="L30" s="3">
        <f>+L28</f>
        <v>-1197350.6128918352</v>
      </c>
      <c r="M30" s="3">
        <f t="shared" ref="M30:O30" si="10">+M28</f>
        <v>-1039579.4778391614</v>
      </c>
      <c r="N30" s="3">
        <f t="shared" si="10"/>
        <v>-921201.75754208001</v>
      </c>
      <c r="O30" s="3">
        <f t="shared" si="10"/>
        <v>-826740.29495098535</v>
      </c>
      <c r="P30" s="3">
        <f t="shared" ref="P30:S30" si="11">+P28</f>
        <v>-35530.570401341029</v>
      </c>
      <c r="Q30" s="3">
        <f t="shared" si="11"/>
        <v>-82119.790915459715</v>
      </c>
      <c r="R30" s="3">
        <f t="shared" si="11"/>
        <v>-102059.42187169063</v>
      </c>
      <c r="S30" s="3">
        <f t="shared" si="11"/>
        <v>-109051.89635191381</v>
      </c>
    </row>
    <row r="31" spans="1:19" x14ac:dyDescent="0.2">
      <c r="A31" t="s">
        <v>51</v>
      </c>
      <c r="B31" s="5">
        <f>IRM!C6</f>
        <v>1.5500000000000002E-2</v>
      </c>
      <c r="E31" s="3"/>
      <c r="F31" s="3"/>
      <c r="G31" s="3"/>
      <c r="H31" s="3"/>
      <c r="I31" s="3">
        <f t="shared" ref="I31:I36" si="12">+I30*(1+B31)</f>
        <v>-2055822.3599846417</v>
      </c>
      <c r="J31" s="3"/>
      <c r="K31" s="3"/>
      <c r="L31" s="3">
        <f>+L30*(1+B31)</f>
        <v>-1215909.5473916586</v>
      </c>
      <c r="M31" s="3">
        <f>+M30*(1+B31)</f>
        <v>-1055692.9597456686</v>
      </c>
      <c r="N31" s="3">
        <f>+N30*(1+B31)</f>
        <v>-935480.3847839823</v>
      </c>
      <c r="O31" s="3">
        <f>+O30*(1+B31)</f>
        <v>-839554.76952272572</v>
      </c>
      <c r="P31" s="3">
        <f>+P30*(1+$B$31)</f>
        <v>-36081.294242561817</v>
      </c>
      <c r="Q31" s="3">
        <f>+Q30*(1+$B$31)</f>
        <v>-83392.647674649343</v>
      </c>
      <c r="R31" s="3">
        <f>+R30*(1+$B$31)</f>
        <v>-103641.34291070185</v>
      </c>
      <c r="S31" s="3">
        <f>+S30*(1+$B$31)</f>
        <v>-110742.20074536848</v>
      </c>
    </row>
    <row r="32" spans="1:19" x14ac:dyDescent="0.2">
      <c r="A32" t="s">
        <v>53</v>
      </c>
      <c r="B32" s="5">
        <f>IRM!C7</f>
        <v>1.4500000000000001E-2</v>
      </c>
      <c r="E32" s="3"/>
      <c r="F32" s="3"/>
      <c r="G32" s="3"/>
      <c r="H32" s="3"/>
      <c r="I32" s="3">
        <f t="shared" si="12"/>
        <v>-2085631.7842044188</v>
      </c>
      <c r="J32" s="3"/>
      <c r="K32" s="3"/>
      <c r="L32" s="3">
        <f t="shared" ref="L32:L37" si="13">+L31*(1+B32)</f>
        <v>-1233540.2358288376</v>
      </c>
      <c r="M32" s="3">
        <f t="shared" ref="M32:M38" si="14">+M31*(1+B32)</f>
        <v>-1071000.5076619808</v>
      </c>
      <c r="N32" s="3">
        <f t="shared" ref="N32:N39" si="15">+N31*(1+B32)</f>
        <v>-949044.85036335001</v>
      </c>
      <c r="O32" s="3">
        <f t="shared" ref="O32:O40" si="16">+O31*(1+B32)</f>
        <v>-851728.31368080527</v>
      </c>
      <c r="P32" s="3">
        <f>+P31*(1+$B$32)</f>
        <v>-36604.47300907896</v>
      </c>
      <c r="Q32" s="3">
        <f>+Q31*(1+$B$32)</f>
        <v>-84601.84106593176</v>
      </c>
      <c r="R32" s="3">
        <f>+R31*(1+$B$32)</f>
        <v>-105144.14238290701</v>
      </c>
      <c r="S32" s="3">
        <f>+S31*(1+$B$32)</f>
        <v>-112347.96265617631</v>
      </c>
    </row>
    <row r="33" spans="1:19" x14ac:dyDescent="0.2">
      <c r="A33" t="s">
        <v>54</v>
      </c>
      <c r="B33" s="5">
        <f>IRM!C8</f>
        <v>1.95E-2</v>
      </c>
      <c r="E33" s="3"/>
      <c r="F33" s="3"/>
      <c r="G33" s="3"/>
      <c r="H33" s="3"/>
      <c r="I33" s="3">
        <f t="shared" si="12"/>
        <v>-2126301.6039964049</v>
      </c>
      <c r="J33" s="3"/>
      <c r="K33" s="3"/>
      <c r="L33" s="3">
        <f t="shared" si="13"/>
        <v>-1257594.2704275001</v>
      </c>
      <c r="M33" s="3">
        <f t="shared" si="14"/>
        <v>-1091885.0175613896</v>
      </c>
      <c r="N33" s="3">
        <f t="shared" si="15"/>
        <v>-967551.22494543542</v>
      </c>
      <c r="O33" s="3">
        <f t="shared" si="16"/>
        <v>-868337.01579758106</v>
      </c>
      <c r="P33" s="3">
        <f>+P32*(1+$B$33)</f>
        <v>-37318.260232756002</v>
      </c>
      <c r="Q33" s="3">
        <f>+Q32*(1+$B$33)</f>
        <v>-86251.576966717432</v>
      </c>
      <c r="R33" s="3">
        <f>+R32*(1+$B$33)</f>
        <v>-107194.4531593737</v>
      </c>
      <c r="S33" s="3">
        <f>+S32*(1+$B$33)</f>
        <v>-114538.74792797177</v>
      </c>
    </row>
    <row r="34" spans="1:19" x14ac:dyDescent="0.2">
      <c r="A34" t="s">
        <v>55</v>
      </c>
      <c r="B34" s="5">
        <f>IRM!C9</f>
        <v>1.7499999999999998E-2</v>
      </c>
      <c r="E34" s="3"/>
      <c r="F34" s="3"/>
      <c r="G34" s="3"/>
      <c r="H34" s="3"/>
      <c r="I34" s="3">
        <f t="shared" si="12"/>
        <v>-2163511.882066342</v>
      </c>
      <c r="J34" s="3"/>
      <c r="K34" s="3"/>
      <c r="L34" s="3">
        <f t="shared" si="13"/>
        <v>-1279602.1701599816</v>
      </c>
      <c r="M34" s="3">
        <f t="shared" si="14"/>
        <v>-1110993.005368714</v>
      </c>
      <c r="N34" s="3">
        <f t="shared" si="15"/>
        <v>-984483.3713819806</v>
      </c>
      <c r="O34" s="3">
        <f t="shared" si="16"/>
        <v>-883532.91357403877</v>
      </c>
      <c r="P34" s="3">
        <f>+P33*(1+$B$34)</f>
        <v>-37971.329786829236</v>
      </c>
      <c r="Q34" s="3">
        <f>+Q33*(1+$B$34)</f>
        <v>-87760.979563634988</v>
      </c>
      <c r="R34" s="3">
        <f>+R33*(1+$B$34)</f>
        <v>-109070.35608966275</v>
      </c>
      <c r="S34" s="3">
        <f>+S33*(1+$B$34)</f>
        <v>-116543.17601671128</v>
      </c>
    </row>
    <row r="35" spans="1:19" x14ac:dyDescent="0.2">
      <c r="A35" t="s">
        <v>56</v>
      </c>
      <c r="B35" s="5">
        <f>IRM!C10</f>
        <v>9.0000000000000011E-3</v>
      </c>
      <c r="E35" s="3"/>
      <c r="F35" s="3"/>
      <c r="G35" s="3"/>
      <c r="H35" s="3"/>
      <c r="I35" s="3">
        <f t="shared" si="12"/>
        <v>-2182983.4890049389</v>
      </c>
      <c r="J35" s="3"/>
      <c r="K35" s="3"/>
      <c r="L35" s="3">
        <f t="shared" si="13"/>
        <v>-1291118.5896914212</v>
      </c>
      <c r="M35" s="3">
        <f t="shared" si="14"/>
        <v>-1120991.9424170323</v>
      </c>
      <c r="N35" s="3">
        <f t="shared" si="15"/>
        <v>-993343.72172441834</v>
      </c>
      <c r="O35" s="3">
        <f t="shared" si="16"/>
        <v>-891484.70979620505</v>
      </c>
      <c r="P35" s="3">
        <f>+P34*(1+$B$35)</f>
        <v>-38313.071754910692</v>
      </c>
      <c r="Q35" s="3">
        <f>+Q34*(1+$B$35)</f>
        <v>-88550.828379707687</v>
      </c>
      <c r="R35" s="3">
        <f>+R34*(1+$B$35)</f>
        <v>-110051.98929446971</v>
      </c>
      <c r="S35" s="3">
        <f>+S34*(1+$B$35)</f>
        <v>-117592.06460086167</v>
      </c>
    </row>
    <row r="36" spans="1:19" x14ac:dyDescent="0.2">
      <c r="A36" t="s">
        <v>57</v>
      </c>
      <c r="B36" s="5">
        <f>IRM!C11</f>
        <v>1.2E-2</v>
      </c>
      <c r="E36" s="3"/>
      <c r="F36" s="3"/>
      <c r="G36" s="3"/>
      <c r="H36" s="3"/>
      <c r="I36" s="3">
        <f t="shared" si="12"/>
        <v>-2209179.2908729981</v>
      </c>
      <c r="J36" s="3"/>
      <c r="K36" s="3"/>
      <c r="L36" s="3">
        <f t="shared" si="13"/>
        <v>-1306612.0127677184</v>
      </c>
      <c r="M36" s="3">
        <f t="shared" si="14"/>
        <v>-1134443.8457260367</v>
      </c>
      <c r="N36" s="3">
        <f t="shared" si="15"/>
        <v>-1005263.8463851113</v>
      </c>
      <c r="O36" s="3">
        <f t="shared" si="16"/>
        <v>-902182.5263137595</v>
      </c>
      <c r="P36" s="3">
        <f>+P35*(1+$B$36)</f>
        <v>-38772.828615969622</v>
      </c>
      <c r="Q36" s="3">
        <f>+Q35*(1+$B$36)</f>
        <v>-89613.438320264177</v>
      </c>
      <c r="R36" s="3">
        <f>+R35*(1+$B$36)</f>
        <v>-111372.61316600334</v>
      </c>
      <c r="S36" s="3">
        <f>+S35*(1+$B$36)</f>
        <v>-119003.16937607202</v>
      </c>
    </row>
    <row r="37" spans="1:19" x14ac:dyDescent="0.2">
      <c r="A37" t="s">
        <v>58</v>
      </c>
      <c r="B37" s="5">
        <f>IRM!C12</f>
        <v>1.7000000000000001E-2</v>
      </c>
      <c r="E37" s="3"/>
      <c r="F37" s="3"/>
      <c r="G37" s="3"/>
      <c r="H37" s="3"/>
      <c r="I37" s="3"/>
      <c r="J37" s="3"/>
      <c r="K37" s="3"/>
      <c r="L37" s="3">
        <f t="shared" si="13"/>
        <v>-1328824.4169847695</v>
      </c>
      <c r="M37" s="3">
        <f t="shared" si="14"/>
        <v>-1153729.3911033792</v>
      </c>
      <c r="N37" s="3">
        <f t="shared" si="15"/>
        <v>-1022353.3317736582</v>
      </c>
      <c r="O37" s="3">
        <f t="shared" si="16"/>
        <v>-917519.62926109333</v>
      </c>
      <c r="P37" s="3">
        <f>+P36*(1+$B$37)</f>
        <v>-39431.966702441103</v>
      </c>
      <c r="Q37" s="3">
        <f>+Q36*(1+$B$37)</f>
        <v>-91136.866771708665</v>
      </c>
      <c r="R37" s="3">
        <f>+R36*(1+$B$37)</f>
        <v>-113265.94758982539</v>
      </c>
      <c r="S37" s="3">
        <f>+S36*(1+$B$37)</f>
        <v>-121026.22325546523</v>
      </c>
    </row>
    <row r="38" spans="1:19" x14ac:dyDescent="0.2">
      <c r="A38" t="s">
        <v>59</v>
      </c>
      <c r="B38" s="5">
        <f>IRM!C13</f>
        <v>1.9E-2</v>
      </c>
      <c r="E38" s="3"/>
      <c r="F38" s="3"/>
      <c r="G38" s="3"/>
      <c r="H38" s="3"/>
      <c r="I38" s="3"/>
      <c r="J38" s="3"/>
      <c r="K38" s="3"/>
      <c r="L38" s="3"/>
      <c r="M38" s="3">
        <f t="shared" si="14"/>
        <v>-1175650.2495343434</v>
      </c>
      <c r="N38" s="3">
        <f t="shared" si="15"/>
        <v>-1041778.0450773576</v>
      </c>
      <c r="O38" s="3">
        <f t="shared" si="16"/>
        <v>-934952.50221705402</v>
      </c>
      <c r="P38" s="3">
        <f>+P37*(1+$B$38)</f>
        <v>-40181.174069787477</v>
      </c>
      <c r="Q38" s="3">
        <f>+Q37*(1+$B$38)</f>
        <v>-92868.467240371116</v>
      </c>
      <c r="R38" s="3">
        <f>+R37*(1+$B$38)</f>
        <v>-115418.00059403206</v>
      </c>
      <c r="S38" s="3">
        <f>+S37*(1+$B$38)</f>
        <v>-123325.72149731906</v>
      </c>
    </row>
    <row r="39" spans="1:19" x14ac:dyDescent="0.2">
      <c r="A39" t="s">
        <v>60</v>
      </c>
      <c r="B39" s="5">
        <f>IRM!C14</f>
        <v>0.03</v>
      </c>
      <c r="E39" s="3"/>
      <c r="F39" s="3"/>
      <c r="G39" s="3"/>
      <c r="H39" s="3"/>
      <c r="I39" s="3"/>
      <c r="J39" s="3"/>
      <c r="K39" s="3"/>
      <c r="L39" s="3"/>
      <c r="M39" s="3"/>
      <c r="N39" s="3">
        <f t="shared" si="15"/>
        <v>-1073031.3864296784</v>
      </c>
      <c r="O39" s="3">
        <f t="shared" si="16"/>
        <v>-963001.07728356565</v>
      </c>
      <c r="P39" s="3">
        <f>+P38*(1+$B$39)</f>
        <v>-41386.609291881105</v>
      </c>
      <c r="Q39" s="3">
        <f>+Q38*(1+$B$39)</f>
        <v>-95654.521257582252</v>
      </c>
      <c r="R39" s="3">
        <f>+R38*(1+$B$39)</f>
        <v>-118880.54061185302</v>
      </c>
      <c r="S39" s="3">
        <f>+S38*(1+$B$39)</f>
        <v>-127025.49314223863</v>
      </c>
    </row>
    <row r="40" spans="1:19" x14ac:dyDescent="0.2">
      <c r="A40" t="s">
        <v>61</v>
      </c>
      <c r="B40" s="5">
        <f>IRM!C15</f>
        <v>3.4000000000000002E-2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>
        <f t="shared" si="16"/>
        <v>-995743.11391120695</v>
      </c>
      <c r="P40" s="3">
        <f>+P39*(1+$B$40)</f>
        <v>-42793.754007805066</v>
      </c>
      <c r="Q40" s="3">
        <f>+Q39*(1+$B$40)</f>
        <v>-98906.774980340051</v>
      </c>
      <c r="R40" s="3">
        <f>+R39*(1+$B$40)</f>
        <v>-122922.47899265603</v>
      </c>
      <c r="S40" s="3">
        <f>+S39*(1+$B$40)</f>
        <v>-131344.35990907476</v>
      </c>
    </row>
    <row r="41" spans="1:19" x14ac:dyDescent="0.2">
      <c r="A41" t="s">
        <v>62</v>
      </c>
      <c r="B41" s="5">
        <f>IRM!C16</f>
        <v>4.4999999999999998E-2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>
        <f>+P40*(1+$B$41)</f>
        <v>-44719.472938156294</v>
      </c>
      <c r="Q41" s="3">
        <f>+Q40*(1+$B$41)</f>
        <v>-103357.57985445534</v>
      </c>
      <c r="R41" s="3">
        <f>+R40*(1+$B$41)</f>
        <v>-128453.99054732555</v>
      </c>
      <c r="S41" s="3">
        <f>+S40*(1+$B$41)</f>
        <v>-137254.8561049831</v>
      </c>
    </row>
    <row r="42" spans="1:19" x14ac:dyDescent="0.2">
      <c r="A42" t="s">
        <v>63</v>
      </c>
      <c r="B42" s="5">
        <f>IRM!C17</f>
        <v>3.3000000000000002E-2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>
        <f>+Q41*(1+$B$42)</f>
        <v>-106768.37998965236</v>
      </c>
      <c r="R42" s="3">
        <f>+R41*(1+$B$42)</f>
        <v>-132692.97223538728</v>
      </c>
      <c r="S42" s="3">
        <f>+S41*(1+$B$42)</f>
        <v>-141784.26635644754</v>
      </c>
    </row>
    <row r="43" spans="1:19" x14ac:dyDescent="0.2">
      <c r="A43" t="s">
        <v>67</v>
      </c>
      <c r="B43" s="5">
        <f>IRM!C18</f>
        <v>2.3E-2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R43" s="3">
        <f>+R42*(1+$B$43)</f>
        <v>-135744.91059680117</v>
      </c>
      <c r="S43" s="3">
        <f>+S42*(1+$B$43)</f>
        <v>-145045.30448264582</v>
      </c>
    </row>
    <row r="44" spans="1:19" x14ac:dyDescent="0.2">
      <c r="A44" t="s">
        <v>87</v>
      </c>
      <c r="B44" s="5">
        <f>IRM!C19</f>
        <v>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S44" s="3">
        <f>+S43*(1+$B$44)</f>
        <v>-145045.30448264582</v>
      </c>
    </row>
    <row r="45" spans="1:19" x14ac:dyDescent="0.2">
      <c r="B45" s="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9" x14ac:dyDescent="0.2">
      <c r="B46" s="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9" x14ac:dyDescent="0.2">
      <c r="B47" s="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9" x14ac:dyDescent="0.2"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5:19" x14ac:dyDescent="0.2">
      <c r="E49" s="3"/>
      <c r="F49" s="3"/>
      <c r="G49" s="14" t="s">
        <v>88</v>
      </c>
      <c r="H49" s="3"/>
      <c r="I49" s="3">
        <f>+I36</f>
        <v>-2209179.2908729981</v>
      </c>
      <c r="J49" s="3"/>
      <c r="K49" s="3"/>
      <c r="L49" s="3">
        <f>+L37</f>
        <v>-1328824.4169847695</v>
      </c>
      <c r="M49" s="3">
        <f>+M38</f>
        <v>-1175650.2495343434</v>
      </c>
      <c r="N49" s="3">
        <f>+N39</f>
        <v>-1073031.3864296784</v>
      </c>
      <c r="O49" s="3">
        <f>+O40</f>
        <v>-995743.11391120695</v>
      </c>
      <c r="P49" s="3">
        <f>+P41</f>
        <v>-44719.472938156294</v>
      </c>
      <c r="Q49" s="26">
        <f>+Q42</f>
        <v>-106768.37998965236</v>
      </c>
      <c r="R49" s="26">
        <f>+R43</f>
        <v>-135744.91059680117</v>
      </c>
      <c r="S49" s="26">
        <f>+S44</f>
        <v>-145045.30448264582</v>
      </c>
    </row>
    <row r="50" spans="5:19" x14ac:dyDescent="0.2">
      <c r="E50" s="3"/>
      <c r="F50" s="3"/>
      <c r="G50" s="1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5:19" x14ac:dyDescent="0.2">
      <c r="E51" s="3"/>
      <c r="F51" s="3"/>
      <c r="G51" s="3"/>
      <c r="H51" s="3"/>
      <c r="I51" s="3"/>
      <c r="J51" s="3"/>
      <c r="K51" s="3"/>
      <c r="L51" s="3"/>
      <c r="M51" s="3"/>
    </row>
    <row r="52" spans="5:19" x14ac:dyDescent="0.2">
      <c r="E52" s="3"/>
      <c r="F52" s="3"/>
      <c r="G52" s="3"/>
      <c r="H52" s="3"/>
      <c r="I52" s="3"/>
      <c r="J52" s="3"/>
      <c r="K52" s="3"/>
      <c r="L52" s="3"/>
      <c r="M52" s="3"/>
    </row>
    <row r="53" spans="5:19" x14ac:dyDescent="0.2">
      <c r="E53" s="3"/>
      <c r="F53" s="3"/>
      <c r="G53" s="3"/>
      <c r="H53" s="3"/>
      <c r="I53" s="3"/>
      <c r="J53" s="3"/>
      <c r="K53" s="3"/>
      <c r="L53" s="3"/>
      <c r="M53" s="3"/>
    </row>
    <row r="54" spans="5:19" x14ac:dyDescent="0.2">
      <c r="E54" s="3"/>
      <c r="F54" s="3"/>
      <c r="G54" s="3"/>
      <c r="H54" s="3"/>
      <c r="I54" s="3"/>
      <c r="J54" s="3"/>
      <c r="K54" s="3"/>
      <c r="L54" s="3"/>
      <c r="M54" s="3"/>
    </row>
    <row r="55" spans="5:19" x14ac:dyDescent="0.2">
      <c r="E55" s="3"/>
      <c r="F55" s="3"/>
      <c r="G55" s="3"/>
      <c r="H55" s="3"/>
      <c r="I55" s="3"/>
      <c r="J55" s="3"/>
      <c r="K55" s="3"/>
      <c r="L55" s="3"/>
      <c r="M55" s="3"/>
    </row>
    <row r="56" spans="5:19" x14ac:dyDescent="0.2">
      <c r="E56" s="3"/>
      <c r="F56" s="3"/>
      <c r="G56" s="3"/>
      <c r="H56" s="3"/>
      <c r="I56" s="3"/>
      <c r="J56" s="3"/>
      <c r="K56" s="3"/>
      <c r="L56" s="3"/>
      <c r="M56" s="3"/>
    </row>
    <row r="57" spans="5:19" x14ac:dyDescent="0.2">
      <c r="E57" s="3"/>
      <c r="F57" s="3"/>
      <c r="G57" s="3"/>
      <c r="H57" s="3"/>
      <c r="I57" s="3"/>
      <c r="J57" s="3"/>
      <c r="K57" s="3"/>
      <c r="L57" s="3"/>
      <c r="M57" s="3"/>
    </row>
    <row r="58" spans="5:19" x14ac:dyDescent="0.2">
      <c r="E58" s="3"/>
      <c r="F58" s="3"/>
      <c r="G58" s="3"/>
      <c r="H58" s="3"/>
      <c r="I58" s="3"/>
      <c r="J58" s="3"/>
      <c r="K58" s="3"/>
      <c r="L58" s="3"/>
      <c r="M58" s="3"/>
    </row>
    <row r="59" spans="5:19" x14ac:dyDescent="0.2">
      <c r="E59" s="3"/>
      <c r="F59" s="3"/>
      <c r="G59" s="3"/>
      <c r="H59" s="3"/>
      <c r="I59" s="3"/>
      <c r="J59" s="3"/>
      <c r="K59" s="3"/>
      <c r="L59" s="3"/>
      <c r="M59" s="3"/>
    </row>
  </sheetData>
  <mergeCells count="1">
    <mergeCell ref="L5:O5"/>
  </mergeCells>
  <phoneticPr fontId="1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12656906-E349-45E8-AF1E-354F542421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48B41E-73D1-479C-A96E-88C0489E3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D126C1-6BC3-4C76-8A73-A1017D77FE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FP</vt:lpstr>
      <vt:lpstr>Summary</vt:lpstr>
      <vt:lpstr>Summary by CCA Class</vt:lpstr>
      <vt:lpstr>AUC Rates</vt:lpstr>
      <vt:lpstr>IRM</vt:lpstr>
      <vt:lpstr>BRZ Rates</vt:lpstr>
      <vt:lpstr>BRZ SCH 8 Rates - 1.5Multiplier</vt:lpstr>
      <vt:lpstr>BRZ SCH 8 Rates - 1.0Multiplier</vt:lpstr>
      <vt:lpstr>ERZ Rates</vt:lpstr>
      <vt:lpstr>ERZ SCH 8 Rates 1.5</vt:lpstr>
      <vt:lpstr>ERZ SCH 8 Rates 1.0</vt:lpstr>
      <vt:lpstr>GRZ Rates</vt:lpstr>
      <vt:lpstr>GRZ SCH 8 Rates 1.5</vt:lpstr>
      <vt:lpstr>GRZ SCH 8 Rates 1.0</vt:lpstr>
      <vt:lpstr>HRZ Rates</vt:lpstr>
      <vt:lpstr>HRZ SCH 8 Rates 1.5</vt:lpstr>
      <vt:lpstr>HRZ SCH 8 Rates 1.0</vt:lpstr>
      <vt:lpstr>PRZ Rates</vt:lpstr>
      <vt:lpstr>PRZ SCH 8 Rates 1.5</vt:lpstr>
      <vt:lpstr>PRZ SCH 8 Rates 1.0</vt:lpstr>
    </vt:vector>
  </TitlesOfParts>
  <Manager/>
  <Company>PowerStream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Sultana</dc:creator>
  <cp:keywords/>
  <dc:description/>
  <cp:lastModifiedBy>Susi Ahlborn</cp:lastModifiedBy>
  <cp:revision/>
  <dcterms:created xsi:type="dcterms:W3CDTF">2019-04-15T19:59:56Z</dcterms:created>
  <dcterms:modified xsi:type="dcterms:W3CDTF">2025-10-15T00:45:13Z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