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7466F632-2242-4453-8389-123A04A11AB0}" xr6:coauthVersionLast="47" xr6:coauthVersionMax="47" xr10:uidLastSave="{00000000-0000-0000-0000-000000000000}"/>
  <bookViews>
    <workbookView xWindow="-120" yWindow="-120" windowWidth="24240" windowHeight="13020" tabRatio="853" firstSheet="1" activeTab="1" xr2:uid="{00000000-000D-0000-FFFF-FFFF00000000}"/>
  </bookViews>
  <sheets>
    <sheet name="IRM" sheetId="20" r:id="rId1"/>
    <sheet name="Summary" sheetId="28" r:id="rId2"/>
    <sheet name="AUC SCH 8 RATES" sheetId="27" r:id="rId3"/>
    <sheet name="AUC SCH 8 Accl CCA1.5multiplier" sheetId="29" r:id="rId4"/>
    <sheet name="AUC SCH 8 Accl CCA NO HALF YEAR" sheetId="30" r:id="rId5"/>
    <sheet name="BRZ SCH 8 Rates" sheetId="26" r:id="rId6"/>
    <sheet name="ERZ SCH 8 Rates " sheetId="25" r:id="rId7"/>
    <sheet name="GRZ SCH 8 Rates" sheetId="24" r:id="rId8"/>
    <sheet name="HRZ SCH 8 Rates" sheetId="11" r:id="rId9"/>
    <sheet name="PRZ SCH 8 Rates" sheetId="22" r:id="rId10"/>
    <sheet name="Rules" sheetId="21" r:id="rId11"/>
  </sheets>
  <definedNames>
    <definedName name="___INDEX_SHEET___ASAP_Utilities">#REF!</definedName>
    <definedName name="LDC_LIST">#REF!</definedName>
    <definedName name="ratedescription">#REF!</definedName>
    <definedName name="units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28" l="1"/>
  <c r="I67" i="28"/>
  <c r="J67" i="28"/>
  <c r="K67" i="28"/>
  <c r="L67" i="28"/>
  <c r="G67" i="28"/>
  <c r="B72" i="28"/>
  <c r="B71" i="28"/>
  <c r="B70" i="28"/>
  <c r="B69" i="28"/>
  <c r="B68" i="28"/>
  <c r="G35" i="27"/>
  <c r="F35" i="27"/>
  <c r="E35" i="27"/>
  <c r="D35" i="27"/>
  <c r="C35" i="27"/>
  <c r="B35" i="27"/>
  <c r="C18" i="20"/>
  <c r="D18" i="20"/>
  <c r="E18" i="20"/>
  <c r="F18" i="20"/>
  <c r="C17" i="20"/>
  <c r="D17" i="20"/>
  <c r="E17" i="20"/>
  <c r="F17" i="20"/>
  <c r="B74" i="28"/>
  <c r="C15" i="20"/>
  <c r="D15" i="20"/>
  <c r="E15" i="20"/>
  <c r="F15" i="20"/>
  <c r="C16" i="20"/>
  <c r="D16" i="20"/>
  <c r="E16" i="20"/>
  <c r="F16" i="20"/>
  <c r="B52" i="28"/>
  <c r="B50" i="28"/>
  <c r="E34" i="28"/>
  <c r="B42" i="28"/>
  <c r="B43" i="28"/>
  <c r="B44" i="28"/>
  <c r="B45" i="28"/>
  <c r="B46" i="28"/>
  <c r="B47" i="28"/>
  <c r="B48" i="28"/>
  <c r="B49" i="28"/>
  <c r="B41" i="28"/>
  <c r="L25" i="28"/>
  <c r="K24" i="28"/>
  <c r="L24" i="28"/>
  <c r="J23" i="28"/>
  <c r="K23" i="28"/>
  <c r="L23" i="28"/>
  <c r="I22" i="28"/>
  <c r="J22" i="28"/>
  <c r="K22" i="28"/>
  <c r="H21" i="28"/>
  <c r="I21" i="28"/>
  <c r="J21" i="28"/>
  <c r="Q8" i="30"/>
  <c r="CY62" i="30"/>
  <c r="CX62" i="30"/>
  <c r="CN62" i="30"/>
  <c r="CM62" i="30"/>
  <c r="CC62" i="30"/>
  <c r="CB62" i="30"/>
  <c r="BR62" i="30"/>
  <c r="BQ62" i="30"/>
  <c r="BG62" i="30"/>
  <c r="BF62" i="30"/>
  <c r="AV62" i="30"/>
  <c r="AU62" i="30"/>
  <c r="AK62" i="30"/>
  <c r="AJ62" i="30"/>
  <c r="Z62" i="30"/>
  <c r="Y62" i="30"/>
  <c r="O62" i="30"/>
  <c r="M62" i="30"/>
  <c r="CZ61" i="30"/>
  <c r="DA61" i="30"/>
  <c r="CO61" i="30"/>
  <c r="CP61" i="30"/>
  <c r="CD61" i="30"/>
  <c r="CE61" i="30"/>
  <c r="BS61" i="30"/>
  <c r="BT61" i="30"/>
  <c r="BH61" i="30"/>
  <c r="BI61" i="30"/>
  <c r="AW61" i="30"/>
  <c r="AX61" i="30"/>
  <c r="AL61" i="30"/>
  <c r="AM61" i="30"/>
  <c r="AA61" i="30"/>
  <c r="AB61" i="30"/>
  <c r="Q61" i="30"/>
  <c r="R61" i="30"/>
  <c r="T61" i="30"/>
  <c r="P61" i="30"/>
  <c r="N61" i="30"/>
  <c r="DA60" i="30"/>
  <c r="CZ60" i="30"/>
  <c r="CO60" i="30"/>
  <c r="CP60" i="30"/>
  <c r="CE60" i="30"/>
  <c r="CD60" i="30"/>
  <c r="BS60" i="30"/>
  <c r="BT60" i="30"/>
  <c r="BI60" i="30"/>
  <c r="BH60" i="30"/>
  <c r="AW60" i="30"/>
  <c r="AX60" i="30"/>
  <c r="AM60" i="30"/>
  <c r="AL60" i="30"/>
  <c r="AA60" i="30"/>
  <c r="AB60" i="30"/>
  <c r="N60" i="30"/>
  <c r="P60" i="30"/>
  <c r="CZ59" i="30"/>
  <c r="DA59" i="30"/>
  <c r="CP59" i="30"/>
  <c r="CO59" i="30"/>
  <c r="CD59" i="30"/>
  <c r="CE59" i="30"/>
  <c r="BT59" i="30"/>
  <c r="BS59" i="30"/>
  <c r="BH59" i="30"/>
  <c r="BI59" i="30"/>
  <c r="AX59" i="30"/>
  <c r="AW59" i="30"/>
  <c r="AL59" i="30"/>
  <c r="AM59" i="30"/>
  <c r="AB59" i="30"/>
  <c r="AA59" i="30"/>
  <c r="P59" i="30"/>
  <c r="N59" i="30"/>
  <c r="DA58" i="30"/>
  <c r="CZ58" i="30"/>
  <c r="CP58" i="30"/>
  <c r="CO58" i="30"/>
  <c r="CE58" i="30"/>
  <c r="CD58" i="30"/>
  <c r="BT58" i="30"/>
  <c r="BS58" i="30"/>
  <c r="BI58" i="30"/>
  <c r="BH58" i="30"/>
  <c r="AX58" i="30"/>
  <c r="AW58" i="30"/>
  <c r="AM58" i="30"/>
  <c r="AL58" i="30"/>
  <c r="AB58" i="30"/>
  <c r="AA58" i="30"/>
  <c r="N58" i="30"/>
  <c r="P58" i="30"/>
  <c r="CZ57" i="30"/>
  <c r="DA57" i="30"/>
  <c r="CP57" i="30"/>
  <c r="CO57" i="30"/>
  <c r="CD57" i="30"/>
  <c r="CE57" i="30"/>
  <c r="BT57" i="30"/>
  <c r="BS57" i="30"/>
  <c r="BH57" i="30"/>
  <c r="BI57" i="30"/>
  <c r="AX57" i="30"/>
  <c r="AW57" i="30"/>
  <c r="AL57" i="30"/>
  <c r="AM57" i="30"/>
  <c r="AB57" i="30"/>
  <c r="AA57" i="30"/>
  <c r="P57" i="30"/>
  <c r="N57" i="30"/>
  <c r="DA56" i="30"/>
  <c r="CZ56" i="30"/>
  <c r="CO56" i="30"/>
  <c r="CP56" i="30"/>
  <c r="CE56" i="30"/>
  <c r="CD56" i="30"/>
  <c r="BS56" i="30"/>
  <c r="BT56" i="30"/>
  <c r="BI56" i="30"/>
  <c r="BH56" i="30"/>
  <c r="AW56" i="30"/>
  <c r="AX56" i="30"/>
  <c r="AM56" i="30"/>
  <c r="AL56" i="30"/>
  <c r="AA56" i="30"/>
  <c r="AB56" i="30"/>
  <c r="N56" i="30"/>
  <c r="P56" i="30"/>
  <c r="CZ55" i="30"/>
  <c r="DA55" i="30"/>
  <c r="CP55" i="30"/>
  <c r="CO55" i="30"/>
  <c r="CE55" i="30"/>
  <c r="CD55" i="30"/>
  <c r="BT55" i="30"/>
  <c r="BS55" i="30"/>
  <c r="BH55" i="30"/>
  <c r="BI55" i="30"/>
  <c r="AX55" i="30"/>
  <c r="AW55" i="30"/>
  <c r="AL55" i="30"/>
  <c r="AM55" i="30"/>
  <c r="AB55" i="30"/>
  <c r="AA55" i="30"/>
  <c r="N55" i="30"/>
  <c r="P55" i="30"/>
  <c r="DA54" i="30"/>
  <c r="CZ54" i="30"/>
  <c r="CO54" i="30"/>
  <c r="CP54" i="30"/>
  <c r="CE54" i="30"/>
  <c r="CD54" i="30"/>
  <c r="BS54" i="30"/>
  <c r="BT54" i="30"/>
  <c r="BI54" i="30"/>
  <c r="BH54" i="30"/>
  <c r="AW54" i="30"/>
  <c r="AX54" i="30"/>
  <c r="AM54" i="30"/>
  <c r="AL54" i="30"/>
  <c r="AA54" i="30"/>
  <c r="AB54" i="30"/>
  <c r="R54" i="30"/>
  <c r="T54" i="30"/>
  <c r="Q54" i="30"/>
  <c r="N54" i="30"/>
  <c r="P54" i="30"/>
  <c r="CZ53" i="30"/>
  <c r="DA53" i="30"/>
  <c r="CP53" i="30"/>
  <c r="CO53" i="30"/>
  <c r="CD53" i="30"/>
  <c r="CE53" i="30"/>
  <c r="BT53" i="30"/>
  <c r="BS53" i="30"/>
  <c r="BH53" i="30"/>
  <c r="BI53" i="30"/>
  <c r="AX53" i="30"/>
  <c r="AW53" i="30"/>
  <c r="AL53" i="30"/>
  <c r="AM53" i="30"/>
  <c r="AB53" i="30"/>
  <c r="AA53" i="30"/>
  <c r="P53" i="30"/>
  <c r="N53" i="30"/>
  <c r="DA52" i="30"/>
  <c r="CZ52" i="30"/>
  <c r="CO52" i="30"/>
  <c r="CP52" i="30"/>
  <c r="CE52" i="30"/>
  <c r="CD52" i="30"/>
  <c r="BS52" i="30"/>
  <c r="BT52" i="30"/>
  <c r="BI52" i="30"/>
  <c r="BH52" i="30"/>
  <c r="AW52" i="30"/>
  <c r="AX52" i="30"/>
  <c r="AM52" i="30"/>
  <c r="AL52" i="30"/>
  <c r="AA52" i="30"/>
  <c r="AB52" i="30"/>
  <c r="Q52" i="30"/>
  <c r="R52" i="30"/>
  <c r="T52" i="30"/>
  <c r="N52" i="30"/>
  <c r="P52" i="30"/>
  <c r="CZ51" i="30"/>
  <c r="DA51" i="30"/>
  <c r="CP51" i="30"/>
  <c r="CO51" i="30"/>
  <c r="CD51" i="30"/>
  <c r="CE51" i="30"/>
  <c r="BT51" i="30"/>
  <c r="BS51" i="30"/>
  <c r="BH51" i="30"/>
  <c r="BI51" i="30"/>
  <c r="AX51" i="30"/>
  <c r="AW51" i="30"/>
  <c r="AL51" i="30"/>
  <c r="AM51" i="30"/>
  <c r="AB51" i="30"/>
  <c r="AA51" i="30"/>
  <c r="N51" i="30"/>
  <c r="P51" i="30"/>
  <c r="DA50" i="30"/>
  <c r="CZ50" i="30"/>
  <c r="CO50" i="30"/>
  <c r="CP50" i="30"/>
  <c r="CE50" i="30"/>
  <c r="CD50" i="30"/>
  <c r="BS50" i="30"/>
  <c r="BT50" i="30"/>
  <c r="BI50" i="30"/>
  <c r="BH50" i="30"/>
  <c r="AW50" i="30"/>
  <c r="AX50" i="30"/>
  <c r="AM50" i="30"/>
  <c r="AL50" i="30"/>
  <c r="AA50" i="30"/>
  <c r="AB50" i="30"/>
  <c r="N50" i="30"/>
  <c r="P50" i="30"/>
  <c r="CZ49" i="30"/>
  <c r="DA49" i="30"/>
  <c r="CP49" i="30"/>
  <c r="CO49" i="30"/>
  <c r="CD49" i="30"/>
  <c r="CE49" i="30"/>
  <c r="BT49" i="30"/>
  <c r="BS49" i="30"/>
  <c r="BH49" i="30"/>
  <c r="BI49" i="30"/>
  <c r="AX49" i="30"/>
  <c r="AW49" i="30"/>
  <c r="AL49" i="30"/>
  <c r="AM49" i="30"/>
  <c r="AB49" i="30"/>
  <c r="AA49" i="30"/>
  <c r="N49" i="30"/>
  <c r="P49" i="30"/>
  <c r="DA48" i="30"/>
  <c r="CZ48" i="30"/>
  <c r="CO48" i="30"/>
  <c r="CP48" i="30"/>
  <c r="CE48" i="30"/>
  <c r="CD48" i="30"/>
  <c r="BS48" i="30"/>
  <c r="BT48" i="30"/>
  <c r="BI48" i="30"/>
  <c r="BH48" i="30"/>
  <c r="AW48" i="30"/>
  <c r="AX48" i="30"/>
  <c r="AM48" i="30"/>
  <c r="AL48" i="30"/>
  <c r="AA48" i="30"/>
  <c r="AB48" i="30"/>
  <c r="N48" i="30"/>
  <c r="P48" i="30"/>
  <c r="CZ47" i="30"/>
  <c r="DA47" i="30"/>
  <c r="CP47" i="30"/>
  <c r="CO47" i="30"/>
  <c r="CD47" i="30"/>
  <c r="CE47" i="30"/>
  <c r="BT47" i="30"/>
  <c r="BS47" i="30"/>
  <c r="BH47" i="30"/>
  <c r="BI47" i="30"/>
  <c r="AX47" i="30"/>
  <c r="AW47" i="30"/>
  <c r="AL47" i="30"/>
  <c r="AM47" i="30"/>
  <c r="AB47" i="30"/>
  <c r="AA47" i="30"/>
  <c r="N47" i="30"/>
  <c r="P47" i="30"/>
  <c r="DA46" i="30"/>
  <c r="CZ46" i="30"/>
  <c r="CO46" i="30"/>
  <c r="CP46" i="30"/>
  <c r="CE46" i="30"/>
  <c r="CD46" i="30"/>
  <c r="BS46" i="30"/>
  <c r="BT46" i="30"/>
  <c r="BI46" i="30"/>
  <c r="BH46" i="30"/>
  <c r="AW46" i="30"/>
  <c r="AX46" i="30"/>
  <c r="AM46" i="30"/>
  <c r="AL46" i="30"/>
  <c r="AA46" i="30"/>
  <c r="AB46" i="30"/>
  <c r="R46" i="30"/>
  <c r="T46" i="30"/>
  <c r="Q46" i="30"/>
  <c r="N46" i="30"/>
  <c r="P46" i="30"/>
  <c r="CZ45" i="30"/>
  <c r="DA45" i="30"/>
  <c r="CP45" i="30"/>
  <c r="CO45" i="30"/>
  <c r="CD45" i="30"/>
  <c r="CE45" i="30"/>
  <c r="BT45" i="30"/>
  <c r="BS45" i="30"/>
  <c r="BH45" i="30"/>
  <c r="BI45" i="30"/>
  <c r="AX45" i="30"/>
  <c r="AW45" i="30"/>
  <c r="AL45" i="30"/>
  <c r="AM45" i="30"/>
  <c r="AB45" i="30"/>
  <c r="AA45" i="30"/>
  <c r="T45" i="30"/>
  <c r="Q45" i="30"/>
  <c r="R45" i="30"/>
  <c r="N45" i="30"/>
  <c r="P45" i="30"/>
  <c r="DA44" i="30"/>
  <c r="CZ44" i="30"/>
  <c r="CO44" i="30"/>
  <c r="CP44" i="30"/>
  <c r="CE44" i="30"/>
  <c r="CD44" i="30"/>
  <c r="BT44" i="30"/>
  <c r="BS44" i="30"/>
  <c r="BI44" i="30"/>
  <c r="BH44" i="30"/>
  <c r="AW44" i="30"/>
  <c r="AX44" i="30"/>
  <c r="AM44" i="30"/>
  <c r="AL44" i="30"/>
  <c r="AB44" i="30"/>
  <c r="AA44" i="30"/>
  <c r="N44" i="30"/>
  <c r="P44" i="30"/>
  <c r="CZ43" i="30"/>
  <c r="DA43" i="30"/>
  <c r="CP43" i="30"/>
  <c r="CO43" i="30"/>
  <c r="CE43" i="30"/>
  <c r="CD43" i="30"/>
  <c r="BT43" i="30"/>
  <c r="BS43" i="30"/>
  <c r="BH43" i="30"/>
  <c r="BI43" i="30"/>
  <c r="AX43" i="30"/>
  <c r="AW43" i="30"/>
  <c r="AM43" i="30"/>
  <c r="AL43" i="30"/>
  <c r="AB43" i="30"/>
  <c r="AA43" i="30"/>
  <c r="N43" i="30"/>
  <c r="P43" i="30"/>
  <c r="DA42" i="30"/>
  <c r="CZ42" i="30"/>
  <c r="CP42" i="30"/>
  <c r="CO42" i="30"/>
  <c r="CE42" i="30"/>
  <c r="CD42" i="30"/>
  <c r="BS42" i="30"/>
  <c r="BT42" i="30"/>
  <c r="BH42" i="30"/>
  <c r="BI42" i="30"/>
  <c r="AX42" i="30"/>
  <c r="AW42" i="30"/>
  <c r="AL42" i="30"/>
  <c r="AM42" i="30"/>
  <c r="AB42" i="30"/>
  <c r="AA42" i="30"/>
  <c r="T42" i="30"/>
  <c r="U42" i="30"/>
  <c r="X42" i="30"/>
  <c r="P42" i="30"/>
  <c r="Q42" i="30"/>
  <c r="R42" i="30"/>
  <c r="N42" i="30"/>
  <c r="DA41" i="30"/>
  <c r="CZ41" i="30"/>
  <c r="CO41" i="30"/>
  <c r="CP41" i="30"/>
  <c r="CE41" i="30"/>
  <c r="CD41" i="30"/>
  <c r="BS41" i="30"/>
  <c r="BT41" i="30"/>
  <c r="BI41" i="30"/>
  <c r="BH41" i="30"/>
  <c r="AW41" i="30"/>
  <c r="AX41" i="30"/>
  <c r="AM41" i="30"/>
  <c r="AL41" i="30"/>
  <c r="AA41" i="30"/>
  <c r="AB41" i="30"/>
  <c r="Q41" i="30"/>
  <c r="R41" i="30"/>
  <c r="T41" i="30"/>
  <c r="N41" i="30"/>
  <c r="P41" i="30"/>
  <c r="CZ40" i="30"/>
  <c r="DA40" i="30"/>
  <c r="CP40" i="30"/>
  <c r="CO40" i="30"/>
  <c r="CD40" i="30"/>
  <c r="CE40" i="30"/>
  <c r="BT40" i="30"/>
  <c r="BS40" i="30"/>
  <c r="BH40" i="30"/>
  <c r="BI40" i="30"/>
  <c r="AX40" i="30"/>
  <c r="AW40" i="30"/>
  <c r="AL40" i="30"/>
  <c r="AM40" i="30"/>
  <c r="AB40" i="30"/>
  <c r="AA40" i="30"/>
  <c r="DA39" i="30"/>
  <c r="CZ39" i="30"/>
  <c r="CO39" i="30"/>
  <c r="CP39" i="30"/>
  <c r="CE39" i="30"/>
  <c r="CD39" i="30"/>
  <c r="BS39" i="30"/>
  <c r="BT39" i="30"/>
  <c r="BI39" i="30"/>
  <c r="BH39" i="30"/>
  <c r="AW39" i="30"/>
  <c r="AX39" i="30"/>
  <c r="AM39" i="30"/>
  <c r="AL39" i="30"/>
  <c r="AA39" i="30"/>
  <c r="AB39" i="30"/>
  <c r="N39" i="30"/>
  <c r="P39" i="30"/>
  <c r="CZ38" i="30"/>
  <c r="DA38" i="30"/>
  <c r="CP38" i="30"/>
  <c r="CO38" i="30"/>
  <c r="CD38" i="30"/>
  <c r="CE38" i="30"/>
  <c r="BT38" i="30"/>
  <c r="BS38" i="30"/>
  <c r="BH38" i="30"/>
  <c r="BI38" i="30"/>
  <c r="AX38" i="30"/>
  <c r="AW38" i="30"/>
  <c r="AL38" i="30"/>
  <c r="AM38" i="30"/>
  <c r="AB38" i="30"/>
  <c r="AA38" i="30"/>
  <c r="P38" i="30"/>
  <c r="N38" i="30"/>
  <c r="DA37" i="30"/>
  <c r="CZ37" i="30"/>
  <c r="CO37" i="30"/>
  <c r="CE37" i="30"/>
  <c r="CD37" i="30"/>
  <c r="BS37" i="30"/>
  <c r="BI37" i="30"/>
  <c r="BH37" i="30"/>
  <c r="AW37" i="30"/>
  <c r="AM37" i="30"/>
  <c r="AL37" i="30"/>
  <c r="AA37" i="30"/>
  <c r="N37" i="30"/>
  <c r="L35" i="30"/>
  <c r="CY30" i="30"/>
  <c r="CX30" i="30"/>
  <c r="CN30" i="30"/>
  <c r="CM30" i="30"/>
  <c r="CC30" i="30"/>
  <c r="CB30" i="30"/>
  <c r="BR30" i="30"/>
  <c r="BQ30" i="30"/>
  <c r="BG30" i="30"/>
  <c r="BF30" i="30"/>
  <c r="AV30" i="30"/>
  <c r="AU30" i="30"/>
  <c r="AK30" i="30"/>
  <c r="AJ30" i="30"/>
  <c r="Z30" i="30"/>
  <c r="Y30" i="30"/>
  <c r="O30" i="30"/>
  <c r="M30" i="30"/>
  <c r="F30" i="30"/>
  <c r="E30" i="30"/>
  <c r="D30" i="30"/>
  <c r="C30" i="30"/>
  <c r="B30" i="30"/>
  <c r="CZ29" i="30"/>
  <c r="DA29" i="30"/>
  <c r="CP29" i="30"/>
  <c r="CO29" i="30"/>
  <c r="CD29" i="30"/>
  <c r="CE29" i="30"/>
  <c r="BT29" i="30"/>
  <c r="BS29" i="30"/>
  <c r="BH29" i="30"/>
  <c r="BI29" i="30"/>
  <c r="AX29" i="30"/>
  <c r="AW29" i="30"/>
  <c r="AL29" i="30"/>
  <c r="AM29" i="30"/>
  <c r="AB29" i="30"/>
  <c r="AA29" i="30"/>
  <c r="U29" i="30"/>
  <c r="X29" i="30"/>
  <c r="T29" i="30"/>
  <c r="P29" i="30"/>
  <c r="Q29" i="30"/>
  <c r="R29" i="30"/>
  <c r="DA28" i="30"/>
  <c r="CZ28" i="30"/>
  <c r="CP28" i="30"/>
  <c r="CO28" i="30"/>
  <c r="CE28" i="30"/>
  <c r="CD28" i="30"/>
  <c r="BT28" i="30"/>
  <c r="BS28" i="30"/>
  <c r="BI28" i="30"/>
  <c r="BH28" i="30"/>
  <c r="AX28" i="30"/>
  <c r="AW28" i="30"/>
  <c r="AM28" i="30"/>
  <c r="AL28" i="30"/>
  <c r="AB28" i="30"/>
  <c r="AA28" i="30"/>
  <c r="R28" i="30"/>
  <c r="T28" i="30"/>
  <c r="Q28" i="30"/>
  <c r="P28" i="30"/>
  <c r="CZ27" i="30"/>
  <c r="DA27" i="30"/>
  <c r="CP27" i="30"/>
  <c r="CO27" i="30"/>
  <c r="CD27" i="30"/>
  <c r="CE27" i="30"/>
  <c r="BT27" i="30"/>
  <c r="BS27" i="30"/>
  <c r="BH27" i="30"/>
  <c r="BI27" i="30"/>
  <c r="AX27" i="30"/>
  <c r="AW27" i="30"/>
  <c r="AL27" i="30"/>
  <c r="AM27" i="30"/>
  <c r="AB27" i="30"/>
  <c r="AA27" i="30"/>
  <c r="P27" i="30"/>
  <c r="CZ26" i="30"/>
  <c r="DA26" i="30"/>
  <c r="CP26" i="30"/>
  <c r="CO26" i="30"/>
  <c r="CD26" i="30"/>
  <c r="CE26" i="30"/>
  <c r="BT26" i="30"/>
  <c r="BS26" i="30"/>
  <c r="BH26" i="30"/>
  <c r="BI26" i="30"/>
  <c r="AX26" i="30"/>
  <c r="AW26" i="30"/>
  <c r="AL26" i="30"/>
  <c r="AM26" i="30"/>
  <c r="AB26" i="30"/>
  <c r="AA26" i="30"/>
  <c r="P26" i="30"/>
  <c r="F26" i="30"/>
  <c r="E26" i="30"/>
  <c r="D26" i="30"/>
  <c r="C26" i="30"/>
  <c r="B26" i="30"/>
  <c r="G26" i="30"/>
  <c r="CZ25" i="30"/>
  <c r="DA25" i="30"/>
  <c r="CP25" i="30"/>
  <c r="CO25" i="30"/>
  <c r="CD25" i="30"/>
  <c r="CE25" i="30"/>
  <c r="BT25" i="30"/>
  <c r="BS25" i="30"/>
  <c r="BH25" i="30"/>
  <c r="BI25" i="30"/>
  <c r="AX25" i="30"/>
  <c r="AW25" i="30"/>
  <c r="AL25" i="30"/>
  <c r="AM25" i="30"/>
  <c r="AB25" i="30"/>
  <c r="AA25" i="30"/>
  <c r="P25" i="30"/>
  <c r="Q25" i="30"/>
  <c r="R25" i="30"/>
  <c r="T25" i="30"/>
  <c r="F25" i="30"/>
  <c r="E25" i="30"/>
  <c r="D25" i="30"/>
  <c r="C25" i="30"/>
  <c r="G25" i="30"/>
  <c r="B25" i="30"/>
  <c r="DA24" i="30"/>
  <c r="CZ24" i="30"/>
  <c r="CP24" i="30"/>
  <c r="CO24" i="30"/>
  <c r="CE24" i="30"/>
  <c r="CD24" i="30"/>
  <c r="BT24" i="30"/>
  <c r="BS24" i="30"/>
  <c r="BI24" i="30"/>
  <c r="BH24" i="30"/>
  <c r="AX24" i="30"/>
  <c r="AW24" i="30"/>
  <c r="AM24" i="30"/>
  <c r="AL24" i="30"/>
  <c r="AB24" i="30"/>
  <c r="AA24" i="30"/>
  <c r="R24" i="30"/>
  <c r="T24" i="30"/>
  <c r="Q24" i="30"/>
  <c r="P24" i="30"/>
  <c r="F24" i="30"/>
  <c r="E24" i="30"/>
  <c r="D24" i="30"/>
  <c r="C24" i="30"/>
  <c r="B24" i="30"/>
  <c r="G24" i="30"/>
  <c r="DA23" i="30"/>
  <c r="CZ23" i="30"/>
  <c r="CO23" i="30"/>
  <c r="CP23" i="30"/>
  <c r="CE23" i="30"/>
  <c r="CD23" i="30"/>
  <c r="BS23" i="30"/>
  <c r="BT23" i="30"/>
  <c r="BI23" i="30"/>
  <c r="BH23" i="30"/>
  <c r="AW23" i="30"/>
  <c r="AX23" i="30"/>
  <c r="AM23" i="30"/>
  <c r="AL23" i="30"/>
  <c r="AA23" i="30"/>
  <c r="AB23" i="30"/>
  <c r="R23" i="30"/>
  <c r="T23" i="30"/>
  <c r="Q23" i="30"/>
  <c r="P23" i="30"/>
  <c r="F23" i="30"/>
  <c r="E23" i="30"/>
  <c r="D23" i="30"/>
  <c r="C23" i="30"/>
  <c r="B23" i="30"/>
  <c r="DA22" i="30"/>
  <c r="CZ22" i="30"/>
  <c r="CP22" i="30"/>
  <c r="CO22" i="30"/>
  <c r="CE22" i="30"/>
  <c r="CD22" i="30"/>
  <c r="BT22" i="30"/>
  <c r="BS22" i="30"/>
  <c r="BI22" i="30"/>
  <c r="BH22" i="30"/>
  <c r="AX22" i="30"/>
  <c r="AW22" i="30"/>
  <c r="AM22" i="30"/>
  <c r="AL22" i="30"/>
  <c r="AB22" i="30"/>
  <c r="AA22" i="30"/>
  <c r="U22" i="30"/>
  <c r="X22" i="30"/>
  <c r="Q22" i="30"/>
  <c r="R22" i="30"/>
  <c r="T22" i="30"/>
  <c r="P22" i="30"/>
  <c r="F22" i="30"/>
  <c r="E22" i="30"/>
  <c r="D22" i="30"/>
  <c r="C22" i="30"/>
  <c r="B22" i="30"/>
  <c r="CZ21" i="30"/>
  <c r="DA21" i="30"/>
  <c r="CP21" i="30"/>
  <c r="CO21" i="30"/>
  <c r="CD21" i="30"/>
  <c r="CE21" i="30"/>
  <c r="BT21" i="30"/>
  <c r="BS21" i="30"/>
  <c r="BH21" i="30"/>
  <c r="BI21" i="30"/>
  <c r="AX21" i="30"/>
  <c r="AW21" i="30"/>
  <c r="AL21" i="30"/>
  <c r="AM21" i="30"/>
  <c r="AB21" i="30"/>
  <c r="AA21" i="30"/>
  <c r="U21" i="30"/>
  <c r="X21" i="30"/>
  <c r="T21" i="30"/>
  <c r="P21" i="30"/>
  <c r="Q21" i="30"/>
  <c r="R21" i="30"/>
  <c r="F21" i="30"/>
  <c r="E21" i="30"/>
  <c r="D21" i="30"/>
  <c r="C21" i="30"/>
  <c r="G21" i="30"/>
  <c r="B21" i="30"/>
  <c r="DA20" i="30"/>
  <c r="CZ20" i="30"/>
  <c r="CO20" i="30"/>
  <c r="CP20" i="30"/>
  <c r="CE20" i="30"/>
  <c r="CD20" i="30"/>
  <c r="BS20" i="30"/>
  <c r="BT20" i="30"/>
  <c r="BI20" i="30"/>
  <c r="BH20" i="30"/>
  <c r="AW20" i="30"/>
  <c r="AX20" i="30"/>
  <c r="AM20" i="30"/>
  <c r="AL20" i="30"/>
  <c r="AA20" i="30"/>
  <c r="AB20" i="30"/>
  <c r="T20" i="30"/>
  <c r="T84" i="30"/>
  <c r="R20" i="30"/>
  <c r="Q20" i="30"/>
  <c r="P20" i="30"/>
  <c r="U20" i="30"/>
  <c r="X20" i="30"/>
  <c r="F20" i="30"/>
  <c r="E20" i="30"/>
  <c r="D20" i="30"/>
  <c r="C20" i="30"/>
  <c r="B20" i="30"/>
  <c r="G20" i="30"/>
  <c r="DA19" i="30"/>
  <c r="CZ19" i="30"/>
  <c r="CO19" i="30"/>
  <c r="CP19" i="30"/>
  <c r="CE19" i="30"/>
  <c r="CD19" i="30"/>
  <c r="BS19" i="30"/>
  <c r="BT19" i="30"/>
  <c r="BI19" i="30"/>
  <c r="BH19" i="30"/>
  <c r="AW19" i="30"/>
  <c r="AX19" i="30"/>
  <c r="AM19" i="30"/>
  <c r="AL19" i="30"/>
  <c r="AA19" i="30"/>
  <c r="AB19" i="30"/>
  <c r="Q19" i="30"/>
  <c r="R19" i="30"/>
  <c r="T19" i="30"/>
  <c r="P19" i="30"/>
  <c r="F19" i="30"/>
  <c r="E19" i="30"/>
  <c r="D19" i="30"/>
  <c r="C19" i="30"/>
  <c r="B19" i="30"/>
  <c r="DA18" i="30"/>
  <c r="CZ18" i="30"/>
  <c r="CP18" i="30"/>
  <c r="CO18" i="30"/>
  <c r="CE18" i="30"/>
  <c r="CD18" i="30"/>
  <c r="BT18" i="30"/>
  <c r="BS18" i="30"/>
  <c r="BI18" i="30"/>
  <c r="BH18" i="30"/>
  <c r="AX18" i="30"/>
  <c r="AW18" i="30"/>
  <c r="AM18" i="30"/>
  <c r="AL18" i="30"/>
  <c r="AB18" i="30"/>
  <c r="AA18" i="30"/>
  <c r="U18" i="30"/>
  <c r="X18" i="30"/>
  <c r="AC18" i="30"/>
  <c r="AE18" i="30"/>
  <c r="Q18" i="30"/>
  <c r="R18" i="30"/>
  <c r="T18" i="30"/>
  <c r="P18" i="30"/>
  <c r="F18" i="30"/>
  <c r="E18" i="30"/>
  <c r="D18" i="30"/>
  <c r="C18" i="30"/>
  <c r="B18" i="30"/>
  <c r="CZ17" i="30"/>
  <c r="DA17" i="30"/>
  <c r="CP17" i="30"/>
  <c r="CO17" i="30"/>
  <c r="CD17" i="30"/>
  <c r="CE17" i="30"/>
  <c r="BT17" i="30"/>
  <c r="BS17" i="30"/>
  <c r="BH17" i="30"/>
  <c r="BI17" i="30"/>
  <c r="AX17" i="30"/>
  <c r="AW17" i="30"/>
  <c r="AL17" i="30"/>
  <c r="AM17" i="30"/>
  <c r="AB17" i="30"/>
  <c r="AA17" i="30"/>
  <c r="U17" i="30"/>
  <c r="X17" i="30"/>
  <c r="AC17" i="30"/>
  <c r="AE17" i="30"/>
  <c r="T17" i="30"/>
  <c r="P17" i="30"/>
  <c r="Q17" i="30"/>
  <c r="R17" i="30"/>
  <c r="F17" i="30"/>
  <c r="E17" i="30"/>
  <c r="D17" i="30"/>
  <c r="C17" i="30"/>
  <c r="G17" i="30"/>
  <c r="B17" i="30"/>
  <c r="DA16" i="30"/>
  <c r="CZ16" i="30"/>
  <c r="CO16" i="30"/>
  <c r="CP16" i="30"/>
  <c r="CE16" i="30"/>
  <c r="CD16" i="30"/>
  <c r="BS16" i="30"/>
  <c r="BT16" i="30"/>
  <c r="BI16" i="30"/>
  <c r="BH16" i="30"/>
  <c r="AW16" i="30"/>
  <c r="AX16" i="30"/>
  <c r="AM16" i="30"/>
  <c r="AL16" i="30"/>
  <c r="AA16" i="30"/>
  <c r="AB16" i="30"/>
  <c r="T16" i="30"/>
  <c r="R16" i="30"/>
  <c r="Q16" i="30"/>
  <c r="P16" i="30"/>
  <c r="F16" i="30"/>
  <c r="E16" i="30"/>
  <c r="D16" i="30"/>
  <c r="C16" i="30"/>
  <c r="G16" i="30"/>
  <c r="B16" i="30"/>
  <c r="DA15" i="30"/>
  <c r="CZ15" i="30"/>
  <c r="CO15" i="30"/>
  <c r="CP15" i="30"/>
  <c r="CE15" i="30"/>
  <c r="CD15" i="30"/>
  <c r="BS15" i="30"/>
  <c r="BT15" i="30"/>
  <c r="BI15" i="30"/>
  <c r="BH15" i="30"/>
  <c r="AW15" i="30"/>
  <c r="AX15" i="30"/>
  <c r="AM15" i="30"/>
  <c r="AL15" i="30"/>
  <c r="AA15" i="30"/>
  <c r="AB15" i="30"/>
  <c r="Q15" i="30"/>
  <c r="R15" i="30"/>
  <c r="T15" i="30"/>
  <c r="P15" i="30"/>
  <c r="F15" i="30"/>
  <c r="E15" i="30"/>
  <c r="D15" i="30"/>
  <c r="C15" i="30"/>
  <c r="B15" i="30"/>
  <c r="CZ14" i="30"/>
  <c r="DA14" i="30"/>
  <c r="CP14" i="30"/>
  <c r="CO14" i="30"/>
  <c r="CD14" i="30"/>
  <c r="CE14" i="30"/>
  <c r="BT14" i="30"/>
  <c r="BS14" i="30"/>
  <c r="BH14" i="30"/>
  <c r="BI14" i="30"/>
  <c r="AX14" i="30"/>
  <c r="AW14" i="30"/>
  <c r="AL14" i="30"/>
  <c r="AM14" i="30"/>
  <c r="AB14" i="30"/>
  <c r="AA14" i="30"/>
  <c r="P14" i="30"/>
  <c r="F14" i="30"/>
  <c r="E14" i="30"/>
  <c r="D14" i="30"/>
  <c r="C14" i="30"/>
  <c r="G14" i="30"/>
  <c r="B14" i="30"/>
  <c r="CZ13" i="30"/>
  <c r="DA13" i="30"/>
  <c r="CP13" i="30"/>
  <c r="CO13" i="30"/>
  <c r="CD13" i="30"/>
  <c r="CE13" i="30"/>
  <c r="BT13" i="30"/>
  <c r="BS13" i="30"/>
  <c r="BH13" i="30"/>
  <c r="BI13" i="30"/>
  <c r="AX13" i="30"/>
  <c r="AW13" i="30"/>
  <c r="AL13" i="30"/>
  <c r="AM13" i="30"/>
  <c r="AB13" i="30"/>
  <c r="AA13" i="30"/>
  <c r="P13" i="30"/>
  <c r="F13" i="30"/>
  <c r="E13" i="30"/>
  <c r="D13" i="30"/>
  <c r="C13" i="30"/>
  <c r="B13" i="30"/>
  <c r="DA12" i="30"/>
  <c r="CZ12" i="30"/>
  <c r="CO12" i="30"/>
  <c r="CP12" i="30"/>
  <c r="CE12" i="30"/>
  <c r="CD12" i="30"/>
  <c r="BS12" i="30"/>
  <c r="BT12" i="30"/>
  <c r="BI12" i="30"/>
  <c r="BH12" i="30"/>
  <c r="AW12" i="30"/>
  <c r="AX12" i="30"/>
  <c r="AM12" i="30"/>
  <c r="AL12" i="30"/>
  <c r="AA12" i="30"/>
  <c r="AB12" i="30"/>
  <c r="R12" i="30"/>
  <c r="T12" i="30"/>
  <c r="Q12" i="30"/>
  <c r="P12" i="30"/>
  <c r="F12" i="30"/>
  <c r="E12" i="30"/>
  <c r="D12" i="30"/>
  <c r="C12" i="30"/>
  <c r="B12" i="30"/>
  <c r="G12" i="30"/>
  <c r="CZ11" i="30"/>
  <c r="DA11" i="30"/>
  <c r="CO11" i="30"/>
  <c r="CP11" i="30"/>
  <c r="CE11" i="30"/>
  <c r="CD11" i="30"/>
  <c r="BS11" i="30"/>
  <c r="BT11" i="30"/>
  <c r="BH11" i="30"/>
  <c r="BI11" i="30"/>
  <c r="AW11" i="30"/>
  <c r="AX11" i="30"/>
  <c r="AL11" i="30"/>
  <c r="AM11" i="30"/>
  <c r="AA11" i="30"/>
  <c r="AB11" i="30"/>
  <c r="P11" i="30"/>
  <c r="F11" i="30"/>
  <c r="E11" i="30"/>
  <c r="D11" i="30"/>
  <c r="C11" i="30"/>
  <c r="B11" i="30"/>
  <c r="DA10" i="30"/>
  <c r="CZ10" i="30"/>
  <c r="CP10" i="30"/>
  <c r="CO10" i="30"/>
  <c r="CD10" i="30"/>
  <c r="CE10" i="30"/>
  <c r="BT10" i="30"/>
  <c r="BS10" i="30"/>
  <c r="BI10" i="30"/>
  <c r="BH10" i="30"/>
  <c r="AX10" i="30"/>
  <c r="AW10" i="30"/>
  <c r="AM10" i="30"/>
  <c r="AL10" i="30"/>
  <c r="AB10" i="30"/>
  <c r="AA10" i="30"/>
  <c r="Q10" i="30"/>
  <c r="R10" i="30"/>
  <c r="T10" i="30"/>
  <c r="P10" i="30"/>
  <c r="F10" i="30"/>
  <c r="E10" i="30"/>
  <c r="D10" i="30"/>
  <c r="C10" i="30"/>
  <c r="G10" i="30"/>
  <c r="B10" i="30"/>
  <c r="CZ9" i="30"/>
  <c r="DA9" i="30"/>
  <c r="CO9" i="30"/>
  <c r="CP9" i="30"/>
  <c r="CD9" i="30"/>
  <c r="CE9" i="30"/>
  <c r="BT9" i="30"/>
  <c r="BS9" i="30"/>
  <c r="BH9" i="30"/>
  <c r="BI9" i="30"/>
  <c r="AW9" i="30"/>
  <c r="AX9" i="30"/>
  <c r="AL9" i="30"/>
  <c r="AM9" i="30"/>
  <c r="AA9" i="30"/>
  <c r="AB9" i="30"/>
  <c r="R9" i="30"/>
  <c r="T9" i="30"/>
  <c r="P9" i="30"/>
  <c r="Q9" i="30"/>
  <c r="F9" i="30"/>
  <c r="E9" i="30"/>
  <c r="D9" i="30"/>
  <c r="C9" i="30"/>
  <c r="G9" i="30"/>
  <c r="B9" i="30"/>
  <c r="DA8" i="30"/>
  <c r="CZ8" i="30"/>
  <c r="CO8" i="30"/>
  <c r="CP8" i="30"/>
  <c r="CE8" i="30"/>
  <c r="CD8" i="30"/>
  <c r="BT8" i="30"/>
  <c r="BS8" i="30"/>
  <c r="BI8" i="30"/>
  <c r="BH8" i="30"/>
  <c r="AW8" i="30"/>
  <c r="AX8" i="30"/>
  <c r="AM8" i="30"/>
  <c r="AL8" i="30"/>
  <c r="AB8" i="30"/>
  <c r="AA8" i="30"/>
  <c r="F8" i="30"/>
  <c r="E8" i="30"/>
  <c r="D8" i="30"/>
  <c r="C8" i="30"/>
  <c r="B8" i="30"/>
  <c r="G8" i="30"/>
  <c r="N8" i="30"/>
  <c r="DA7" i="30"/>
  <c r="CZ7" i="30"/>
  <c r="CP7" i="30"/>
  <c r="CO7" i="30"/>
  <c r="CE7" i="30"/>
  <c r="CD7" i="30"/>
  <c r="BS7" i="30"/>
  <c r="BT7" i="30"/>
  <c r="BI7" i="30"/>
  <c r="BH7" i="30"/>
  <c r="AX7" i="30"/>
  <c r="AW7" i="30"/>
  <c r="AM7" i="30"/>
  <c r="AL7" i="30"/>
  <c r="AA7" i="30"/>
  <c r="AB7" i="30"/>
  <c r="Q7" i="30"/>
  <c r="R7" i="30"/>
  <c r="T7" i="30"/>
  <c r="P7" i="30"/>
  <c r="F7" i="30"/>
  <c r="E7" i="30"/>
  <c r="D7" i="30"/>
  <c r="C7" i="30"/>
  <c r="G7" i="30"/>
  <c r="B7" i="30"/>
  <c r="DA6" i="30"/>
  <c r="CZ6" i="30"/>
  <c r="CO6" i="30"/>
  <c r="CP6" i="30"/>
  <c r="CD6" i="30"/>
  <c r="CE6" i="30"/>
  <c r="BS6" i="30"/>
  <c r="BT6" i="30"/>
  <c r="BH6" i="30"/>
  <c r="BI6" i="30"/>
  <c r="AX6" i="30"/>
  <c r="AW6" i="30"/>
  <c r="AL6" i="30"/>
  <c r="AM6" i="30"/>
  <c r="AB6" i="30"/>
  <c r="AA6" i="30"/>
  <c r="P6" i="30"/>
  <c r="Q6" i="30"/>
  <c r="R6" i="30"/>
  <c r="T6" i="30"/>
  <c r="F6" i="30"/>
  <c r="E6" i="30"/>
  <c r="D6" i="30"/>
  <c r="C6" i="30"/>
  <c r="G6" i="30"/>
  <c r="B6" i="30"/>
  <c r="CZ5" i="30"/>
  <c r="CP5" i="30"/>
  <c r="CO5" i="30"/>
  <c r="CD5" i="30"/>
  <c r="BS5" i="30"/>
  <c r="BH5" i="30"/>
  <c r="AX5" i="30"/>
  <c r="AW5" i="30"/>
  <c r="AL5" i="30"/>
  <c r="AA5" i="30"/>
  <c r="AA30" i="30"/>
  <c r="P5" i="30"/>
  <c r="F5" i="30"/>
  <c r="F29" i="30"/>
  <c r="F31" i="30"/>
  <c r="E5" i="30"/>
  <c r="D5" i="30"/>
  <c r="D29" i="30"/>
  <c r="D31" i="30"/>
  <c r="C5" i="30"/>
  <c r="B5" i="30"/>
  <c r="B29" i="30"/>
  <c r="B31" i="30"/>
  <c r="W3" i="30"/>
  <c r="W35" i="30"/>
  <c r="G20" i="28"/>
  <c r="H20" i="28"/>
  <c r="I20" i="28"/>
  <c r="CV35" i="29"/>
  <c r="CK35" i="29"/>
  <c r="BZ35" i="29"/>
  <c r="BO35" i="29"/>
  <c r="BD35" i="29"/>
  <c r="AS35" i="29"/>
  <c r="AH35" i="29"/>
  <c r="W35" i="29"/>
  <c r="L35" i="29"/>
  <c r="CV3" i="29"/>
  <c r="CK3" i="29"/>
  <c r="BZ3" i="29"/>
  <c r="BO3" i="29"/>
  <c r="BD3" i="29"/>
  <c r="AS3" i="29"/>
  <c r="AH3" i="29"/>
  <c r="W3" i="29"/>
  <c r="Q8" i="29"/>
  <c r="CY62" i="29"/>
  <c r="CX62" i="29"/>
  <c r="CN62" i="29"/>
  <c r="CM62" i="29"/>
  <c r="CC62" i="29"/>
  <c r="CB62" i="29"/>
  <c r="BR62" i="29"/>
  <c r="BQ62" i="29"/>
  <c r="BG62" i="29"/>
  <c r="BF62" i="29"/>
  <c r="AV62" i="29"/>
  <c r="AU62" i="29"/>
  <c r="AK62" i="29"/>
  <c r="AJ62" i="29"/>
  <c r="Z62" i="29"/>
  <c r="Y62" i="29"/>
  <c r="O62" i="29"/>
  <c r="M62" i="29"/>
  <c r="CZ61" i="29"/>
  <c r="DA61" i="29"/>
  <c r="CP61" i="29"/>
  <c r="CO61" i="29"/>
  <c r="CD61" i="29"/>
  <c r="CE61" i="29"/>
  <c r="BS61" i="29"/>
  <c r="BT61" i="29"/>
  <c r="BH61" i="29"/>
  <c r="BI61" i="29"/>
  <c r="AW61" i="29"/>
  <c r="AX61" i="29"/>
  <c r="AL61" i="29"/>
  <c r="AM61" i="29"/>
  <c r="AB61" i="29"/>
  <c r="AA61" i="29"/>
  <c r="U61" i="29"/>
  <c r="X61" i="29"/>
  <c r="P61" i="29"/>
  <c r="Q61" i="29"/>
  <c r="R61" i="29"/>
  <c r="T61" i="29"/>
  <c r="N61" i="29"/>
  <c r="DA60" i="29"/>
  <c r="CZ60" i="29"/>
  <c r="CP60" i="29"/>
  <c r="CO60" i="29"/>
  <c r="CE60" i="29"/>
  <c r="CD60" i="29"/>
  <c r="BT60" i="29"/>
  <c r="BS60" i="29"/>
  <c r="BI60" i="29"/>
  <c r="BH60" i="29"/>
  <c r="AX60" i="29"/>
  <c r="AW60" i="29"/>
  <c r="AM60" i="29"/>
  <c r="AL60" i="29"/>
  <c r="AB60" i="29"/>
  <c r="AA60" i="29"/>
  <c r="N60" i="29"/>
  <c r="P60" i="29"/>
  <c r="DA59" i="29"/>
  <c r="CZ59" i="29"/>
  <c r="CP59" i="29"/>
  <c r="CO59" i="29"/>
  <c r="CE59" i="29"/>
  <c r="CD59" i="29"/>
  <c r="BT59" i="29"/>
  <c r="BS59" i="29"/>
  <c r="BI59" i="29"/>
  <c r="BH59" i="29"/>
  <c r="AW59" i="29"/>
  <c r="AX59" i="29"/>
  <c r="AL59" i="29"/>
  <c r="AM59" i="29"/>
  <c r="AA59" i="29"/>
  <c r="AB59" i="29"/>
  <c r="Q59" i="29"/>
  <c r="R59" i="29"/>
  <c r="T59" i="29"/>
  <c r="U59" i="29"/>
  <c r="X59" i="29"/>
  <c r="P59" i="29"/>
  <c r="N59" i="29"/>
  <c r="CZ58" i="29"/>
  <c r="DA58" i="29"/>
  <c r="CP58" i="29"/>
  <c r="CO58" i="29"/>
  <c r="CD58" i="29"/>
  <c r="CE58" i="29"/>
  <c r="BS58" i="29"/>
  <c r="BT58" i="29"/>
  <c r="BH58" i="29"/>
  <c r="BI58" i="29"/>
  <c r="AX58" i="29"/>
  <c r="AW58" i="29"/>
  <c r="AL58" i="29"/>
  <c r="AM58" i="29"/>
  <c r="AA58" i="29"/>
  <c r="AB58" i="29"/>
  <c r="N58" i="29"/>
  <c r="P58" i="29"/>
  <c r="CZ57" i="29"/>
  <c r="DA57" i="29"/>
  <c r="CO57" i="29"/>
  <c r="CP57" i="29"/>
  <c r="CE57" i="29"/>
  <c r="CD57" i="29"/>
  <c r="BS57" i="29"/>
  <c r="BT57" i="29"/>
  <c r="BH57" i="29"/>
  <c r="BI57" i="29"/>
  <c r="AW57" i="29"/>
  <c r="AX57" i="29"/>
  <c r="AM57" i="29"/>
  <c r="AL57" i="29"/>
  <c r="AA57" i="29"/>
  <c r="AB57" i="29"/>
  <c r="P57" i="29"/>
  <c r="N57" i="29"/>
  <c r="CZ56" i="29"/>
  <c r="DA56" i="29"/>
  <c r="CO56" i="29"/>
  <c r="CP56" i="29"/>
  <c r="CD56" i="29"/>
  <c r="CE56" i="29"/>
  <c r="BT56" i="29"/>
  <c r="BS56" i="29"/>
  <c r="BH56" i="29"/>
  <c r="BI56" i="29"/>
  <c r="AW56" i="29"/>
  <c r="AX56" i="29"/>
  <c r="AL56" i="29"/>
  <c r="AM56" i="29"/>
  <c r="AA56" i="29"/>
  <c r="AB56" i="29"/>
  <c r="R56" i="29"/>
  <c r="T56" i="29"/>
  <c r="U56" i="29"/>
  <c r="X56" i="29"/>
  <c r="P56" i="29"/>
  <c r="Q56" i="29"/>
  <c r="N56" i="29"/>
  <c r="CZ55" i="29"/>
  <c r="DA55" i="29"/>
  <c r="CO55" i="29"/>
  <c r="CP55" i="29"/>
  <c r="CD55" i="29"/>
  <c r="CE55" i="29"/>
  <c r="BS55" i="29"/>
  <c r="BT55" i="29"/>
  <c r="BI55" i="29"/>
  <c r="BH55" i="29"/>
  <c r="AW55" i="29"/>
  <c r="AX55" i="29"/>
  <c r="AL55" i="29"/>
  <c r="AM55" i="29"/>
  <c r="AA55" i="29"/>
  <c r="AB55" i="29"/>
  <c r="U55" i="29"/>
  <c r="X55" i="29"/>
  <c r="Q55" i="29"/>
  <c r="R55" i="29"/>
  <c r="T55" i="29"/>
  <c r="P55" i="29"/>
  <c r="N55" i="29"/>
  <c r="CZ54" i="29"/>
  <c r="DA54" i="29"/>
  <c r="CP54" i="29"/>
  <c r="CO54" i="29"/>
  <c r="CD54" i="29"/>
  <c r="CE54" i="29"/>
  <c r="BS54" i="29"/>
  <c r="BT54" i="29"/>
  <c r="BH54" i="29"/>
  <c r="BI54" i="29"/>
  <c r="AX54" i="29"/>
  <c r="AW54" i="29"/>
  <c r="AL54" i="29"/>
  <c r="AM54" i="29"/>
  <c r="AA54" i="29"/>
  <c r="AB54" i="29"/>
  <c r="P54" i="29"/>
  <c r="N54" i="29"/>
  <c r="DA53" i="29"/>
  <c r="CZ53" i="29"/>
  <c r="CO53" i="29"/>
  <c r="CP53" i="29"/>
  <c r="CD53" i="29"/>
  <c r="CE53" i="29"/>
  <c r="BS53" i="29"/>
  <c r="BT53" i="29"/>
  <c r="BI53" i="29"/>
  <c r="BH53" i="29"/>
  <c r="AW53" i="29"/>
  <c r="AX53" i="29"/>
  <c r="AL53" i="29"/>
  <c r="AM53" i="29"/>
  <c r="AA53" i="29"/>
  <c r="AB53" i="29"/>
  <c r="Q53" i="29"/>
  <c r="R53" i="29"/>
  <c r="T53" i="29"/>
  <c r="U53" i="29"/>
  <c r="X53" i="29"/>
  <c r="P53" i="29"/>
  <c r="N53" i="29"/>
  <c r="CZ52" i="29"/>
  <c r="DA52" i="29"/>
  <c r="CP52" i="29"/>
  <c r="CO52" i="29"/>
  <c r="CE52" i="29"/>
  <c r="CD52" i="29"/>
  <c r="BT52" i="29"/>
  <c r="BS52" i="29"/>
  <c r="BI52" i="29"/>
  <c r="BH52" i="29"/>
  <c r="AX52" i="29"/>
  <c r="AW52" i="29"/>
  <c r="AM52" i="29"/>
  <c r="AL52" i="29"/>
  <c r="AB52" i="29"/>
  <c r="AA52" i="29"/>
  <c r="N52" i="29"/>
  <c r="P52" i="29"/>
  <c r="DA51" i="29"/>
  <c r="CZ51" i="29"/>
  <c r="CP51" i="29"/>
  <c r="CO51" i="29"/>
  <c r="CE51" i="29"/>
  <c r="CD51" i="29"/>
  <c r="BT51" i="29"/>
  <c r="BS51" i="29"/>
  <c r="BI51" i="29"/>
  <c r="BH51" i="29"/>
  <c r="AX51" i="29"/>
  <c r="AW51" i="29"/>
  <c r="AM51" i="29"/>
  <c r="AL51" i="29"/>
  <c r="AB51" i="29"/>
  <c r="AA51" i="29"/>
  <c r="T51" i="29"/>
  <c r="Q51" i="29"/>
  <c r="R51" i="29"/>
  <c r="N51" i="29"/>
  <c r="P51" i="29"/>
  <c r="DA50" i="29"/>
  <c r="CZ50" i="29"/>
  <c r="CP50" i="29"/>
  <c r="CO50" i="29"/>
  <c r="CE50" i="29"/>
  <c r="CD50" i="29"/>
  <c r="BT50" i="29"/>
  <c r="BS50" i="29"/>
  <c r="BI50" i="29"/>
  <c r="BH50" i="29"/>
  <c r="AX50" i="29"/>
  <c r="AW50" i="29"/>
  <c r="AM50" i="29"/>
  <c r="AL50" i="29"/>
  <c r="AB50" i="29"/>
  <c r="AA50" i="29"/>
  <c r="Q50" i="29"/>
  <c r="R50" i="29"/>
  <c r="T50" i="29"/>
  <c r="N50" i="29"/>
  <c r="P50" i="29"/>
  <c r="DA49" i="29"/>
  <c r="CZ49" i="29"/>
  <c r="CP49" i="29"/>
  <c r="CO49" i="29"/>
  <c r="CE49" i="29"/>
  <c r="CD49" i="29"/>
  <c r="BT49" i="29"/>
  <c r="BS49" i="29"/>
  <c r="BI49" i="29"/>
  <c r="BH49" i="29"/>
  <c r="AX49" i="29"/>
  <c r="AW49" i="29"/>
  <c r="AM49" i="29"/>
  <c r="AL49" i="29"/>
  <c r="AB49" i="29"/>
  <c r="AA49" i="29"/>
  <c r="Q49" i="29"/>
  <c r="R49" i="29"/>
  <c r="T49" i="29"/>
  <c r="N49" i="29"/>
  <c r="P49" i="29"/>
  <c r="DA48" i="29"/>
  <c r="CZ48" i="29"/>
  <c r="CP48" i="29"/>
  <c r="CO48" i="29"/>
  <c r="CE48" i="29"/>
  <c r="CD48" i="29"/>
  <c r="BT48" i="29"/>
  <c r="BS48" i="29"/>
  <c r="BI48" i="29"/>
  <c r="BH48" i="29"/>
  <c r="AX48" i="29"/>
  <c r="AW48" i="29"/>
  <c r="AM48" i="29"/>
  <c r="AL48" i="29"/>
  <c r="AB48" i="29"/>
  <c r="AA48" i="29"/>
  <c r="N48" i="29"/>
  <c r="P48" i="29"/>
  <c r="DA47" i="29"/>
  <c r="CZ47" i="29"/>
  <c r="CP47" i="29"/>
  <c r="CO47" i="29"/>
  <c r="CE47" i="29"/>
  <c r="CD47" i="29"/>
  <c r="BT47" i="29"/>
  <c r="BS47" i="29"/>
  <c r="BI47" i="29"/>
  <c r="BH47" i="29"/>
  <c r="AX47" i="29"/>
  <c r="AW47" i="29"/>
  <c r="AM47" i="29"/>
  <c r="AL47" i="29"/>
  <c r="AB47" i="29"/>
  <c r="AA47" i="29"/>
  <c r="T47" i="29"/>
  <c r="Q47" i="29"/>
  <c r="R47" i="29"/>
  <c r="N47" i="29"/>
  <c r="P47" i="29"/>
  <c r="DA46" i="29"/>
  <c r="CZ46" i="29"/>
  <c r="CP46" i="29"/>
  <c r="CO46" i="29"/>
  <c r="CE46" i="29"/>
  <c r="CD46" i="29"/>
  <c r="BT46" i="29"/>
  <c r="BS46" i="29"/>
  <c r="BI46" i="29"/>
  <c r="BH46" i="29"/>
  <c r="AX46" i="29"/>
  <c r="AW46" i="29"/>
  <c r="AM46" i="29"/>
  <c r="AL46" i="29"/>
  <c r="AB46" i="29"/>
  <c r="AA46" i="29"/>
  <c r="Q46" i="29"/>
  <c r="R46" i="29"/>
  <c r="T46" i="29"/>
  <c r="N46" i="29"/>
  <c r="P46" i="29"/>
  <c r="DA45" i="29"/>
  <c r="CZ45" i="29"/>
  <c r="CP45" i="29"/>
  <c r="CO45" i="29"/>
  <c r="CE45" i="29"/>
  <c r="CD45" i="29"/>
  <c r="BT45" i="29"/>
  <c r="BS45" i="29"/>
  <c r="BI45" i="29"/>
  <c r="BH45" i="29"/>
  <c r="AX45" i="29"/>
  <c r="AW45" i="29"/>
  <c r="AM45" i="29"/>
  <c r="AL45" i="29"/>
  <c r="AB45" i="29"/>
  <c r="AA45" i="29"/>
  <c r="N45" i="29"/>
  <c r="P45" i="29"/>
  <c r="DA44" i="29"/>
  <c r="CZ44" i="29"/>
  <c r="CP44" i="29"/>
  <c r="CO44" i="29"/>
  <c r="CE44" i="29"/>
  <c r="CD44" i="29"/>
  <c r="BT44" i="29"/>
  <c r="BS44" i="29"/>
  <c r="BI44" i="29"/>
  <c r="BH44" i="29"/>
  <c r="AX44" i="29"/>
  <c r="AW44" i="29"/>
  <c r="AM44" i="29"/>
  <c r="AL44" i="29"/>
  <c r="AB44" i="29"/>
  <c r="AA44" i="29"/>
  <c r="N44" i="29"/>
  <c r="P44" i="29"/>
  <c r="DA43" i="29"/>
  <c r="CZ43" i="29"/>
  <c r="CP43" i="29"/>
  <c r="CO43" i="29"/>
  <c r="CE43" i="29"/>
  <c r="CD43" i="29"/>
  <c r="BT43" i="29"/>
  <c r="BS43" i="29"/>
  <c r="BI43" i="29"/>
  <c r="BH43" i="29"/>
  <c r="AX43" i="29"/>
  <c r="AW43" i="29"/>
  <c r="AM43" i="29"/>
  <c r="AL43" i="29"/>
  <c r="AA43" i="29"/>
  <c r="AB43" i="29"/>
  <c r="N43" i="29"/>
  <c r="P43" i="29"/>
  <c r="CZ42" i="29"/>
  <c r="DA42" i="29"/>
  <c r="CP42" i="29"/>
  <c r="CO42" i="29"/>
  <c r="CE42" i="29"/>
  <c r="CD42" i="29"/>
  <c r="BT42" i="29"/>
  <c r="BS42" i="29"/>
  <c r="BH42" i="29"/>
  <c r="BI42" i="29"/>
  <c r="AX42" i="29"/>
  <c r="AW42" i="29"/>
  <c r="AM42" i="29"/>
  <c r="AL42" i="29"/>
  <c r="AB42" i="29"/>
  <c r="AA42" i="29"/>
  <c r="N42" i="29"/>
  <c r="P42" i="29"/>
  <c r="DA41" i="29"/>
  <c r="CZ41" i="29"/>
  <c r="CP41" i="29"/>
  <c r="CO41" i="29"/>
  <c r="CE41" i="29"/>
  <c r="CD41" i="29"/>
  <c r="BS41" i="29"/>
  <c r="BT41" i="29"/>
  <c r="BI41" i="29"/>
  <c r="BH41" i="29"/>
  <c r="AX41" i="29"/>
  <c r="AW41" i="29"/>
  <c r="AM41" i="29"/>
  <c r="AL41" i="29"/>
  <c r="AA41" i="29"/>
  <c r="AB41" i="29"/>
  <c r="N41" i="29"/>
  <c r="P41" i="29"/>
  <c r="DA40" i="29"/>
  <c r="CZ40" i="29"/>
  <c r="CP40" i="29"/>
  <c r="CO40" i="29"/>
  <c r="CD40" i="29"/>
  <c r="CE40" i="29"/>
  <c r="BT40" i="29"/>
  <c r="BS40" i="29"/>
  <c r="BH40" i="29"/>
  <c r="BI40" i="29"/>
  <c r="AX40" i="29"/>
  <c r="AW40" i="29"/>
  <c r="AL40" i="29"/>
  <c r="AM40" i="29"/>
  <c r="AB40" i="29"/>
  <c r="AA40" i="29"/>
  <c r="DA39" i="29"/>
  <c r="CZ39" i="29"/>
  <c r="CO39" i="29"/>
  <c r="CP39" i="29"/>
  <c r="CE39" i="29"/>
  <c r="CD39" i="29"/>
  <c r="BT39" i="29"/>
  <c r="BS39" i="29"/>
  <c r="BI39" i="29"/>
  <c r="BH39" i="29"/>
  <c r="AW39" i="29"/>
  <c r="AX39" i="29"/>
  <c r="AL39" i="29"/>
  <c r="AM39" i="29"/>
  <c r="AB39" i="29"/>
  <c r="AA39" i="29"/>
  <c r="T39" i="29"/>
  <c r="U39" i="29"/>
  <c r="X39" i="29"/>
  <c r="P39" i="29"/>
  <c r="Q39" i="29"/>
  <c r="R39" i="29"/>
  <c r="N39" i="29"/>
  <c r="DA38" i="29"/>
  <c r="CZ38" i="29"/>
  <c r="CO38" i="29"/>
  <c r="CP38" i="29"/>
  <c r="CE38" i="29"/>
  <c r="CD38" i="29"/>
  <c r="BS38" i="29"/>
  <c r="BT38" i="29"/>
  <c r="BI38" i="29"/>
  <c r="BH38" i="29"/>
  <c r="AW38" i="29"/>
  <c r="AX38" i="29"/>
  <c r="AM38" i="29"/>
  <c r="AL38" i="29"/>
  <c r="AA38" i="29"/>
  <c r="AB38" i="29"/>
  <c r="Q38" i="29"/>
  <c r="R38" i="29"/>
  <c r="T38" i="29"/>
  <c r="N38" i="29"/>
  <c r="P38" i="29"/>
  <c r="CZ37" i="29"/>
  <c r="CP37" i="29"/>
  <c r="CO37" i="29"/>
  <c r="CD37" i="29"/>
  <c r="BT37" i="29"/>
  <c r="BS37" i="29"/>
  <c r="BH37" i="29"/>
  <c r="AX37" i="29"/>
  <c r="AW37" i="29"/>
  <c r="AL37" i="29"/>
  <c r="AB37" i="29"/>
  <c r="AB62" i="29"/>
  <c r="AA37" i="29"/>
  <c r="P37" i="29"/>
  <c r="N37" i="29"/>
  <c r="CY30" i="29"/>
  <c r="CX30" i="29"/>
  <c r="CN30" i="29"/>
  <c r="CM30" i="29"/>
  <c r="CC30" i="29"/>
  <c r="CB30" i="29"/>
  <c r="BR30" i="29"/>
  <c r="BQ30" i="29"/>
  <c r="BG30" i="29"/>
  <c r="BF30" i="29"/>
  <c r="AV30" i="29"/>
  <c r="AU30" i="29"/>
  <c r="AK30" i="29"/>
  <c r="AJ30" i="29"/>
  <c r="Z30" i="29"/>
  <c r="Y30" i="29"/>
  <c r="O30" i="29"/>
  <c r="M30" i="29"/>
  <c r="F30" i="29"/>
  <c r="E30" i="29"/>
  <c r="D30" i="29"/>
  <c r="C30" i="29"/>
  <c r="B30" i="29"/>
  <c r="DA29" i="29"/>
  <c r="CZ29" i="29"/>
  <c r="CP29" i="29"/>
  <c r="CO29" i="29"/>
  <c r="CD29" i="29"/>
  <c r="CE29" i="29"/>
  <c r="BT29" i="29"/>
  <c r="BS29" i="29"/>
  <c r="BI29" i="29"/>
  <c r="BH29" i="29"/>
  <c r="AX29" i="29"/>
  <c r="AW29" i="29"/>
  <c r="AL29" i="29"/>
  <c r="AM29" i="29"/>
  <c r="AB29" i="29"/>
  <c r="AA29" i="29"/>
  <c r="Q29" i="29"/>
  <c r="R29" i="29"/>
  <c r="T29" i="29"/>
  <c r="P29" i="29"/>
  <c r="U29" i="29"/>
  <c r="X29" i="29"/>
  <c r="CZ28" i="29"/>
  <c r="DA28" i="29"/>
  <c r="CP28" i="29"/>
  <c r="CO28" i="29"/>
  <c r="CD28" i="29"/>
  <c r="CE28" i="29"/>
  <c r="BS28" i="29"/>
  <c r="BT28" i="29"/>
  <c r="BH28" i="29"/>
  <c r="BI28" i="29"/>
  <c r="AW28" i="29"/>
  <c r="AX28" i="29"/>
  <c r="AL28" i="29"/>
  <c r="AM28" i="29"/>
  <c r="AB28" i="29"/>
  <c r="AA28" i="29"/>
  <c r="R28" i="29"/>
  <c r="T28" i="29"/>
  <c r="P28" i="29"/>
  <c r="Q28" i="29"/>
  <c r="DA27" i="29"/>
  <c r="CZ27" i="29"/>
  <c r="CP27" i="29"/>
  <c r="CO27" i="29"/>
  <c r="CD27" i="29"/>
  <c r="CE27" i="29"/>
  <c r="BT27" i="29"/>
  <c r="BS27" i="29"/>
  <c r="BI27" i="29"/>
  <c r="BH27" i="29"/>
  <c r="AX27" i="29"/>
  <c r="AW27" i="29"/>
  <c r="AL27" i="29"/>
  <c r="AM27" i="29"/>
  <c r="AB27" i="29"/>
  <c r="AA27" i="29"/>
  <c r="Q27" i="29"/>
  <c r="R27" i="29"/>
  <c r="T27" i="29"/>
  <c r="P27" i="29"/>
  <c r="U27" i="29"/>
  <c r="X27" i="29"/>
  <c r="DA26" i="29"/>
  <c r="CZ26" i="29"/>
  <c r="CO26" i="29"/>
  <c r="CP26" i="29"/>
  <c r="CE26" i="29"/>
  <c r="CD26" i="29"/>
  <c r="BS26" i="29"/>
  <c r="BT26" i="29"/>
  <c r="BI26" i="29"/>
  <c r="BH26" i="29"/>
  <c r="AW26" i="29"/>
  <c r="AX26" i="29"/>
  <c r="AM26" i="29"/>
  <c r="AL26" i="29"/>
  <c r="AA26" i="29"/>
  <c r="AB26" i="29"/>
  <c r="Q26" i="29"/>
  <c r="R26" i="29"/>
  <c r="T26" i="29"/>
  <c r="P26" i="29"/>
  <c r="U26" i="29"/>
  <c r="X26" i="29"/>
  <c r="F26" i="29"/>
  <c r="E26" i="29"/>
  <c r="D26" i="29"/>
  <c r="C26" i="29"/>
  <c r="B26" i="29"/>
  <c r="CZ25" i="29"/>
  <c r="DA25" i="29"/>
  <c r="CO25" i="29"/>
  <c r="CP25" i="29"/>
  <c r="CD25" i="29"/>
  <c r="CE25" i="29"/>
  <c r="BS25" i="29"/>
  <c r="BT25" i="29"/>
  <c r="BH25" i="29"/>
  <c r="BI25" i="29"/>
  <c r="AW25" i="29"/>
  <c r="AX25" i="29"/>
  <c r="AL25" i="29"/>
  <c r="AM25" i="29"/>
  <c r="AA25" i="29"/>
  <c r="AB25" i="29"/>
  <c r="P25" i="29"/>
  <c r="Q25" i="29"/>
  <c r="R25" i="29"/>
  <c r="T25" i="29"/>
  <c r="F25" i="29"/>
  <c r="E25" i="29"/>
  <c r="D25" i="29"/>
  <c r="C25" i="29"/>
  <c r="B25" i="29"/>
  <c r="G25" i="29"/>
  <c r="CZ24" i="29"/>
  <c r="DA24" i="29"/>
  <c r="CP24" i="29"/>
  <c r="CO24" i="29"/>
  <c r="CD24" i="29"/>
  <c r="CE24" i="29"/>
  <c r="BT24" i="29"/>
  <c r="BS24" i="29"/>
  <c r="BH24" i="29"/>
  <c r="BI24" i="29"/>
  <c r="AX24" i="29"/>
  <c r="AW24" i="29"/>
  <c r="AL24" i="29"/>
  <c r="AM24" i="29"/>
  <c r="AB24" i="29"/>
  <c r="AA24" i="29"/>
  <c r="P24" i="29"/>
  <c r="Q24" i="29"/>
  <c r="R24" i="29"/>
  <c r="T24" i="29"/>
  <c r="T88" i="29"/>
  <c r="F24" i="29"/>
  <c r="E24" i="29"/>
  <c r="D24" i="29"/>
  <c r="C24" i="29"/>
  <c r="G24" i="29"/>
  <c r="B24" i="29"/>
  <c r="DA23" i="29"/>
  <c r="CZ23" i="29"/>
  <c r="CO23" i="29"/>
  <c r="CP23" i="29"/>
  <c r="CE23" i="29"/>
  <c r="CD23" i="29"/>
  <c r="BS23" i="29"/>
  <c r="BT23" i="29"/>
  <c r="BI23" i="29"/>
  <c r="BH23" i="29"/>
  <c r="AW23" i="29"/>
  <c r="AX23" i="29"/>
  <c r="AM23" i="29"/>
  <c r="AL23" i="29"/>
  <c r="AA23" i="29"/>
  <c r="AB23" i="29"/>
  <c r="R23" i="29"/>
  <c r="T23" i="29"/>
  <c r="T87" i="29"/>
  <c r="Q23" i="29"/>
  <c r="P23" i="29"/>
  <c r="U23" i="29"/>
  <c r="X23" i="29"/>
  <c r="F23" i="29"/>
  <c r="E23" i="29"/>
  <c r="D23" i="29"/>
  <c r="C23" i="29"/>
  <c r="B23" i="29"/>
  <c r="G23" i="29"/>
  <c r="DA22" i="29"/>
  <c r="CZ22" i="29"/>
  <c r="CO22" i="29"/>
  <c r="CP22" i="29"/>
  <c r="CE22" i="29"/>
  <c r="CD22" i="29"/>
  <c r="BS22" i="29"/>
  <c r="BT22" i="29"/>
  <c r="BI22" i="29"/>
  <c r="BH22" i="29"/>
  <c r="AW22" i="29"/>
  <c r="AX22" i="29"/>
  <c r="AM22" i="29"/>
  <c r="AL22" i="29"/>
  <c r="AA22" i="29"/>
  <c r="AB22" i="29"/>
  <c r="Q22" i="29"/>
  <c r="R22" i="29"/>
  <c r="T22" i="29"/>
  <c r="P22" i="29"/>
  <c r="F22" i="29"/>
  <c r="E22" i="29"/>
  <c r="D22" i="29"/>
  <c r="C22" i="29"/>
  <c r="B22" i="29"/>
  <c r="G22" i="29"/>
  <c r="CZ21" i="29"/>
  <c r="DA21" i="29"/>
  <c r="CP21" i="29"/>
  <c r="CO21" i="29"/>
  <c r="CE21" i="29"/>
  <c r="CD21" i="29"/>
  <c r="BT21" i="29"/>
  <c r="BS21" i="29"/>
  <c r="BH21" i="29"/>
  <c r="BI21" i="29"/>
  <c r="AX21" i="29"/>
  <c r="AW21" i="29"/>
  <c r="AM21" i="29"/>
  <c r="AL21" i="29"/>
  <c r="AB21" i="29"/>
  <c r="AA21" i="29"/>
  <c r="P21" i="29"/>
  <c r="F21" i="29"/>
  <c r="E21" i="29"/>
  <c r="D21" i="29"/>
  <c r="C21" i="29"/>
  <c r="G21" i="29"/>
  <c r="B21" i="29"/>
  <c r="CZ20" i="29"/>
  <c r="DA20" i="29"/>
  <c r="CO20" i="29"/>
  <c r="CP20" i="29"/>
  <c r="CD20" i="29"/>
  <c r="CE20" i="29"/>
  <c r="BS20" i="29"/>
  <c r="BT20" i="29"/>
  <c r="BH20" i="29"/>
  <c r="BI20" i="29"/>
  <c r="AX20" i="29"/>
  <c r="AW20" i="29"/>
  <c r="AL20" i="29"/>
  <c r="AM20" i="29"/>
  <c r="AB20" i="29"/>
  <c r="AA20" i="29"/>
  <c r="T20" i="29"/>
  <c r="R20" i="29"/>
  <c r="P20" i="29"/>
  <c r="Q20" i="29"/>
  <c r="F20" i="29"/>
  <c r="E20" i="29"/>
  <c r="D20" i="29"/>
  <c r="C20" i="29"/>
  <c r="B20" i="29"/>
  <c r="G20" i="29"/>
  <c r="DA19" i="29"/>
  <c r="CZ19" i="29"/>
  <c r="CO19" i="29"/>
  <c r="CP19" i="29"/>
  <c r="CE19" i="29"/>
  <c r="CD19" i="29"/>
  <c r="BS19" i="29"/>
  <c r="BT19" i="29"/>
  <c r="BI19" i="29"/>
  <c r="BH19" i="29"/>
  <c r="AW19" i="29"/>
  <c r="AX19" i="29"/>
  <c r="AM19" i="29"/>
  <c r="AL19" i="29"/>
  <c r="AA19" i="29"/>
  <c r="AB19" i="29"/>
  <c r="Q19" i="29"/>
  <c r="R19" i="29"/>
  <c r="T19" i="29"/>
  <c r="T83" i="29"/>
  <c r="P19" i="29"/>
  <c r="F19" i="29"/>
  <c r="E19" i="29"/>
  <c r="D19" i="29"/>
  <c r="C19" i="29"/>
  <c r="B19" i="29"/>
  <c r="G19" i="29"/>
  <c r="CZ18" i="29"/>
  <c r="DA18" i="29"/>
  <c r="CP18" i="29"/>
  <c r="CO18" i="29"/>
  <c r="CD18" i="29"/>
  <c r="CE18" i="29"/>
  <c r="BT18" i="29"/>
  <c r="BS18" i="29"/>
  <c r="BH18" i="29"/>
  <c r="BI18" i="29"/>
  <c r="AX18" i="29"/>
  <c r="AW18" i="29"/>
  <c r="AL18" i="29"/>
  <c r="AM18" i="29"/>
  <c r="AB18" i="29"/>
  <c r="AA18" i="29"/>
  <c r="P18" i="29"/>
  <c r="Q18" i="29"/>
  <c r="R18" i="29"/>
  <c r="T18" i="29"/>
  <c r="T82" i="29"/>
  <c r="F18" i="29"/>
  <c r="E18" i="29"/>
  <c r="D18" i="29"/>
  <c r="C18" i="29"/>
  <c r="B18" i="29"/>
  <c r="G18" i="29"/>
  <c r="CZ17" i="29"/>
  <c r="DA17" i="29"/>
  <c r="CP17" i="29"/>
  <c r="CO17" i="29"/>
  <c r="CD17" i="29"/>
  <c r="CE17" i="29"/>
  <c r="BT17" i="29"/>
  <c r="BS17" i="29"/>
  <c r="BH17" i="29"/>
  <c r="BI17" i="29"/>
  <c r="AX17" i="29"/>
  <c r="AW17" i="29"/>
  <c r="AL17" i="29"/>
  <c r="AM17" i="29"/>
  <c r="AB17" i="29"/>
  <c r="AA17" i="29"/>
  <c r="P17" i="29"/>
  <c r="Q17" i="29"/>
  <c r="R17" i="29"/>
  <c r="T17" i="29"/>
  <c r="T81" i="29"/>
  <c r="F17" i="29"/>
  <c r="E17" i="29"/>
  <c r="D17" i="29"/>
  <c r="C17" i="29"/>
  <c r="G17" i="29"/>
  <c r="B17" i="29"/>
  <c r="DA16" i="29"/>
  <c r="CZ16" i="29"/>
  <c r="CO16" i="29"/>
  <c r="CP16" i="29"/>
  <c r="CE16" i="29"/>
  <c r="CD16" i="29"/>
  <c r="BS16" i="29"/>
  <c r="BT16" i="29"/>
  <c r="BI16" i="29"/>
  <c r="BH16" i="29"/>
  <c r="AW16" i="29"/>
  <c r="AX16" i="29"/>
  <c r="AM16" i="29"/>
  <c r="AL16" i="29"/>
  <c r="AA16" i="29"/>
  <c r="AB16" i="29"/>
  <c r="R16" i="29"/>
  <c r="T16" i="29"/>
  <c r="Q16" i="29"/>
  <c r="P16" i="29"/>
  <c r="U16" i="29"/>
  <c r="X16" i="29"/>
  <c r="F16" i="29"/>
  <c r="E16" i="29"/>
  <c r="D16" i="29"/>
  <c r="C16" i="29"/>
  <c r="B16" i="29"/>
  <c r="G16" i="29"/>
  <c r="DA15" i="29"/>
  <c r="CZ15" i="29"/>
  <c r="CO15" i="29"/>
  <c r="CP15" i="29"/>
  <c r="CE15" i="29"/>
  <c r="CD15" i="29"/>
  <c r="BS15" i="29"/>
  <c r="BT15" i="29"/>
  <c r="BI15" i="29"/>
  <c r="BH15" i="29"/>
  <c r="AW15" i="29"/>
  <c r="AX15" i="29"/>
  <c r="AM15" i="29"/>
  <c r="AL15" i="29"/>
  <c r="AA15" i="29"/>
  <c r="AB15" i="29"/>
  <c r="Q15" i="29"/>
  <c r="R15" i="29"/>
  <c r="T15" i="29"/>
  <c r="T79" i="29"/>
  <c r="P15" i="29"/>
  <c r="U15" i="29"/>
  <c r="X15" i="29"/>
  <c r="F15" i="29"/>
  <c r="E15" i="29"/>
  <c r="D15" i="29"/>
  <c r="C15" i="29"/>
  <c r="B15" i="29"/>
  <c r="G15" i="29"/>
  <c r="CZ14" i="29"/>
  <c r="DA14" i="29"/>
  <c r="CP14" i="29"/>
  <c r="CO14" i="29"/>
  <c r="CD14" i="29"/>
  <c r="CE14" i="29"/>
  <c r="BT14" i="29"/>
  <c r="BS14" i="29"/>
  <c r="BH14" i="29"/>
  <c r="BI14" i="29"/>
  <c r="AX14" i="29"/>
  <c r="AW14" i="29"/>
  <c r="AL14" i="29"/>
  <c r="AM14" i="29"/>
  <c r="AB14" i="29"/>
  <c r="AA14" i="29"/>
  <c r="P14" i="29"/>
  <c r="Q14" i="29"/>
  <c r="R14" i="29"/>
  <c r="T14" i="29"/>
  <c r="T78" i="29"/>
  <c r="F14" i="29"/>
  <c r="E14" i="29"/>
  <c r="D14" i="29"/>
  <c r="C14" i="29"/>
  <c r="G14" i="29"/>
  <c r="B14" i="29"/>
  <c r="CZ13" i="29"/>
  <c r="DA13" i="29"/>
  <c r="CP13" i="29"/>
  <c r="CO13" i="29"/>
  <c r="CD13" i="29"/>
  <c r="CE13" i="29"/>
  <c r="BT13" i="29"/>
  <c r="BS13" i="29"/>
  <c r="BH13" i="29"/>
  <c r="BI13" i="29"/>
  <c r="AX13" i="29"/>
  <c r="AW13" i="29"/>
  <c r="AL13" i="29"/>
  <c r="AM13" i="29"/>
  <c r="AB13" i="29"/>
  <c r="AA13" i="29"/>
  <c r="P13" i="29"/>
  <c r="Q13" i="29"/>
  <c r="R13" i="29"/>
  <c r="T13" i="29"/>
  <c r="F13" i="29"/>
  <c r="E13" i="29"/>
  <c r="D13" i="29"/>
  <c r="C13" i="29"/>
  <c r="G13" i="29"/>
  <c r="B13" i="29"/>
  <c r="DA12" i="29"/>
  <c r="CZ12" i="29"/>
  <c r="CO12" i="29"/>
  <c r="CP12" i="29"/>
  <c r="CE12" i="29"/>
  <c r="CD12" i="29"/>
  <c r="BS12" i="29"/>
  <c r="BT12" i="29"/>
  <c r="BI12" i="29"/>
  <c r="BH12" i="29"/>
  <c r="AW12" i="29"/>
  <c r="AX12" i="29"/>
  <c r="AM12" i="29"/>
  <c r="AL12" i="29"/>
  <c r="AA12" i="29"/>
  <c r="AB12" i="29"/>
  <c r="R12" i="29"/>
  <c r="T12" i="29"/>
  <c r="Q12" i="29"/>
  <c r="P12" i="29"/>
  <c r="U12" i="29"/>
  <c r="X12" i="29"/>
  <c r="F12" i="29"/>
  <c r="E12" i="29"/>
  <c r="D12" i="29"/>
  <c r="C12" i="29"/>
  <c r="B12" i="29"/>
  <c r="G12" i="29"/>
  <c r="DA11" i="29"/>
  <c r="CZ11" i="29"/>
  <c r="CO11" i="29"/>
  <c r="CP11" i="29"/>
  <c r="CE11" i="29"/>
  <c r="CD11" i="29"/>
  <c r="BS11" i="29"/>
  <c r="BT11" i="29"/>
  <c r="BI11" i="29"/>
  <c r="BH11" i="29"/>
  <c r="AW11" i="29"/>
  <c r="AX11" i="29"/>
  <c r="AM11" i="29"/>
  <c r="AL11" i="29"/>
  <c r="AA11" i="29"/>
  <c r="AB11" i="29"/>
  <c r="Q11" i="29"/>
  <c r="R11" i="29"/>
  <c r="P11" i="29"/>
  <c r="F11" i="29"/>
  <c r="E11" i="29"/>
  <c r="D11" i="29"/>
  <c r="C11" i="29"/>
  <c r="B11" i="29"/>
  <c r="G11" i="29"/>
  <c r="DA10" i="29"/>
  <c r="CZ10" i="29"/>
  <c r="CP10" i="29"/>
  <c r="CO10" i="29"/>
  <c r="CD10" i="29"/>
  <c r="CE10" i="29"/>
  <c r="BT10" i="29"/>
  <c r="BS10" i="29"/>
  <c r="BH10" i="29"/>
  <c r="BI10" i="29"/>
  <c r="AX10" i="29"/>
  <c r="AW10" i="29"/>
  <c r="AL10" i="29"/>
  <c r="AM10" i="29"/>
  <c r="AB10" i="29"/>
  <c r="AA10" i="29"/>
  <c r="P10" i="29"/>
  <c r="Q10" i="29"/>
  <c r="R10" i="29"/>
  <c r="T10" i="29"/>
  <c r="F10" i="29"/>
  <c r="E10" i="29"/>
  <c r="D10" i="29"/>
  <c r="C10" i="29"/>
  <c r="G10" i="29"/>
  <c r="B10" i="29"/>
  <c r="CZ9" i="29"/>
  <c r="DA9" i="29"/>
  <c r="CP9" i="29"/>
  <c r="CO9" i="29"/>
  <c r="CD9" i="29"/>
  <c r="CE9" i="29"/>
  <c r="BT9" i="29"/>
  <c r="BS9" i="29"/>
  <c r="BH9" i="29"/>
  <c r="BI9" i="29"/>
  <c r="AX9" i="29"/>
  <c r="AW9" i="29"/>
  <c r="AL9" i="29"/>
  <c r="AM9" i="29"/>
  <c r="AB9" i="29"/>
  <c r="AA9" i="29"/>
  <c r="P9" i="29"/>
  <c r="Q9" i="29"/>
  <c r="R9" i="29"/>
  <c r="T9" i="29"/>
  <c r="F9" i="29"/>
  <c r="E9" i="29"/>
  <c r="D9" i="29"/>
  <c r="C9" i="29"/>
  <c r="G9" i="29"/>
  <c r="B9" i="29"/>
  <c r="DA8" i="29"/>
  <c r="CZ8" i="29"/>
  <c r="CO8" i="29"/>
  <c r="CP8" i="29"/>
  <c r="CE8" i="29"/>
  <c r="CD8" i="29"/>
  <c r="BS8" i="29"/>
  <c r="BT8" i="29"/>
  <c r="BI8" i="29"/>
  <c r="BH8" i="29"/>
  <c r="AW8" i="29"/>
  <c r="AX8" i="29"/>
  <c r="AM8" i="29"/>
  <c r="AL8" i="29"/>
  <c r="AA8" i="29"/>
  <c r="AB8" i="29"/>
  <c r="F8" i="29"/>
  <c r="E8" i="29"/>
  <c r="D8" i="29"/>
  <c r="C8" i="29"/>
  <c r="G8" i="29"/>
  <c r="N8" i="29"/>
  <c r="B8" i="29"/>
  <c r="DA7" i="29"/>
  <c r="CZ7" i="29"/>
  <c r="CO7" i="29"/>
  <c r="CP7" i="29"/>
  <c r="CE7" i="29"/>
  <c r="CD7" i="29"/>
  <c r="BS7" i="29"/>
  <c r="BT7" i="29"/>
  <c r="BI7" i="29"/>
  <c r="BH7" i="29"/>
  <c r="AW7" i="29"/>
  <c r="AX7" i="29"/>
  <c r="AM7" i="29"/>
  <c r="AL7" i="29"/>
  <c r="AA7" i="29"/>
  <c r="AB7" i="29"/>
  <c r="T7" i="29"/>
  <c r="T71" i="29"/>
  <c r="R7" i="29"/>
  <c r="Q7" i="29"/>
  <c r="P7" i="29"/>
  <c r="F7" i="29"/>
  <c r="E7" i="29"/>
  <c r="D7" i="29"/>
  <c r="C7" i="29"/>
  <c r="G7" i="29"/>
  <c r="B7" i="29"/>
  <c r="DA6" i="29"/>
  <c r="CZ6" i="29"/>
  <c r="CO6" i="29"/>
  <c r="CP6" i="29"/>
  <c r="CE6" i="29"/>
  <c r="CD6" i="29"/>
  <c r="BS6" i="29"/>
  <c r="BT6" i="29"/>
  <c r="BH6" i="29"/>
  <c r="BI6" i="29"/>
  <c r="AW6" i="29"/>
  <c r="AX6" i="29"/>
  <c r="AL6" i="29"/>
  <c r="AM6" i="29"/>
  <c r="AA6" i="29"/>
  <c r="AB6" i="29"/>
  <c r="Q6" i="29"/>
  <c r="R6" i="29"/>
  <c r="T6" i="29"/>
  <c r="T70" i="29"/>
  <c r="P6" i="29"/>
  <c r="U6" i="29"/>
  <c r="X6" i="29"/>
  <c r="F6" i="29"/>
  <c r="E6" i="29"/>
  <c r="D6" i="29"/>
  <c r="C6" i="29"/>
  <c r="B6" i="29"/>
  <c r="DA5" i="29"/>
  <c r="CZ5" i="29"/>
  <c r="CP5" i="29"/>
  <c r="CO5" i="29"/>
  <c r="CD5" i="29"/>
  <c r="CD30" i="29"/>
  <c r="BT5" i="29"/>
  <c r="BS5" i="29"/>
  <c r="BI5" i="29"/>
  <c r="BH5" i="29"/>
  <c r="AX5" i="29"/>
  <c r="AW5" i="29"/>
  <c r="AL5" i="29"/>
  <c r="AL30" i="29"/>
  <c r="AB5" i="29"/>
  <c r="AA5" i="29"/>
  <c r="Q5" i="29"/>
  <c r="P5" i="29"/>
  <c r="F5" i="29"/>
  <c r="E5" i="29"/>
  <c r="E29" i="29"/>
  <c r="E31" i="29"/>
  <c r="D5" i="29"/>
  <c r="C5" i="29"/>
  <c r="B5" i="29"/>
  <c r="B53" i="28"/>
  <c r="B51" i="28"/>
  <c r="N40" i="30"/>
  <c r="P40" i="30"/>
  <c r="P8" i="30"/>
  <c r="N30" i="30"/>
  <c r="T74" i="30"/>
  <c r="U10" i="30"/>
  <c r="X10" i="30"/>
  <c r="AC22" i="30"/>
  <c r="AE22" i="30"/>
  <c r="AF22" i="30"/>
  <c r="AI22" i="30"/>
  <c r="AC20" i="30"/>
  <c r="AE20" i="30"/>
  <c r="AC21" i="30"/>
  <c r="AE21" i="30"/>
  <c r="U26" i="30"/>
  <c r="X26" i="30"/>
  <c r="AC29" i="30"/>
  <c r="AE29" i="30"/>
  <c r="AF29" i="30"/>
  <c r="AI29" i="30"/>
  <c r="Q51" i="30"/>
  <c r="R51" i="30"/>
  <c r="T51" i="30"/>
  <c r="T83" i="30"/>
  <c r="U51" i="30"/>
  <c r="X51" i="30"/>
  <c r="AH3" i="30"/>
  <c r="AB5" i="30"/>
  <c r="AB30" i="30"/>
  <c r="AL30" i="30"/>
  <c r="AM5" i="30"/>
  <c r="AM30" i="30"/>
  <c r="AW30" i="30"/>
  <c r="U6" i="30"/>
  <c r="X6" i="30"/>
  <c r="G13" i="30"/>
  <c r="Q13" i="30"/>
  <c r="R13" i="30"/>
  <c r="T13" i="30"/>
  <c r="T77" i="30"/>
  <c r="Q14" i="30"/>
  <c r="R14" i="30"/>
  <c r="T14" i="30"/>
  <c r="T78" i="30"/>
  <c r="T82" i="30"/>
  <c r="G22" i="30"/>
  <c r="Q27" i="30"/>
  <c r="R27" i="30"/>
  <c r="T27" i="30"/>
  <c r="U27" i="30"/>
  <c r="X27" i="30"/>
  <c r="AF42" i="30"/>
  <c r="AI42" i="30"/>
  <c r="AC42" i="30"/>
  <c r="AE42" i="30"/>
  <c r="Q55" i="30"/>
  <c r="R55" i="30"/>
  <c r="T55" i="30"/>
  <c r="U55" i="30"/>
  <c r="X55" i="30"/>
  <c r="CP30" i="30"/>
  <c r="CZ30" i="30"/>
  <c r="DA5" i="30"/>
  <c r="DA30" i="30"/>
  <c r="T73" i="30"/>
  <c r="T11" i="30"/>
  <c r="T75" i="30"/>
  <c r="AF17" i="30"/>
  <c r="AI17" i="30"/>
  <c r="AF18" i="30"/>
  <c r="AI18" i="30"/>
  <c r="Q39" i="30"/>
  <c r="R39" i="30"/>
  <c r="T39" i="30"/>
  <c r="T71" i="30"/>
  <c r="P30" i="30"/>
  <c r="Q5" i="30"/>
  <c r="AX30" i="30"/>
  <c r="BH30" i="30"/>
  <c r="BI5" i="30"/>
  <c r="BI30" i="30"/>
  <c r="BS30" i="30"/>
  <c r="C29" i="30"/>
  <c r="C31" i="30"/>
  <c r="G5" i="30"/>
  <c r="BT5" i="30"/>
  <c r="BT30" i="30"/>
  <c r="CD30" i="30"/>
  <c r="CE5" i="30"/>
  <c r="CE30" i="30"/>
  <c r="CO30" i="30"/>
  <c r="U7" i="30"/>
  <c r="X7" i="30"/>
  <c r="U9" i="30"/>
  <c r="X9" i="30"/>
  <c r="Q11" i="30"/>
  <c r="R11" i="30"/>
  <c r="U15" i="30"/>
  <c r="X15" i="30"/>
  <c r="U16" i="30"/>
  <c r="X16" i="30"/>
  <c r="T87" i="30"/>
  <c r="T88" i="30"/>
  <c r="G23" i="30"/>
  <c r="AM62" i="30"/>
  <c r="BI62" i="30"/>
  <c r="Q53" i="30"/>
  <c r="R53" i="30"/>
  <c r="T53" i="30"/>
  <c r="T85" i="30"/>
  <c r="U53" i="30"/>
  <c r="X53" i="30"/>
  <c r="Q56" i="30"/>
  <c r="R56" i="30"/>
  <c r="T56" i="30"/>
  <c r="U56" i="30"/>
  <c r="X56" i="30"/>
  <c r="U12" i="30"/>
  <c r="X12" i="30"/>
  <c r="G19" i="30"/>
  <c r="U23" i="30"/>
  <c r="X23" i="30"/>
  <c r="Q26" i="30"/>
  <c r="R26" i="30"/>
  <c r="T26" i="30"/>
  <c r="AW62" i="30"/>
  <c r="AX37" i="30"/>
  <c r="AX62" i="30"/>
  <c r="Q47" i="30"/>
  <c r="R47" i="30"/>
  <c r="T47" i="30"/>
  <c r="T79" i="30"/>
  <c r="U47" i="30"/>
  <c r="X47" i="30"/>
  <c r="Q49" i="30"/>
  <c r="R49" i="30"/>
  <c r="T49" i="30"/>
  <c r="T81" i="30"/>
  <c r="U49" i="30"/>
  <c r="X49" i="30"/>
  <c r="E29" i="30"/>
  <c r="E31" i="30"/>
  <c r="G11" i="30"/>
  <c r="G15" i="30"/>
  <c r="G18" i="30"/>
  <c r="U19" i="30"/>
  <c r="X19" i="30"/>
  <c r="T86" i="30"/>
  <c r="U24" i="30"/>
  <c r="X24" i="30"/>
  <c r="U25" i="30"/>
  <c r="X25" i="30"/>
  <c r="U28" i="30"/>
  <c r="X28" i="30"/>
  <c r="AA62" i="30"/>
  <c r="AB37" i="30"/>
  <c r="AB62" i="30"/>
  <c r="Q38" i="30"/>
  <c r="R38" i="30"/>
  <c r="T38" i="30"/>
  <c r="T70" i="30"/>
  <c r="U38" i="30"/>
  <c r="X38" i="30"/>
  <c r="Q43" i="30"/>
  <c r="R43" i="30"/>
  <c r="T43" i="30"/>
  <c r="U43" i="30"/>
  <c r="X43" i="30"/>
  <c r="CO62" i="30"/>
  <c r="CP37" i="30"/>
  <c r="CP62" i="30"/>
  <c r="DA62" i="30"/>
  <c r="U45" i="30"/>
  <c r="X45" i="30"/>
  <c r="U52" i="30"/>
  <c r="X52" i="30"/>
  <c r="BS62" i="30"/>
  <c r="BT37" i="30"/>
  <c r="BT62" i="30"/>
  <c r="CE62" i="30"/>
  <c r="U41" i="30"/>
  <c r="X41" i="30"/>
  <c r="Q50" i="30"/>
  <c r="R50" i="30"/>
  <c r="T50" i="30"/>
  <c r="U50" i="30"/>
  <c r="X50" i="30"/>
  <c r="N62" i="30"/>
  <c r="U48" i="30"/>
  <c r="X48" i="30"/>
  <c r="Q57" i="30"/>
  <c r="R57" i="30"/>
  <c r="T57" i="30"/>
  <c r="T89" i="30"/>
  <c r="P37" i="30"/>
  <c r="AL62" i="30"/>
  <c r="BH62" i="30"/>
  <c r="CD62" i="30"/>
  <c r="CZ62" i="30"/>
  <c r="Q44" i="30"/>
  <c r="R44" i="30"/>
  <c r="T44" i="30"/>
  <c r="U44" i="30"/>
  <c r="X44" i="30"/>
  <c r="U46" i="30"/>
  <c r="X46" i="30"/>
  <c r="Q48" i="30"/>
  <c r="R48" i="30"/>
  <c r="T48" i="30"/>
  <c r="T80" i="30"/>
  <c r="U54" i="30"/>
  <c r="X54" i="30"/>
  <c r="Q58" i="30"/>
  <c r="R58" i="30"/>
  <c r="T58" i="30"/>
  <c r="U58" i="30"/>
  <c r="X58" i="30"/>
  <c r="Q59" i="30"/>
  <c r="R59" i="30"/>
  <c r="T59" i="30"/>
  <c r="U59" i="30"/>
  <c r="X59" i="30"/>
  <c r="Q60" i="30"/>
  <c r="R60" i="30"/>
  <c r="T60" i="30"/>
  <c r="U60" i="30"/>
  <c r="X60" i="30"/>
  <c r="U61" i="30"/>
  <c r="X61" i="30"/>
  <c r="AC6" i="29"/>
  <c r="AE6" i="29"/>
  <c r="N40" i="29"/>
  <c r="P40" i="29"/>
  <c r="N30" i="29"/>
  <c r="P8" i="29"/>
  <c r="BT30" i="29"/>
  <c r="U7" i="29"/>
  <c r="X7" i="29"/>
  <c r="T86" i="29"/>
  <c r="AB30" i="29"/>
  <c r="AC12" i="29"/>
  <c r="AE12" i="29"/>
  <c r="AF12" i="29"/>
  <c r="AI12" i="29"/>
  <c r="AC15" i="29"/>
  <c r="AE15" i="29"/>
  <c r="AF15" i="29"/>
  <c r="AI15" i="29"/>
  <c r="U21" i="29"/>
  <c r="X21" i="29"/>
  <c r="C29" i="29"/>
  <c r="C31" i="29"/>
  <c r="G5" i="29"/>
  <c r="AM5" i="29"/>
  <c r="AM30" i="29"/>
  <c r="CE5" i="29"/>
  <c r="CE30" i="29"/>
  <c r="D29" i="29"/>
  <c r="D31" i="29"/>
  <c r="P30" i="29"/>
  <c r="AX30" i="29"/>
  <c r="BH30" i="29"/>
  <c r="CP30" i="29"/>
  <c r="CZ30" i="29"/>
  <c r="G6" i="29"/>
  <c r="T76" i="29"/>
  <c r="R5" i="29"/>
  <c r="BI30" i="29"/>
  <c r="DA30" i="29"/>
  <c r="AC16" i="29"/>
  <c r="AE16" i="29"/>
  <c r="AF16" i="29"/>
  <c r="AI16" i="29"/>
  <c r="U19" i="29"/>
  <c r="X19" i="29"/>
  <c r="AC26" i="29"/>
  <c r="AE26" i="29"/>
  <c r="U10" i="29"/>
  <c r="X10" i="29"/>
  <c r="U14" i="29"/>
  <c r="X14" i="29"/>
  <c r="U18" i="29"/>
  <c r="X18" i="29"/>
  <c r="U9" i="29"/>
  <c r="X9" i="29"/>
  <c r="U13" i="29"/>
  <c r="X13" i="29"/>
  <c r="U17" i="29"/>
  <c r="X17" i="29"/>
  <c r="U20" i="29"/>
  <c r="X20" i="29"/>
  <c r="Q21" i="29"/>
  <c r="R21" i="29"/>
  <c r="T21" i="29"/>
  <c r="T85" i="29"/>
  <c r="U22" i="29"/>
  <c r="X22" i="29"/>
  <c r="AC23" i="29"/>
  <c r="AE23" i="29"/>
  <c r="AE87" i="29"/>
  <c r="T90" i="29"/>
  <c r="AF27" i="29"/>
  <c r="AI27" i="29"/>
  <c r="AC27" i="29"/>
  <c r="AE27" i="29"/>
  <c r="AC29" i="29"/>
  <c r="AE29" i="29"/>
  <c r="AF29" i="29"/>
  <c r="AI29" i="29"/>
  <c r="Q42" i="29"/>
  <c r="R42" i="29"/>
  <c r="T42" i="29"/>
  <c r="U42" i="29"/>
  <c r="X42" i="29"/>
  <c r="AC53" i="29"/>
  <c r="AE53" i="29"/>
  <c r="AF53" i="29"/>
  <c r="AI53" i="29"/>
  <c r="B29" i="29"/>
  <c r="B31" i="29"/>
  <c r="F29" i="29"/>
  <c r="F31" i="29"/>
  <c r="AA30" i="29"/>
  <c r="AW30" i="29"/>
  <c r="BS30" i="29"/>
  <c r="CO30" i="29"/>
  <c r="T11" i="29"/>
  <c r="U25" i="29"/>
  <c r="X25" i="29"/>
  <c r="G26" i="29"/>
  <c r="AF39" i="29"/>
  <c r="AI39" i="29"/>
  <c r="AC39" i="29"/>
  <c r="AE39" i="29"/>
  <c r="P62" i="29"/>
  <c r="Q37" i="29"/>
  <c r="CZ62" i="29"/>
  <c r="DA37" i="29"/>
  <c r="DA62" i="29"/>
  <c r="U44" i="29"/>
  <c r="X44" i="29"/>
  <c r="Q44" i="29"/>
  <c r="R44" i="29"/>
  <c r="T44" i="29"/>
  <c r="Q54" i="29"/>
  <c r="R54" i="29"/>
  <c r="T54" i="29"/>
  <c r="U54" i="29"/>
  <c r="X54" i="29"/>
  <c r="AF55" i="29"/>
  <c r="AI55" i="29"/>
  <c r="AC55" i="29"/>
  <c r="AE55" i="29"/>
  <c r="AC61" i="29"/>
  <c r="AE61" i="29"/>
  <c r="AF61" i="29"/>
  <c r="AI61" i="29"/>
  <c r="U24" i="29"/>
  <c r="X24" i="29"/>
  <c r="CD62" i="29"/>
  <c r="CE37" i="29"/>
  <c r="CE62" i="29"/>
  <c r="CP62" i="29"/>
  <c r="Q41" i="29"/>
  <c r="R41" i="29"/>
  <c r="T41" i="29"/>
  <c r="T73" i="29"/>
  <c r="U43" i="29"/>
  <c r="X43" i="29"/>
  <c r="Q43" i="29"/>
  <c r="R43" i="29"/>
  <c r="T43" i="29"/>
  <c r="U48" i="29"/>
  <c r="X48" i="29"/>
  <c r="Q48" i="29"/>
  <c r="R48" i="29"/>
  <c r="T48" i="29"/>
  <c r="T80" i="29"/>
  <c r="U28" i="29"/>
  <c r="X28" i="29"/>
  <c r="BH62" i="29"/>
  <c r="BI37" i="29"/>
  <c r="BI62" i="29"/>
  <c r="BT62" i="29"/>
  <c r="Q45" i="29"/>
  <c r="R45" i="29"/>
  <c r="T45" i="29"/>
  <c r="U45" i="29"/>
  <c r="X45" i="29"/>
  <c r="U49" i="29"/>
  <c r="X49" i="29"/>
  <c r="U52" i="29"/>
  <c r="X52" i="29"/>
  <c r="Q52" i="29"/>
  <c r="R52" i="29"/>
  <c r="T52" i="29"/>
  <c r="T84" i="29"/>
  <c r="AC56" i="29"/>
  <c r="AE56" i="29"/>
  <c r="AF56" i="29"/>
  <c r="AI56" i="29"/>
  <c r="N62" i="29"/>
  <c r="AL62" i="29"/>
  <c r="AM37" i="29"/>
  <c r="AM62" i="29"/>
  <c r="AX62" i="29"/>
  <c r="U38" i="29"/>
  <c r="X38" i="29"/>
  <c r="U47" i="29"/>
  <c r="X47" i="29"/>
  <c r="U51" i="29"/>
  <c r="X51" i="29"/>
  <c r="AA62" i="29"/>
  <c r="AW62" i="29"/>
  <c r="BS62" i="29"/>
  <c r="CO62" i="29"/>
  <c r="U46" i="29"/>
  <c r="X46" i="29"/>
  <c r="U50" i="29"/>
  <c r="X50" i="29"/>
  <c r="Q57" i="29"/>
  <c r="R57" i="29"/>
  <c r="T57" i="29"/>
  <c r="T89" i="29"/>
  <c r="U57" i="29"/>
  <c r="X57" i="29"/>
  <c r="AF59" i="29"/>
  <c r="AI59" i="29"/>
  <c r="AC59" i="29"/>
  <c r="AE59" i="29"/>
  <c r="Q58" i="29"/>
  <c r="R58" i="29"/>
  <c r="T58" i="29"/>
  <c r="U58" i="29"/>
  <c r="X58" i="29"/>
  <c r="Q60" i="29"/>
  <c r="R60" i="29"/>
  <c r="T60" i="29"/>
  <c r="U60" i="29"/>
  <c r="X60" i="29"/>
  <c r="L13" i="28"/>
  <c r="K12" i="28"/>
  <c r="L12" i="28"/>
  <c r="J11" i="28"/>
  <c r="K11" i="28"/>
  <c r="L11" i="28"/>
  <c r="I10" i="28"/>
  <c r="J10" i="28"/>
  <c r="K10" i="28"/>
  <c r="H9" i="28"/>
  <c r="I9" i="28"/>
  <c r="J9" i="28"/>
  <c r="G8" i="28"/>
  <c r="CV35" i="27"/>
  <c r="CK35" i="27"/>
  <c r="BZ35" i="27"/>
  <c r="BO35" i="27"/>
  <c r="BD35" i="27"/>
  <c r="AS35" i="27"/>
  <c r="AH35" i="27"/>
  <c r="W35" i="27"/>
  <c r="L35" i="27"/>
  <c r="CV3" i="27"/>
  <c r="CK3" i="27"/>
  <c r="BZ3" i="27"/>
  <c r="BO3" i="27"/>
  <c r="BD3" i="27"/>
  <c r="AS3" i="27"/>
  <c r="AH3" i="27"/>
  <c r="W3" i="27"/>
  <c r="N8" i="27"/>
  <c r="CY62" i="27"/>
  <c r="CX62" i="27"/>
  <c r="CN62" i="27"/>
  <c r="CM62" i="27"/>
  <c r="CC62" i="27"/>
  <c r="CB62" i="27"/>
  <c r="BR62" i="27"/>
  <c r="BQ62" i="27"/>
  <c r="BG62" i="27"/>
  <c r="BF62" i="27"/>
  <c r="AV62" i="27"/>
  <c r="AU62" i="27"/>
  <c r="AK62" i="27"/>
  <c r="AJ62" i="27"/>
  <c r="Z62" i="27"/>
  <c r="Y62" i="27"/>
  <c r="O62" i="27"/>
  <c r="M62" i="27"/>
  <c r="CZ61" i="27"/>
  <c r="DA61" i="27"/>
  <c r="CO61" i="27"/>
  <c r="CP61" i="27"/>
  <c r="CD61" i="27"/>
  <c r="CE61" i="27"/>
  <c r="BS61" i="27"/>
  <c r="BT61" i="27"/>
  <c r="BH61" i="27"/>
  <c r="BI61" i="27"/>
  <c r="AW61" i="27"/>
  <c r="AX61" i="27"/>
  <c r="AL61" i="27"/>
  <c r="AM61" i="27"/>
  <c r="AA61" i="27"/>
  <c r="AB61" i="27"/>
  <c r="CZ60" i="27"/>
  <c r="DA60" i="27"/>
  <c r="CO60" i="27"/>
  <c r="CP60" i="27"/>
  <c r="CD60" i="27"/>
  <c r="CE60" i="27"/>
  <c r="BS60" i="27"/>
  <c r="BT60" i="27"/>
  <c r="BH60" i="27"/>
  <c r="BI60" i="27"/>
  <c r="AW60" i="27"/>
  <c r="AX60" i="27"/>
  <c r="AL60" i="27"/>
  <c r="AM60" i="27"/>
  <c r="AA60" i="27"/>
  <c r="AB60" i="27"/>
  <c r="CZ59" i="27"/>
  <c r="DA59" i="27"/>
  <c r="CO59" i="27"/>
  <c r="CP59" i="27"/>
  <c r="CD59" i="27"/>
  <c r="CE59" i="27"/>
  <c r="BS59" i="27"/>
  <c r="BT59" i="27"/>
  <c r="BI59" i="27"/>
  <c r="BH59" i="27"/>
  <c r="AW59" i="27"/>
  <c r="AX59" i="27"/>
  <c r="AL59" i="27"/>
  <c r="AM59" i="27"/>
  <c r="AA59" i="27"/>
  <c r="AB59" i="27"/>
  <c r="CZ58" i="27"/>
  <c r="DA58" i="27"/>
  <c r="CO58" i="27"/>
  <c r="CP58" i="27"/>
  <c r="CD58" i="27"/>
  <c r="CE58" i="27"/>
  <c r="BS58" i="27"/>
  <c r="BT58" i="27"/>
  <c r="BH58" i="27"/>
  <c r="BI58" i="27"/>
  <c r="AW58" i="27"/>
  <c r="AX58" i="27"/>
  <c r="AL58" i="27"/>
  <c r="AM58" i="27"/>
  <c r="AA58" i="27"/>
  <c r="AB58" i="27"/>
  <c r="CZ57" i="27"/>
  <c r="DA57" i="27"/>
  <c r="CO57" i="27"/>
  <c r="CP57" i="27"/>
  <c r="CD57" i="27"/>
  <c r="CE57" i="27"/>
  <c r="BS57" i="27"/>
  <c r="BT57" i="27"/>
  <c r="BH57" i="27"/>
  <c r="BI57" i="27"/>
  <c r="AW57" i="27"/>
  <c r="AX57" i="27"/>
  <c r="AM57" i="27"/>
  <c r="AL57" i="27"/>
  <c r="AA57" i="27"/>
  <c r="AB57" i="27"/>
  <c r="CZ56" i="27"/>
  <c r="DA56" i="27"/>
  <c r="CP56" i="27"/>
  <c r="CO56" i="27"/>
  <c r="CD56" i="27"/>
  <c r="CE56" i="27"/>
  <c r="BS56" i="27"/>
  <c r="BT56" i="27"/>
  <c r="BH56" i="27"/>
  <c r="BI56" i="27"/>
  <c r="AW56" i="27"/>
  <c r="AX56" i="27"/>
  <c r="AL56" i="27"/>
  <c r="AM56" i="27"/>
  <c r="AA56" i="27"/>
  <c r="AB56" i="27"/>
  <c r="CZ55" i="27"/>
  <c r="DA55" i="27"/>
  <c r="CO55" i="27"/>
  <c r="CP55" i="27"/>
  <c r="CD55" i="27"/>
  <c r="CE55" i="27"/>
  <c r="BS55" i="27"/>
  <c r="BT55" i="27"/>
  <c r="BH55" i="27"/>
  <c r="BI55" i="27"/>
  <c r="AW55" i="27"/>
  <c r="AX55" i="27"/>
  <c r="AL55" i="27"/>
  <c r="AM55" i="27"/>
  <c r="AA55" i="27"/>
  <c r="AB55" i="27"/>
  <c r="CZ54" i="27"/>
  <c r="DA54" i="27"/>
  <c r="CO54" i="27"/>
  <c r="CP54" i="27"/>
  <c r="CD54" i="27"/>
  <c r="CE54" i="27"/>
  <c r="BS54" i="27"/>
  <c r="BT54" i="27"/>
  <c r="BI54" i="27"/>
  <c r="BH54" i="27"/>
  <c r="AW54" i="27"/>
  <c r="AX54" i="27"/>
  <c r="AL54" i="27"/>
  <c r="AM54" i="27"/>
  <c r="AA54" i="27"/>
  <c r="AB54" i="27"/>
  <c r="CZ53" i="27"/>
  <c r="DA53" i="27"/>
  <c r="CO53" i="27"/>
  <c r="CP53" i="27"/>
  <c r="CD53" i="27"/>
  <c r="CE53" i="27"/>
  <c r="BS53" i="27"/>
  <c r="BT53" i="27"/>
  <c r="BH53" i="27"/>
  <c r="BI53" i="27"/>
  <c r="AW53" i="27"/>
  <c r="AX53" i="27"/>
  <c r="AL53" i="27"/>
  <c r="AM53" i="27"/>
  <c r="AB53" i="27"/>
  <c r="AA53" i="27"/>
  <c r="CZ52" i="27"/>
  <c r="DA52" i="27"/>
  <c r="CO52" i="27"/>
  <c r="CP52" i="27"/>
  <c r="CD52" i="27"/>
  <c r="CE52" i="27"/>
  <c r="BS52" i="27"/>
  <c r="BT52" i="27"/>
  <c r="BH52" i="27"/>
  <c r="BI52" i="27"/>
  <c r="AW52" i="27"/>
  <c r="AX52" i="27"/>
  <c r="AL52" i="27"/>
  <c r="AM52" i="27"/>
  <c r="AA52" i="27"/>
  <c r="AB52" i="27"/>
  <c r="CZ51" i="27"/>
  <c r="DA51" i="27"/>
  <c r="CO51" i="27"/>
  <c r="CP51" i="27"/>
  <c r="CD51" i="27"/>
  <c r="CE51" i="27"/>
  <c r="BS51" i="27"/>
  <c r="BT51" i="27"/>
  <c r="BH51" i="27"/>
  <c r="BI51" i="27"/>
  <c r="AW51" i="27"/>
  <c r="AX51" i="27"/>
  <c r="AL51" i="27"/>
  <c r="AM51" i="27"/>
  <c r="AA51" i="27"/>
  <c r="AB51" i="27"/>
  <c r="CZ50" i="27"/>
  <c r="DA50" i="27"/>
  <c r="CO50" i="27"/>
  <c r="CP50" i="27"/>
  <c r="CD50" i="27"/>
  <c r="CE50" i="27"/>
  <c r="BS50" i="27"/>
  <c r="BT50" i="27"/>
  <c r="BH50" i="27"/>
  <c r="BI50" i="27"/>
  <c r="AW50" i="27"/>
  <c r="AX50" i="27"/>
  <c r="AL50" i="27"/>
  <c r="AM50" i="27"/>
  <c r="AA50" i="27"/>
  <c r="AB50" i="27"/>
  <c r="CZ49" i="27"/>
  <c r="DA49" i="27"/>
  <c r="CO49" i="27"/>
  <c r="CP49" i="27"/>
  <c r="CD49" i="27"/>
  <c r="CE49" i="27"/>
  <c r="BS49" i="27"/>
  <c r="BT49" i="27"/>
  <c r="BH49" i="27"/>
  <c r="BI49" i="27"/>
  <c r="AW49" i="27"/>
  <c r="AX49" i="27"/>
  <c r="AL49" i="27"/>
  <c r="AM49" i="27"/>
  <c r="AA49" i="27"/>
  <c r="AB49" i="27"/>
  <c r="DA48" i="27"/>
  <c r="CZ48" i="27"/>
  <c r="CO48" i="27"/>
  <c r="CP48" i="27"/>
  <c r="CD48" i="27"/>
  <c r="CE48" i="27"/>
  <c r="BS48" i="27"/>
  <c r="BT48" i="27"/>
  <c r="BH48" i="27"/>
  <c r="BI48" i="27"/>
  <c r="AW48" i="27"/>
  <c r="AX48" i="27"/>
  <c r="AL48" i="27"/>
  <c r="AM48" i="27"/>
  <c r="AA48" i="27"/>
  <c r="AB48" i="27"/>
  <c r="CZ47" i="27"/>
  <c r="DA47" i="27"/>
  <c r="CO47" i="27"/>
  <c r="CP47" i="27"/>
  <c r="CD47" i="27"/>
  <c r="CE47" i="27"/>
  <c r="BT47" i="27"/>
  <c r="BS47" i="27"/>
  <c r="BH47" i="27"/>
  <c r="BI47" i="27"/>
  <c r="AW47" i="27"/>
  <c r="AX47" i="27"/>
  <c r="AL47" i="27"/>
  <c r="AM47" i="27"/>
  <c r="AA47" i="27"/>
  <c r="AB47" i="27"/>
  <c r="CZ46" i="27"/>
  <c r="DA46" i="27"/>
  <c r="CO46" i="27"/>
  <c r="CP46" i="27"/>
  <c r="CD46" i="27"/>
  <c r="CE46" i="27"/>
  <c r="BS46" i="27"/>
  <c r="BT46" i="27"/>
  <c r="BH46" i="27"/>
  <c r="BI46" i="27"/>
  <c r="AW46" i="27"/>
  <c r="AX46" i="27"/>
  <c r="AL46" i="27"/>
  <c r="AM46" i="27"/>
  <c r="AA46" i="27"/>
  <c r="AB46" i="27"/>
  <c r="CZ45" i="27"/>
  <c r="DA45" i="27"/>
  <c r="CO45" i="27"/>
  <c r="CP45" i="27"/>
  <c r="CD45" i="27"/>
  <c r="CE45" i="27"/>
  <c r="BS45" i="27"/>
  <c r="BT45" i="27"/>
  <c r="BH45" i="27"/>
  <c r="BI45" i="27"/>
  <c r="AW45" i="27"/>
  <c r="AX45" i="27"/>
  <c r="AL45" i="27"/>
  <c r="AM45" i="27"/>
  <c r="AA45" i="27"/>
  <c r="AB45" i="27"/>
  <c r="CZ44" i="27"/>
  <c r="DA44" i="27"/>
  <c r="CO44" i="27"/>
  <c r="CP44" i="27"/>
  <c r="CD44" i="27"/>
  <c r="CE44" i="27"/>
  <c r="BS44" i="27"/>
  <c r="BT44" i="27"/>
  <c r="BH44" i="27"/>
  <c r="BI44" i="27"/>
  <c r="AW44" i="27"/>
  <c r="AX44" i="27"/>
  <c r="AL44" i="27"/>
  <c r="AM44" i="27"/>
  <c r="AA44" i="27"/>
  <c r="AB44" i="27"/>
  <c r="CZ43" i="27"/>
  <c r="DA43" i="27"/>
  <c r="CO43" i="27"/>
  <c r="CP43" i="27"/>
  <c r="CD43" i="27"/>
  <c r="CE43" i="27"/>
  <c r="BT43" i="27"/>
  <c r="BS43" i="27"/>
  <c r="BH43" i="27"/>
  <c r="BI43" i="27"/>
  <c r="AW43" i="27"/>
  <c r="AX43" i="27"/>
  <c r="AL43" i="27"/>
  <c r="AM43" i="27"/>
  <c r="AA43" i="27"/>
  <c r="AB43" i="27"/>
  <c r="CZ42" i="27"/>
  <c r="DA42" i="27"/>
  <c r="CO42" i="27"/>
  <c r="CP42" i="27"/>
  <c r="CD42" i="27"/>
  <c r="CE42" i="27"/>
  <c r="BS42" i="27"/>
  <c r="BT42" i="27"/>
  <c r="BH42" i="27"/>
  <c r="BI42" i="27"/>
  <c r="AW42" i="27"/>
  <c r="AX42" i="27"/>
  <c r="AL42" i="27"/>
  <c r="AM42" i="27"/>
  <c r="AA42" i="27"/>
  <c r="AB42" i="27"/>
  <c r="CZ41" i="27"/>
  <c r="DA41" i="27"/>
  <c r="CO41" i="27"/>
  <c r="CP41" i="27"/>
  <c r="CD41" i="27"/>
  <c r="CE41" i="27"/>
  <c r="BS41" i="27"/>
  <c r="BT41" i="27"/>
  <c r="BH41" i="27"/>
  <c r="BI41" i="27"/>
  <c r="AW41" i="27"/>
  <c r="AX41" i="27"/>
  <c r="AL41" i="27"/>
  <c r="AM41" i="27"/>
  <c r="AA41" i="27"/>
  <c r="AB41" i="27"/>
  <c r="CZ40" i="27"/>
  <c r="DA40" i="27"/>
  <c r="CO40" i="27"/>
  <c r="CP40" i="27"/>
  <c r="CE40" i="27"/>
  <c r="CD40" i="27"/>
  <c r="BS40" i="27"/>
  <c r="BT40" i="27"/>
  <c r="BH40" i="27"/>
  <c r="BI40" i="27"/>
  <c r="AW40" i="27"/>
  <c r="AX40" i="27"/>
  <c r="AL40" i="27"/>
  <c r="AM40" i="27"/>
  <c r="AA40" i="27"/>
  <c r="AB40" i="27"/>
  <c r="CZ39" i="27"/>
  <c r="DA39" i="27"/>
  <c r="CO39" i="27"/>
  <c r="CP39" i="27"/>
  <c r="CD39" i="27"/>
  <c r="CE39" i="27"/>
  <c r="BS39" i="27"/>
  <c r="BT39" i="27"/>
  <c r="BH39" i="27"/>
  <c r="BI39" i="27"/>
  <c r="AX39" i="27"/>
  <c r="AW39" i="27"/>
  <c r="AL39" i="27"/>
  <c r="AM39" i="27"/>
  <c r="AA39" i="27"/>
  <c r="AB39" i="27"/>
  <c r="CZ38" i="27"/>
  <c r="DA38" i="27"/>
  <c r="CO38" i="27"/>
  <c r="CP38" i="27"/>
  <c r="CD38" i="27"/>
  <c r="CE38" i="27"/>
  <c r="BS38" i="27"/>
  <c r="BT38" i="27"/>
  <c r="BH38" i="27"/>
  <c r="BI38" i="27"/>
  <c r="AW38" i="27"/>
  <c r="AX38" i="27"/>
  <c r="AL38" i="27"/>
  <c r="AM38" i="27"/>
  <c r="AA38" i="27"/>
  <c r="AB38" i="27"/>
  <c r="CZ37" i="27"/>
  <c r="CO37" i="27"/>
  <c r="CP37" i="27"/>
  <c r="CD37" i="27"/>
  <c r="CD62" i="27"/>
  <c r="BS37" i="27"/>
  <c r="BT37" i="27"/>
  <c r="BH37" i="27"/>
  <c r="AW37" i="27"/>
  <c r="AX37" i="27"/>
  <c r="AL37" i="27"/>
  <c r="AA37" i="27"/>
  <c r="AB37" i="27"/>
  <c r="CY30" i="27"/>
  <c r="CX30" i="27"/>
  <c r="CN30" i="27"/>
  <c r="CM30" i="27"/>
  <c r="CC30" i="27"/>
  <c r="CB30" i="27"/>
  <c r="BR30" i="27"/>
  <c r="BQ30" i="27"/>
  <c r="BG30" i="27"/>
  <c r="BF30" i="27"/>
  <c r="AV30" i="27"/>
  <c r="AU30" i="27"/>
  <c r="AK30" i="27"/>
  <c r="AJ30" i="27"/>
  <c r="Z30" i="27"/>
  <c r="Y30" i="27"/>
  <c r="O30" i="27"/>
  <c r="M30" i="27"/>
  <c r="CZ29" i="27"/>
  <c r="DA29" i="27"/>
  <c r="CO29" i="27"/>
  <c r="CP29" i="27"/>
  <c r="CD29" i="27"/>
  <c r="CE29" i="27"/>
  <c r="BS29" i="27"/>
  <c r="BT29" i="27"/>
  <c r="BH29" i="27"/>
  <c r="BI29" i="27"/>
  <c r="AW29" i="27"/>
  <c r="AX29" i="27"/>
  <c r="AM29" i="27"/>
  <c r="AL29" i="27"/>
  <c r="AA29" i="27"/>
  <c r="AB29" i="27"/>
  <c r="CZ28" i="27"/>
  <c r="DA28" i="27"/>
  <c r="CO28" i="27"/>
  <c r="CP28" i="27"/>
  <c r="CD28" i="27"/>
  <c r="CE28" i="27"/>
  <c r="BT28" i="27"/>
  <c r="BS28" i="27"/>
  <c r="BH28" i="27"/>
  <c r="BI28" i="27"/>
  <c r="AW28" i="27"/>
  <c r="AX28" i="27"/>
  <c r="AL28" i="27"/>
  <c r="AM28" i="27"/>
  <c r="AA28" i="27"/>
  <c r="AB28" i="27"/>
  <c r="CZ27" i="27"/>
  <c r="DA27" i="27"/>
  <c r="CO27" i="27"/>
  <c r="CP27" i="27"/>
  <c r="CD27" i="27"/>
  <c r="CE27" i="27"/>
  <c r="BS27" i="27"/>
  <c r="BT27" i="27"/>
  <c r="BH27" i="27"/>
  <c r="BI27" i="27"/>
  <c r="AW27" i="27"/>
  <c r="AX27" i="27"/>
  <c r="AM27" i="27"/>
  <c r="AL27" i="27"/>
  <c r="AA27" i="27"/>
  <c r="AB27" i="27"/>
  <c r="CZ26" i="27"/>
  <c r="DA26" i="27"/>
  <c r="CO26" i="27"/>
  <c r="CP26" i="27"/>
  <c r="CD26" i="27"/>
  <c r="CE26" i="27"/>
  <c r="BT26" i="27"/>
  <c r="BS26" i="27"/>
  <c r="BH26" i="27"/>
  <c r="BI26" i="27"/>
  <c r="AW26" i="27"/>
  <c r="AX26" i="27"/>
  <c r="AL26" i="27"/>
  <c r="AM26" i="27"/>
  <c r="AA26" i="27"/>
  <c r="AB26" i="27"/>
  <c r="CZ25" i="27"/>
  <c r="DA25" i="27"/>
  <c r="CO25" i="27"/>
  <c r="CP25" i="27"/>
  <c r="CD25" i="27"/>
  <c r="CE25" i="27"/>
  <c r="BS25" i="27"/>
  <c r="BT25" i="27"/>
  <c r="BH25" i="27"/>
  <c r="BI25" i="27"/>
  <c r="AW25" i="27"/>
  <c r="AX25" i="27"/>
  <c r="AM25" i="27"/>
  <c r="AL25" i="27"/>
  <c r="AA25" i="27"/>
  <c r="AB25" i="27"/>
  <c r="CZ24" i="27"/>
  <c r="DA24" i="27"/>
  <c r="CO24" i="27"/>
  <c r="CP24" i="27"/>
  <c r="CD24" i="27"/>
  <c r="CE24" i="27"/>
  <c r="BT24" i="27"/>
  <c r="BS24" i="27"/>
  <c r="BH24" i="27"/>
  <c r="BI24" i="27"/>
  <c r="AW24" i="27"/>
  <c r="AX24" i="27"/>
  <c r="AL24" i="27"/>
  <c r="AM24" i="27"/>
  <c r="AA24" i="27"/>
  <c r="AB24" i="27"/>
  <c r="CZ23" i="27"/>
  <c r="DA23" i="27"/>
  <c r="CO23" i="27"/>
  <c r="CP23" i="27"/>
  <c r="CD23" i="27"/>
  <c r="CE23" i="27"/>
  <c r="BS23" i="27"/>
  <c r="BT23" i="27"/>
  <c r="BH23" i="27"/>
  <c r="BI23" i="27"/>
  <c r="AX23" i="27"/>
  <c r="AW23" i="27"/>
  <c r="AL23" i="27"/>
  <c r="AM23" i="27"/>
  <c r="AA23" i="27"/>
  <c r="AB23" i="27"/>
  <c r="CZ22" i="27"/>
  <c r="DA22" i="27"/>
  <c r="CO22" i="27"/>
  <c r="CP22" i="27"/>
  <c r="CD22" i="27"/>
  <c r="CE22" i="27"/>
  <c r="BS22" i="27"/>
  <c r="BT22" i="27"/>
  <c r="BH22" i="27"/>
  <c r="BI22" i="27"/>
  <c r="AX22" i="27"/>
  <c r="AW22" i="27"/>
  <c r="AL22" i="27"/>
  <c r="AM22" i="27"/>
  <c r="AB22" i="27"/>
  <c r="AA22" i="27"/>
  <c r="CZ21" i="27"/>
  <c r="DA21" i="27"/>
  <c r="CO21" i="27"/>
  <c r="CP21" i="27"/>
  <c r="CE21" i="27"/>
  <c r="CD21" i="27"/>
  <c r="BS21" i="27"/>
  <c r="BT21" i="27"/>
  <c r="BI21" i="27"/>
  <c r="BH21" i="27"/>
  <c r="AW21" i="27"/>
  <c r="AX21" i="27"/>
  <c r="AL21" i="27"/>
  <c r="AM21" i="27"/>
  <c r="AA21" i="27"/>
  <c r="AB21" i="27"/>
  <c r="DA20" i="27"/>
  <c r="CZ20" i="27"/>
  <c r="CO20" i="27"/>
  <c r="CP20" i="27"/>
  <c r="CD20" i="27"/>
  <c r="CE20" i="27"/>
  <c r="BS20" i="27"/>
  <c r="BT20" i="27"/>
  <c r="BH20" i="27"/>
  <c r="BI20" i="27"/>
  <c r="AW20" i="27"/>
  <c r="AX20" i="27"/>
  <c r="AL20" i="27"/>
  <c r="AM20" i="27"/>
  <c r="AA20" i="27"/>
  <c r="AB20" i="27"/>
  <c r="CZ19" i="27"/>
  <c r="DA19" i="27"/>
  <c r="CO19" i="27"/>
  <c r="CP19" i="27"/>
  <c r="CD19" i="27"/>
  <c r="CE19" i="27"/>
  <c r="BT19" i="27"/>
  <c r="BS19" i="27"/>
  <c r="BH19" i="27"/>
  <c r="BI19" i="27"/>
  <c r="AW19" i="27"/>
  <c r="AX19" i="27"/>
  <c r="AL19" i="27"/>
  <c r="AM19" i="27"/>
  <c r="AA19" i="27"/>
  <c r="AB19" i="27"/>
  <c r="CZ18" i="27"/>
  <c r="DA18" i="27"/>
  <c r="CO18" i="27"/>
  <c r="CP18" i="27"/>
  <c r="CD18" i="27"/>
  <c r="CE18" i="27"/>
  <c r="BT18" i="27"/>
  <c r="BS18" i="27"/>
  <c r="BH18" i="27"/>
  <c r="BI18" i="27"/>
  <c r="AW18" i="27"/>
  <c r="AX18" i="27"/>
  <c r="AM18" i="27"/>
  <c r="AL18" i="27"/>
  <c r="AA18" i="27"/>
  <c r="AB18" i="27"/>
  <c r="CZ17" i="27"/>
  <c r="DA17" i="27"/>
  <c r="CP17" i="27"/>
  <c r="CO17" i="27"/>
  <c r="CD17" i="27"/>
  <c r="CE17" i="27"/>
  <c r="BS17" i="27"/>
  <c r="BT17" i="27"/>
  <c r="BH17" i="27"/>
  <c r="BI17" i="27"/>
  <c r="AW17" i="27"/>
  <c r="AX17" i="27"/>
  <c r="AL17" i="27"/>
  <c r="AM17" i="27"/>
  <c r="AA17" i="27"/>
  <c r="AB17" i="27"/>
  <c r="CZ16" i="27"/>
  <c r="DA16" i="27"/>
  <c r="CO16" i="27"/>
  <c r="CP16" i="27"/>
  <c r="CD16" i="27"/>
  <c r="CE16" i="27"/>
  <c r="BS16" i="27"/>
  <c r="BT16" i="27"/>
  <c r="BH16" i="27"/>
  <c r="BI16" i="27"/>
  <c r="AW16" i="27"/>
  <c r="AX16" i="27"/>
  <c r="AL16" i="27"/>
  <c r="AM16" i="27"/>
  <c r="AA16" i="27"/>
  <c r="AB16" i="27"/>
  <c r="CZ15" i="27"/>
  <c r="DA15" i="27"/>
  <c r="CO15" i="27"/>
  <c r="CP15" i="27"/>
  <c r="CD15" i="27"/>
  <c r="CE15" i="27"/>
  <c r="BS15" i="27"/>
  <c r="BT15" i="27"/>
  <c r="BH15" i="27"/>
  <c r="BI15" i="27"/>
  <c r="AW15" i="27"/>
  <c r="AX15" i="27"/>
  <c r="AM15" i="27"/>
  <c r="AL15" i="27"/>
  <c r="AA15" i="27"/>
  <c r="AB15" i="27"/>
  <c r="CZ14" i="27"/>
  <c r="DA14" i="27"/>
  <c r="CO14" i="27"/>
  <c r="CP14" i="27"/>
  <c r="CD14" i="27"/>
  <c r="CE14" i="27"/>
  <c r="BS14" i="27"/>
  <c r="BT14" i="27"/>
  <c r="BH14" i="27"/>
  <c r="BI14" i="27"/>
  <c r="AW14" i="27"/>
  <c r="AX14" i="27"/>
  <c r="AL14" i="27"/>
  <c r="AM14" i="27"/>
  <c r="AA14" i="27"/>
  <c r="AB14" i="27"/>
  <c r="CZ13" i="27"/>
  <c r="DA13" i="27"/>
  <c r="CP13" i="27"/>
  <c r="CO13" i="27"/>
  <c r="CD13" i="27"/>
  <c r="CE13" i="27"/>
  <c r="BS13" i="27"/>
  <c r="BT13" i="27"/>
  <c r="BH13" i="27"/>
  <c r="BI13" i="27"/>
  <c r="AW13" i="27"/>
  <c r="AX13" i="27"/>
  <c r="AL13" i="27"/>
  <c r="AM13" i="27"/>
  <c r="AA13" i="27"/>
  <c r="AB13" i="27"/>
  <c r="CZ12" i="27"/>
  <c r="DA12" i="27"/>
  <c r="CP12" i="27"/>
  <c r="CO12" i="27"/>
  <c r="CD12" i="27"/>
  <c r="CE12" i="27"/>
  <c r="BS12" i="27"/>
  <c r="BT12" i="27"/>
  <c r="BH12" i="27"/>
  <c r="BI12" i="27"/>
  <c r="AW12" i="27"/>
  <c r="AX12" i="27"/>
  <c r="AL12" i="27"/>
  <c r="AM12" i="27"/>
  <c r="AA12" i="27"/>
  <c r="AB12" i="27"/>
  <c r="CZ11" i="27"/>
  <c r="DA11" i="27"/>
  <c r="CO11" i="27"/>
  <c r="CP11" i="27"/>
  <c r="CD11" i="27"/>
  <c r="CE11" i="27"/>
  <c r="BS11" i="27"/>
  <c r="BT11" i="27"/>
  <c r="BH11" i="27"/>
  <c r="BI11" i="27"/>
  <c r="AW11" i="27"/>
  <c r="AX11" i="27"/>
  <c r="AL11" i="27"/>
  <c r="AM11" i="27"/>
  <c r="AA11" i="27"/>
  <c r="AB11" i="27"/>
  <c r="CZ10" i="27"/>
  <c r="DA10" i="27"/>
  <c r="CO10" i="27"/>
  <c r="CP10" i="27"/>
  <c r="CD10" i="27"/>
  <c r="CE10" i="27"/>
  <c r="BS10" i="27"/>
  <c r="BT10" i="27"/>
  <c r="BH10" i="27"/>
  <c r="BI10" i="27"/>
  <c r="AW10" i="27"/>
  <c r="AX10" i="27"/>
  <c r="AL10" i="27"/>
  <c r="AM10" i="27"/>
  <c r="AA10" i="27"/>
  <c r="AB10" i="27"/>
  <c r="DA9" i="27"/>
  <c r="CZ9" i="27"/>
  <c r="CO9" i="27"/>
  <c r="CP9" i="27"/>
  <c r="CD9" i="27"/>
  <c r="CE9" i="27"/>
  <c r="BS9" i="27"/>
  <c r="BT9" i="27"/>
  <c r="BH9" i="27"/>
  <c r="BI9" i="27"/>
  <c r="AW9" i="27"/>
  <c r="AX9" i="27"/>
  <c r="AL9" i="27"/>
  <c r="AM9" i="27"/>
  <c r="AA9" i="27"/>
  <c r="AB9" i="27"/>
  <c r="CZ8" i="27"/>
  <c r="DA8" i="27"/>
  <c r="CO8" i="27"/>
  <c r="CP8" i="27"/>
  <c r="CD8" i="27"/>
  <c r="CE8" i="27"/>
  <c r="BS8" i="27"/>
  <c r="BT8" i="27"/>
  <c r="BH8" i="27"/>
  <c r="BI8" i="27"/>
  <c r="AX8" i="27"/>
  <c r="AW8" i="27"/>
  <c r="AL8" i="27"/>
  <c r="AM8" i="27"/>
  <c r="AA8" i="27"/>
  <c r="AB8" i="27"/>
  <c r="CZ7" i="27"/>
  <c r="DA7" i="27"/>
  <c r="CO7" i="27"/>
  <c r="CP7" i="27"/>
  <c r="CE7" i="27"/>
  <c r="CD7" i="27"/>
  <c r="BS7" i="27"/>
  <c r="BT7" i="27"/>
  <c r="BH7" i="27"/>
  <c r="BI7" i="27"/>
  <c r="AW7" i="27"/>
  <c r="AX7" i="27"/>
  <c r="AL7" i="27"/>
  <c r="AM7" i="27"/>
  <c r="AA7" i="27"/>
  <c r="AB7" i="27"/>
  <c r="CZ6" i="27"/>
  <c r="DA6" i="27"/>
  <c r="CO6" i="27"/>
  <c r="CP6" i="27"/>
  <c r="CD6" i="27"/>
  <c r="CE6" i="27"/>
  <c r="BS6" i="27"/>
  <c r="BT6" i="27"/>
  <c r="BH6" i="27"/>
  <c r="BI6" i="27"/>
  <c r="AW6" i="27"/>
  <c r="AX6" i="27"/>
  <c r="AL6" i="27"/>
  <c r="AM6" i="27"/>
  <c r="AA6" i="27"/>
  <c r="AB6" i="27"/>
  <c r="CZ5" i="27"/>
  <c r="DA5" i="27"/>
  <c r="CO5" i="27"/>
  <c r="CP5" i="27"/>
  <c r="CD5" i="27"/>
  <c r="CE5" i="27"/>
  <c r="BS5" i="27"/>
  <c r="BT5" i="27"/>
  <c r="BH5" i="27"/>
  <c r="BI5" i="27"/>
  <c r="AX5" i="27"/>
  <c r="AW5" i="27"/>
  <c r="AL5" i="27"/>
  <c r="AM5" i="27"/>
  <c r="AA5" i="27"/>
  <c r="AB5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5" i="27"/>
  <c r="F30" i="27"/>
  <c r="E30" i="27"/>
  <c r="D30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C30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5" i="27"/>
  <c r="B30" i="27"/>
  <c r="B6" i="27"/>
  <c r="B7" i="27"/>
  <c r="B8" i="27"/>
  <c r="B9" i="27"/>
  <c r="B10" i="27"/>
  <c r="G10" i="27"/>
  <c r="B11" i="27"/>
  <c r="B12" i="27"/>
  <c r="G12" i="27"/>
  <c r="B13" i="27"/>
  <c r="G13" i="27"/>
  <c r="B14" i="27"/>
  <c r="G14" i="27"/>
  <c r="B15" i="27"/>
  <c r="B16" i="27"/>
  <c r="G16" i="27"/>
  <c r="B17" i="27"/>
  <c r="B18" i="27"/>
  <c r="G18" i="27"/>
  <c r="B19" i="27"/>
  <c r="B20" i="27"/>
  <c r="G20" i="27"/>
  <c r="B21" i="27"/>
  <c r="B22" i="27"/>
  <c r="G22" i="27"/>
  <c r="B23" i="27"/>
  <c r="B24" i="27"/>
  <c r="G24" i="27"/>
  <c r="B25" i="27"/>
  <c r="B26" i="27"/>
  <c r="G26" i="27"/>
  <c r="B5" i="27"/>
  <c r="O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4" i="26"/>
  <c r="A20" i="26"/>
  <c r="A10" i="26"/>
  <c r="A8" i="26"/>
  <c r="A7" i="26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4" i="25"/>
  <c r="N29" i="25"/>
  <c r="N28" i="25"/>
  <c r="N27" i="25"/>
  <c r="N26" i="25"/>
  <c r="N25" i="25"/>
  <c r="N24" i="25"/>
  <c r="N23" i="25"/>
  <c r="A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A10" i="25"/>
  <c r="N9" i="25"/>
  <c r="A9" i="25"/>
  <c r="N8" i="25"/>
  <c r="A8" i="25"/>
  <c r="N7" i="25"/>
  <c r="A7" i="25"/>
  <c r="N6" i="25"/>
  <c r="N5" i="25"/>
  <c r="N4" i="25"/>
  <c r="Q5" i="24"/>
  <c r="Q6" i="24"/>
  <c r="Q7" i="24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4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A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A10" i="24"/>
  <c r="N9" i="24"/>
  <c r="N8" i="24"/>
  <c r="A8" i="24"/>
  <c r="N7" i="24"/>
  <c r="A7" i="24"/>
  <c r="N6" i="24"/>
  <c r="N5" i="24"/>
  <c r="N4" i="24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Q5" i="11"/>
  <c r="Q4" i="11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6" i="22"/>
  <c r="Q5" i="22"/>
  <c r="Q4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A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A10" i="22"/>
  <c r="N9" i="22"/>
  <c r="N8" i="22"/>
  <c r="A8" i="22"/>
  <c r="N7" i="22"/>
  <c r="A7" i="22"/>
  <c r="N6" i="22"/>
  <c r="N5" i="22"/>
  <c r="N4" i="22"/>
  <c r="A10" i="11"/>
  <c r="A8" i="11"/>
  <c r="A7" i="11"/>
  <c r="A24" i="11"/>
  <c r="J31" i="28"/>
  <c r="J33" i="28"/>
  <c r="J34" i="28"/>
  <c r="J35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60" i="28"/>
  <c r="K31" i="28"/>
  <c r="K33" i="28"/>
  <c r="K34" i="28"/>
  <c r="K35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60" i="28"/>
  <c r="L31" i="28"/>
  <c r="L33" i="28"/>
  <c r="L34" i="28"/>
  <c r="L35" i="28"/>
  <c r="L40" i="28"/>
  <c r="L41" i="28"/>
  <c r="L42" i="28"/>
  <c r="L43" i="28"/>
  <c r="L44" i="28"/>
  <c r="L45" i="28"/>
  <c r="L46" i="28"/>
  <c r="L47" i="28"/>
  <c r="L48" i="28"/>
  <c r="L49" i="28"/>
  <c r="L50" i="28"/>
  <c r="L51" i="28"/>
  <c r="L52" i="28"/>
  <c r="L53" i="28"/>
  <c r="L60" i="28"/>
  <c r="H8" i="28"/>
  <c r="G31" i="28"/>
  <c r="G33" i="28"/>
  <c r="AC27" i="30"/>
  <c r="AE27" i="30"/>
  <c r="AF27" i="30"/>
  <c r="AI27" i="30"/>
  <c r="AC59" i="30"/>
  <c r="AE59" i="30"/>
  <c r="AF59" i="30"/>
  <c r="AI59" i="30"/>
  <c r="AC55" i="30"/>
  <c r="AE55" i="30"/>
  <c r="AF55" i="30"/>
  <c r="AI55" i="30"/>
  <c r="AC50" i="30"/>
  <c r="AE50" i="30"/>
  <c r="AE82" i="30"/>
  <c r="AF50" i="30"/>
  <c r="AI50" i="30"/>
  <c r="AN29" i="30"/>
  <c r="AP29" i="30"/>
  <c r="AQ29" i="30"/>
  <c r="AT29" i="30"/>
  <c r="AN22" i="30"/>
  <c r="AP22" i="30"/>
  <c r="AQ22" i="30"/>
  <c r="AT22" i="30"/>
  <c r="AC44" i="30"/>
  <c r="AE44" i="30"/>
  <c r="AF44" i="30"/>
  <c r="AI44" i="30"/>
  <c r="AC46" i="30"/>
  <c r="AE46" i="30"/>
  <c r="AF46" i="30"/>
  <c r="AI46" i="30"/>
  <c r="AC43" i="30"/>
  <c r="AE43" i="30"/>
  <c r="AF43" i="30"/>
  <c r="AI43" i="30"/>
  <c r="AC53" i="30"/>
  <c r="AE53" i="30"/>
  <c r="AF53" i="30"/>
  <c r="AI53" i="30"/>
  <c r="AN42" i="30"/>
  <c r="AP42" i="30"/>
  <c r="AQ42" i="30"/>
  <c r="AT42" i="30"/>
  <c r="AC51" i="30"/>
  <c r="AE51" i="30"/>
  <c r="AF51" i="30"/>
  <c r="AI51" i="30"/>
  <c r="AC26" i="30"/>
  <c r="AE26" i="30"/>
  <c r="AC60" i="30"/>
  <c r="AE60" i="30"/>
  <c r="AF60" i="30"/>
  <c r="AI60" i="30"/>
  <c r="U57" i="30"/>
  <c r="X57" i="30"/>
  <c r="AC12" i="30"/>
  <c r="AE12" i="30"/>
  <c r="AE76" i="30"/>
  <c r="AF12" i="30"/>
  <c r="AI12" i="30"/>
  <c r="G29" i="30"/>
  <c r="AN17" i="30"/>
  <c r="AP17" i="30"/>
  <c r="AQ17" i="30"/>
  <c r="AT17" i="30"/>
  <c r="U8" i="30"/>
  <c r="X8" i="30"/>
  <c r="R8" i="30"/>
  <c r="T8" i="30"/>
  <c r="AC58" i="30"/>
  <c r="AE58" i="30"/>
  <c r="AF58" i="30"/>
  <c r="AI58" i="30"/>
  <c r="AF45" i="30"/>
  <c r="AI45" i="30"/>
  <c r="AC45" i="30"/>
  <c r="AE45" i="30"/>
  <c r="AC24" i="30"/>
  <c r="AE24" i="30"/>
  <c r="AF24" i="30"/>
  <c r="AI24" i="30"/>
  <c r="AF49" i="30"/>
  <c r="AI49" i="30"/>
  <c r="AC49" i="30"/>
  <c r="AE49" i="30"/>
  <c r="AE81" i="30"/>
  <c r="AC15" i="30"/>
  <c r="AE15" i="30"/>
  <c r="AE79" i="30"/>
  <c r="AF15" i="30"/>
  <c r="AI15" i="30"/>
  <c r="AN18" i="30"/>
  <c r="AP18" i="30"/>
  <c r="AC10" i="30"/>
  <c r="AE10" i="30"/>
  <c r="AE74" i="30"/>
  <c r="AC54" i="30"/>
  <c r="AE54" i="30"/>
  <c r="AF54" i="30"/>
  <c r="AI54" i="30"/>
  <c r="P62" i="30"/>
  <c r="Q37" i="30"/>
  <c r="AC48" i="30"/>
  <c r="AE48" i="30"/>
  <c r="AF48" i="30"/>
  <c r="AI48" i="30"/>
  <c r="AF38" i="30"/>
  <c r="AI38" i="30"/>
  <c r="AC38" i="30"/>
  <c r="AE38" i="30"/>
  <c r="AC28" i="30"/>
  <c r="AE28" i="30"/>
  <c r="AF28" i="30"/>
  <c r="AI28" i="30"/>
  <c r="AF47" i="30"/>
  <c r="AI47" i="30"/>
  <c r="AC47" i="30"/>
  <c r="AE47" i="30"/>
  <c r="T90" i="30"/>
  <c r="AC56" i="30"/>
  <c r="AE56" i="30"/>
  <c r="AF56" i="30"/>
  <c r="AI56" i="30"/>
  <c r="AC9" i="30"/>
  <c r="AE9" i="30"/>
  <c r="AF9" i="30"/>
  <c r="AI9" i="30"/>
  <c r="U39" i="30"/>
  <c r="X39" i="30"/>
  <c r="AF6" i="30"/>
  <c r="AI6" i="30"/>
  <c r="AC6" i="30"/>
  <c r="AE6" i="30"/>
  <c r="AE70" i="30"/>
  <c r="AF21" i="30"/>
  <c r="AI21" i="30"/>
  <c r="U14" i="30"/>
  <c r="X14" i="30"/>
  <c r="T76" i="30"/>
  <c r="Q40" i="30"/>
  <c r="R40" i="30"/>
  <c r="T40" i="30"/>
  <c r="U40" i="30"/>
  <c r="X40" i="30"/>
  <c r="AC61" i="30"/>
  <c r="AE61" i="30"/>
  <c r="AF61" i="30"/>
  <c r="AI61" i="30"/>
  <c r="AE86" i="30"/>
  <c r="AC41" i="30"/>
  <c r="AE41" i="30"/>
  <c r="AF41" i="30"/>
  <c r="AI41" i="30"/>
  <c r="AC52" i="30"/>
  <c r="AE52" i="30"/>
  <c r="AF52" i="30"/>
  <c r="AI52" i="30"/>
  <c r="AC25" i="30"/>
  <c r="AE25" i="30"/>
  <c r="AC19" i="30"/>
  <c r="AE19" i="30"/>
  <c r="AE83" i="30"/>
  <c r="AC23" i="30"/>
  <c r="AE23" i="30"/>
  <c r="AE87" i="30"/>
  <c r="AF23" i="30"/>
  <c r="AI23" i="30"/>
  <c r="AC16" i="30"/>
  <c r="AE16" i="30"/>
  <c r="AE80" i="30"/>
  <c r="AC7" i="30"/>
  <c r="AE7" i="30"/>
  <c r="AF7" i="30"/>
  <c r="AI7" i="30"/>
  <c r="Q30" i="30"/>
  <c r="R5" i="30"/>
  <c r="U11" i="30"/>
  <c r="X11" i="30"/>
  <c r="U13" i="30"/>
  <c r="X13" i="30"/>
  <c r="AH35" i="30"/>
  <c r="AS3" i="30"/>
  <c r="AF20" i="30"/>
  <c r="AI20" i="30"/>
  <c r="AQ61" i="29"/>
  <c r="AT61" i="29"/>
  <c r="AN61" i="29"/>
  <c r="AP61" i="29"/>
  <c r="AC42" i="29"/>
  <c r="AE42" i="29"/>
  <c r="AF42" i="29"/>
  <c r="AI42" i="29"/>
  <c r="AC60" i="29"/>
  <c r="AE60" i="29"/>
  <c r="AF60" i="29"/>
  <c r="AI60" i="29"/>
  <c r="AN29" i="29"/>
  <c r="AP29" i="29"/>
  <c r="AQ29" i="29"/>
  <c r="AT29" i="29"/>
  <c r="AQ16" i="29"/>
  <c r="AT16" i="29"/>
  <c r="AN16" i="29"/>
  <c r="AP16" i="29"/>
  <c r="AC45" i="29"/>
  <c r="AE45" i="29"/>
  <c r="AF45" i="29"/>
  <c r="AI45" i="29"/>
  <c r="AN59" i="29"/>
  <c r="AP59" i="29"/>
  <c r="AQ59" i="29"/>
  <c r="AT59" i="29"/>
  <c r="AC46" i="29"/>
  <c r="AE46" i="29"/>
  <c r="AF46" i="29"/>
  <c r="AI46" i="29"/>
  <c r="AQ56" i="29"/>
  <c r="AT56" i="29"/>
  <c r="AN56" i="29"/>
  <c r="AP56" i="29"/>
  <c r="AC49" i="29"/>
  <c r="AE49" i="29"/>
  <c r="AF49" i="29"/>
  <c r="AI49" i="29"/>
  <c r="AF48" i="29"/>
  <c r="AI48" i="29"/>
  <c r="AC48" i="29"/>
  <c r="AE48" i="29"/>
  <c r="AC24" i="29"/>
  <c r="AE24" i="29"/>
  <c r="AE88" i="29"/>
  <c r="AQ55" i="29"/>
  <c r="AT55" i="29"/>
  <c r="AN55" i="29"/>
  <c r="AP55" i="29"/>
  <c r="AC44" i="29"/>
  <c r="AE44" i="29"/>
  <c r="AF44" i="29"/>
  <c r="AI44" i="29"/>
  <c r="Q62" i="29"/>
  <c r="R37" i="29"/>
  <c r="AN27" i="29"/>
  <c r="AP27" i="29"/>
  <c r="AQ27" i="29"/>
  <c r="AT27" i="29"/>
  <c r="AF17" i="29"/>
  <c r="AI17" i="29"/>
  <c r="AC17" i="29"/>
  <c r="AE17" i="29"/>
  <c r="AC18" i="29"/>
  <c r="AE18" i="29"/>
  <c r="AE82" i="29"/>
  <c r="T77" i="29"/>
  <c r="AC7" i="29"/>
  <c r="AE7" i="29"/>
  <c r="AE71" i="29"/>
  <c r="AC58" i="29"/>
  <c r="AE58" i="29"/>
  <c r="AE90" i="29"/>
  <c r="AF58" i="29"/>
  <c r="AI58" i="29"/>
  <c r="AF57" i="29"/>
  <c r="AI57" i="29"/>
  <c r="AC57" i="29"/>
  <c r="AE57" i="29"/>
  <c r="AC51" i="29"/>
  <c r="AE51" i="29"/>
  <c r="AF51" i="29"/>
  <c r="AI51" i="29"/>
  <c r="AF54" i="29"/>
  <c r="AI54" i="29"/>
  <c r="AC54" i="29"/>
  <c r="AE54" i="29"/>
  <c r="U41" i="29"/>
  <c r="X41" i="29"/>
  <c r="AF25" i="29"/>
  <c r="AI25" i="29"/>
  <c r="AC25" i="29"/>
  <c r="AE25" i="29"/>
  <c r="AE89" i="29"/>
  <c r="AN53" i="29"/>
  <c r="AP53" i="29"/>
  <c r="AQ53" i="29"/>
  <c r="AT53" i="29"/>
  <c r="AC22" i="29"/>
  <c r="AE22" i="29"/>
  <c r="AE86" i="29"/>
  <c r="AC13" i="29"/>
  <c r="AE13" i="29"/>
  <c r="AE77" i="29"/>
  <c r="AF14" i="29"/>
  <c r="AI14" i="29"/>
  <c r="AC14" i="29"/>
  <c r="AE14" i="29"/>
  <c r="AC19" i="29"/>
  <c r="AE19" i="29"/>
  <c r="AF19" i="29"/>
  <c r="AI19" i="29"/>
  <c r="T74" i="29"/>
  <c r="AF21" i="29"/>
  <c r="AI21" i="29"/>
  <c r="AC21" i="29"/>
  <c r="AE21" i="29"/>
  <c r="AE85" i="29"/>
  <c r="AN12" i="29"/>
  <c r="AP12" i="29"/>
  <c r="U40" i="29"/>
  <c r="X40" i="29"/>
  <c r="Q40" i="29"/>
  <c r="R40" i="29"/>
  <c r="T40" i="29"/>
  <c r="AC47" i="29"/>
  <c r="AE47" i="29"/>
  <c r="AE79" i="29"/>
  <c r="AF47" i="29"/>
  <c r="AI47" i="29"/>
  <c r="AF28" i="29"/>
  <c r="AI28" i="29"/>
  <c r="AC28" i="29"/>
  <c r="AE28" i="29"/>
  <c r="T75" i="29"/>
  <c r="AC9" i="29"/>
  <c r="AE9" i="29"/>
  <c r="AF9" i="29"/>
  <c r="AI9" i="29"/>
  <c r="AC10" i="29"/>
  <c r="AE10" i="29"/>
  <c r="T5" i="29"/>
  <c r="AN15" i="29"/>
  <c r="AP15" i="29"/>
  <c r="AE76" i="29"/>
  <c r="AC50" i="29"/>
  <c r="AE50" i="29"/>
  <c r="AF50" i="29"/>
  <c r="AI50" i="29"/>
  <c r="AC38" i="29"/>
  <c r="AE38" i="29"/>
  <c r="AE70" i="29"/>
  <c r="AC52" i="29"/>
  <c r="AE52" i="29"/>
  <c r="AF52" i="29"/>
  <c r="AI52" i="29"/>
  <c r="AC43" i="29"/>
  <c r="AE43" i="29"/>
  <c r="AF43" i="29"/>
  <c r="AI43" i="29"/>
  <c r="AN39" i="29"/>
  <c r="AP39" i="29"/>
  <c r="AQ39" i="29"/>
  <c r="AT39" i="29"/>
  <c r="AF23" i="29"/>
  <c r="AI23" i="29"/>
  <c r="AF20" i="29"/>
  <c r="AI20" i="29"/>
  <c r="AC20" i="29"/>
  <c r="AE20" i="29"/>
  <c r="AF26" i="29"/>
  <c r="AI26" i="29"/>
  <c r="AE80" i="29"/>
  <c r="G29" i="29"/>
  <c r="U11" i="29"/>
  <c r="X11" i="29"/>
  <c r="AF6" i="29"/>
  <c r="AI6" i="29"/>
  <c r="G5" i="27"/>
  <c r="CP62" i="27"/>
  <c r="D29" i="27"/>
  <c r="D31" i="27"/>
  <c r="G25" i="27"/>
  <c r="G21" i="27"/>
  <c r="G17" i="27"/>
  <c r="G9" i="27"/>
  <c r="G8" i="27"/>
  <c r="N57" i="27"/>
  <c r="P57" i="27"/>
  <c r="B29" i="27"/>
  <c r="B31" i="27"/>
  <c r="G23" i="27"/>
  <c r="G19" i="27"/>
  <c r="G15" i="27"/>
  <c r="G11" i="27"/>
  <c r="G7" i="27"/>
  <c r="N47" i="27"/>
  <c r="P47" i="27"/>
  <c r="Q47" i="27"/>
  <c r="R47" i="27"/>
  <c r="T47" i="27"/>
  <c r="U47" i="27"/>
  <c r="X47" i="27"/>
  <c r="C29" i="27"/>
  <c r="C31" i="27"/>
  <c r="N61" i="27"/>
  <c r="P61" i="27"/>
  <c r="N59" i="27"/>
  <c r="P59" i="27"/>
  <c r="N43" i="27"/>
  <c r="P43" i="27"/>
  <c r="U43" i="27"/>
  <c r="X43" i="27"/>
  <c r="G6" i="27"/>
  <c r="G29" i="27"/>
  <c r="BH62" i="27"/>
  <c r="P9" i="27"/>
  <c r="N45" i="27"/>
  <c r="P45" i="27"/>
  <c r="Q45" i="27"/>
  <c r="R45" i="27"/>
  <c r="T45" i="27"/>
  <c r="N51" i="27"/>
  <c r="P51" i="27"/>
  <c r="AL62" i="27"/>
  <c r="N46" i="27"/>
  <c r="P46" i="27"/>
  <c r="N52" i="27"/>
  <c r="P52" i="27"/>
  <c r="BI30" i="27"/>
  <c r="AB30" i="27"/>
  <c r="AL30" i="27"/>
  <c r="BT30" i="27"/>
  <c r="CD30" i="27"/>
  <c r="DA30" i="27"/>
  <c r="AM30" i="27"/>
  <c r="CE30" i="27"/>
  <c r="P19" i="27"/>
  <c r="AX30" i="27"/>
  <c r="BH30" i="27"/>
  <c r="CP30" i="27"/>
  <c r="CZ30" i="27"/>
  <c r="N38" i="27"/>
  <c r="P38" i="27"/>
  <c r="P6" i="27"/>
  <c r="N40" i="27"/>
  <c r="P40" i="27"/>
  <c r="P8" i="27"/>
  <c r="N42" i="27"/>
  <c r="P42" i="27"/>
  <c r="P10" i="27"/>
  <c r="N44" i="27"/>
  <c r="P44" i="27"/>
  <c r="P12" i="27"/>
  <c r="N48" i="27"/>
  <c r="P48" i="27"/>
  <c r="P16" i="27"/>
  <c r="AA30" i="27"/>
  <c r="AW30" i="27"/>
  <c r="BS30" i="27"/>
  <c r="CO30" i="27"/>
  <c r="N53" i="27"/>
  <c r="P53" i="27"/>
  <c r="P21" i="27"/>
  <c r="AB62" i="27"/>
  <c r="Q43" i="27"/>
  <c r="R43" i="27"/>
  <c r="T43" i="27"/>
  <c r="N55" i="27"/>
  <c r="P55" i="27"/>
  <c r="P23" i="27"/>
  <c r="AX62" i="27"/>
  <c r="P13" i="27"/>
  <c r="P15" i="27"/>
  <c r="BT62" i="27"/>
  <c r="Q59" i="27"/>
  <c r="R59" i="27"/>
  <c r="T59" i="27"/>
  <c r="U59" i="27"/>
  <c r="X59" i="27"/>
  <c r="Q61" i="27"/>
  <c r="R61" i="27"/>
  <c r="T61" i="27"/>
  <c r="U61" i="27"/>
  <c r="X61" i="27"/>
  <c r="CZ62" i="27"/>
  <c r="P25" i="27"/>
  <c r="P29" i="27"/>
  <c r="AM37" i="27"/>
  <c r="AM62" i="27"/>
  <c r="BI37" i="27"/>
  <c r="BI62" i="27"/>
  <c r="CE37" i="27"/>
  <c r="CE62" i="27"/>
  <c r="DA37" i="27"/>
  <c r="DA62" i="27"/>
  <c r="Q57" i="27"/>
  <c r="R57" i="27"/>
  <c r="T57" i="27"/>
  <c r="U57" i="27"/>
  <c r="X57" i="27"/>
  <c r="AA62" i="27"/>
  <c r="AW62" i="27"/>
  <c r="BS62" i="27"/>
  <c r="CO62" i="27"/>
  <c r="F29" i="27"/>
  <c r="F31" i="27"/>
  <c r="E29" i="27"/>
  <c r="E31" i="27"/>
  <c r="Q29" i="25"/>
  <c r="Q29" i="24"/>
  <c r="Q29" i="22"/>
  <c r="J70" i="28"/>
  <c r="J68" i="28"/>
  <c r="J69" i="28"/>
  <c r="J72" i="28"/>
  <c r="J71" i="28"/>
  <c r="L70" i="28"/>
  <c r="L68" i="28"/>
  <c r="L69" i="28"/>
  <c r="L71" i="28"/>
  <c r="L72" i="28"/>
  <c r="K71" i="28"/>
  <c r="K68" i="28"/>
  <c r="K70" i="28"/>
  <c r="K69" i="28"/>
  <c r="K72" i="28"/>
  <c r="G34" i="28"/>
  <c r="G35" i="28"/>
  <c r="G40" i="28"/>
  <c r="G41" i="28"/>
  <c r="G42" i="28"/>
  <c r="G43" i="28"/>
  <c r="G44" i="28"/>
  <c r="G45" i="28"/>
  <c r="G46" i="28"/>
  <c r="G47" i="28"/>
  <c r="G48" i="28"/>
  <c r="G60" i="28"/>
  <c r="I8" i="28"/>
  <c r="I31" i="28"/>
  <c r="I33" i="28"/>
  <c r="I34" i="28"/>
  <c r="I35" i="28"/>
  <c r="I40" i="28"/>
  <c r="I41" i="28"/>
  <c r="I42" i="28"/>
  <c r="I43" i="28"/>
  <c r="I44" i="28"/>
  <c r="I45" i="28"/>
  <c r="I46" i="28"/>
  <c r="I47" i="28"/>
  <c r="I48" i="28"/>
  <c r="I49" i="28"/>
  <c r="I50" i="28"/>
  <c r="I60" i="28"/>
  <c r="H31" i="28"/>
  <c r="H33" i="28"/>
  <c r="H34" i="28"/>
  <c r="H35" i="28"/>
  <c r="H40" i="28"/>
  <c r="H41" i="28"/>
  <c r="H42" i="28"/>
  <c r="H43" i="28"/>
  <c r="H44" i="28"/>
  <c r="H45" i="28"/>
  <c r="H46" i="28"/>
  <c r="H47" i="28"/>
  <c r="H48" i="28"/>
  <c r="H49" i="28"/>
  <c r="H60" i="28"/>
  <c r="AN52" i="30"/>
  <c r="AP52" i="30"/>
  <c r="AQ52" i="30"/>
  <c r="AT52" i="30"/>
  <c r="AN61" i="30"/>
  <c r="AP61" i="30"/>
  <c r="AQ61" i="30"/>
  <c r="AT61" i="30"/>
  <c r="AN53" i="30"/>
  <c r="AP53" i="30"/>
  <c r="AQ53" i="30"/>
  <c r="AT53" i="30"/>
  <c r="AN55" i="30"/>
  <c r="AP55" i="30"/>
  <c r="AQ55" i="30"/>
  <c r="AT55" i="30"/>
  <c r="AN51" i="30"/>
  <c r="AP51" i="30"/>
  <c r="AQ51" i="30"/>
  <c r="AT51" i="30"/>
  <c r="AN43" i="30"/>
  <c r="AP43" i="30"/>
  <c r="AQ43" i="30"/>
  <c r="AT43" i="30"/>
  <c r="AN59" i="30"/>
  <c r="AP59" i="30"/>
  <c r="AQ59" i="30"/>
  <c r="AT59" i="30"/>
  <c r="AN27" i="30"/>
  <c r="AP27" i="30"/>
  <c r="AQ27" i="30"/>
  <c r="AT27" i="30"/>
  <c r="AN56" i="30"/>
  <c r="AP56" i="30"/>
  <c r="AQ56" i="30"/>
  <c r="AT56" i="30"/>
  <c r="BB22" i="30"/>
  <c r="BE22" i="30"/>
  <c r="AY22" i="30"/>
  <c r="BA22" i="30"/>
  <c r="AF13" i="30"/>
  <c r="AI13" i="30"/>
  <c r="AC13" i="30"/>
  <c r="AE13" i="30"/>
  <c r="AE77" i="30"/>
  <c r="AQ7" i="30"/>
  <c r="AT7" i="30"/>
  <c r="AN7" i="30"/>
  <c r="AP7" i="30"/>
  <c r="AQ23" i="30"/>
  <c r="AT23" i="30"/>
  <c r="AN23" i="30"/>
  <c r="AP23" i="30"/>
  <c r="AP87" i="30"/>
  <c r="AE89" i="30"/>
  <c r="AN41" i="30"/>
  <c r="AP41" i="30"/>
  <c r="AQ41" i="30"/>
  <c r="AT41" i="30"/>
  <c r="AC14" i="30"/>
  <c r="AE14" i="30"/>
  <c r="AE78" i="30"/>
  <c r="AC39" i="30"/>
  <c r="AE39" i="30"/>
  <c r="AF39" i="30"/>
  <c r="AI39" i="30"/>
  <c r="AN28" i="30"/>
  <c r="AP28" i="30"/>
  <c r="AQ28" i="30"/>
  <c r="AT28" i="30"/>
  <c r="AN48" i="30"/>
  <c r="AP48" i="30"/>
  <c r="AQ48" i="30"/>
  <c r="AT48" i="30"/>
  <c r="AF10" i="30"/>
  <c r="AI10" i="30"/>
  <c r="AQ15" i="30"/>
  <c r="AT15" i="30"/>
  <c r="AN15" i="30"/>
  <c r="AP15" i="30"/>
  <c r="AN24" i="30"/>
  <c r="AP24" i="30"/>
  <c r="AP88" i="30"/>
  <c r="AQ58" i="30"/>
  <c r="AT58" i="30"/>
  <c r="AN58" i="30"/>
  <c r="AP58" i="30"/>
  <c r="AE85" i="30"/>
  <c r="AN12" i="30"/>
  <c r="AP12" i="30"/>
  <c r="AP76" i="30"/>
  <c r="AN6" i="30"/>
  <c r="AP6" i="30"/>
  <c r="AQ6" i="30"/>
  <c r="AT6" i="30"/>
  <c r="AN38" i="30"/>
  <c r="AP38" i="30"/>
  <c r="AQ38" i="30"/>
  <c r="AT38" i="30"/>
  <c r="AN45" i="30"/>
  <c r="AP45" i="30"/>
  <c r="AQ45" i="30"/>
  <c r="AT45" i="30"/>
  <c r="AC8" i="30"/>
  <c r="AE8" i="30"/>
  <c r="AE72" i="30"/>
  <c r="AN46" i="30"/>
  <c r="AP46" i="30"/>
  <c r="AQ46" i="30"/>
  <c r="AT46" i="30"/>
  <c r="AQ20" i="30"/>
  <c r="AT20" i="30"/>
  <c r="AN20" i="30"/>
  <c r="AP20" i="30"/>
  <c r="AC11" i="30"/>
  <c r="AE11" i="30"/>
  <c r="AE75" i="30"/>
  <c r="AF11" i="30"/>
  <c r="AI11" i="30"/>
  <c r="AE71" i="30"/>
  <c r="AF25" i="30"/>
  <c r="AI25" i="30"/>
  <c r="AC40" i="30"/>
  <c r="AE40" i="30"/>
  <c r="AF40" i="30"/>
  <c r="AI40" i="30"/>
  <c r="AN21" i="30"/>
  <c r="AP21" i="30"/>
  <c r="AP85" i="30"/>
  <c r="AN9" i="30"/>
  <c r="AP9" i="30"/>
  <c r="AP73" i="30"/>
  <c r="AQ9" i="30"/>
  <c r="AT9" i="30"/>
  <c r="AQ54" i="30"/>
  <c r="AT54" i="30"/>
  <c r="AN54" i="30"/>
  <c r="AP54" i="30"/>
  <c r="AP86" i="30"/>
  <c r="AE84" i="30"/>
  <c r="AE88" i="30"/>
  <c r="BB17" i="30"/>
  <c r="BE17" i="30"/>
  <c r="AY17" i="30"/>
  <c r="BA17" i="30"/>
  <c r="AE90" i="30"/>
  <c r="AY42" i="30"/>
  <c r="BA42" i="30"/>
  <c r="BB42" i="30"/>
  <c r="BE42" i="30"/>
  <c r="AN44" i="30"/>
  <c r="AP44" i="30"/>
  <c r="AQ44" i="30"/>
  <c r="AT44" i="30"/>
  <c r="AY29" i="30"/>
  <c r="BA29" i="30"/>
  <c r="BB29" i="30"/>
  <c r="BE29" i="30"/>
  <c r="AN47" i="30"/>
  <c r="AP47" i="30"/>
  <c r="AQ47" i="30"/>
  <c r="AT47" i="30"/>
  <c r="AN49" i="30"/>
  <c r="AP49" i="30"/>
  <c r="AQ49" i="30"/>
  <c r="AT49" i="30"/>
  <c r="AN60" i="30"/>
  <c r="AP60" i="30"/>
  <c r="AQ60" i="30"/>
  <c r="AT60" i="30"/>
  <c r="AN50" i="30"/>
  <c r="AP50" i="30"/>
  <c r="AP82" i="30"/>
  <c r="AS35" i="30"/>
  <c r="BD3" i="30"/>
  <c r="R30" i="30"/>
  <c r="T5" i="30"/>
  <c r="AF16" i="30"/>
  <c r="AI16" i="30"/>
  <c r="AF19" i="30"/>
  <c r="AI19" i="30"/>
  <c r="AE73" i="30"/>
  <c r="Q62" i="30"/>
  <c r="R37" i="30"/>
  <c r="AQ18" i="30"/>
  <c r="AT18" i="30"/>
  <c r="T72" i="30"/>
  <c r="AP81" i="30"/>
  <c r="AC57" i="30"/>
  <c r="AE57" i="30"/>
  <c r="AF57" i="30"/>
  <c r="AI57" i="30"/>
  <c r="AF26" i="30"/>
  <c r="AI26" i="30"/>
  <c r="AN43" i="29"/>
  <c r="AP43" i="29"/>
  <c r="AQ43" i="29"/>
  <c r="AT43" i="29"/>
  <c r="AN46" i="29"/>
  <c r="AP46" i="29"/>
  <c r="AQ46" i="29"/>
  <c r="AT46" i="29"/>
  <c r="AN60" i="29"/>
  <c r="AP60" i="29"/>
  <c r="AQ60" i="29"/>
  <c r="AT60" i="29"/>
  <c r="AN52" i="29"/>
  <c r="AP52" i="29"/>
  <c r="AQ52" i="29"/>
  <c r="AT52" i="29"/>
  <c r="AY59" i="29"/>
  <c r="BA59" i="29"/>
  <c r="BB59" i="29"/>
  <c r="BE59" i="29"/>
  <c r="AN42" i="29"/>
  <c r="AP42" i="29"/>
  <c r="AQ42" i="29"/>
  <c r="AT42" i="29"/>
  <c r="AN44" i="29"/>
  <c r="AP44" i="29"/>
  <c r="AQ44" i="29"/>
  <c r="AT44" i="29"/>
  <c r="AY39" i="29"/>
  <c r="BA39" i="29"/>
  <c r="BB39" i="29"/>
  <c r="BE39" i="29"/>
  <c r="AN50" i="29"/>
  <c r="AP50" i="29"/>
  <c r="AQ50" i="29"/>
  <c r="AT50" i="29"/>
  <c r="AY53" i="29"/>
  <c r="BA53" i="29"/>
  <c r="BB53" i="29"/>
  <c r="BE53" i="29"/>
  <c r="AC11" i="29"/>
  <c r="AE11" i="29"/>
  <c r="AE75" i="29"/>
  <c r="AF11" i="29"/>
  <c r="AI11" i="29"/>
  <c r="AF18" i="29"/>
  <c r="AI18" i="29"/>
  <c r="AF24" i="29"/>
  <c r="AI24" i="29"/>
  <c r="R8" i="29"/>
  <c r="Q30" i="29"/>
  <c r="AN23" i="29"/>
  <c r="AP23" i="29"/>
  <c r="AP87" i="29"/>
  <c r="AN9" i="29"/>
  <c r="AP9" i="29"/>
  <c r="AQ9" i="29"/>
  <c r="AT9" i="29"/>
  <c r="AN47" i="29"/>
  <c r="AP47" i="29"/>
  <c r="AQ47" i="29"/>
  <c r="AT47" i="29"/>
  <c r="AP76" i="29"/>
  <c r="AN14" i="29"/>
  <c r="AP14" i="29"/>
  <c r="AP78" i="29"/>
  <c r="AN25" i="29"/>
  <c r="AP25" i="29"/>
  <c r="AP89" i="29"/>
  <c r="AQ51" i="29"/>
  <c r="AT51" i="29"/>
  <c r="AN51" i="29"/>
  <c r="AP51" i="29"/>
  <c r="AQ58" i="29"/>
  <c r="AT58" i="29"/>
  <c r="AN58" i="29"/>
  <c r="AP58" i="29"/>
  <c r="AQ49" i="29"/>
  <c r="AT49" i="29"/>
  <c r="AN49" i="29"/>
  <c r="AP49" i="29"/>
  <c r="BB29" i="29"/>
  <c r="BE29" i="29"/>
  <c r="AY29" i="29"/>
  <c r="BA29" i="29"/>
  <c r="AQ26" i="29"/>
  <c r="AT26" i="29"/>
  <c r="AN26" i="29"/>
  <c r="AP26" i="29"/>
  <c r="AP90" i="29"/>
  <c r="AP79" i="29"/>
  <c r="AE74" i="29"/>
  <c r="AQ12" i="29"/>
  <c r="AT12" i="29"/>
  <c r="AN19" i="29"/>
  <c r="AP19" i="29"/>
  <c r="AP83" i="29"/>
  <c r="AC41" i="29"/>
  <c r="AE41" i="29"/>
  <c r="AF41" i="29"/>
  <c r="AI41" i="29"/>
  <c r="AN6" i="29"/>
  <c r="AP6" i="29"/>
  <c r="AE84" i="29"/>
  <c r="AQ15" i="29"/>
  <c r="AT15" i="29"/>
  <c r="AF10" i="29"/>
  <c r="AI10" i="29"/>
  <c r="AE83" i="29"/>
  <c r="AF13" i="29"/>
  <c r="AI13" i="29"/>
  <c r="AF7" i="29"/>
  <c r="AI7" i="29"/>
  <c r="AE81" i="29"/>
  <c r="R62" i="29"/>
  <c r="T37" i="29"/>
  <c r="BB27" i="29"/>
  <c r="BE27" i="29"/>
  <c r="AY27" i="29"/>
  <c r="BA27" i="29"/>
  <c r="AN45" i="29"/>
  <c r="AP45" i="29"/>
  <c r="AQ45" i="29"/>
  <c r="AT45" i="29"/>
  <c r="AQ20" i="29"/>
  <c r="AT20" i="29"/>
  <c r="AN20" i="29"/>
  <c r="AP20" i="29"/>
  <c r="AP84" i="29"/>
  <c r="AF38" i="29"/>
  <c r="AI38" i="29"/>
  <c r="T69" i="29"/>
  <c r="U5" i="29"/>
  <c r="AE73" i="29"/>
  <c r="AQ28" i="29"/>
  <c r="AT28" i="29"/>
  <c r="AN28" i="29"/>
  <c r="AP28" i="29"/>
  <c r="AC40" i="29"/>
  <c r="AE40" i="29"/>
  <c r="AF40" i="29"/>
  <c r="AI40" i="29"/>
  <c r="AN21" i="29"/>
  <c r="AP21" i="29"/>
  <c r="AP85" i="29"/>
  <c r="AE78" i="29"/>
  <c r="AF22" i="29"/>
  <c r="AI22" i="29"/>
  <c r="AN54" i="29"/>
  <c r="AP54" i="29"/>
  <c r="AQ54" i="29"/>
  <c r="AT54" i="29"/>
  <c r="AN57" i="29"/>
  <c r="AP57" i="29"/>
  <c r="AQ57" i="29"/>
  <c r="AT57" i="29"/>
  <c r="AN17" i="29"/>
  <c r="AP17" i="29"/>
  <c r="AP81" i="29"/>
  <c r="AY55" i="29"/>
  <c r="BA55" i="29"/>
  <c r="BB55" i="29"/>
  <c r="BE55" i="29"/>
  <c r="AN48" i="29"/>
  <c r="AP48" i="29"/>
  <c r="AQ48" i="29"/>
  <c r="AT48" i="29"/>
  <c r="AY56" i="29"/>
  <c r="BA56" i="29"/>
  <c r="BB56" i="29"/>
  <c r="BE56" i="29"/>
  <c r="AY16" i="29"/>
  <c r="BA16" i="29"/>
  <c r="AY61" i="29"/>
  <c r="BA61" i="29"/>
  <c r="BB61" i="29"/>
  <c r="BE61" i="29"/>
  <c r="N60" i="27"/>
  <c r="P60" i="27"/>
  <c r="P28" i="27"/>
  <c r="N54" i="27"/>
  <c r="P54" i="27"/>
  <c r="P22" i="27"/>
  <c r="N58" i="27"/>
  <c r="P58" i="27"/>
  <c r="P26" i="27"/>
  <c r="P27" i="27"/>
  <c r="P11" i="27"/>
  <c r="Q11" i="27"/>
  <c r="R11" i="27"/>
  <c r="U45" i="27"/>
  <c r="X45" i="27"/>
  <c r="P14" i="27"/>
  <c r="P20" i="27"/>
  <c r="N41" i="27"/>
  <c r="P41" i="27"/>
  <c r="Q41" i="27"/>
  <c r="R41" i="27"/>
  <c r="T41" i="27"/>
  <c r="U41" i="27"/>
  <c r="X41" i="27"/>
  <c r="N50" i="27"/>
  <c r="P50" i="27"/>
  <c r="Q50" i="27"/>
  <c r="R50" i="27"/>
  <c r="T50" i="27"/>
  <c r="U50" i="27"/>
  <c r="X50" i="27"/>
  <c r="P18" i="27"/>
  <c r="N39" i="27"/>
  <c r="P39" i="27"/>
  <c r="P7" i="27"/>
  <c r="N56" i="27"/>
  <c r="P56" i="27"/>
  <c r="P24" i="27"/>
  <c r="N37" i="27"/>
  <c r="P37" i="27"/>
  <c r="P5" i="27"/>
  <c r="Q5" i="27"/>
  <c r="R5" i="27"/>
  <c r="T5" i="27"/>
  <c r="N30" i="27"/>
  <c r="N49" i="27"/>
  <c r="P49" i="27"/>
  <c r="Q49" i="27"/>
  <c r="R49" i="27"/>
  <c r="T49" i="27"/>
  <c r="U49" i="27"/>
  <c r="X49" i="27"/>
  <c r="P17" i="27"/>
  <c r="AC49" i="27"/>
  <c r="AE49" i="27"/>
  <c r="AF49" i="27"/>
  <c r="AI49" i="27"/>
  <c r="AC57" i="27"/>
  <c r="AE57" i="27"/>
  <c r="AF57" i="27"/>
  <c r="AI57" i="27"/>
  <c r="AC50" i="27"/>
  <c r="AE50" i="27"/>
  <c r="AF50" i="27"/>
  <c r="AI50" i="27"/>
  <c r="AC61" i="27"/>
  <c r="AE61" i="27"/>
  <c r="AF61" i="27"/>
  <c r="AI61" i="27"/>
  <c r="Q16" i="27"/>
  <c r="R16" i="27"/>
  <c r="T16" i="27"/>
  <c r="U16" i="27"/>
  <c r="X16" i="27"/>
  <c r="Q25" i="27"/>
  <c r="R25" i="27"/>
  <c r="T25" i="27"/>
  <c r="T89" i="27"/>
  <c r="Q13" i="27"/>
  <c r="R13" i="27"/>
  <c r="T13" i="27"/>
  <c r="T77" i="27"/>
  <c r="Q48" i="27"/>
  <c r="R48" i="27"/>
  <c r="T48" i="27"/>
  <c r="U48" i="27"/>
  <c r="X48" i="27"/>
  <c r="Q44" i="27"/>
  <c r="R44" i="27"/>
  <c r="T44" i="27"/>
  <c r="U44" i="27"/>
  <c r="X44" i="27"/>
  <c r="Q40" i="27"/>
  <c r="R40" i="27"/>
  <c r="T40" i="27"/>
  <c r="U40" i="27"/>
  <c r="X40" i="27"/>
  <c r="Q38" i="27"/>
  <c r="R38" i="27"/>
  <c r="T38" i="27"/>
  <c r="U38" i="27"/>
  <c r="X38" i="27"/>
  <c r="Q51" i="27"/>
  <c r="R51" i="27"/>
  <c r="T51" i="27"/>
  <c r="U51" i="27"/>
  <c r="X51" i="27"/>
  <c r="AF47" i="27"/>
  <c r="AI47" i="27"/>
  <c r="AC47" i="27"/>
  <c r="AE47" i="27"/>
  <c r="Q12" i="27"/>
  <c r="R12" i="27"/>
  <c r="T12" i="27"/>
  <c r="Q6" i="27"/>
  <c r="Q19" i="27"/>
  <c r="R19" i="27"/>
  <c r="T19" i="27"/>
  <c r="AC59" i="27"/>
  <c r="AE59" i="27"/>
  <c r="AF59" i="27"/>
  <c r="AI59" i="27"/>
  <c r="Q23" i="27"/>
  <c r="R23" i="27"/>
  <c r="T23" i="27"/>
  <c r="AC45" i="27"/>
  <c r="AE45" i="27"/>
  <c r="AF45" i="27"/>
  <c r="AI45" i="27"/>
  <c r="Q21" i="27"/>
  <c r="R21" i="27"/>
  <c r="T21" i="27"/>
  <c r="Q14" i="27"/>
  <c r="R14" i="27"/>
  <c r="T14" i="27"/>
  <c r="U14" i="27"/>
  <c r="X14" i="27"/>
  <c r="Q10" i="27"/>
  <c r="R10" i="27"/>
  <c r="T10" i="27"/>
  <c r="U10" i="27"/>
  <c r="X10" i="27"/>
  <c r="Q9" i="27"/>
  <c r="R9" i="27"/>
  <c r="T9" i="27"/>
  <c r="Q27" i="27"/>
  <c r="R27" i="27"/>
  <c r="T27" i="27"/>
  <c r="U27" i="27"/>
  <c r="X27" i="27"/>
  <c r="Q15" i="27"/>
  <c r="R15" i="27"/>
  <c r="T15" i="27"/>
  <c r="T79" i="27"/>
  <c r="AC43" i="27"/>
  <c r="AE43" i="27"/>
  <c r="AF43" i="27"/>
  <c r="AI43" i="27"/>
  <c r="Q8" i="27"/>
  <c r="R8" i="27"/>
  <c r="T8" i="27"/>
  <c r="Q52" i="27"/>
  <c r="R52" i="27"/>
  <c r="T52" i="27"/>
  <c r="U52" i="27"/>
  <c r="X52" i="27"/>
  <c r="Q29" i="27"/>
  <c r="R29" i="27"/>
  <c r="T29" i="27"/>
  <c r="U29" i="27"/>
  <c r="X29" i="27"/>
  <c r="Q55" i="27"/>
  <c r="R55" i="27"/>
  <c r="T55" i="27"/>
  <c r="U55" i="27"/>
  <c r="X55" i="27"/>
  <c r="Q53" i="27"/>
  <c r="R53" i="27"/>
  <c r="T53" i="27"/>
  <c r="U53" i="27"/>
  <c r="X53" i="27"/>
  <c r="Q46" i="27"/>
  <c r="R46" i="27"/>
  <c r="T46" i="27"/>
  <c r="U46" i="27"/>
  <c r="X46" i="27"/>
  <c r="Q42" i="27"/>
  <c r="R42" i="27"/>
  <c r="T42" i="27"/>
  <c r="U42" i="27"/>
  <c r="X42" i="27"/>
  <c r="Q20" i="27"/>
  <c r="R20" i="27"/>
  <c r="T20" i="27"/>
  <c r="T84" i="27"/>
  <c r="O29" i="26"/>
  <c r="C12" i="20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4" i="11"/>
  <c r="G71" i="28"/>
  <c r="G70" i="28"/>
  <c r="G69" i="28"/>
  <c r="G68" i="28"/>
  <c r="G72" i="28"/>
  <c r="I70" i="28"/>
  <c r="I68" i="28"/>
  <c r="I69" i="28"/>
  <c r="I71" i="28"/>
  <c r="I72" i="28"/>
  <c r="J74" i="28"/>
  <c r="J75" i="28"/>
  <c r="H70" i="28"/>
  <c r="H69" i="28"/>
  <c r="H72" i="28"/>
  <c r="H71" i="28"/>
  <c r="H68" i="28"/>
  <c r="L74" i="28"/>
  <c r="L75" i="28"/>
  <c r="K74" i="28"/>
  <c r="K75" i="28"/>
  <c r="K62" i="28"/>
  <c r="G62" i="28"/>
  <c r="J62" i="28"/>
  <c r="H62" i="28"/>
  <c r="I62" i="28"/>
  <c r="L62" i="28"/>
  <c r="AN57" i="30"/>
  <c r="AP57" i="30"/>
  <c r="AQ57" i="30"/>
  <c r="AT57" i="30"/>
  <c r="AY44" i="30"/>
  <c r="BA44" i="30"/>
  <c r="BB44" i="30"/>
  <c r="BE44" i="30"/>
  <c r="BJ42" i="30"/>
  <c r="BL42" i="30"/>
  <c r="BM42" i="30"/>
  <c r="BP42" i="30"/>
  <c r="AY56" i="30"/>
  <c r="BA56" i="30"/>
  <c r="BB56" i="30"/>
  <c r="BE56" i="30"/>
  <c r="AY60" i="30"/>
  <c r="BA60" i="30"/>
  <c r="BB60" i="30"/>
  <c r="BE60" i="30"/>
  <c r="AY48" i="30"/>
  <c r="BA48" i="30"/>
  <c r="BB48" i="30"/>
  <c r="BE48" i="30"/>
  <c r="AY61" i="30"/>
  <c r="BA61" i="30"/>
  <c r="BB61" i="30"/>
  <c r="BE61" i="30"/>
  <c r="AN40" i="30"/>
  <c r="AP40" i="30"/>
  <c r="AQ40" i="30"/>
  <c r="AT40" i="30"/>
  <c r="BJ29" i="30"/>
  <c r="BL29" i="30"/>
  <c r="BM29" i="30"/>
  <c r="BP29" i="30"/>
  <c r="AY46" i="30"/>
  <c r="BA46" i="30"/>
  <c r="BB46" i="30"/>
  <c r="BE46" i="30"/>
  <c r="AY38" i="30"/>
  <c r="BA38" i="30"/>
  <c r="BB38" i="30"/>
  <c r="BE38" i="30"/>
  <c r="AY28" i="30"/>
  <c r="BA28" i="30"/>
  <c r="BB28" i="30"/>
  <c r="BE28" i="30"/>
  <c r="AY41" i="30"/>
  <c r="BA41" i="30"/>
  <c r="BB41" i="30"/>
  <c r="BE41" i="30"/>
  <c r="AY52" i="30"/>
  <c r="BA52" i="30"/>
  <c r="BB52" i="30"/>
  <c r="BE52" i="30"/>
  <c r="T30" i="30"/>
  <c r="U5" i="30"/>
  <c r="BB49" i="30"/>
  <c r="BE49" i="30"/>
  <c r="AY49" i="30"/>
  <c r="BA49" i="30"/>
  <c r="BJ17" i="30"/>
  <c r="BL17" i="30"/>
  <c r="BM17" i="30"/>
  <c r="BP17" i="30"/>
  <c r="AY54" i="30"/>
  <c r="BA54" i="30"/>
  <c r="BB54" i="30"/>
  <c r="BE54" i="30"/>
  <c r="AY20" i="30"/>
  <c r="BA20" i="30"/>
  <c r="BB20" i="30"/>
  <c r="BE20" i="30"/>
  <c r="AY58" i="30"/>
  <c r="BA58" i="30"/>
  <c r="BB58" i="30"/>
  <c r="BE58" i="30"/>
  <c r="AY15" i="30"/>
  <c r="BA15" i="30"/>
  <c r="BB15" i="30"/>
  <c r="BE15" i="30"/>
  <c r="AY7" i="30"/>
  <c r="BA7" i="30"/>
  <c r="BJ22" i="30"/>
  <c r="BL22" i="30"/>
  <c r="BM22" i="30"/>
  <c r="BP22" i="30"/>
  <c r="BB27" i="30"/>
  <c r="BE27" i="30"/>
  <c r="AY27" i="30"/>
  <c r="BA27" i="30"/>
  <c r="AY43" i="30"/>
  <c r="BA43" i="30"/>
  <c r="BB43" i="30"/>
  <c r="BE43" i="30"/>
  <c r="BB55" i="30"/>
  <c r="BE55" i="30"/>
  <c r="AY55" i="30"/>
  <c r="BA55" i="30"/>
  <c r="AN26" i="30"/>
  <c r="AP26" i="30"/>
  <c r="AP90" i="30"/>
  <c r="AQ26" i="30"/>
  <c r="AT26" i="30"/>
  <c r="AQ50" i="30"/>
  <c r="AT50" i="30"/>
  <c r="AY9" i="30"/>
  <c r="BA9" i="30"/>
  <c r="BA73" i="30"/>
  <c r="BB9" i="30"/>
  <c r="BE9" i="30"/>
  <c r="AN11" i="30"/>
  <c r="AP11" i="30"/>
  <c r="AP75" i="30"/>
  <c r="AQ11" i="30"/>
  <c r="AT11" i="30"/>
  <c r="AY45" i="30"/>
  <c r="BA45" i="30"/>
  <c r="BB45" i="30"/>
  <c r="BE45" i="30"/>
  <c r="AY6" i="30"/>
  <c r="BA6" i="30"/>
  <c r="BA70" i="30"/>
  <c r="AQ12" i="30"/>
  <c r="AT12" i="30"/>
  <c r="AN10" i="30"/>
  <c r="AP10" i="30"/>
  <c r="AP74" i="30"/>
  <c r="AQ10" i="30"/>
  <c r="AT10" i="30"/>
  <c r="AF14" i="30"/>
  <c r="AI14" i="30"/>
  <c r="AY18" i="30"/>
  <c r="BA18" i="30"/>
  <c r="AN19" i="30"/>
  <c r="AP19" i="30"/>
  <c r="AP83" i="30"/>
  <c r="BD35" i="30"/>
  <c r="BO3" i="30"/>
  <c r="AY47" i="30"/>
  <c r="BA47" i="30"/>
  <c r="BB47" i="30"/>
  <c r="BE47" i="30"/>
  <c r="AP70" i="30"/>
  <c r="AQ24" i="30"/>
  <c r="AT24" i="30"/>
  <c r="AN39" i="30"/>
  <c r="AP39" i="30"/>
  <c r="AP71" i="30"/>
  <c r="AY23" i="30"/>
  <c r="BA23" i="30"/>
  <c r="BA87" i="30"/>
  <c r="BB23" i="30"/>
  <c r="BE23" i="30"/>
  <c r="AN13" i="30"/>
  <c r="AP13" i="30"/>
  <c r="AP77" i="30"/>
  <c r="AQ13" i="30"/>
  <c r="AT13" i="30"/>
  <c r="AY59" i="30"/>
  <c r="BA59" i="30"/>
  <c r="BB59" i="30"/>
  <c r="BE59" i="30"/>
  <c r="AY51" i="30"/>
  <c r="BA51" i="30"/>
  <c r="BB51" i="30"/>
  <c r="BE51" i="30"/>
  <c r="AY53" i="30"/>
  <c r="BA53" i="30"/>
  <c r="BB53" i="30"/>
  <c r="BE53" i="30"/>
  <c r="R62" i="30"/>
  <c r="T37" i="30"/>
  <c r="AN16" i="30"/>
  <c r="AP16" i="30"/>
  <c r="AP80" i="30"/>
  <c r="BA81" i="30"/>
  <c r="AQ21" i="30"/>
  <c r="AT21" i="30"/>
  <c r="AN25" i="30"/>
  <c r="AP25" i="30"/>
  <c r="AP89" i="30"/>
  <c r="AQ25" i="30"/>
  <c r="AT25" i="30"/>
  <c r="AP84" i="30"/>
  <c r="AF8" i="30"/>
  <c r="AI8" i="30"/>
  <c r="AP79" i="30"/>
  <c r="AY54" i="29"/>
  <c r="BA54" i="29"/>
  <c r="BB54" i="29"/>
  <c r="BE54" i="29"/>
  <c r="AN40" i="29"/>
  <c r="AP40" i="29"/>
  <c r="AQ40" i="29"/>
  <c r="AT40" i="29"/>
  <c r="AN41" i="29"/>
  <c r="AP41" i="29"/>
  <c r="AQ41" i="29"/>
  <c r="AT41" i="29"/>
  <c r="BJ53" i="29"/>
  <c r="BL53" i="29"/>
  <c r="BM53" i="29"/>
  <c r="BP53" i="29"/>
  <c r="AY60" i="29"/>
  <c r="BA60" i="29"/>
  <c r="BB60" i="29"/>
  <c r="BE60" i="29"/>
  <c r="BM56" i="29"/>
  <c r="BP56" i="29"/>
  <c r="BJ56" i="29"/>
  <c r="BL56" i="29"/>
  <c r="AY45" i="29"/>
  <c r="BA45" i="29"/>
  <c r="BB45" i="29"/>
  <c r="BE45" i="29"/>
  <c r="BJ59" i="29"/>
  <c r="BL59" i="29"/>
  <c r="BM59" i="29"/>
  <c r="BP59" i="29"/>
  <c r="AY48" i="29"/>
  <c r="BA48" i="29"/>
  <c r="BB48" i="29"/>
  <c r="BE48" i="29"/>
  <c r="AY47" i="29"/>
  <c r="BA47" i="29"/>
  <c r="BB47" i="29"/>
  <c r="BE47" i="29"/>
  <c r="AY43" i="29"/>
  <c r="BA43" i="29"/>
  <c r="BB43" i="29"/>
  <c r="BE43" i="29"/>
  <c r="BA80" i="29"/>
  <c r="BJ29" i="29"/>
  <c r="BL29" i="29"/>
  <c r="BM29" i="29"/>
  <c r="BP29" i="29"/>
  <c r="AY58" i="29"/>
  <c r="BA58" i="29"/>
  <c r="BB58" i="29"/>
  <c r="BE58" i="29"/>
  <c r="AN24" i="29"/>
  <c r="AP24" i="29"/>
  <c r="AP88" i="29"/>
  <c r="AQ24" i="29"/>
  <c r="AT24" i="29"/>
  <c r="BM39" i="29"/>
  <c r="BP39" i="29"/>
  <c r="BJ39" i="29"/>
  <c r="BL39" i="29"/>
  <c r="AY42" i="29"/>
  <c r="BA42" i="29"/>
  <c r="BB42" i="29"/>
  <c r="BE42" i="29"/>
  <c r="BB52" i="29"/>
  <c r="BE52" i="29"/>
  <c r="AY52" i="29"/>
  <c r="BA52" i="29"/>
  <c r="AY46" i="29"/>
  <c r="BA46" i="29"/>
  <c r="BB46" i="29"/>
  <c r="BE46" i="29"/>
  <c r="BM61" i="29"/>
  <c r="BP61" i="29"/>
  <c r="BJ61" i="29"/>
  <c r="BL61" i="29"/>
  <c r="BJ55" i="29"/>
  <c r="BL55" i="29"/>
  <c r="BM55" i="29"/>
  <c r="BP55" i="29"/>
  <c r="BB57" i="29"/>
  <c r="BE57" i="29"/>
  <c r="AY57" i="29"/>
  <c r="BA57" i="29"/>
  <c r="AN22" i="29"/>
  <c r="AP22" i="29"/>
  <c r="AP86" i="29"/>
  <c r="AQ38" i="29"/>
  <c r="AT38" i="29"/>
  <c r="AN38" i="29"/>
  <c r="AP38" i="29"/>
  <c r="AP70" i="29"/>
  <c r="AN10" i="29"/>
  <c r="AP10" i="29"/>
  <c r="AP74" i="29"/>
  <c r="AQ10" i="29"/>
  <c r="AT10" i="29"/>
  <c r="AQ6" i="29"/>
  <c r="AT6" i="29"/>
  <c r="AQ19" i="29"/>
  <c r="AT19" i="29"/>
  <c r="AQ14" i="29"/>
  <c r="AT14" i="29"/>
  <c r="AQ23" i="29"/>
  <c r="AT23" i="29"/>
  <c r="AN18" i="29"/>
  <c r="AP18" i="29"/>
  <c r="AP82" i="29"/>
  <c r="X5" i="29"/>
  <c r="AP80" i="29"/>
  <c r="AN7" i="29"/>
  <c r="AP7" i="29"/>
  <c r="AP71" i="29"/>
  <c r="AY15" i="29"/>
  <c r="BA15" i="29"/>
  <c r="BA79" i="29"/>
  <c r="AY12" i="29"/>
  <c r="BA12" i="29"/>
  <c r="BB12" i="29"/>
  <c r="BE12" i="29"/>
  <c r="AY26" i="29"/>
  <c r="BA26" i="29"/>
  <c r="BA90" i="29"/>
  <c r="AY49" i="29"/>
  <c r="BA49" i="29"/>
  <c r="BB49" i="29"/>
  <c r="BE49" i="29"/>
  <c r="AY51" i="29"/>
  <c r="BA51" i="29"/>
  <c r="BB51" i="29"/>
  <c r="BE51" i="29"/>
  <c r="AY9" i="29"/>
  <c r="BA9" i="29"/>
  <c r="AQ11" i="29"/>
  <c r="AT11" i="29"/>
  <c r="AN11" i="29"/>
  <c r="AP11" i="29"/>
  <c r="AP75" i="29"/>
  <c r="AY50" i="29"/>
  <c r="BA50" i="29"/>
  <c r="BB50" i="29"/>
  <c r="BE50" i="29"/>
  <c r="BB44" i="29"/>
  <c r="BE44" i="29"/>
  <c r="AY44" i="29"/>
  <c r="BA44" i="29"/>
  <c r="AY28" i="29"/>
  <c r="BA28" i="29"/>
  <c r="BB28" i="29"/>
  <c r="BE28" i="29"/>
  <c r="BB16" i="29"/>
  <c r="BE16" i="29"/>
  <c r="AQ17" i="29"/>
  <c r="AT17" i="29"/>
  <c r="AQ21" i="29"/>
  <c r="AT21" i="29"/>
  <c r="AY20" i="29"/>
  <c r="BA20" i="29"/>
  <c r="BA84" i="29"/>
  <c r="BJ27" i="29"/>
  <c r="BL27" i="29"/>
  <c r="BM27" i="29"/>
  <c r="BP27" i="29"/>
  <c r="T62" i="29"/>
  <c r="U37" i="29"/>
  <c r="AN13" i="29"/>
  <c r="AP13" i="29"/>
  <c r="AP77" i="29"/>
  <c r="AQ25" i="29"/>
  <c r="AT25" i="29"/>
  <c r="AP73" i="29"/>
  <c r="T8" i="29"/>
  <c r="R30" i="29"/>
  <c r="U15" i="27"/>
  <c r="X15" i="27"/>
  <c r="T76" i="27"/>
  <c r="T72" i="27"/>
  <c r="T11" i="27"/>
  <c r="T75" i="27"/>
  <c r="U12" i="27"/>
  <c r="X12" i="27"/>
  <c r="AC12" i="27"/>
  <c r="AE12" i="27"/>
  <c r="N62" i="27"/>
  <c r="U13" i="27"/>
  <c r="X13" i="27"/>
  <c r="AC13" i="27"/>
  <c r="AE13" i="27"/>
  <c r="AE77" i="27"/>
  <c r="P62" i="27"/>
  <c r="U20" i="27"/>
  <c r="X20" i="27"/>
  <c r="Q37" i="27"/>
  <c r="Q7" i="27"/>
  <c r="R7" i="27"/>
  <c r="T7" i="27"/>
  <c r="U7" i="27"/>
  <c r="X7" i="27"/>
  <c r="AC7" i="27"/>
  <c r="AE7" i="27"/>
  <c r="Q22" i="27"/>
  <c r="R22" i="27"/>
  <c r="T22" i="27"/>
  <c r="U22" i="27"/>
  <c r="X22" i="27"/>
  <c r="U8" i="27"/>
  <c r="X8" i="27"/>
  <c r="T85" i="27"/>
  <c r="Q17" i="27"/>
  <c r="R17" i="27"/>
  <c r="T17" i="27"/>
  <c r="T81" i="27"/>
  <c r="Q39" i="27"/>
  <c r="R39" i="27"/>
  <c r="T39" i="27"/>
  <c r="U39" i="27"/>
  <c r="X39" i="27"/>
  <c r="AC39" i="27"/>
  <c r="AE39" i="27"/>
  <c r="AF39" i="27"/>
  <c r="AI39" i="27"/>
  <c r="Q54" i="27"/>
  <c r="R54" i="27"/>
  <c r="T54" i="27"/>
  <c r="T74" i="27"/>
  <c r="Q24" i="27"/>
  <c r="R24" i="27"/>
  <c r="T24" i="27"/>
  <c r="U24" i="27"/>
  <c r="X24" i="27"/>
  <c r="Q18" i="27"/>
  <c r="R18" i="27"/>
  <c r="T18" i="27"/>
  <c r="T82" i="27"/>
  <c r="Q26" i="27"/>
  <c r="R26" i="27"/>
  <c r="T26" i="27"/>
  <c r="U26" i="27"/>
  <c r="X26" i="27"/>
  <c r="Q28" i="27"/>
  <c r="R28" i="27"/>
  <c r="T28" i="27"/>
  <c r="U28" i="27"/>
  <c r="X28" i="27"/>
  <c r="AC28" i="27"/>
  <c r="AE28" i="27"/>
  <c r="AF28" i="27"/>
  <c r="AI28" i="27"/>
  <c r="P30" i="27"/>
  <c r="T87" i="27"/>
  <c r="T83" i="27"/>
  <c r="Q56" i="27"/>
  <c r="R56" i="27"/>
  <c r="T56" i="27"/>
  <c r="U56" i="27"/>
  <c r="X56" i="27"/>
  <c r="Q58" i="27"/>
  <c r="R58" i="27"/>
  <c r="T58" i="27"/>
  <c r="U58" i="27"/>
  <c r="X58" i="27"/>
  <c r="Q60" i="27"/>
  <c r="R60" i="27"/>
  <c r="T60" i="27"/>
  <c r="U60" i="27"/>
  <c r="X60" i="27"/>
  <c r="AC60" i="27"/>
  <c r="AE60" i="27"/>
  <c r="AF60" i="27"/>
  <c r="AI60" i="27"/>
  <c r="AN60" i="27"/>
  <c r="AP60" i="27"/>
  <c r="AQ60" i="27"/>
  <c r="AT60" i="27"/>
  <c r="AC55" i="27"/>
  <c r="AE55" i="27"/>
  <c r="AF55" i="27"/>
  <c r="AI55" i="27"/>
  <c r="AC44" i="27"/>
  <c r="AE44" i="27"/>
  <c r="AF44" i="27"/>
  <c r="AI44" i="27"/>
  <c r="AC38" i="27"/>
  <c r="AE38" i="27"/>
  <c r="AF38" i="27"/>
  <c r="AI38" i="27"/>
  <c r="AC46" i="27"/>
  <c r="AE46" i="27"/>
  <c r="AF46" i="27"/>
  <c r="AI46" i="27"/>
  <c r="AN43" i="27"/>
  <c r="AP43" i="27"/>
  <c r="AQ43" i="27"/>
  <c r="AT43" i="27"/>
  <c r="AN45" i="27"/>
  <c r="AP45" i="27"/>
  <c r="AQ45" i="27"/>
  <c r="AT45" i="27"/>
  <c r="AC41" i="27"/>
  <c r="AE41" i="27"/>
  <c r="AF41" i="27"/>
  <c r="AI41" i="27"/>
  <c r="AN49" i="27"/>
  <c r="AP49" i="27"/>
  <c r="AQ49" i="27"/>
  <c r="AT49" i="27"/>
  <c r="AC53" i="27"/>
  <c r="AE53" i="27"/>
  <c r="AF53" i="27"/>
  <c r="AI53" i="27"/>
  <c r="AC8" i="27"/>
  <c r="AE8" i="27"/>
  <c r="AC10" i="27"/>
  <c r="AE10" i="27"/>
  <c r="AC48" i="27"/>
  <c r="AE48" i="27"/>
  <c r="AF48" i="27"/>
  <c r="AI48" i="27"/>
  <c r="AN57" i="27"/>
  <c r="AP57" i="27"/>
  <c r="AQ57" i="27"/>
  <c r="AT57" i="27"/>
  <c r="AC27" i="27"/>
  <c r="AE27" i="27"/>
  <c r="AF27" i="27"/>
  <c r="AI27" i="27"/>
  <c r="T73" i="27"/>
  <c r="U21" i="27"/>
  <c r="X21" i="27"/>
  <c r="U23" i="27"/>
  <c r="X23" i="27"/>
  <c r="AN59" i="27"/>
  <c r="AP59" i="27"/>
  <c r="AQ59" i="27"/>
  <c r="AT59" i="27"/>
  <c r="AC42" i="27"/>
  <c r="AE42" i="27"/>
  <c r="AF42" i="27"/>
  <c r="AI42" i="27"/>
  <c r="AC52" i="27"/>
  <c r="AE52" i="27"/>
  <c r="AF52" i="27"/>
  <c r="AI52" i="27"/>
  <c r="AC15" i="27"/>
  <c r="AE15" i="27"/>
  <c r="AE79" i="27"/>
  <c r="AC40" i="27"/>
  <c r="AE40" i="27"/>
  <c r="AF40" i="27"/>
  <c r="AI40" i="27"/>
  <c r="U9" i="27"/>
  <c r="X9" i="27"/>
  <c r="AC14" i="27"/>
  <c r="AE14" i="27"/>
  <c r="AE78" i="27"/>
  <c r="U19" i="27"/>
  <c r="X19" i="27"/>
  <c r="AC16" i="27"/>
  <c r="AE16" i="27"/>
  <c r="AN61" i="27"/>
  <c r="AP61" i="27"/>
  <c r="AQ61" i="27"/>
  <c r="AT61" i="27"/>
  <c r="AN50" i="27"/>
  <c r="AP50" i="27"/>
  <c r="AQ50" i="27"/>
  <c r="AT50" i="27"/>
  <c r="AC20" i="27"/>
  <c r="AE20" i="27"/>
  <c r="AC29" i="27"/>
  <c r="AE29" i="27"/>
  <c r="AF29" i="27"/>
  <c r="AI29" i="27"/>
  <c r="AN47" i="27"/>
  <c r="AP47" i="27"/>
  <c r="AQ47" i="27"/>
  <c r="AT47" i="27"/>
  <c r="AC51" i="27"/>
  <c r="AE51" i="27"/>
  <c r="AF51" i="27"/>
  <c r="AI51" i="27"/>
  <c r="R37" i="27"/>
  <c r="U5" i="27"/>
  <c r="T78" i="27"/>
  <c r="R6" i="27"/>
  <c r="U25" i="27"/>
  <c r="X25" i="27"/>
  <c r="T80" i="27"/>
  <c r="I74" i="28"/>
  <c r="I75" i="28"/>
  <c r="H74" i="28"/>
  <c r="H75" i="28"/>
  <c r="G74" i="28"/>
  <c r="G75" i="28"/>
  <c r="BJ61" i="30"/>
  <c r="BL61" i="30"/>
  <c r="BM61" i="30"/>
  <c r="BP61" i="30"/>
  <c r="BJ51" i="30"/>
  <c r="BL51" i="30"/>
  <c r="BM51" i="30"/>
  <c r="BP51" i="30"/>
  <c r="BJ54" i="30"/>
  <c r="BL54" i="30"/>
  <c r="BM54" i="30"/>
  <c r="BP54" i="30"/>
  <c r="BJ59" i="30"/>
  <c r="BL59" i="30"/>
  <c r="BM59" i="30"/>
  <c r="BP59" i="30"/>
  <c r="BJ47" i="30"/>
  <c r="BL47" i="30"/>
  <c r="BM47" i="30"/>
  <c r="BP47" i="30"/>
  <c r="BJ43" i="30"/>
  <c r="BL43" i="30"/>
  <c r="BM43" i="30"/>
  <c r="BP43" i="30"/>
  <c r="BJ58" i="30"/>
  <c r="BL58" i="30"/>
  <c r="BM58" i="30"/>
  <c r="BP58" i="30"/>
  <c r="BJ38" i="30"/>
  <c r="BL38" i="30"/>
  <c r="BM38" i="30"/>
  <c r="BP38" i="30"/>
  <c r="BJ53" i="30"/>
  <c r="BL53" i="30"/>
  <c r="BM53" i="30"/>
  <c r="BP53" i="30"/>
  <c r="BJ45" i="30"/>
  <c r="BL45" i="30"/>
  <c r="BM45" i="30"/>
  <c r="BP45" i="30"/>
  <c r="BU42" i="30"/>
  <c r="BW42" i="30"/>
  <c r="BX42" i="30"/>
  <c r="CA42" i="30"/>
  <c r="AN8" i="30"/>
  <c r="AP8" i="30"/>
  <c r="AP72" i="30"/>
  <c r="T62" i="30"/>
  <c r="U37" i="30"/>
  <c r="AN14" i="30"/>
  <c r="AP14" i="30"/>
  <c r="AP78" i="30"/>
  <c r="AQ14" i="30"/>
  <c r="AT14" i="30"/>
  <c r="AY11" i="30"/>
  <c r="BA11" i="30"/>
  <c r="BA75" i="30"/>
  <c r="BJ55" i="30"/>
  <c r="BL55" i="30"/>
  <c r="BM55" i="30"/>
  <c r="BP55" i="30"/>
  <c r="BJ27" i="30"/>
  <c r="BL27" i="30"/>
  <c r="BM27" i="30"/>
  <c r="BP27" i="30"/>
  <c r="BJ49" i="30"/>
  <c r="BL49" i="30"/>
  <c r="BM49" i="30"/>
  <c r="BP49" i="30"/>
  <c r="BJ28" i="30"/>
  <c r="BL28" i="30"/>
  <c r="BM28" i="30"/>
  <c r="BP28" i="30"/>
  <c r="AY40" i="30"/>
  <c r="BA40" i="30"/>
  <c r="BB40" i="30"/>
  <c r="BE40" i="30"/>
  <c r="BJ56" i="30"/>
  <c r="BL56" i="30"/>
  <c r="BM56" i="30"/>
  <c r="BP56" i="30"/>
  <c r="BA86" i="30"/>
  <c r="AQ39" i="30"/>
  <c r="AT39" i="30"/>
  <c r="AY10" i="30"/>
  <c r="BA10" i="30"/>
  <c r="BA74" i="30"/>
  <c r="BB6" i="30"/>
  <c r="BE6" i="30"/>
  <c r="BB26" i="30"/>
  <c r="BE26" i="30"/>
  <c r="AY26" i="30"/>
  <c r="BA26" i="30"/>
  <c r="BA90" i="30"/>
  <c r="BU22" i="30"/>
  <c r="BW22" i="30"/>
  <c r="BX22" i="30"/>
  <c r="CA22" i="30"/>
  <c r="BM15" i="30"/>
  <c r="BP15" i="30"/>
  <c r="BJ15" i="30"/>
  <c r="BL15" i="30"/>
  <c r="BL79" i="30"/>
  <c r="BJ20" i="30"/>
  <c r="BL20" i="30"/>
  <c r="BX17" i="30"/>
  <c r="CA17" i="30"/>
  <c r="BU17" i="30"/>
  <c r="BW17" i="30"/>
  <c r="U30" i="30"/>
  <c r="X5" i="30"/>
  <c r="BB21" i="30"/>
  <c r="BE21" i="30"/>
  <c r="AY21" i="30"/>
  <c r="BA21" i="30"/>
  <c r="BA85" i="30"/>
  <c r="AY13" i="30"/>
  <c r="BA13" i="30"/>
  <c r="BA77" i="30"/>
  <c r="AY50" i="30"/>
  <c r="BA50" i="30"/>
  <c r="BB50" i="30"/>
  <c r="BE50" i="30"/>
  <c r="BJ52" i="30"/>
  <c r="BL52" i="30"/>
  <c r="BM52" i="30"/>
  <c r="BP52" i="30"/>
  <c r="BJ46" i="30"/>
  <c r="BL46" i="30"/>
  <c r="BM46" i="30"/>
  <c r="BP46" i="30"/>
  <c r="BJ44" i="30"/>
  <c r="BL44" i="30"/>
  <c r="BM44" i="30"/>
  <c r="BP44" i="30"/>
  <c r="AQ19" i="30"/>
  <c r="AT19" i="30"/>
  <c r="AY25" i="30"/>
  <c r="BA25" i="30"/>
  <c r="BA89" i="30"/>
  <c r="BM23" i="30"/>
  <c r="BP23" i="30"/>
  <c r="BJ23" i="30"/>
  <c r="BL23" i="30"/>
  <c r="AY24" i="30"/>
  <c r="BA24" i="30"/>
  <c r="BA88" i="30"/>
  <c r="BB24" i="30"/>
  <c r="BE24" i="30"/>
  <c r="BO35" i="30"/>
  <c r="BZ3" i="30"/>
  <c r="BJ9" i="30"/>
  <c r="BL9" i="30"/>
  <c r="BL73" i="30"/>
  <c r="BL86" i="30"/>
  <c r="BA79" i="30"/>
  <c r="BA84" i="30"/>
  <c r="BL81" i="30"/>
  <c r="T65" i="30"/>
  <c r="BJ41" i="30"/>
  <c r="BL41" i="30"/>
  <c r="BM41" i="30"/>
  <c r="BP41" i="30"/>
  <c r="BX29" i="30"/>
  <c r="CA29" i="30"/>
  <c r="BU29" i="30"/>
  <c r="BW29" i="30"/>
  <c r="BJ60" i="30"/>
  <c r="BL60" i="30"/>
  <c r="BM60" i="30"/>
  <c r="BP60" i="30"/>
  <c r="BB57" i="30"/>
  <c r="BE57" i="30"/>
  <c r="AY57" i="30"/>
  <c r="BA57" i="30"/>
  <c r="BJ48" i="30"/>
  <c r="BL48" i="30"/>
  <c r="BM48" i="30"/>
  <c r="BP48" i="30"/>
  <c r="AQ16" i="30"/>
  <c r="AT16" i="30"/>
  <c r="BB18" i="30"/>
  <c r="BE18" i="30"/>
  <c r="AY12" i="30"/>
  <c r="BA12" i="30"/>
  <c r="BA76" i="30"/>
  <c r="BB12" i="30"/>
  <c r="BE12" i="30"/>
  <c r="BB7" i="30"/>
  <c r="BE7" i="30"/>
  <c r="T69" i="30"/>
  <c r="T92" i="30"/>
  <c r="BU27" i="29"/>
  <c r="BW27" i="29"/>
  <c r="BX27" i="29"/>
  <c r="CA27" i="29"/>
  <c r="BJ50" i="29"/>
  <c r="BL50" i="29"/>
  <c r="BM50" i="29"/>
  <c r="BP50" i="29"/>
  <c r="BJ51" i="29"/>
  <c r="BL51" i="29"/>
  <c r="BM51" i="29"/>
  <c r="BP51" i="29"/>
  <c r="BX59" i="29"/>
  <c r="CA59" i="29"/>
  <c r="BU59" i="29"/>
  <c r="BW59" i="29"/>
  <c r="AY41" i="29"/>
  <c r="BA41" i="29"/>
  <c r="BB41" i="29"/>
  <c r="BE41" i="29"/>
  <c r="BJ28" i="29"/>
  <c r="BL28" i="29"/>
  <c r="BM28" i="29"/>
  <c r="BP28" i="29"/>
  <c r="BJ42" i="29"/>
  <c r="BL42" i="29"/>
  <c r="BM42" i="29"/>
  <c r="BP42" i="29"/>
  <c r="BB40" i="29"/>
  <c r="BE40" i="29"/>
  <c r="AY40" i="29"/>
  <c r="BA40" i="29"/>
  <c r="BJ46" i="29"/>
  <c r="BL46" i="29"/>
  <c r="BM46" i="29"/>
  <c r="BP46" i="29"/>
  <c r="BM58" i="29"/>
  <c r="BP58" i="29"/>
  <c r="BJ58" i="29"/>
  <c r="BL58" i="29"/>
  <c r="BJ47" i="29"/>
  <c r="BL47" i="29"/>
  <c r="BM47" i="29"/>
  <c r="BP47" i="29"/>
  <c r="BJ48" i="29"/>
  <c r="BL48" i="29"/>
  <c r="BM48" i="29"/>
  <c r="BP48" i="29"/>
  <c r="BU53" i="29"/>
  <c r="BW53" i="29"/>
  <c r="BX53" i="29"/>
  <c r="CA53" i="29"/>
  <c r="BB25" i="29"/>
  <c r="BE25" i="29"/>
  <c r="AY25" i="29"/>
  <c r="BA25" i="29"/>
  <c r="BA89" i="29"/>
  <c r="BB20" i="29"/>
  <c r="BE20" i="29"/>
  <c r="BA73" i="29"/>
  <c r="BM49" i="29"/>
  <c r="BP49" i="29"/>
  <c r="BJ49" i="29"/>
  <c r="BL49" i="29"/>
  <c r="BJ12" i="29"/>
  <c r="BL12" i="29"/>
  <c r="AY23" i="29"/>
  <c r="BA23" i="29"/>
  <c r="BA87" i="29"/>
  <c r="AY10" i="29"/>
  <c r="BA10" i="29"/>
  <c r="BA74" i="29"/>
  <c r="BU55" i="29"/>
  <c r="BW55" i="29"/>
  <c r="BX55" i="29"/>
  <c r="CA55" i="29"/>
  <c r="AY24" i="29"/>
  <c r="BA24" i="29"/>
  <c r="BA88" i="29"/>
  <c r="BX29" i="29"/>
  <c r="CA29" i="29"/>
  <c r="BU29" i="29"/>
  <c r="BW29" i="29"/>
  <c r="AQ13" i="29"/>
  <c r="AT13" i="29"/>
  <c r="AY21" i="29"/>
  <c r="BA21" i="29"/>
  <c r="BA85" i="29"/>
  <c r="BB9" i="29"/>
  <c r="BE9" i="29"/>
  <c r="BA76" i="29"/>
  <c r="AQ7" i="29"/>
  <c r="AT7" i="29"/>
  <c r="BB14" i="29"/>
  <c r="BE14" i="29"/>
  <c r="AY14" i="29"/>
  <c r="BA14" i="29"/>
  <c r="BA78" i="29"/>
  <c r="AQ22" i="29"/>
  <c r="AT22" i="29"/>
  <c r="BU56" i="29"/>
  <c r="BW56" i="29"/>
  <c r="BX56" i="29"/>
  <c r="CA56" i="29"/>
  <c r="T72" i="29"/>
  <c r="T92" i="29"/>
  <c r="U8" i="29"/>
  <c r="T30" i="29"/>
  <c r="T65" i="29"/>
  <c r="BB17" i="29"/>
  <c r="BE17" i="29"/>
  <c r="AY17" i="29"/>
  <c r="BA17" i="29"/>
  <c r="BA81" i="29"/>
  <c r="BB26" i="29"/>
  <c r="BE26" i="29"/>
  <c r="BB15" i="29"/>
  <c r="BE15" i="29"/>
  <c r="AQ18" i="29"/>
  <c r="AT18" i="29"/>
  <c r="AY19" i="29"/>
  <c r="BA19" i="29"/>
  <c r="BA83" i="29"/>
  <c r="BJ43" i="29"/>
  <c r="BL43" i="29"/>
  <c r="BM43" i="29"/>
  <c r="BP43" i="29"/>
  <c r="BM45" i="29"/>
  <c r="BP45" i="29"/>
  <c r="BJ45" i="29"/>
  <c r="BL45" i="29"/>
  <c r="BJ60" i="29"/>
  <c r="BL60" i="29"/>
  <c r="BM60" i="29"/>
  <c r="BP60" i="29"/>
  <c r="BM54" i="29"/>
  <c r="BP54" i="29"/>
  <c r="BJ54" i="29"/>
  <c r="BL54" i="29"/>
  <c r="U62" i="29"/>
  <c r="X37" i="29"/>
  <c r="BM16" i="29"/>
  <c r="BP16" i="29"/>
  <c r="BJ16" i="29"/>
  <c r="BL16" i="29"/>
  <c r="BL80" i="29"/>
  <c r="BJ44" i="29"/>
  <c r="BL44" i="29"/>
  <c r="BM44" i="29"/>
  <c r="BP44" i="29"/>
  <c r="AY11" i="29"/>
  <c r="BA11" i="29"/>
  <c r="BA75" i="29"/>
  <c r="AC5" i="29"/>
  <c r="AY6" i="29"/>
  <c r="BA6" i="29"/>
  <c r="BB6" i="29"/>
  <c r="BE6" i="29"/>
  <c r="AY38" i="29"/>
  <c r="BA38" i="29"/>
  <c r="BB38" i="29"/>
  <c r="BE38" i="29"/>
  <c r="BJ57" i="29"/>
  <c r="BL57" i="29"/>
  <c r="BM57" i="29"/>
  <c r="BP57" i="29"/>
  <c r="BU61" i="29"/>
  <c r="BW61" i="29"/>
  <c r="BX61" i="29"/>
  <c r="CA61" i="29"/>
  <c r="BJ52" i="29"/>
  <c r="BL52" i="29"/>
  <c r="BM52" i="29"/>
  <c r="BP52" i="29"/>
  <c r="BU39" i="29"/>
  <c r="BW39" i="29"/>
  <c r="BX39" i="29"/>
  <c r="CA39" i="29"/>
  <c r="Q30" i="27"/>
  <c r="AF7" i="27"/>
  <c r="AI7" i="27"/>
  <c r="U18" i="27"/>
  <c r="X18" i="27"/>
  <c r="AN39" i="27"/>
  <c r="AP39" i="27"/>
  <c r="AQ39" i="27"/>
  <c r="AT39" i="27"/>
  <c r="AY39" i="27"/>
  <c r="BA39" i="27"/>
  <c r="BB39" i="27"/>
  <c r="BE39" i="27"/>
  <c r="AE76" i="27"/>
  <c r="AF12" i="27"/>
  <c r="AI12" i="27"/>
  <c r="Q62" i="27"/>
  <c r="AF13" i="27"/>
  <c r="AI13" i="27"/>
  <c r="AE80" i="27"/>
  <c r="T86" i="27"/>
  <c r="U11" i="27"/>
  <c r="X11" i="27"/>
  <c r="AC11" i="27"/>
  <c r="AE11" i="27"/>
  <c r="AE75" i="27"/>
  <c r="AN28" i="27"/>
  <c r="AP28" i="27"/>
  <c r="AQ28" i="27"/>
  <c r="AT28" i="27"/>
  <c r="AY28" i="27"/>
  <c r="BA28" i="27"/>
  <c r="BB28" i="27"/>
  <c r="BE28" i="27"/>
  <c r="AC24" i="27"/>
  <c r="AE24" i="27"/>
  <c r="AF24" i="27"/>
  <c r="AI24" i="27"/>
  <c r="AC22" i="27"/>
  <c r="AE22" i="27"/>
  <c r="AC26" i="27"/>
  <c r="AE26" i="27"/>
  <c r="AF26" i="27"/>
  <c r="AI26" i="27"/>
  <c r="AC58" i="27"/>
  <c r="AE58" i="27"/>
  <c r="AC18" i="27"/>
  <c r="AE18" i="27"/>
  <c r="AE82" i="27"/>
  <c r="AE84" i="27"/>
  <c r="AE74" i="27"/>
  <c r="U54" i="27"/>
  <c r="X54" i="27"/>
  <c r="U17" i="27"/>
  <c r="X17" i="27"/>
  <c r="AC56" i="27"/>
  <c r="AE56" i="27"/>
  <c r="AF56" i="27"/>
  <c r="AI56" i="27"/>
  <c r="T90" i="27"/>
  <c r="AE71" i="27"/>
  <c r="AF11" i="27"/>
  <c r="AI11" i="27"/>
  <c r="T88" i="27"/>
  <c r="T71" i="27"/>
  <c r="AN51" i="27"/>
  <c r="AP51" i="27"/>
  <c r="AQ51" i="27"/>
  <c r="AT51" i="27"/>
  <c r="AN40" i="27"/>
  <c r="AP40" i="27"/>
  <c r="AQ40" i="27"/>
  <c r="AT40" i="27"/>
  <c r="AY59" i="27"/>
  <c r="BA59" i="27"/>
  <c r="BB59" i="27"/>
  <c r="BE59" i="27"/>
  <c r="AY57" i="27"/>
  <c r="BA57" i="27"/>
  <c r="BB57" i="27"/>
  <c r="BE57" i="27"/>
  <c r="AY50" i="27"/>
  <c r="BA50" i="27"/>
  <c r="BB50" i="27"/>
  <c r="BE50" i="27"/>
  <c r="AN53" i="27"/>
  <c r="AP53" i="27"/>
  <c r="AQ53" i="27"/>
  <c r="AT53" i="27"/>
  <c r="R62" i="27"/>
  <c r="T37" i="27"/>
  <c r="AN27" i="27"/>
  <c r="AP27" i="27"/>
  <c r="AQ27" i="27"/>
  <c r="AT27" i="27"/>
  <c r="AE72" i="27"/>
  <c r="AY49" i="27"/>
  <c r="BA49" i="27"/>
  <c r="BB49" i="27"/>
  <c r="BE49" i="27"/>
  <c r="AN41" i="27"/>
  <c r="AP41" i="27"/>
  <c r="AQ41" i="27"/>
  <c r="AT41" i="27"/>
  <c r="AY43" i="27"/>
  <c r="BA43" i="27"/>
  <c r="BB43" i="27"/>
  <c r="BE43" i="27"/>
  <c r="AN7" i="27"/>
  <c r="AP7" i="27"/>
  <c r="AP71" i="27"/>
  <c r="AF20" i="27"/>
  <c r="AI20" i="27"/>
  <c r="AF14" i="27"/>
  <c r="AI14" i="27"/>
  <c r="AN52" i="27"/>
  <c r="AP52" i="27"/>
  <c r="AQ52" i="27"/>
  <c r="AT52" i="27"/>
  <c r="AF10" i="27"/>
  <c r="AI10" i="27"/>
  <c r="AF8" i="27"/>
  <c r="AI8" i="27"/>
  <c r="AN12" i="27"/>
  <c r="AP12" i="27"/>
  <c r="AQ12" i="27"/>
  <c r="AT12" i="27"/>
  <c r="AQ38" i="27"/>
  <c r="AT38" i="27"/>
  <c r="AN38" i="27"/>
  <c r="AP38" i="27"/>
  <c r="AC25" i="27"/>
  <c r="AE25" i="27"/>
  <c r="AE89" i="27"/>
  <c r="X5" i="27"/>
  <c r="AQ13" i="27"/>
  <c r="AT13" i="27"/>
  <c r="AN13" i="27"/>
  <c r="AP13" i="27"/>
  <c r="AP77" i="27"/>
  <c r="AY47" i="27"/>
  <c r="BA47" i="27"/>
  <c r="BB47" i="27"/>
  <c r="BE47" i="27"/>
  <c r="AQ29" i="27"/>
  <c r="AT29" i="27"/>
  <c r="AN29" i="27"/>
  <c r="AP29" i="27"/>
  <c r="AC9" i="27"/>
  <c r="AE9" i="27"/>
  <c r="AE73" i="27"/>
  <c r="AN11" i="27"/>
  <c r="AP11" i="27"/>
  <c r="AP75" i="27"/>
  <c r="AY45" i="27"/>
  <c r="BA45" i="27"/>
  <c r="BB45" i="27"/>
  <c r="BE45" i="27"/>
  <c r="AN46" i="27"/>
  <c r="AP46" i="27"/>
  <c r="AQ46" i="27"/>
  <c r="AT46" i="27"/>
  <c r="AY60" i="27"/>
  <c r="BA60" i="27"/>
  <c r="BB60" i="27"/>
  <c r="BE60" i="27"/>
  <c r="AN55" i="27"/>
  <c r="AP55" i="27"/>
  <c r="AQ55" i="27"/>
  <c r="AT55" i="27"/>
  <c r="T6" i="27"/>
  <c r="R30" i="27"/>
  <c r="AY61" i="27"/>
  <c r="BA61" i="27"/>
  <c r="BB61" i="27"/>
  <c r="BE61" i="27"/>
  <c r="AN42" i="27"/>
  <c r="AP42" i="27"/>
  <c r="AQ42" i="27"/>
  <c r="AT42" i="27"/>
  <c r="AC21" i="27"/>
  <c r="AE21" i="27"/>
  <c r="AE85" i="27"/>
  <c r="AN48" i="27"/>
  <c r="AP48" i="27"/>
  <c r="AQ48" i="27"/>
  <c r="AT48" i="27"/>
  <c r="AN44" i="27"/>
  <c r="AP44" i="27"/>
  <c r="AQ44" i="27"/>
  <c r="AT44" i="27"/>
  <c r="AF16" i="27"/>
  <c r="AI16" i="27"/>
  <c r="AC19" i="27"/>
  <c r="AE19" i="27"/>
  <c r="AE83" i="27"/>
  <c r="AF15" i="27"/>
  <c r="AI15" i="27"/>
  <c r="AC23" i="27"/>
  <c r="AE23" i="27"/>
  <c r="AE87" i="27"/>
  <c r="Q29" i="11"/>
  <c r="BU48" i="30"/>
  <c r="BW48" i="30"/>
  <c r="BX48" i="30"/>
  <c r="CA48" i="30"/>
  <c r="BJ50" i="30"/>
  <c r="BL50" i="30"/>
  <c r="BM50" i="30"/>
  <c r="BP50" i="30"/>
  <c r="BU41" i="30"/>
  <c r="BW41" i="30"/>
  <c r="BX41" i="30"/>
  <c r="CA41" i="30"/>
  <c r="BU46" i="30"/>
  <c r="BW46" i="30"/>
  <c r="BX46" i="30"/>
  <c r="CA46" i="30"/>
  <c r="BU56" i="30"/>
  <c r="BW56" i="30"/>
  <c r="BX56" i="30"/>
  <c r="CA56" i="30"/>
  <c r="BU28" i="30"/>
  <c r="BW28" i="30"/>
  <c r="BX28" i="30"/>
  <c r="CA28" i="30"/>
  <c r="BU58" i="30"/>
  <c r="BW58" i="30"/>
  <c r="BX58" i="30"/>
  <c r="CA58" i="30"/>
  <c r="BU44" i="30"/>
  <c r="BW44" i="30"/>
  <c r="BX44" i="30"/>
  <c r="CA44" i="30"/>
  <c r="BU60" i="30"/>
  <c r="BW60" i="30"/>
  <c r="BX60" i="30"/>
  <c r="CA60" i="30"/>
  <c r="BU52" i="30"/>
  <c r="BW52" i="30"/>
  <c r="BX52" i="30"/>
  <c r="CA52" i="30"/>
  <c r="CF22" i="30"/>
  <c r="CH22" i="30"/>
  <c r="CI22" i="30"/>
  <c r="CL22" i="30"/>
  <c r="BJ40" i="30"/>
  <c r="BL40" i="30"/>
  <c r="BM40" i="30"/>
  <c r="BP40" i="30"/>
  <c r="BU27" i="30"/>
  <c r="BW27" i="30"/>
  <c r="BX27" i="30"/>
  <c r="CA27" i="30"/>
  <c r="BU54" i="30"/>
  <c r="BW54" i="30"/>
  <c r="BX54" i="30"/>
  <c r="CA54" i="30"/>
  <c r="BU23" i="30"/>
  <c r="BW23" i="30"/>
  <c r="BX23" i="30"/>
  <c r="CA23" i="30"/>
  <c r="BJ21" i="30"/>
  <c r="BL21" i="30"/>
  <c r="BL85" i="30"/>
  <c r="BM21" i="30"/>
  <c r="BP21" i="30"/>
  <c r="CF17" i="30"/>
  <c r="CH17" i="30"/>
  <c r="CI17" i="30"/>
  <c r="CL17" i="30"/>
  <c r="BJ26" i="30"/>
  <c r="BL26" i="30"/>
  <c r="BL90" i="30"/>
  <c r="BM26" i="30"/>
  <c r="BP26" i="30"/>
  <c r="AY39" i="30"/>
  <c r="BA39" i="30"/>
  <c r="BA71" i="30"/>
  <c r="BB39" i="30"/>
  <c r="BE39" i="30"/>
  <c r="BU49" i="30"/>
  <c r="BW49" i="30"/>
  <c r="BW81" i="30"/>
  <c r="BU55" i="30"/>
  <c r="BW55" i="30"/>
  <c r="BX55" i="30"/>
  <c r="CA55" i="30"/>
  <c r="AY14" i="30"/>
  <c r="BA14" i="30"/>
  <c r="BA78" i="30"/>
  <c r="BU45" i="30"/>
  <c r="BW45" i="30"/>
  <c r="BX45" i="30"/>
  <c r="CA45" i="30"/>
  <c r="BU43" i="30"/>
  <c r="BW43" i="30"/>
  <c r="BX43" i="30"/>
  <c r="CA43" i="30"/>
  <c r="BU59" i="30"/>
  <c r="BW59" i="30"/>
  <c r="BX59" i="30"/>
  <c r="CA59" i="30"/>
  <c r="BM9" i="30"/>
  <c r="BP9" i="30"/>
  <c r="X30" i="30"/>
  <c r="AC5" i="30"/>
  <c r="BL84" i="30"/>
  <c r="BJ6" i="30"/>
  <c r="BL6" i="30"/>
  <c r="BL70" i="30"/>
  <c r="AQ8" i="30"/>
  <c r="AT8" i="30"/>
  <c r="BA82" i="30"/>
  <c r="BB25" i="30"/>
  <c r="BE25" i="30"/>
  <c r="BB13" i="30"/>
  <c r="BE13" i="30"/>
  <c r="BM20" i="30"/>
  <c r="BP20" i="30"/>
  <c r="BB11" i="30"/>
  <c r="BE11" i="30"/>
  <c r="U62" i="30"/>
  <c r="X37" i="30"/>
  <c r="CF42" i="30"/>
  <c r="CH42" i="30"/>
  <c r="CI42" i="30"/>
  <c r="CL42" i="30"/>
  <c r="BX53" i="30"/>
  <c r="CA53" i="30"/>
  <c r="BU53" i="30"/>
  <c r="BW53" i="30"/>
  <c r="BU47" i="30"/>
  <c r="BW47" i="30"/>
  <c r="BX47" i="30"/>
  <c r="CA47" i="30"/>
  <c r="BX61" i="30"/>
  <c r="CA61" i="30"/>
  <c r="BU61" i="30"/>
  <c r="BW61" i="30"/>
  <c r="BJ7" i="30"/>
  <c r="BL7" i="30"/>
  <c r="AY16" i="30"/>
  <c r="BA16" i="30"/>
  <c r="BA80" i="30"/>
  <c r="BJ57" i="30"/>
  <c r="BL57" i="30"/>
  <c r="BM57" i="30"/>
  <c r="BP57" i="30"/>
  <c r="CF29" i="30"/>
  <c r="CH29" i="30"/>
  <c r="CI29" i="30"/>
  <c r="CL29" i="30"/>
  <c r="BU15" i="30"/>
  <c r="BW15" i="30"/>
  <c r="BX15" i="30"/>
  <c r="CA15" i="30"/>
  <c r="BX38" i="30"/>
  <c r="CA38" i="30"/>
  <c r="BU38" i="30"/>
  <c r="BW38" i="30"/>
  <c r="BU51" i="30"/>
  <c r="BW51" i="30"/>
  <c r="BX51" i="30"/>
  <c r="CA51" i="30"/>
  <c r="BM12" i="30"/>
  <c r="BP12" i="30"/>
  <c r="BJ12" i="30"/>
  <c r="BL12" i="30"/>
  <c r="BL76" i="30"/>
  <c r="BJ24" i="30"/>
  <c r="BL24" i="30"/>
  <c r="BL88" i="30"/>
  <c r="BW86" i="30"/>
  <c r="BJ18" i="30"/>
  <c r="BL18" i="30"/>
  <c r="BM18" i="30"/>
  <c r="BP18" i="30"/>
  <c r="T93" i="30"/>
  <c r="BZ35" i="30"/>
  <c r="CK3" i="30"/>
  <c r="BL87" i="30"/>
  <c r="AY19" i="30"/>
  <c r="BA19" i="30"/>
  <c r="BA83" i="30"/>
  <c r="BB19" i="30"/>
  <c r="BE19" i="30"/>
  <c r="BB10" i="30"/>
  <c r="BE10" i="30"/>
  <c r="T93" i="29"/>
  <c r="BU43" i="29"/>
  <c r="BW43" i="29"/>
  <c r="BX43" i="29"/>
  <c r="CA43" i="29"/>
  <c r="BU28" i="29"/>
  <c r="BW28" i="29"/>
  <c r="BX28" i="29"/>
  <c r="CA28" i="29"/>
  <c r="BJ38" i="29"/>
  <c r="BL38" i="29"/>
  <c r="BM38" i="29"/>
  <c r="BP38" i="29"/>
  <c r="BU60" i="29"/>
  <c r="BW60" i="29"/>
  <c r="BX60" i="29"/>
  <c r="CA60" i="29"/>
  <c r="CF53" i="29"/>
  <c r="CH53" i="29"/>
  <c r="CI53" i="29"/>
  <c r="CL53" i="29"/>
  <c r="BU51" i="29"/>
  <c r="BW51" i="29"/>
  <c r="BX51" i="29"/>
  <c r="CA51" i="29"/>
  <c r="CF61" i="29"/>
  <c r="CH61" i="29"/>
  <c r="CI61" i="29"/>
  <c r="CL61" i="29"/>
  <c r="BX44" i="29"/>
  <c r="CA44" i="29"/>
  <c r="BU44" i="29"/>
  <c r="BW44" i="29"/>
  <c r="BU48" i="29"/>
  <c r="BW48" i="29"/>
  <c r="BX48" i="29"/>
  <c r="CA48" i="29"/>
  <c r="BX50" i="29"/>
  <c r="CA50" i="29"/>
  <c r="BU50" i="29"/>
  <c r="BW50" i="29"/>
  <c r="CF39" i="29"/>
  <c r="CH39" i="29"/>
  <c r="CI39" i="29"/>
  <c r="CL39" i="29"/>
  <c r="CI55" i="29"/>
  <c r="CL55" i="29"/>
  <c r="CF55" i="29"/>
  <c r="CH55" i="29"/>
  <c r="BU47" i="29"/>
  <c r="BW47" i="29"/>
  <c r="BX47" i="29"/>
  <c r="CA47" i="29"/>
  <c r="CF27" i="29"/>
  <c r="CH27" i="29"/>
  <c r="CI27" i="29"/>
  <c r="CL27" i="29"/>
  <c r="AE5" i="29"/>
  <c r="BU16" i="29"/>
  <c r="BW16" i="29"/>
  <c r="BW80" i="29"/>
  <c r="BU54" i="29"/>
  <c r="BW54" i="29"/>
  <c r="BX54" i="29"/>
  <c r="CA54" i="29"/>
  <c r="BU45" i="29"/>
  <c r="BW45" i="29"/>
  <c r="BX45" i="29"/>
  <c r="CA45" i="29"/>
  <c r="BJ9" i="29"/>
  <c r="BL9" i="29"/>
  <c r="BM9" i="29"/>
  <c r="BP9" i="29"/>
  <c r="BB23" i="29"/>
  <c r="BE23" i="29"/>
  <c r="X62" i="29"/>
  <c r="AC37" i="29"/>
  <c r="BB18" i="29"/>
  <c r="BE18" i="29"/>
  <c r="AY18" i="29"/>
  <c r="BA18" i="29"/>
  <c r="BA82" i="29"/>
  <c r="BJ17" i="29"/>
  <c r="BL17" i="29"/>
  <c r="BL81" i="29"/>
  <c r="CI56" i="29"/>
  <c r="CL56" i="29"/>
  <c r="CF56" i="29"/>
  <c r="CH56" i="29"/>
  <c r="BJ14" i="29"/>
  <c r="BL14" i="29"/>
  <c r="BL78" i="29"/>
  <c r="CF29" i="29"/>
  <c r="CH29" i="29"/>
  <c r="CI29" i="29"/>
  <c r="CL29" i="29"/>
  <c r="BU49" i="29"/>
  <c r="BW49" i="29"/>
  <c r="BX49" i="29"/>
  <c r="CA49" i="29"/>
  <c r="BJ25" i="29"/>
  <c r="BL25" i="29"/>
  <c r="BL89" i="29"/>
  <c r="BU58" i="29"/>
  <c r="BW58" i="29"/>
  <c r="BX58" i="29"/>
  <c r="CA58" i="29"/>
  <c r="BJ40" i="29"/>
  <c r="BL40" i="29"/>
  <c r="BM40" i="29"/>
  <c r="BP40" i="29"/>
  <c r="CF59" i="29"/>
  <c r="CH59" i="29"/>
  <c r="CI59" i="29"/>
  <c r="CL59" i="29"/>
  <c r="BX52" i="29"/>
  <c r="CA52" i="29"/>
  <c r="BU52" i="29"/>
  <c r="BW52" i="29"/>
  <c r="BX57" i="29"/>
  <c r="CA57" i="29"/>
  <c r="BU57" i="29"/>
  <c r="BW57" i="29"/>
  <c r="BJ6" i="29"/>
  <c r="BL6" i="29"/>
  <c r="BL70" i="29"/>
  <c r="BM15" i="29"/>
  <c r="BP15" i="29"/>
  <c r="BJ15" i="29"/>
  <c r="BL15" i="29"/>
  <c r="BL79" i="29"/>
  <c r="AY7" i="29"/>
  <c r="BA7" i="29"/>
  <c r="BA71" i="29"/>
  <c r="BB21" i="29"/>
  <c r="BE21" i="29"/>
  <c r="BL76" i="29"/>
  <c r="BX46" i="29"/>
  <c r="CA46" i="29"/>
  <c r="BU46" i="29"/>
  <c r="BW46" i="29"/>
  <c r="BX42" i="29"/>
  <c r="CA42" i="29"/>
  <c r="BU42" i="29"/>
  <c r="BW42" i="29"/>
  <c r="BM41" i="29"/>
  <c r="BP41" i="29"/>
  <c r="BJ41" i="29"/>
  <c r="BL41" i="29"/>
  <c r="BA70" i="29"/>
  <c r="BB11" i="29"/>
  <c r="BE11" i="29"/>
  <c r="BB19" i="29"/>
  <c r="BE19" i="29"/>
  <c r="BJ26" i="29"/>
  <c r="BL26" i="29"/>
  <c r="BL90" i="29"/>
  <c r="X8" i="29"/>
  <c r="U30" i="29"/>
  <c r="AY22" i="29"/>
  <c r="BA22" i="29"/>
  <c r="BA86" i="29"/>
  <c r="BB22" i="29"/>
  <c r="BE22" i="29"/>
  <c r="BB13" i="29"/>
  <c r="BE13" i="29"/>
  <c r="AY13" i="29"/>
  <c r="BA13" i="29"/>
  <c r="BA77" i="29"/>
  <c r="BB24" i="29"/>
  <c r="BE24" i="29"/>
  <c r="BB10" i="29"/>
  <c r="BE10" i="29"/>
  <c r="BM12" i="29"/>
  <c r="BP12" i="29"/>
  <c r="BM20" i="29"/>
  <c r="BP20" i="29"/>
  <c r="BJ20" i="29"/>
  <c r="BL20" i="29"/>
  <c r="BL84" i="29"/>
  <c r="AF21" i="27"/>
  <c r="AI21" i="27"/>
  <c r="BJ28" i="27"/>
  <c r="BL28" i="27"/>
  <c r="BM28" i="27"/>
  <c r="BP28" i="27"/>
  <c r="BU28" i="27"/>
  <c r="BW28" i="27"/>
  <c r="BX28" i="27"/>
  <c r="CA28" i="27"/>
  <c r="AE90" i="27"/>
  <c r="AC17" i="27"/>
  <c r="AE17" i="27"/>
  <c r="AE81" i="27"/>
  <c r="AF17" i="27"/>
  <c r="AI17" i="27"/>
  <c r="AN26" i="27"/>
  <c r="AP26" i="27"/>
  <c r="AQ26" i="27"/>
  <c r="AT26" i="27"/>
  <c r="AC54" i="27"/>
  <c r="AE54" i="27"/>
  <c r="AF54" i="27"/>
  <c r="AI54" i="27"/>
  <c r="AN54" i="27"/>
  <c r="AP54" i="27"/>
  <c r="AQ54" i="27"/>
  <c r="AT54" i="27"/>
  <c r="AF18" i="27"/>
  <c r="AI18" i="27"/>
  <c r="AN56" i="27"/>
  <c r="AP56" i="27"/>
  <c r="AQ56" i="27"/>
  <c r="AT56" i="27"/>
  <c r="AE86" i="27"/>
  <c r="AN24" i="27"/>
  <c r="AP24" i="27"/>
  <c r="AE88" i="27"/>
  <c r="AF58" i="27"/>
  <c r="AI58" i="27"/>
  <c r="AF22" i="27"/>
  <c r="AI22" i="27"/>
  <c r="AY44" i="27"/>
  <c r="BA44" i="27"/>
  <c r="BB44" i="27"/>
  <c r="BE44" i="27"/>
  <c r="AY55" i="27"/>
  <c r="BA55" i="27"/>
  <c r="BB55" i="27"/>
  <c r="BE55" i="27"/>
  <c r="BJ39" i="27"/>
  <c r="BL39" i="27"/>
  <c r="BM39" i="27"/>
  <c r="BP39" i="27"/>
  <c r="BJ49" i="27"/>
  <c r="BL49" i="27"/>
  <c r="BM49" i="27"/>
  <c r="BP49" i="27"/>
  <c r="AY40" i="27"/>
  <c r="BA40" i="27"/>
  <c r="BB40" i="27"/>
  <c r="BE40" i="27"/>
  <c r="BJ45" i="27"/>
  <c r="BL45" i="27"/>
  <c r="BM45" i="27"/>
  <c r="BP45" i="27"/>
  <c r="AY52" i="27"/>
  <c r="BA52" i="27"/>
  <c r="BB52" i="27"/>
  <c r="BE52" i="27"/>
  <c r="AY48" i="27"/>
  <c r="BA48" i="27"/>
  <c r="BB48" i="27"/>
  <c r="BE48" i="27"/>
  <c r="BJ60" i="27"/>
  <c r="BL60" i="27"/>
  <c r="BM60" i="27"/>
  <c r="BP60" i="27"/>
  <c r="AY12" i="27"/>
  <c r="BA12" i="27"/>
  <c r="BJ43" i="27"/>
  <c r="BL43" i="27"/>
  <c r="BM43" i="27"/>
  <c r="BP43" i="27"/>
  <c r="AY46" i="27"/>
  <c r="BA46" i="27"/>
  <c r="BB46" i="27"/>
  <c r="BE46" i="27"/>
  <c r="AY27" i="27"/>
  <c r="BA27" i="27"/>
  <c r="BB27" i="27"/>
  <c r="BE27" i="27"/>
  <c r="AY38" i="27"/>
  <c r="BA38" i="27"/>
  <c r="BB38" i="27"/>
  <c r="BE38" i="27"/>
  <c r="AF23" i="27"/>
  <c r="AI23" i="27"/>
  <c r="AF19" i="27"/>
  <c r="AI19" i="27"/>
  <c r="T70" i="27"/>
  <c r="U6" i="27"/>
  <c r="T30" i="27"/>
  <c r="AF25" i="27"/>
  <c r="AI25" i="27"/>
  <c r="AN14" i="27"/>
  <c r="AP14" i="27"/>
  <c r="AP78" i="27"/>
  <c r="AN15" i="27"/>
  <c r="AP15" i="27"/>
  <c r="AP79" i="27"/>
  <c r="AN21" i="27"/>
  <c r="AP21" i="27"/>
  <c r="AP85" i="27"/>
  <c r="BJ47" i="27"/>
  <c r="BL47" i="27"/>
  <c r="BM47" i="27"/>
  <c r="BP47" i="27"/>
  <c r="AN10" i="27"/>
  <c r="AP10" i="27"/>
  <c r="AP74" i="27"/>
  <c r="AY41" i="27"/>
  <c r="BA41" i="27"/>
  <c r="BB41" i="27"/>
  <c r="BE41" i="27"/>
  <c r="BB53" i="27"/>
  <c r="BE53" i="27"/>
  <c r="AY53" i="27"/>
  <c r="BA53" i="27"/>
  <c r="BJ57" i="27"/>
  <c r="BL57" i="27"/>
  <c r="BM57" i="27"/>
  <c r="BP57" i="27"/>
  <c r="AY42" i="27"/>
  <c r="BA42" i="27"/>
  <c r="BB42" i="27"/>
  <c r="BE42" i="27"/>
  <c r="BJ61" i="27"/>
  <c r="BL61" i="27"/>
  <c r="BM61" i="27"/>
  <c r="BP61" i="27"/>
  <c r="AY29" i="27"/>
  <c r="BA29" i="27"/>
  <c r="BB29" i="27"/>
  <c r="BE29" i="27"/>
  <c r="AY13" i="27"/>
  <c r="BA13" i="27"/>
  <c r="BA77" i="27"/>
  <c r="AP76" i="27"/>
  <c r="AN20" i="27"/>
  <c r="AP20" i="27"/>
  <c r="AP84" i="27"/>
  <c r="T62" i="27"/>
  <c r="U37" i="27"/>
  <c r="T69" i="27"/>
  <c r="T92" i="27"/>
  <c r="BJ50" i="27"/>
  <c r="BL50" i="27"/>
  <c r="BM50" i="27"/>
  <c r="BP50" i="27"/>
  <c r="BJ59" i="27"/>
  <c r="BL59" i="27"/>
  <c r="BM59" i="27"/>
  <c r="BP59" i="27"/>
  <c r="AY51" i="27"/>
  <c r="BA51" i="27"/>
  <c r="BB51" i="27"/>
  <c r="BE51" i="27"/>
  <c r="AN16" i="27"/>
  <c r="AP16" i="27"/>
  <c r="AP80" i="27"/>
  <c r="AQ11" i="27"/>
  <c r="AT11" i="27"/>
  <c r="AF9" i="27"/>
  <c r="AI9" i="27"/>
  <c r="AC5" i="27"/>
  <c r="AN8" i="27"/>
  <c r="AP8" i="27"/>
  <c r="AP72" i="27"/>
  <c r="AQ7" i="27"/>
  <c r="AT7" i="27"/>
  <c r="CQ42" i="30"/>
  <c r="CS42" i="30"/>
  <c r="CT42" i="30"/>
  <c r="CW42" i="30"/>
  <c r="CF27" i="30"/>
  <c r="CH27" i="30"/>
  <c r="CI27" i="30"/>
  <c r="CL27" i="30"/>
  <c r="CF45" i="30"/>
  <c r="CH45" i="30"/>
  <c r="CI45" i="30"/>
  <c r="CL45" i="30"/>
  <c r="CF51" i="30"/>
  <c r="CH51" i="30"/>
  <c r="CI51" i="30"/>
  <c r="CL51" i="30"/>
  <c r="CF47" i="30"/>
  <c r="CH47" i="30"/>
  <c r="CI47" i="30"/>
  <c r="CL47" i="30"/>
  <c r="BU50" i="30"/>
  <c r="BW50" i="30"/>
  <c r="BX50" i="30"/>
  <c r="CA50" i="30"/>
  <c r="CQ29" i="30"/>
  <c r="CS29" i="30"/>
  <c r="CT29" i="30"/>
  <c r="CW29" i="30"/>
  <c r="CF59" i="30"/>
  <c r="CH59" i="30"/>
  <c r="CI59" i="30"/>
  <c r="CL59" i="30"/>
  <c r="CF55" i="30"/>
  <c r="CH55" i="30"/>
  <c r="CI55" i="30"/>
  <c r="CL55" i="30"/>
  <c r="CF43" i="30"/>
  <c r="CH43" i="30"/>
  <c r="CI43" i="30"/>
  <c r="CL43" i="30"/>
  <c r="BJ19" i="30"/>
  <c r="BL19" i="30"/>
  <c r="BL83" i="30"/>
  <c r="CF53" i="30"/>
  <c r="CH53" i="30"/>
  <c r="CI53" i="30"/>
  <c r="CL53" i="30"/>
  <c r="BJ10" i="30"/>
  <c r="BL10" i="30"/>
  <c r="BL74" i="30"/>
  <c r="BM10" i="30"/>
  <c r="BP10" i="30"/>
  <c r="CQ17" i="30"/>
  <c r="CS17" i="30"/>
  <c r="CQ22" i="30"/>
  <c r="CS22" i="30"/>
  <c r="CF60" i="30"/>
  <c r="CH60" i="30"/>
  <c r="CI60" i="30"/>
  <c r="CL60" i="30"/>
  <c r="CF56" i="30"/>
  <c r="CH56" i="30"/>
  <c r="CI56" i="30"/>
  <c r="CL56" i="30"/>
  <c r="CF41" i="30"/>
  <c r="CH41" i="30"/>
  <c r="CI41" i="30"/>
  <c r="CL41" i="30"/>
  <c r="CF48" i="30"/>
  <c r="CH48" i="30"/>
  <c r="CI48" i="30"/>
  <c r="CL48" i="30"/>
  <c r="BU12" i="30"/>
  <c r="BW12" i="30"/>
  <c r="BW76" i="30"/>
  <c r="BX12" i="30"/>
  <c r="CA12" i="30"/>
  <c r="CF38" i="30"/>
  <c r="CH38" i="30"/>
  <c r="CI38" i="30"/>
  <c r="CL38" i="30"/>
  <c r="CF61" i="30"/>
  <c r="CH61" i="30"/>
  <c r="CI61" i="30"/>
  <c r="CL61" i="30"/>
  <c r="BJ25" i="30"/>
  <c r="BL25" i="30"/>
  <c r="BL89" i="30"/>
  <c r="BM25" i="30"/>
  <c r="BP25" i="30"/>
  <c r="BU26" i="30"/>
  <c r="BW26" i="30"/>
  <c r="BW90" i="30"/>
  <c r="BU21" i="30"/>
  <c r="BW21" i="30"/>
  <c r="BW85" i="30"/>
  <c r="CF54" i="30"/>
  <c r="CH54" i="30"/>
  <c r="CI54" i="30"/>
  <c r="CL54" i="30"/>
  <c r="BU40" i="30"/>
  <c r="BW40" i="30"/>
  <c r="BX40" i="30"/>
  <c r="CA40" i="30"/>
  <c r="CF52" i="30"/>
  <c r="CH52" i="30"/>
  <c r="CI52" i="30"/>
  <c r="CL52" i="30"/>
  <c r="CF44" i="30"/>
  <c r="CH44" i="30"/>
  <c r="CI44" i="30"/>
  <c r="CL44" i="30"/>
  <c r="CF28" i="30"/>
  <c r="CH28" i="30"/>
  <c r="CI28" i="30"/>
  <c r="CL28" i="30"/>
  <c r="CF46" i="30"/>
  <c r="CH46" i="30"/>
  <c r="CI46" i="30"/>
  <c r="CL46" i="30"/>
  <c r="CF15" i="30"/>
  <c r="CH15" i="30"/>
  <c r="CH79" i="30"/>
  <c r="BU57" i="30"/>
  <c r="BW57" i="30"/>
  <c r="BX57" i="30"/>
  <c r="CA57" i="30"/>
  <c r="BL71" i="30"/>
  <c r="BM11" i="30"/>
  <c r="BP11" i="30"/>
  <c r="BJ11" i="30"/>
  <c r="BL11" i="30"/>
  <c r="BL75" i="30"/>
  <c r="BU9" i="30"/>
  <c r="BW9" i="30"/>
  <c r="BW73" i="30"/>
  <c r="BB14" i="30"/>
  <c r="BE14" i="30"/>
  <c r="BX49" i="30"/>
  <c r="CA49" i="30"/>
  <c r="BU18" i="30"/>
  <c r="BW18" i="30"/>
  <c r="BW82" i="30"/>
  <c r="BM24" i="30"/>
  <c r="BP24" i="30"/>
  <c r="BW79" i="30"/>
  <c r="BM7" i="30"/>
  <c r="BP7" i="30"/>
  <c r="BU20" i="30"/>
  <c r="BW20" i="30"/>
  <c r="BW84" i="30"/>
  <c r="BX20" i="30"/>
  <c r="CA20" i="30"/>
  <c r="AY8" i="30"/>
  <c r="BA8" i="30"/>
  <c r="BA72" i="30"/>
  <c r="AC30" i="30"/>
  <c r="AE5" i="30"/>
  <c r="BJ39" i="30"/>
  <c r="BL39" i="30"/>
  <c r="BM39" i="30"/>
  <c r="BP39" i="30"/>
  <c r="CF23" i="30"/>
  <c r="CH23" i="30"/>
  <c r="CH87" i="30"/>
  <c r="CF58" i="30"/>
  <c r="CH58" i="30"/>
  <c r="CI58" i="30"/>
  <c r="CL58" i="30"/>
  <c r="CK35" i="30"/>
  <c r="CV3" i="30"/>
  <c r="CV35" i="30"/>
  <c r="BL82" i="30"/>
  <c r="BB16" i="30"/>
  <c r="BE16" i="30"/>
  <c r="X62" i="30"/>
  <c r="AC37" i="30"/>
  <c r="BJ13" i="30"/>
  <c r="BL13" i="30"/>
  <c r="BL77" i="30"/>
  <c r="BM13" i="30"/>
  <c r="BP13" i="30"/>
  <c r="BM6" i="30"/>
  <c r="BP6" i="30"/>
  <c r="BW87" i="30"/>
  <c r="CF49" i="29"/>
  <c r="CH49" i="29"/>
  <c r="CI49" i="29"/>
  <c r="CL49" i="29"/>
  <c r="BU38" i="29"/>
  <c r="BW38" i="29"/>
  <c r="BX38" i="29"/>
  <c r="CA38" i="29"/>
  <c r="BU40" i="29"/>
  <c r="BW40" i="29"/>
  <c r="BX40" i="29"/>
  <c r="CA40" i="29"/>
  <c r="CQ29" i="29"/>
  <c r="CS29" i="29"/>
  <c r="CT29" i="29"/>
  <c r="CW29" i="29"/>
  <c r="CQ27" i="29"/>
  <c r="CS27" i="29"/>
  <c r="CT27" i="29"/>
  <c r="CW27" i="29"/>
  <c r="CF48" i="29"/>
  <c r="CH48" i="29"/>
  <c r="CI48" i="29"/>
  <c r="CL48" i="29"/>
  <c r="CF51" i="29"/>
  <c r="CH51" i="29"/>
  <c r="CI51" i="29"/>
  <c r="CL51" i="29"/>
  <c r="CF58" i="29"/>
  <c r="CH58" i="29"/>
  <c r="CI58" i="29"/>
  <c r="CL58" i="29"/>
  <c r="CF54" i="29"/>
  <c r="CH54" i="29"/>
  <c r="CI54" i="29"/>
  <c r="CL54" i="29"/>
  <c r="CQ39" i="29"/>
  <c r="CS39" i="29"/>
  <c r="CT39" i="29"/>
  <c r="CW39" i="29"/>
  <c r="CQ53" i="29"/>
  <c r="CS53" i="29"/>
  <c r="CT53" i="29"/>
  <c r="CW53" i="29"/>
  <c r="CQ59" i="29"/>
  <c r="CS59" i="29"/>
  <c r="CT59" i="29"/>
  <c r="CW59" i="29"/>
  <c r="CQ61" i="29"/>
  <c r="CS61" i="29"/>
  <c r="CT61" i="29"/>
  <c r="CW61" i="29"/>
  <c r="CF45" i="29"/>
  <c r="CH45" i="29"/>
  <c r="CI45" i="29"/>
  <c r="CL45" i="29"/>
  <c r="CF28" i="29"/>
  <c r="CH28" i="29"/>
  <c r="CI28" i="29"/>
  <c r="CL28" i="29"/>
  <c r="CF60" i="29"/>
  <c r="CH60" i="29"/>
  <c r="CI60" i="29"/>
  <c r="CL60" i="29"/>
  <c r="BJ24" i="29"/>
  <c r="BL24" i="29"/>
  <c r="BL88" i="29"/>
  <c r="BM24" i="29"/>
  <c r="BP24" i="29"/>
  <c r="BM26" i="29"/>
  <c r="BP26" i="29"/>
  <c r="BB7" i="29"/>
  <c r="BE7" i="29"/>
  <c r="BM6" i="29"/>
  <c r="BP6" i="29"/>
  <c r="BM25" i="29"/>
  <c r="BP25" i="29"/>
  <c r="BX16" i="29"/>
  <c r="CA16" i="29"/>
  <c r="BX20" i="29"/>
  <c r="CA20" i="29"/>
  <c r="BU20" i="29"/>
  <c r="BW20" i="29"/>
  <c r="BW84" i="29"/>
  <c r="BJ19" i="29"/>
  <c r="BL19" i="29"/>
  <c r="BL83" i="29"/>
  <c r="BU41" i="29"/>
  <c r="BW41" i="29"/>
  <c r="BX41" i="29"/>
  <c r="CA41" i="29"/>
  <c r="CF46" i="29"/>
  <c r="CH46" i="29"/>
  <c r="CI46" i="29"/>
  <c r="CL46" i="29"/>
  <c r="CF52" i="29"/>
  <c r="CH52" i="29"/>
  <c r="CI52" i="29"/>
  <c r="CL52" i="29"/>
  <c r="CQ56" i="29"/>
  <c r="CS56" i="29"/>
  <c r="CT56" i="29"/>
  <c r="CW56" i="29"/>
  <c r="BJ18" i="29"/>
  <c r="BL18" i="29"/>
  <c r="BL82" i="29"/>
  <c r="BJ23" i="29"/>
  <c r="BL23" i="29"/>
  <c r="BL87" i="29"/>
  <c r="CT55" i="29"/>
  <c r="CW55" i="29"/>
  <c r="CQ55" i="29"/>
  <c r="CS55" i="29"/>
  <c r="CF50" i="29"/>
  <c r="CH50" i="29"/>
  <c r="CI50" i="29"/>
  <c r="CL50" i="29"/>
  <c r="CF44" i="29"/>
  <c r="CH44" i="29"/>
  <c r="CI44" i="29"/>
  <c r="CL44" i="29"/>
  <c r="BU12" i="29"/>
  <c r="BW12" i="29"/>
  <c r="BW76" i="29"/>
  <c r="BX12" i="29"/>
  <c r="CA12" i="29"/>
  <c r="BJ13" i="29"/>
  <c r="BL13" i="29"/>
  <c r="BL77" i="29"/>
  <c r="AC8" i="29"/>
  <c r="X30" i="29"/>
  <c r="BJ11" i="29"/>
  <c r="BL11" i="29"/>
  <c r="BL75" i="29"/>
  <c r="BM14" i="29"/>
  <c r="BP14" i="29"/>
  <c r="BM17" i="29"/>
  <c r="BP17" i="29"/>
  <c r="AC62" i="29"/>
  <c r="AE37" i="29"/>
  <c r="BU9" i="29"/>
  <c r="BW9" i="29"/>
  <c r="BW73" i="29"/>
  <c r="AF5" i="29"/>
  <c r="CI47" i="29"/>
  <c r="CL47" i="29"/>
  <c r="CF47" i="29"/>
  <c r="CH47" i="29"/>
  <c r="CF43" i="29"/>
  <c r="CH43" i="29"/>
  <c r="CI43" i="29"/>
  <c r="CL43" i="29"/>
  <c r="BJ10" i="29"/>
  <c r="BL10" i="29"/>
  <c r="BL74" i="29"/>
  <c r="BJ22" i="29"/>
  <c r="BL22" i="29"/>
  <c r="BL86" i="29"/>
  <c r="CF42" i="29"/>
  <c r="CH42" i="29"/>
  <c r="CI42" i="29"/>
  <c r="CL42" i="29"/>
  <c r="BJ21" i="29"/>
  <c r="BL21" i="29"/>
  <c r="BL85" i="29"/>
  <c r="BM21" i="29"/>
  <c r="BP21" i="29"/>
  <c r="BU15" i="29"/>
  <c r="BW15" i="29"/>
  <c r="BW79" i="29"/>
  <c r="CF57" i="29"/>
  <c r="CH57" i="29"/>
  <c r="CI57" i="29"/>
  <c r="CL57" i="29"/>
  <c r="BL73" i="29"/>
  <c r="AP88" i="27"/>
  <c r="AQ15" i="27"/>
  <c r="AT15" i="27"/>
  <c r="BA76" i="27"/>
  <c r="AQ20" i="27"/>
  <c r="AT20" i="27"/>
  <c r="AY20" i="27"/>
  <c r="BA20" i="27"/>
  <c r="BA84" i="27"/>
  <c r="AY56" i="27"/>
  <c r="BA56" i="27"/>
  <c r="BB56" i="27"/>
  <c r="BE56" i="27"/>
  <c r="AY26" i="27"/>
  <c r="BA26" i="27"/>
  <c r="BB26" i="27"/>
  <c r="BE26" i="27"/>
  <c r="AQ14" i="27"/>
  <c r="AT14" i="27"/>
  <c r="AY14" i="27"/>
  <c r="BA14" i="27"/>
  <c r="BA78" i="27"/>
  <c r="AQ24" i="27"/>
  <c r="AT24" i="27"/>
  <c r="BB13" i="27"/>
  <c r="BE13" i="27"/>
  <c r="BJ13" i="27"/>
  <c r="BL13" i="27"/>
  <c r="BL77" i="27"/>
  <c r="AN22" i="27"/>
  <c r="AP22" i="27"/>
  <c r="AP86" i="27"/>
  <c r="AN18" i="27"/>
  <c r="AP18" i="27"/>
  <c r="AP82" i="27"/>
  <c r="AN58" i="27"/>
  <c r="AP58" i="27"/>
  <c r="AP90" i="27"/>
  <c r="AY54" i="27"/>
  <c r="BA54" i="27"/>
  <c r="BB54" i="27"/>
  <c r="BE54" i="27"/>
  <c r="BJ54" i="27"/>
  <c r="BL54" i="27"/>
  <c r="BM54" i="27"/>
  <c r="BP54" i="27"/>
  <c r="BU54" i="27"/>
  <c r="BW54" i="27"/>
  <c r="BX54" i="27"/>
  <c r="CA54" i="27"/>
  <c r="AN17" i="27"/>
  <c r="AP17" i="27"/>
  <c r="AP81" i="27"/>
  <c r="BU50" i="27"/>
  <c r="BW50" i="27"/>
  <c r="BX50" i="27"/>
  <c r="CA50" i="27"/>
  <c r="BJ51" i="27"/>
  <c r="BL51" i="27"/>
  <c r="BM51" i="27"/>
  <c r="BP51" i="27"/>
  <c r="BJ29" i="27"/>
  <c r="BL29" i="27"/>
  <c r="BM29" i="27"/>
  <c r="BP29" i="27"/>
  <c r="BU57" i="27"/>
  <c r="BW57" i="27"/>
  <c r="BX57" i="27"/>
  <c r="CA57" i="27"/>
  <c r="BU61" i="27"/>
  <c r="BW61" i="27"/>
  <c r="BX61" i="27"/>
  <c r="CA61" i="27"/>
  <c r="BJ41" i="27"/>
  <c r="BL41" i="27"/>
  <c r="BM41" i="27"/>
  <c r="BP41" i="27"/>
  <c r="BU47" i="27"/>
  <c r="BW47" i="27"/>
  <c r="BX47" i="27"/>
  <c r="CA47" i="27"/>
  <c r="BJ56" i="27"/>
  <c r="BL56" i="27"/>
  <c r="BM56" i="27"/>
  <c r="BP56" i="27"/>
  <c r="BJ38" i="27"/>
  <c r="BL38" i="27"/>
  <c r="BM38" i="27"/>
  <c r="BP38" i="27"/>
  <c r="BJ48" i="27"/>
  <c r="BL48" i="27"/>
  <c r="BM48" i="27"/>
  <c r="BP48" i="27"/>
  <c r="BJ55" i="27"/>
  <c r="BL55" i="27"/>
  <c r="BM55" i="27"/>
  <c r="BP55" i="27"/>
  <c r="AE5" i="27"/>
  <c r="AY11" i="27"/>
  <c r="BA11" i="27"/>
  <c r="BA75" i="27"/>
  <c r="U62" i="27"/>
  <c r="X37" i="27"/>
  <c r="AQ21" i="27"/>
  <c r="AT21" i="27"/>
  <c r="AN25" i="27"/>
  <c r="AP25" i="27"/>
  <c r="AP89" i="27"/>
  <c r="T65" i="27"/>
  <c r="T93" i="27"/>
  <c r="AN23" i="27"/>
  <c r="AP23" i="27"/>
  <c r="AP87" i="27"/>
  <c r="BB12" i="27"/>
  <c r="BE12" i="27"/>
  <c r="AN19" i="27"/>
  <c r="AP19" i="27"/>
  <c r="AP83" i="27"/>
  <c r="BJ46" i="27"/>
  <c r="BL46" i="27"/>
  <c r="BM46" i="27"/>
  <c r="BP46" i="27"/>
  <c r="BU49" i="27"/>
  <c r="BW49" i="27"/>
  <c r="BX49" i="27"/>
  <c r="CA49" i="27"/>
  <c r="AY7" i="27"/>
  <c r="BA7" i="27"/>
  <c r="BA71" i="27"/>
  <c r="AQ16" i="27"/>
  <c r="AT16" i="27"/>
  <c r="AQ10" i="27"/>
  <c r="AT10" i="27"/>
  <c r="X6" i="27"/>
  <c r="U30" i="27"/>
  <c r="BJ27" i="27"/>
  <c r="BL27" i="27"/>
  <c r="BM27" i="27"/>
  <c r="BP27" i="27"/>
  <c r="BU43" i="27"/>
  <c r="BW43" i="27"/>
  <c r="BX43" i="27"/>
  <c r="CA43" i="27"/>
  <c r="BU60" i="27"/>
  <c r="BW60" i="27"/>
  <c r="BX60" i="27"/>
  <c r="CA60" i="27"/>
  <c r="BJ52" i="27"/>
  <c r="BL52" i="27"/>
  <c r="BM52" i="27"/>
  <c r="BP52" i="27"/>
  <c r="BJ40" i="27"/>
  <c r="BL40" i="27"/>
  <c r="BM40" i="27"/>
  <c r="BP40" i="27"/>
  <c r="BU39" i="27"/>
  <c r="BW39" i="27"/>
  <c r="BX39" i="27"/>
  <c r="CA39" i="27"/>
  <c r="BJ44" i="27"/>
  <c r="BL44" i="27"/>
  <c r="BM44" i="27"/>
  <c r="BP44" i="27"/>
  <c r="AN9" i="27"/>
  <c r="AP9" i="27"/>
  <c r="AP73" i="27"/>
  <c r="BU45" i="27"/>
  <c r="BW45" i="27"/>
  <c r="BX45" i="27"/>
  <c r="CA45" i="27"/>
  <c r="AQ8" i="27"/>
  <c r="AT8" i="27"/>
  <c r="BU59" i="27"/>
  <c r="BW59" i="27"/>
  <c r="BX59" i="27"/>
  <c r="CA59" i="27"/>
  <c r="CF28" i="27"/>
  <c r="CH28" i="27"/>
  <c r="CI28" i="27"/>
  <c r="CL28" i="27"/>
  <c r="BJ42" i="27"/>
  <c r="BL42" i="27"/>
  <c r="BM42" i="27"/>
  <c r="BP42" i="27"/>
  <c r="BJ53" i="27"/>
  <c r="BL53" i="27"/>
  <c r="BM53" i="27"/>
  <c r="BP53" i="27"/>
  <c r="AY15" i="27"/>
  <c r="BA15" i="27"/>
  <c r="BA79" i="27"/>
  <c r="BB15" i="27"/>
  <c r="BE15" i="27"/>
  <c r="BB8" i="30"/>
  <c r="BE8" i="30"/>
  <c r="CQ28" i="30"/>
  <c r="CS28" i="30"/>
  <c r="CT28" i="30"/>
  <c r="CW28" i="30"/>
  <c r="CQ54" i="30"/>
  <c r="CS54" i="30"/>
  <c r="CS86" i="30"/>
  <c r="CT54" i="30"/>
  <c r="CW54" i="30"/>
  <c r="CQ56" i="30"/>
  <c r="CS56" i="30"/>
  <c r="CT56" i="30"/>
  <c r="CW56" i="30"/>
  <c r="CF57" i="30"/>
  <c r="CH57" i="30"/>
  <c r="CI57" i="30"/>
  <c r="CL57" i="30"/>
  <c r="CQ44" i="30"/>
  <c r="CS44" i="30"/>
  <c r="CT44" i="30"/>
  <c r="CW44" i="30"/>
  <c r="CQ61" i="30"/>
  <c r="CS61" i="30"/>
  <c r="CT61" i="30"/>
  <c r="CW61" i="30"/>
  <c r="CQ60" i="30"/>
  <c r="CS60" i="30"/>
  <c r="CT60" i="30"/>
  <c r="CW60" i="30"/>
  <c r="CQ58" i="30"/>
  <c r="CS58" i="30"/>
  <c r="CT58" i="30"/>
  <c r="CW58" i="30"/>
  <c r="CQ52" i="30"/>
  <c r="CS52" i="30"/>
  <c r="CT52" i="30"/>
  <c r="CW52" i="30"/>
  <c r="CQ48" i="30"/>
  <c r="CS48" i="30"/>
  <c r="CT48" i="30"/>
  <c r="CW48" i="30"/>
  <c r="BU39" i="30"/>
  <c r="BW39" i="30"/>
  <c r="BX39" i="30"/>
  <c r="CA39" i="30"/>
  <c r="CQ46" i="30"/>
  <c r="CS46" i="30"/>
  <c r="CT46" i="30"/>
  <c r="CW46" i="30"/>
  <c r="CF40" i="30"/>
  <c r="CH40" i="30"/>
  <c r="CI40" i="30"/>
  <c r="CL40" i="30"/>
  <c r="CQ41" i="30"/>
  <c r="CS41" i="30"/>
  <c r="CT41" i="30"/>
  <c r="CW41" i="30"/>
  <c r="DB29" i="30"/>
  <c r="DD29" i="30"/>
  <c r="DE29" i="30"/>
  <c r="BU6" i="30"/>
  <c r="BW6" i="30"/>
  <c r="BW70" i="30"/>
  <c r="BX6" i="30"/>
  <c r="CA6" i="30"/>
  <c r="AC62" i="30"/>
  <c r="AE37" i="30"/>
  <c r="AE69" i="30"/>
  <c r="AE92" i="30"/>
  <c r="AE30" i="30"/>
  <c r="AF5" i="30"/>
  <c r="BU24" i="30"/>
  <c r="BW24" i="30"/>
  <c r="BW88" i="30"/>
  <c r="BX24" i="30"/>
  <c r="CA24" i="30"/>
  <c r="BJ14" i="30"/>
  <c r="BL14" i="30"/>
  <c r="BL78" i="30"/>
  <c r="BU11" i="30"/>
  <c r="BW11" i="30"/>
  <c r="BW75" i="30"/>
  <c r="CI12" i="30"/>
  <c r="CL12" i="30"/>
  <c r="CF12" i="30"/>
  <c r="CH12" i="30"/>
  <c r="CH76" i="30"/>
  <c r="CQ43" i="30"/>
  <c r="CS43" i="30"/>
  <c r="CT43" i="30"/>
  <c r="CW43" i="30"/>
  <c r="CT59" i="30"/>
  <c r="CW59" i="30"/>
  <c r="CQ59" i="30"/>
  <c r="CS59" i="30"/>
  <c r="CF50" i="30"/>
  <c r="CH50" i="30"/>
  <c r="CI50" i="30"/>
  <c r="CL50" i="30"/>
  <c r="CT51" i="30"/>
  <c r="CW51" i="30"/>
  <c r="CQ51" i="30"/>
  <c r="CS51" i="30"/>
  <c r="CH86" i="30"/>
  <c r="BX13" i="30"/>
  <c r="CA13" i="30"/>
  <c r="BU13" i="30"/>
  <c r="BW13" i="30"/>
  <c r="BW77" i="30"/>
  <c r="CI15" i="30"/>
  <c r="CL15" i="30"/>
  <c r="BX26" i="30"/>
  <c r="CA26" i="30"/>
  <c r="CT17" i="30"/>
  <c r="CW17" i="30"/>
  <c r="BM16" i="30"/>
  <c r="BP16" i="30"/>
  <c r="BJ16" i="30"/>
  <c r="BL16" i="30"/>
  <c r="BL80" i="30"/>
  <c r="BJ8" i="30"/>
  <c r="BL8" i="30"/>
  <c r="BL72" i="30"/>
  <c r="BU7" i="30"/>
  <c r="BW7" i="30"/>
  <c r="BW71" i="30"/>
  <c r="BX18" i="30"/>
  <c r="CA18" i="30"/>
  <c r="BX9" i="30"/>
  <c r="CA9" i="30"/>
  <c r="BX25" i="30"/>
  <c r="CA25" i="30"/>
  <c r="BU25" i="30"/>
  <c r="BW25" i="30"/>
  <c r="BW89" i="30"/>
  <c r="CQ38" i="30"/>
  <c r="CS38" i="30"/>
  <c r="CT38" i="30"/>
  <c r="CW38" i="30"/>
  <c r="BU10" i="30"/>
  <c r="BW10" i="30"/>
  <c r="BW74" i="30"/>
  <c r="CT55" i="30"/>
  <c r="CW55" i="30"/>
  <c r="CQ55" i="30"/>
  <c r="CS55" i="30"/>
  <c r="CQ47" i="30"/>
  <c r="CS47" i="30"/>
  <c r="CT47" i="30"/>
  <c r="CW47" i="30"/>
  <c r="CT45" i="30"/>
  <c r="CW45" i="30"/>
  <c r="CQ45" i="30"/>
  <c r="CS45" i="30"/>
  <c r="DB42" i="30"/>
  <c r="DD42" i="30"/>
  <c r="DE42" i="30"/>
  <c r="CI20" i="30"/>
  <c r="CL20" i="30"/>
  <c r="CF20" i="30"/>
  <c r="CH20" i="30"/>
  <c r="CH84" i="30"/>
  <c r="CQ53" i="30"/>
  <c r="CS53" i="30"/>
  <c r="CT53" i="30"/>
  <c r="CW53" i="30"/>
  <c r="CT27" i="30"/>
  <c r="CW27" i="30"/>
  <c r="CQ27" i="30"/>
  <c r="CS27" i="30"/>
  <c r="CI23" i="30"/>
  <c r="CL23" i="30"/>
  <c r="CF49" i="30"/>
  <c r="CH49" i="30"/>
  <c r="CH81" i="30"/>
  <c r="CI49" i="30"/>
  <c r="CL49" i="30"/>
  <c r="BX21" i="30"/>
  <c r="CA21" i="30"/>
  <c r="CT22" i="30"/>
  <c r="CW22" i="30"/>
  <c r="BM19" i="30"/>
  <c r="BP19" i="30"/>
  <c r="CQ42" i="29"/>
  <c r="CS42" i="29"/>
  <c r="CT42" i="29"/>
  <c r="CW42" i="29"/>
  <c r="CQ45" i="29"/>
  <c r="CS45" i="29"/>
  <c r="CT45" i="29"/>
  <c r="CW45" i="29"/>
  <c r="CQ54" i="29"/>
  <c r="CS54" i="29"/>
  <c r="CT54" i="29"/>
  <c r="CW54" i="29"/>
  <c r="CQ43" i="29"/>
  <c r="CS43" i="29"/>
  <c r="CT43" i="29"/>
  <c r="CW43" i="29"/>
  <c r="CQ52" i="29"/>
  <c r="CS52" i="29"/>
  <c r="CT52" i="29"/>
  <c r="CW52" i="29"/>
  <c r="DB59" i="29"/>
  <c r="DD59" i="29"/>
  <c r="DE59" i="29"/>
  <c r="CQ60" i="29"/>
  <c r="CS60" i="29"/>
  <c r="CT60" i="29"/>
  <c r="CW60" i="29"/>
  <c r="CQ58" i="29"/>
  <c r="CS58" i="29"/>
  <c r="CT58" i="29"/>
  <c r="CW58" i="29"/>
  <c r="DB27" i="29"/>
  <c r="DD27" i="29"/>
  <c r="DE27" i="29"/>
  <c r="CF40" i="29"/>
  <c r="CH40" i="29"/>
  <c r="CI40" i="29"/>
  <c r="CL40" i="29"/>
  <c r="CQ44" i="29"/>
  <c r="CS44" i="29"/>
  <c r="CT44" i="29"/>
  <c r="CW44" i="29"/>
  <c r="CF41" i="29"/>
  <c r="CH41" i="29"/>
  <c r="CI41" i="29"/>
  <c r="CL41" i="29"/>
  <c r="CQ51" i="29"/>
  <c r="CS51" i="29"/>
  <c r="CT51" i="29"/>
  <c r="CW51" i="29"/>
  <c r="DB29" i="29"/>
  <c r="DD29" i="29"/>
  <c r="DE29" i="29"/>
  <c r="CQ49" i="29"/>
  <c r="CS49" i="29"/>
  <c r="CT49" i="29"/>
  <c r="CW49" i="29"/>
  <c r="CQ47" i="29"/>
  <c r="CS47" i="29"/>
  <c r="CT47" i="29"/>
  <c r="CW47" i="29"/>
  <c r="BU17" i="29"/>
  <c r="BW17" i="29"/>
  <c r="BW81" i="29"/>
  <c r="DB55" i="29"/>
  <c r="DD55" i="29"/>
  <c r="DE55" i="29"/>
  <c r="CF20" i="29"/>
  <c r="CH20" i="29"/>
  <c r="CH84" i="29"/>
  <c r="CI20" i="29"/>
  <c r="CL20" i="29"/>
  <c r="CQ48" i="29"/>
  <c r="CS48" i="29"/>
  <c r="CT48" i="29"/>
  <c r="CW48" i="29"/>
  <c r="CQ57" i="29"/>
  <c r="CS57" i="29"/>
  <c r="CT57" i="29"/>
  <c r="CW57" i="29"/>
  <c r="BU21" i="29"/>
  <c r="BW21" i="29"/>
  <c r="BW85" i="29"/>
  <c r="AI5" i="29"/>
  <c r="BX9" i="29"/>
  <c r="CA9" i="29"/>
  <c r="BX14" i="29"/>
  <c r="CA14" i="29"/>
  <c r="BU14" i="29"/>
  <c r="BW14" i="29"/>
  <c r="BW78" i="29"/>
  <c r="CF12" i="29"/>
  <c r="CH12" i="29"/>
  <c r="CH76" i="29"/>
  <c r="CT50" i="29"/>
  <c r="CW50" i="29"/>
  <c r="CQ50" i="29"/>
  <c r="CS50" i="29"/>
  <c r="DB56" i="29"/>
  <c r="DD56" i="29"/>
  <c r="DE56" i="29"/>
  <c r="CT46" i="29"/>
  <c r="CW46" i="29"/>
  <c r="CQ46" i="29"/>
  <c r="CS46" i="29"/>
  <c r="CF16" i="29"/>
  <c r="CH16" i="29"/>
  <c r="CH80" i="29"/>
  <c r="BU26" i="29"/>
  <c r="BW26" i="29"/>
  <c r="BW90" i="29"/>
  <c r="BJ7" i="29"/>
  <c r="BL7" i="29"/>
  <c r="BL71" i="29"/>
  <c r="CI38" i="29"/>
  <c r="CL38" i="29"/>
  <c r="CF38" i="29"/>
  <c r="CH38" i="29"/>
  <c r="BM22" i="29"/>
  <c r="BP22" i="29"/>
  <c r="AE62" i="29"/>
  <c r="AF37" i="29"/>
  <c r="AE8" i="29"/>
  <c r="AC30" i="29"/>
  <c r="BM23" i="29"/>
  <c r="BP23" i="29"/>
  <c r="BM19" i="29"/>
  <c r="BP19" i="29"/>
  <c r="BU25" i="29"/>
  <c r="BW25" i="29"/>
  <c r="BW89" i="29"/>
  <c r="BU24" i="29"/>
  <c r="BW24" i="29"/>
  <c r="BW88" i="29"/>
  <c r="CQ28" i="29"/>
  <c r="CS28" i="29"/>
  <c r="CT28" i="29"/>
  <c r="CW28" i="29"/>
  <c r="DB61" i="29"/>
  <c r="DD61" i="29"/>
  <c r="DE61" i="29"/>
  <c r="DB53" i="29"/>
  <c r="DD53" i="29"/>
  <c r="DE53" i="29"/>
  <c r="DB39" i="29"/>
  <c r="DD39" i="29"/>
  <c r="DE39" i="29"/>
  <c r="BX15" i="29"/>
  <c r="CA15" i="29"/>
  <c r="BM10" i="29"/>
  <c r="BP10" i="29"/>
  <c r="AE69" i="29"/>
  <c r="BM11" i="29"/>
  <c r="BP11" i="29"/>
  <c r="BM13" i="29"/>
  <c r="BP13" i="29"/>
  <c r="BM18" i="29"/>
  <c r="BP18" i="29"/>
  <c r="BU6" i="29"/>
  <c r="BW6" i="29"/>
  <c r="BW70" i="29"/>
  <c r="BX6" i="29"/>
  <c r="CA6" i="29"/>
  <c r="AQ19" i="27"/>
  <c r="AT19" i="27"/>
  <c r="AQ9" i="27"/>
  <c r="AT9" i="27"/>
  <c r="BJ26" i="27"/>
  <c r="BL26" i="27"/>
  <c r="BM26" i="27"/>
  <c r="BP26" i="27"/>
  <c r="BB14" i="27"/>
  <c r="BE14" i="27"/>
  <c r="AQ18" i="27"/>
  <c r="AT18" i="27"/>
  <c r="AY24" i="27"/>
  <c r="BA24" i="27"/>
  <c r="BB24" i="27"/>
  <c r="BE24" i="27"/>
  <c r="BJ24" i="27"/>
  <c r="BL24" i="27"/>
  <c r="AQ17" i="27"/>
  <c r="AT17" i="27"/>
  <c r="AQ58" i="27"/>
  <c r="AT58" i="27"/>
  <c r="AQ22" i="27"/>
  <c r="AT22" i="27"/>
  <c r="CF59" i="27"/>
  <c r="CH59" i="27"/>
  <c r="CI59" i="27"/>
  <c r="CL59" i="27"/>
  <c r="CF45" i="27"/>
  <c r="CH45" i="27"/>
  <c r="CI45" i="27"/>
  <c r="CL45" i="27"/>
  <c r="BU40" i="27"/>
  <c r="BW40" i="27"/>
  <c r="BX40" i="27"/>
  <c r="CA40" i="27"/>
  <c r="BU41" i="27"/>
  <c r="BW41" i="27"/>
  <c r="BX41" i="27"/>
  <c r="CA41" i="27"/>
  <c r="BU42" i="27"/>
  <c r="BW42" i="27"/>
  <c r="BX42" i="27"/>
  <c r="CA42" i="27"/>
  <c r="BU44" i="27"/>
  <c r="BW44" i="27"/>
  <c r="BX44" i="27"/>
  <c r="CA44" i="27"/>
  <c r="BU48" i="27"/>
  <c r="BW48" i="27"/>
  <c r="BX48" i="27"/>
  <c r="CA48" i="27"/>
  <c r="BU27" i="27"/>
  <c r="BW27" i="27"/>
  <c r="BX27" i="27"/>
  <c r="CA27" i="27"/>
  <c r="BU38" i="27"/>
  <c r="BW38" i="27"/>
  <c r="BX38" i="27"/>
  <c r="CA38" i="27"/>
  <c r="CF61" i="27"/>
  <c r="CH61" i="27"/>
  <c r="CI61" i="27"/>
  <c r="CL61" i="27"/>
  <c r="BU29" i="27"/>
  <c r="BW29" i="27"/>
  <c r="BX29" i="27"/>
  <c r="CA29" i="27"/>
  <c r="CF60" i="27"/>
  <c r="CH60" i="27"/>
  <c r="CI60" i="27"/>
  <c r="CL60" i="27"/>
  <c r="BU46" i="27"/>
  <c r="BW46" i="27"/>
  <c r="BX46" i="27"/>
  <c r="CA46" i="27"/>
  <c r="CF47" i="27"/>
  <c r="CH47" i="27"/>
  <c r="CI47" i="27"/>
  <c r="CL47" i="27"/>
  <c r="CF54" i="27"/>
  <c r="CH54" i="27"/>
  <c r="CI54" i="27"/>
  <c r="CL54" i="27"/>
  <c r="BU53" i="27"/>
  <c r="BW53" i="27"/>
  <c r="BX53" i="27"/>
  <c r="CA53" i="27"/>
  <c r="BJ12" i="27"/>
  <c r="BL12" i="27"/>
  <c r="BL76" i="27"/>
  <c r="AY21" i="27"/>
  <c r="BA21" i="27"/>
  <c r="BA85" i="27"/>
  <c r="AF5" i="27"/>
  <c r="BU56" i="27"/>
  <c r="BW56" i="27"/>
  <c r="BX56" i="27"/>
  <c r="CA56" i="27"/>
  <c r="BJ15" i="27"/>
  <c r="BL15" i="27"/>
  <c r="BL79" i="27"/>
  <c r="CQ28" i="27"/>
  <c r="CS28" i="27"/>
  <c r="CT28" i="27"/>
  <c r="CW28" i="27"/>
  <c r="BB7" i="27"/>
  <c r="BE7" i="27"/>
  <c r="AQ25" i="27"/>
  <c r="AT25" i="27"/>
  <c r="BM13" i="27"/>
  <c r="BP13" i="27"/>
  <c r="CF50" i="27"/>
  <c r="CH50" i="27"/>
  <c r="CI50" i="27"/>
  <c r="CL50" i="27"/>
  <c r="AY10" i="27"/>
  <c r="BA10" i="27"/>
  <c r="BA74" i="27"/>
  <c r="AQ23" i="27"/>
  <c r="AT23" i="27"/>
  <c r="BB20" i="27"/>
  <c r="BE20" i="27"/>
  <c r="BB11" i="27"/>
  <c r="BE11" i="27"/>
  <c r="CF57" i="27"/>
  <c r="CH57" i="27"/>
  <c r="CI57" i="27"/>
  <c r="CL57" i="27"/>
  <c r="BU51" i="27"/>
  <c r="BW51" i="27"/>
  <c r="BX51" i="27"/>
  <c r="CA51" i="27"/>
  <c r="AY8" i="27"/>
  <c r="BA8" i="27"/>
  <c r="BA72" i="27"/>
  <c r="AY9" i="27"/>
  <c r="BA9" i="27"/>
  <c r="BA73" i="27"/>
  <c r="CF39" i="27"/>
  <c r="CH39" i="27"/>
  <c r="CI39" i="27"/>
  <c r="CL39" i="27"/>
  <c r="BU52" i="27"/>
  <c r="BW52" i="27"/>
  <c r="BX52" i="27"/>
  <c r="CA52" i="27"/>
  <c r="CF43" i="27"/>
  <c r="CH43" i="27"/>
  <c r="CI43" i="27"/>
  <c r="CL43" i="27"/>
  <c r="AC6" i="27"/>
  <c r="X30" i="27"/>
  <c r="AY16" i="27"/>
  <c r="BA16" i="27"/>
  <c r="BA80" i="27"/>
  <c r="CF49" i="27"/>
  <c r="CH49" i="27"/>
  <c r="CI49" i="27"/>
  <c r="CL49" i="27"/>
  <c r="AY19" i="27"/>
  <c r="BA19" i="27"/>
  <c r="BA83" i="27"/>
  <c r="BJ14" i="27"/>
  <c r="BL14" i="27"/>
  <c r="BL78" i="27"/>
  <c r="X62" i="27"/>
  <c r="AC37" i="27"/>
  <c r="BU55" i="27"/>
  <c r="BW55" i="27"/>
  <c r="BX55" i="27"/>
  <c r="CA55" i="27"/>
  <c r="DB52" i="30"/>
  <c r="DD52" i="30"/>
  <c r="DE52" i="30"/>
  <c r="DB61" i="30"/>
  <c r="DD61" i="30"/>
  <c r="DE61" i="30"/>
  <c r="DB47" i="30"/>
  <c r="DD47" i="30"/>
  <c r="DE47" i="30"/>
  <c r="DB38" i="30"/>
  <c r="DD38" i="30"/>
  <c r="DE38" i="30"/>
  <c r="DB43" i="30"/>
  <c r="DD43" i="30"/>
  <c r="DE43" i="30"/>
  <c r="CF39" i="30"/>
  <c r="CH39" i="30"/>
  <c r="CI39" i="30"/>
  <c r="CL39" i="30"/>
  <c r="DB44" i="30"/>
  <c r="DD44" i="30"/>
  <c r="DE44" i="30"/>
  <c r="CQ50" i="30"/>
  <c r="CS50" i="30"/>
  <c r="CT50" i="30"/>
  <c r="CW50" i="30"/>
  <c r="CQ40" i="30"/>
  <c r="CS40" i="30"/>
  <c r="CT40" i="30"/>
  <c r="CW40" i="30"/>
  <c r="DB56" i="30"/>
  <c r="DD56" i="30"/>
  <c r="DE56" i="30"/>
  <c r="DB53" i="30"/>
  <c r="DD53" i="30"/>
  <c r="DE53" i="30"/>
  <c r="DB60" i="30"/>
  <c r="DD60" i="30"/>
  <c r="DE60" i="30"/>
  <c r="DB28" i="30"/>
  <c r="DD28" i="30"/>
  <c r="DE28" i="30"/>
  <c r="CQ49" i="30"/>
  <c r="CS49" i="30"/>
  <c r="CS81" i="30"/>
  <c r="DB27" i="30"/>
  <c r="DD27" i="30"/>
  <c r="DE27" i="30"/>
  <c r="CQ20" i="30"/>
  <c r="CS20" i="30"/>
  <c r="CS84" i="30"/>
  <c r="CT20" i="30"/>
  <c r="CW20" i="30"/>
  <c r="DB55" i="30"/>
  <c r="DD55" i="30"/>
  <c r="DE55" i="30"/>
  <c r="DB17" i="30"/>
  <c r="DD17" i="30"/>
  <c r="DE17" i="30"/>
  <c r="CF6" i="30"/>
  <c r="CH6" i="30"/>
  <c r="CH70" i="30"/>
  <c r="DE41" i="30"/>
  <c r="DB41" i="30"/>
  <c r="DD41" i="30"/>
  <c r="DB46" i="30"/>
  <c r="DD46" i="30"/>
  <c r="DE46" i="30"/>
  <c r="DE48" i="30"/>
  <c r="DB48" i="30"/>
  <c r="DD48" i="30"/>
  <c r="DB58" i="30"/>
  <c r="DD58" i="30"/>
  <c r="DE58" i="30"/>
  <c r="CT57" i="30"/>
  <c r="CW57" i="30"/>
  <c r="CQ57" i="30"/>
  <c r="CS57" i="30"/>
  <c r="BU19" i="30"/>
  <c r="BW19" i="30"/>
  <c r="BW83" i="30"/>
  <c r="BX19" i="30"/>
  <c r="CA19" i="30"/>
  <c r="CF18" i="30"/>
  <c r="CH18" i="30"/>
  <c r="CH82" i="30"/>
  <c r="BM8" i="30"/>
  <c r="BP8" i="30"/>
  <c r="CF26" i="30"/>
  <c r="CH26" i="30"/>
  <c r="CH90" i="30"/>
  <c r="CI26" i="30"/>
  <c r="CL26" i="30"/>
  <c r="CI24" i="30"/>
  <c r="CL24" i="30"/>
  <c r="CF24" i="30"/>
  <c r="CH24" i="30"/>
  <c r="CH88" i="30"/>
  <c r="DB22" i="30"/>
  <c r="DD22" i="30"/>
  <c r="DE22" i="30"/>
  <c r="CQ23" i="30"/>
  <c r="CS23" i="30"/>
  <c r="CS87" i="30"/>
  <c r="BX10" i="30"/>
  <c r="CA10" i="30"/>
  <c r="BX7" i="30"/>
  <c r="CA7" i="30"/>
  <c r="CQ15" i="30"/>
  <c r="CS15" i="30"/>
  <c r="CS79" i="30"/>
  <c r="BX11" i="30"/>
  <c r="CA11" i="30"/>
  <c r="AE62" i="30"/>
  <c r="AE65" i="30"/>
  <c r="AE93" i="30"/>
  <c r="AF37" i="30"/>
  <c r="DB45" i="30"/>
  <c r="DD45" i="30"/>
  <c r="DE45" i="30"/>
  <c r="CI9" i="30"/>
  <c r="CL9" i="30"/>
  <c r="CF9" i="30"/>
  <c r="CH9" i="30"/>
  <c r="CH73" i="30"/>
  <c r="CF13" i="30"/>
  <c r="CH13" i="30"/>
  <c r="CH77" i="30"/>
  <c r="CI13" i="30"/>
  <c r="CL13" i="30"/>
  <c r="CQ12" i="30"/>
  <c r="CS12" i="30"/>
  <c r="CS76" i="30"/>
  <c r="DB54" i="30"/>
  <c r="DD54" i="30"/>
  <c r="DE54" i="30"/>
  <c r="CF21" i="30"/>
  <c r="CH21" i="30"/>
  <c r="CH85" i="30"/>
  <c r="CF25" i="30"/>
  <c r="CH25" i="30"/>
  <c r="CH89" i="30"/>
  <c r="CI25" i="30"/>
  <c r="CL25" i="30"/>
  <c r="BU16" i="30"/>
  <c r="BW16" i="30"/>
  <c r="BW80" i="30"/>
  <c r="DB51" i="30"/>
  <c r="DD51" i="30"/>
  <c r="DE51" i="30"/>
  <c r="DB59" i="30"/>
  <c r="DD59" i="30"/>
  <c r="DE59" i="30"/>
  <c r="BM14" i="30"/>
  <c r="BP14" i="30"/>
  <c r="AF30" i="30"/>
  <c r="AI5" i="30"/>
  <c r="DB44" i="29"/>
  <c r="DD44" i="29"/>
  <c r="DE44" i="29"/>
  <c r="DB57" i="29"/>
  <c r="DD57" i="29"/>
  <c r="DE57" i="29"/>
  <c r="DB48" i="29"/>
  <c r="DD48" i="29"/>
  <c r="DE48" i="29"/>
  <c r="DE28" i="29"/>
  <c r="DB28" i="29"/>
  <c r="DD28" i="29"/>
  <c r="CQ41" i="29"/>
  <c r="CS41" i="29"/>
  <c r="CT41" i="29"/>
  <c r="CW41" i="29"/>
  <c r="DB42" i="29"/>
  <c r="DD42" i="29"/>
  <c r="DE42" i="29"/>
  <c r="BU11" i="29"/>
  <c r="BW11" i="29"/>
  <c r="BW75" i="29"/>
  <c r="BX11" i="29"/>
  <c r="CA11" i="29"/>
  <c r="BU19" i="29"/>
  <c r="BW19" i="29"/>
  <c r="BW83" i="29"/>
  <c r="AF62" i="29"/>
  <c r="AI37" i="29"/>
  <c r="CQ38" i="29"/>
  <c r="CS38" i="29"/>
  <c r="CT38" i="29"/>
  <c r="CW38" i="29"/>
  <c r="DB46" i="29"/>
  <c r="DD46" i="29"/>
  <c r="DE46" i="29"/>
  <c r="DB50" i="29"/>
  <c r="DD50" i="29"/>
  <c r="DE50" i="29"/>
  <c r="CF14" i="29"/>
  <c r="CH14" i="29"/>
  <c r="CH78" i="29"/>
  <c r="DE47" i="29"/>
  <c r="DB47" i="29"/>
  <c r="DD47" i="29"/>
  <c r="CT40" i="29"/>
  <c r="CW40" i="29"/>
  <c r="CQ40" i="29"/>
  <c r="CS40" i="29"/>
  <c r="DE58" i="29"/>
  <c r="DB58" i="29"/>
  <c r="DD58" i="29"/>
  <c r="DE43" i="29"/>
  <c r="DB43" i="29"/>
  <c r="DD43" i="29"/>
  <c r="DE45" i="29"/>
  <c r="DB45" i="29"/>
  <c r="DD45" i="29"/>
  <c r="BX24" i="29"/>
  <c r="CA24" i="29"/>
  <c r="BU23" i="29"/>
  <c r="BW23" i="29"/>
  <c r="BW87" i="29"/>
  <c r="CF9" i="29"/>
  <c r="CH9" i="29"/>
  <c r="CH73" i="29"/>
  <c r="BX21" i="29"/>
  <c r="CA21" i="29"/>
  <c r="CF6" i="29"/>
  <c r="CH6" i="29"/>
  <c r="CH70" i="29"/>
  <c r="BX18" i="29"/>
  <c r="CA18" i="29"/>
  <c r="BU18" i="29"/>
  <c r="BW18" i="29"/>
  <c r="BW82" i="29"/>
  <c r="BU10" i="29"/>
  <c r="BW10" i="29"/>
  <c r="BW74" i="29"/>
  <c r="BU22" i="29"/>
  <c r="BW22" i="29"/>
  <c r="BW86" i="29"/>
  <c r="BM7" i="29"/>
  <c r="BP7" i="29"/>
  <c r="CI16" i="29"/>
  <c r="CL16" i="29"/>
  <c r="CI12" i="29"/>
  <c r="CL12" i="29"/>
  <c r="AN5" i="29"/>
  <c r="CQ20" i="29"/>
  <c r="CS20" i="29"/>
  <c r="CS84" i="29"/>
  <c r="DB49" i="29"/>
  <c r="DD49" i="29"/>
  <c r="DE49" i="29"/>
  <c r="DE51" i="29"/>
  <c r="DB51" i="29"/>
  <c r="DD51" i="29"/>
  <c r="DB60" i="29"/>
  <c r="DD60" i="29"/>
  <c r="DE60" i="29"/>
  <c r="DE52" i="29"/>
  <c r="DB52" i="29"/>
  <c r="DD52" i="29"/>
  <c r="DB54" i="29"/>
  <c r="DD54" i="29"/>
  <c r="DE54" i="29"/>
  <c r="BX13" i="29"/>
  <c r="CA13" i="29"/>
  <c r="BU13" i="29"/>
  <c r="BW13" i="29"/>
  <c r="BW77" i="29"/>
  <c r="CF15" i="29"/>
  <c r="CH15" i="29"/>
  <c r="CH79" i="29"/>
  <c r="BX25" i="29"/>
  <c r="CA25" i="29"/>
  <c r="AE72" i="29"/>
  <c r="AE92" i="29"/>
  <c r="AE30" i="29"/>
  <c r="AE65" i="29"/>
  <c r="AF8" i="29"/>
  <c r="BX26" i="29"/>
  <c r="CA26" i="29"/>
  <c r="BX17" i="29"/>
  <c r="CA17" i="29"/>
  <c r="BB19" i="27"/>
  <c r="BE19" i="27"/>
  <c r="BA88" i="27"/>
  <c r="AY58" i="27"/>
  <c r="BA58" i="27"/>
  <c r="BA90" i="27"/>
  <c r="AY18" i="27"/>
  <c r="BA18" i="27"/>
  <c r="BA82" i="27"/>
  <c r="AY17" i="27"/>
  <c r="BA17" i="27"/>
  <c r="BA81" i="27"/>
  <c r="BB17" i="27"/>
  <c r="BE17" i="27"/>
  <c r="BB8" i="27"/>
  <c r="BE8" i="27"/>
  <c r="BJ8" i="27"/>
  <c r="BL8" i="27"/>
  <c r="BL72" i="27"/>
  <c r="BM15" i="27"/>
  <c r="BP15" i="27"/>
  <c r="BU15" i="27"/>
  <c r="BW15" i="27"/>
  <c r="BW79" i="27"/>
  <c r="BM24" i="27"/>
  <c r="BP24" i="27"/>
  <c r="BL88" i="27"/>
  <c r="BU26" i="27"/>
  <c r="BW26" i="27"/>
  <c r="BX26" i="27"/>
  <c r="CA26" i="27"/>
  <c r="CF26" i="27"/>
  <c r="CH26" i="27"/>
  <c r="CI26" i="27"/>
  <c r="CL26" i="27"/>
  <c r="BB9" i="27"/>
  <c r="BE9" i="27"/>
  <c r="BJ9" i="27"/>
  <c r="BL9" i="27"/>
  <c r="BL73" i="27"/>
  <c r="BM12" i="27"/>
  <c r="BP12" i="27"/>
  <c r="BU12" i="27"/>
  <c r="BW12" i="27"/>
  <c r="BW76" i="27"/>
  <c r="AY22" i="27"/>
  <c r="BA22" i="27"/>
  <c r="BA86" i="27"/>
  <c r="CQ39" i="27"/>
  <c r="CS39" i="27"/>
  <c r="CT39" i="27"/>
  <c r="CW39" i="27"/>
  <c r="CF42" i="27"/>
  <c r="CH42" i="27"/>
  <c r="CI42" i="27"/>
  <c r="CL42" i="27"/>
  <c r="CQ49" i="27"/>
  <c r="CS49" i="27"/>
  <c r="CT49" i="27"/>
  <c r="CW49" i="27"/>
  <c r="CQ43" i="27"/>
  <c r="CS43" i="27"/>
  <c r="CT43" i="27"/>
  <c r="CW43" i="27"/>
  <c r="CQ57" i="27"/>
  <c r="CS57" i="27"/>
  <c r="CT57" i="27"/>
  <c r="CW57" i="27"/>
  <c r="DB28" i="27"/>
  <c r="DD28" i="27"/>
  <c r="DE28" i="27"/>
  <c r="CF56" i="27"/>
  <c r="CH56" i="27"/>
  <c r="CI56" i="27"/>
  <c r="CL56" i="27"/>
  <c r="CQ47" i="27"/>
  <c r="CS47" i="27"/>
  <c r="CT47" i="27"/>
  <c r="CW47" i="27"/>
  <c r="CF55" i="27"/>
  <c r="CH55" i="27"/>
  <c r="CI55" i="27"/>
  <c r="CL55" i="27"/>
  <c r="CF53" i="27"/>
  <c r="CH53" i="27"/>
  <c r="CI53" i="27"/>
  <c r="CL53" i="27"/>
  <c r="CQ59" i="27"/>
  <c r="CS59" i="27"/>
  <c r="CT59" i="27"/>
  <c r="CW59" i="27"/>
  <c r="CF51" i="27"/>
  <c r="CH51" i="27"/>
  <c r="CI51" i="27"/>
  <c r="CL51" i="27"/>
  <c r="CF46" i="27"/>
  <c r="CH46" i="27"/>
  <c r="CI46" i="27"/>
  <c r="CL46" i="27"/>
  <c r="CF38" i="27"/>
  <c r="CH38" i="27"/>
  <c r="CI38" i="27"/>
  <c r="CL38" i="27"/>
  <c r="CF41" i="27"/>
  <c r="CH41" i="27"/>
  <c r="CI41" i="27"/>
  <c r="CL41" i="27"/>
  <c r="BJ19" i="27"/>
  <c r="BL19" i="27"/>
  <c r="BL83" i="27"/>
  <c r="AE6" i="27"/>
  <c r="AC30" i="27"/>
  <c r="BJ11" i="27"/>
  <c r="BL11" i="27"/>
  <c r="BL75" i="27"/>
  <c r="BB10" i="27"/>
  <c r="BE10" i="27"/>
  <c r="BU13" i="27"/>
  <c r="BW13" i="27"/>
  <c r="BW77" i="27"/>
  <c r="AC62" i="27"/>
  <c r="AE37" i="27"/>
  <c r="CF52" i="27"/>
  <c r="CH52" i="27"/>
  <c r="CI52" i="27"/>
  <c r="CL52" i="27"/>
  <c r="CF29" i="27"/>
  <c r="CH29" i="27"/>
  <c r="CI29" i="27"/>
  <c r="CL29" i="27"/>
  <c r="CF48" i="27"/>
  <c r="CH48" i="27"/>
  <c r="CI48" i="27"/>
  <c r="CL48" i="27"/>
  <c r="CQ45" i="27"/>
  <c r="CS45" i="27"/>
  <c r="CT45" i="27"/>
  <c r="CW45" i="27"/>
  <c r="BB16" i="27"/>
  <c r="BE16" i="27"/>
  <c r="BJ20" i="27"/>
  <c r="BL20" i="27"/>
  <c r="BL84" i="27"/>
  <c r="AY25" i="27"/>
  <c r="BA25" i="27"/>
  <c r="BA89" i="27"/>
  <c r="BB21" i="27"/>
  <c r="BE21" i="27"/>
  <c r="CQ60" i="27"/>
  <c r="CS60" i="27"/>
  <c r="CT60" i="27"/>
  <c r="CW60" i="27"/>
  <c r="CQ61" i="27"/>
  <c r="CS61" i="27"/>
  <c r="CT61" i="27"/>
  <c r="CW61" i="27"/>
  <c r="CF27" i="27"/>
  <c r="CH27" i="27"/>
  <c r="CI27" i="27"/>
  <c r="CL27" i="27"/>
  <c r="CF44" i="27"/>
  <c r="CH44" i="27"/>
  <c r="CI44" i="27"/>
  <c r="CL44" i="27"/>
  <c r="CF40" i="27"/>
  <c r="CH40" i="27"/>
  <c r="CI40" i="27"/>
  <c r="CL40" i="27"/>
  <c r="CQ54" i="27"/>
  <c r="CS54" i="27"/>
  <c r="CT54" i="27"/>
  <c r="CW54" i="27"/>
  <c r="BM14" i="27"/>
  <c r="BP14" i="27"/>
  <c r="AY23" i="27"/>
  <c r="BA23" i="27"/>
  <c r="BA87" i="27"/>
  <c r="CQ50" i="27"/>
  <c r="CS50" i="27"/>
  <c r="CT50" i="27"/>
  <c r="CW50" i="27"/>
  <c r="BJ7" i="27"/>
  <c r="BL7" i="27"/>
  <c r="BL71" i="27"/>
  <c r="AI5" i="27"/>
  <c r="DB40" i="30"/>
  <c r="DD40" i="30"/>
  <c r="DE40" i="30"/>
  <c r="CQ39" i="30"/>
  <c r="CS39" i="30"/>
  <c r="CT39" i="30"/>
  <c r="CW39" i="30"/>
  <c r="BU14" i="30"/>
  <c r="BW14" i="30"/>
  <c r="BW78" i="30"/>
  <c r="CT15" i="30"/>
  <c r="CW15" i="30"/>
  <c r="CT23" i="30"/>
  <c r="CW23" i="30"/>
  <c r="BU8" i="30"/>
  <c r="BW8" i="30"/>
  <c r="BW72" i="30"/>
  <c r="CI6" i="30"/>
  <c r="CL6" i="30"/>
  <c r="AI30" i="30"/>
  <c r="AN5" i="30"/>
  <c r="CQ9" i="30"/>
  <c r="CS9" i="30"/>
  <c r="CS73" i="30"/>
  <c r="CF7" i="30"/>
  <c r="CH7" i="30"/>
  <c r="CH71" i="30"/>
  <c r="CQ26" i="30"/>
  <c r="CS26" i="30"/>
  <c r="CS90" i="30"/>
  <c r="DB57" i="30"/>
  <c r="DD57" i="30"/>
  <c r="DE57" i="30"/>
  <c r="DB20" i="30"/>
  <c r="DD20" i="30"/>
  <c r="DD84" i="30"/>
  <c r="DB50" i="30"/>
  <c r="DD50" i="30"/>
  <c r="DE50" i="30"/>
  <c r="CQ25" i="30"/>
  <c r="CS25" i="30"/>
  <c r="CS89" i="30"/>
  <c r="CQ13" i="30"/>
  <c r="CS13" i="30"/>
  <c r="CS77" i="30"/>
  <c r="CF11" i="30"/>
  <c r="CH11" i="30"/>
  <c r="CH75" i="30"/>
  <c r="CF10" i="30"/>
  <c r="CH10" i="30"/>
  <c r="CH74" i="30"/>
  <c r="CI10" i="30"/>
  <c r="CL10" i="30"/>
  <c r="DD86" i="30"/>
  <c r="CI19" i="30"/>
  <c r="CL19" i="30"/>
  <c r="CF19" i="30"/>
  <c r="CH19" i="30"/>
  <c r="CH83" i="30"/>
  <c r="CT49" i="30"/>
  <c r="CW49" i="30"/>
  <c r="BX16" i="30"/>
  <c r="CA16" i="30"/>
  <c r="CI21" i="30"/>
  <c r="CL21" i="30"/>
  <c r="CT12" i="30"/>
  <c r="CW12" i="30"/>
  <c r="AF62" i="30"/>
  <c r="AI37" i="30"/>
  <c r="CQ24" i="30"/>
  <c r="CS24" i="30"/>
  <c r="CS88" i="30"/>
  <c r="CI18" i="30"/>
  <c r="CL18" i="30"/>
  <c r="DB38" i="29"/>
  <c r="DD38" i="29"/>
  <c r="DE38" i="29"/>
  <c r="AE93" i="29"/>
  <c r="CI15" i="29"/>
  <c r="CL15" i="29"/>
  <c r="AP5" i="29"/>
  <c r="BU7" i="29"/>
  <c r="BW7" i="29"/>
  <c r="BW71" i="29"/>
  <c r="BX7" i="29"/>
  <c r="CA7" i="29"/>
  <c r="BX10" i="29"/>
  <c r="CA10" i="29"/>
  <c r="CI6" i="29"/>
  <c r="CL6" i="29"/>
  <c r="BX23" i="29"/>
  <c r="CA23" i="29"/>
  <c r="BX19" i="29"/>
  <c r="CA19" i="29"/>
  <c r="CF17" i="29"/>
  <c r="CH17" i="29"/>
  <c r="CH81" i="29"/>
  <c r="CI17" i="29"/>
  <c r="CL17" i="29"/>
  <c r="CT20" i="29"/>
  <c r="CW20" i="29"/>
  <c r="BX22" i="29"/>
  <c r="CA22" i="29"/>
  <c r="CF21" i="29"/>
  <c r="CH21" i="29"/>
  <c r="CH85" i="29"/>
  <c r="CI21" i="29"/>
  <c r="CL21" i="29"/>
  <c r="CF26" i="29"/>
  <c r="CH26" i="29"/>
  <c r="CH90" i="29"/>
  <c r="CF25" i="29"/>
  <c r="CH25" i="29"/>
  <c r="CH89" i="29"/>
  <c r="CI25" i="29"/>
  <c r="CL25" i="29"/>
  <c r="CF13" i="29"/>
  <c r="CH13" i="29"/>
  <c r="CH77" i="29"/>
  <c r="CI13" i="29"/>
  <c r="CL13" i="29"/>
  <c r="CQ12" i="29"/>
  <c r="CS12" i="29"/>
  <c r="CS76" i="29"/>
  <c r="CT12" i="29"/>
  <c r="CW12" i="29"/>
  <c r="CF18" i="29"/>
  <c r="CH18" i="29"/>
  <c r="CH82" i="29"/>
  <c r="CI18" i="29"/>
  <c r="CL18" i="29"/>
  <c r="CI9" i="29"/>
  <c r="CL9" i="29"/>
  <c r="CF24" i="29"/>
  <c r="CH24" i="29"/>
  <c r="CH88" i="29"/>
  <c r="CI14" i="29"/>
  <c r="CL14" i="29"/>
  <c r="AI62" i="29"/>
  <c r="AN37" i="29"/>
  <c r="CI11" i="29"/>
  <c r="CL11" i="29"/>
  <c r="CF11" i="29"/>
  <c r="CH11" i="29"/>
  <c r="CH75" i="29"/>
  <c r="DE41" i="29"/>
  <c r="DB41" i="29"/>
  <c r="DD41" i="29"/>
  <c r="AI8" i="29"/>
  <c r="AF30" i="29"/>
  <c r="CQ16" i="29"/>
  <c r="CS16" i="29"/>
  <c r="CS80" i="29"/>
  <c r="DB40" i="29"/>
  <c r="DD40" i="29"/>
  <c r="DE40" i="29"/>
  <c r="BX13" i="27"/>
  <c r="CA13" i="27"/>
  <c r="BB22" i="27"/>
  <c r="BE22" i="27"/>
  <c r="BB58" i="27"/>
  <c r="BE58" i="27"/>
  <c r="BJ58" i="27"/>
  <c r="BL58" i="27"/>
  <c r="BL90" i="27"/>
  <c r="BM11" i="27"/>
  <c r="BP11" i="27"/>
  <c r="BM19" i="27"/>
  <c r="BP19" i="27"/>
  <c r="BB23" i="27"/>
  <c r="BE23" i="27"/>
  <c r="BJ23" i="27"/>
  <c r="BL23" i="27"/>
  <c r="BL87" i="27"/>
  <c r="CQ26" i="27"/>
  <c r="CS26" i="27"/>
  <c r="CT26" i="27"/>
  <c r="CW26" i="27"/>
  <c r="DB26" i="27"/>
  <c r="DD26" i="27"/>
  <c r="DE26" i="27"/>
  <c r="BM7" i="27"/>
  <c r="BP7" i="27"/>
  <c r="BB18" i="27"/>
  <c r="BE18" i="27"/>
  <c r="BJ22" i="27"/>
  <c r="BL22" i="27"/>
  <c r="BL86" i="27"/>
  <c r="BX15" i="27"/>
  <c r="CA15" i="27"/>
  <c r="CF15" i="27"/>
  <c r="CH15" i="27"/>
  <c r="CH79" i="27"/>
  <c r="BJ17" i="27"/>
  <c r="BL17" i="27"/>
  <c r="BL81" i="27"/>
  <c r="BM20" i="27"/>
  <c r="BP20" i="27"/>
  <c r="BU20" i="27"/>
  <c r="BW20" i="27"/>
  <c r="BU24" i="27"/>
  <c r="BW24" i="27"/>
  <c r="BW88" i="27"/>
  <c r="CQ38" i="27"/>
  <c r="CS38" i="27"/>
  <c r="CT38" i="27"/>
  <c r="CW38" i="27"/>
  <c r="DB49" i="27"/>
  <c r="DD49" i="27"/>
  <c r="DE49" i="27"/>
  <c r="DB61" i="27"/>
  <c r="DD61" i="27"/>
  <c r="DE61" i="27"/>
  <c r="CQ52" i="27"/>
  <c r="CS52" i="27"/>
  <c r="CT52" i="27"/>
  <c r="CW52" i="27"/>
  <c r="CQ46" i="27"/>
  <c r="CS46" i="27"/>
  <c r="CT46" i="27"/>
  <c r="CW46" i="27"/>
  <c r="CQ48" i="27"/>
  <c r="CS48" i="27"/>
  <c r="CT48" i="27"/>
  <c r="CW48" i="27"/>
  <c r="DB47" i="27"/>
  <c r="DD47" i="27"/>
  <c r="DE47" i="27"/>
  <c r="CQ44" i="27"/>
  <c r="CS44" i="27"/>
  <c r="CT44" i="27"/>
  <c r="CW44" i="27"/>
  <c r="DB50" i="27"/>
  <c r="DD50" i="27"/>
  <c r="DE50" i="27"/>
  <c r="DB54" i="27"/>
  <c r="DD54" i="27"/>
  <c r="DE54" i="27"/>
  <c r="CQ41" i="27"/>
  <c r="CS41" i="27"/>
  <c r="CT41" i="27"/>
  <c r="CW41" i="27"/>
  <c r="CQ55" i="27"/>
  <c r="CS55" i="27"/>
  <c r="CT55" i="27"/>
  <c r="CW55" i="27"/>
  <c r="DB43" i="27"/>
  <c r="DD43" i="27"/>
  <c r="DE43" i="27"/>
  <c r="DB39" i="27"/>
  <c r="DD39" i="27"/>
  <c r="DE39" i="27"/>
  <c r="BU7" i="27"/>
  <c r="BW7" i="27"/>
  <c r="BW71" i="27"/>
  <c r="BM9" i="27"/>
  <c r="BP9" i="27"/>
  <c r="CQ29" i="27"/>
  <c r="CS29" i="27"/>
  <c r="CT29" i="27"/>
  <c r="CW29" i="27"/>
  <c r="CF13" i="27"/>
  <c r="CH13" i="27"/>
  <c r="CH77" i="27"/>
  <c r="BU19" i="27"/>
  <c r="BW19" i="27"/>
  <c r="BW83" i="27"/>
  <c r="CQ53" i="27"/>
  <c r="CS53" i="27"/>
  <c r="CT53" i="27"/>
  <c r="CW53" i="27"/>
  <c r="BB25" i="27"/>
  <c r="BE25" i="27"/>
  <c r="BJ16" i="27"/>
  <c r="BL16" i="27"/>
  <c r="BL80" i="27"/>
  <c r="BX12" i="27"/>
  <c r="CA12" i="27"/>
  <c r="BJ10" i="27"/>
  <c r="BL10" i="27"/>
  <c r="BL74" i="27"/>
  <c r="AE70" i="27"/>
  <c r="AE30" i="27"/>
  <c r="AF6" i="27"/>
  <c r="CQ51" i="27"/>
  <c r="CS51" i="27"/>
  <c r="CT51" i="27"/>
  <c r="CW51" i="27"/>
  <c r="DB59" i="27"/>
  <c r="DD59" i="27"/>
  <c r="DE59" i="27"/>
  <c r="CQ56" i="27"/>
  <c r="CS56" i="27"/>
  <c r="CT56" i="27"/>
  <c r="CW56" i="27"/>
  <c r="DB57" i="27"/>
  <c r="DD57" i="27"/>
  <c r="DE57" i="27"/>
  <c r="BJ21" i="27"/>
  <c r="BL21" i="27"/>
  <c r="BL85" i="27"/>
  <c r="DB45" i="27"/>
  <c r="DD45" i="27"/>
  <c r="DE45" i="27"/>
  <c r="BU11" i="27"/>
  <c r="BW11" i="27"/>
  <c r="BW75" i="27"/>
  <c r="CQ42" i="27"/>
  <c r="CS42" i="27"/>
  <c r="CT42" i="27"/>
  <c r="CW42" i="27"/>
  <c r="AN5" i="27"/>
  <c r="BU14" i="27"/>
  <c r="BW14" i="27"/>
  <c r="BW78" i="27"/>
  <c r="CQ40" i="27"/>
  <c r="CS40" i="27"/>
  <c r="CT40" i="27"/>
  <c r="CW40" i="27"/>
  <c r="CQ27" i="27"/>
  <c r="CS27" i="27"/>
  <c r="CT27" i="27"/>
  <c r="CW27" i="27"/>
  <c r="DB60" i="27"/>
  <c r="DD60" i="27"/>
  <c r="DE60" i="27"/>
  <c r="BM8" i="27"/>
  <c r="BP8" i="27"/>
  <c r="AE62" i="27"/>
  <c r="AE69" i="27"/>
  <c r="AF37" i="27"/>
  <c r="BX8" i="30"/>
  <c r="CA8" i="30"/>
  <c r="AI62" i="30"/>
  <c r="AN37" i="30"/>
  <c r="DE39" i="30"/>
  <c r="DB39" i="30"/>
  <c r="DD39" i="30"/>
  <c r="CT18" i="30"/>
  <c r="CW18" i="30"/>
  <c r="CQ18" i="30"/>
  <c r="CS18" i="30"/>
  <c r="CS82" i="30"/>
  <c r="DB49" i="30"/>
  <c r="DD49" i="30"/>
  <c r="DD81" i="30"/>
  <c r="CI11" i="30"/>
  <c r="CL11" i="30"/>
  <c r="CT25" i="30"/>
  <c r="CW25" i="30"/>
  <c r="DE20" i="30"/>
  <c r="CT26" i="30"/>
  <c r="CW26" i="30"/>
  <c r="CT9" i="30"/>
  <c r="CW9" i="30"/>
  <c r="CQ6" i="30"/>
  <c r="CS6" i="30"/>
  <c r="CS70" i="30"/>
  <c r="CT6" i="30"/>
  <c r="CW6" i="30"/>
  <c r="DB15" i="30"/>
  <c r="DD15" i="30"/>
  <c r="DD79" i="30"/>
  <c r="CQ19" i="30"/>
  <c r="CS19" i="30"/>
  <c r="CS83" i="30"/>
  <c r="CT19" i="30"/>
  <c r="CW19" i="30"/>
  <c r="DB23" i="30"/>
  <c r="DD23" i="30"/>
  <c r="DD87" i="30"/>
  <c r="CT24" i="30"/>
  <c r="CW24" i="30"/>
  <c r="DE12" i="30"/>
  <c r="DB12" i="30"/>
  <c r="DD12" i="30"/>
  <c r="DD76" i="30"/>
  <c r="CT10" i="30"/>
  <c r="CW10" i="30"/>
  <c r="CQ10" i="30"/>
  <c r="CS10" i="30"/>
  <c r="CS74" i="30"/>
  <c r="CF8" i="30"/>
  <c r="CH8" i="30"/>
  <c r="CH72" i="30"/>
  <c r="CI16" i="30"/>
  <c r="CL16" i="30"/>
  <c r="CF16" i="30"/>
  <c r="CH16" i="30"/>
  <c r="CH80" i="30"/>
  <c r="CT21" i="30"/>
  <c r="CW21" i="30"/>
  <c r="CQ21" i="30"/>
  <c r="CS21" i="30"/>
  <c r="CS85" i="30"/>
  <c r="CT13" i="30"/>
  <c r="CW13" i="30"/>
  <c r="CI7" i="30"/>
  <c r="CL7" i="30"/>
  <c r="AN30" i="30"/>
  <c r="AP5" i="30"/>
  <c r="BX14" i="30"/>
  <c r="CA14" i="30"/>
  <c r="AN8" i="29"/>
  <c r="AI30" i="29"/>
  <c r="CQ11" i="29"/>
  <c r="CS11" i="29"/>
  <c r="CS75" i="29"/>
  <c r="CQ14" i="29"/>
  <c r="CS14" i="29"/>
  <c r="CS78" i="29"/>
  <c r="CT18" i="29"/>
  <c r="CW18" i="29"/>
  <c r="CQ18" i="29"/>
  <c r="CS18" i="29"/>
  <c r="CS82" i="29"/>
  <c r="CQ13" i="29"/>
  <c r="CS13" i="29"/>
  <c r="CS77" i="29"/>
  <c r="CI22" i="29"/>
  <c r="CL22" i="29"/>
  <c r="CF22" i="29"/>
  <c r="CH22" i="29"/>
  <c r="CH86" i="29"/>
  <c r="CF19" i="29"/>
  <c r="CH19" i="29"/>
  <c r="CH83" i="29"/>
  <c r="CI7" i="29"/>
  <c r="CL7" i="29"/>
  <c r="CF7" i="29"/>
  <c r="CH7" i="29"/>
  <c r="CH71" i="29"/>
  <c r="CQ15" i="29"/>
  <c r="CS15" i="29"/>
  <c r="CS79" i="29"/>
  <c r="CT15" i="29"/>
  <c r="CW15" i="29"/>
  <c r="CT16" i="29"/>
  <c r="CW16" i="29"/>
  <c r="CI24" i="29"/>
  <c r="CL24" i="29"/>
  <c r="CI26" i="29"/>
  <c r="CL26" i="29"/>
  <c r="DB20" i="29"/>
  <c r="DD20" i="29"/>
  <c r="DD84" i="29"/>
  <c r="DE20" i="29"/>
  <c r="CF23" i="29"/>
  <c r="CH23" i="29"/>
  <c r="CH87" i="29"/>
  <c r="AN62" i="29"/>
  <c r="AP37" i="29"/>
  <c r="DB12" i="29"/>
  <c r="DD12" i="29"/>
  <c r="DD76" i="29"/>
  <c r="CQ25" i="29"/>
  <c r="CS25" i="29"/>
  <c r="CS89" i="29"/>
  <c r="CQ21" i="29"/>
  <c r="CS21" i="29"/>
  <c r="CS85" i="29"/>
  <c r="CQ17" i="29"/>
  <c r="CS17" i="29"/>
  <c r="CS81" i="29"/>
  <c r="CQ6" i="29"/>
  <c r="CS6" i="29"/>
  <c r="CS70" i="29"/>
  <c r="AQ5" i="29"/>
  <c r="CQ9" i="29"/>
  <c r="CS9" i="29"/>
  <c r="CS73" i="29"/>
  <c r="CF10" i="29"/>
  <c r="CH10" i="29"/>
  <c r="CH74" i="29"/>
  <c r="BM58" i="27"/>
  <c r="BP58" i="27"/>
  <c r="BM17" i="27"/>
  <c r="BP17" i="27"/>
  <c r="BX17" i="27"/>
  <c r="CA17" i="27"/>
  <c r="BX24" i="27"/>
  <c r="CA24" i="27"/>
  <c r="BM22" i="27"/>
  <c r="BP22" i="27"/>
  <c r="BW84" i="27"/>
  <c r="BX20" i="27"/>
  <c r="CA20" i="27"/>
  <c r="BU17" i="27"/>
  <c r="BW17" i="27"/>
  <c r="BW81" i="27"/>
  <c r="BJ18" i="27"/>
  <c r="BL18" i="27"/>
  <c r="BL82" i="27"/>
  <c r="CI15" i="27"/>
  <c r="CL15" i="27"/>
  <c r="BM10" i="27"/>
  <c r="BP10" i="27"/>
  <c r="BM16" i="27"/>
  <c r="BP16" i="27"/>
  <c r="CI13" i="27"/>
  <c r="CL13" i="27"/>
  <c r="BU58" i="27"/>
  <c r="BW58" i="27"/>
  <c r="BW90" i="27"/>
  <c r="CF24" i="27"/>
  <c r="CH24" i="27"/>
  <c r="CH88" i="27"/>
  <c r="BU22" i="27"/>
  <c r="BW22" i="27"/>
  <c r="BW86" i="27"/>
  <c r="BX22" i="27"/>
  <c r="CA22" i="27"/>
  <c r="AE92" i="27"/>
  <c r="BX14" i="27"/>
  <c r="CA14" i="27"/>
  <c r="CF14" i="27"/>
  <c r="CH14" i="27"/>
  <c r="CH78" i="27"/>
  <c r="BM23" i="27"/>
  <c r="BP23" i="27"/>
  <c r="BM21" i="27"/>
  <c r="BP21" i="27"/>
  <c r="BU21" i="27"/>
  <c r="BW21" i="27"/>
  <c r="BW85" i="27"/>
  <c r="AE65" i="27"/>
  <c r="DB29" i="27"/>
  <c r="DD29" i="27"/>
  <c r="DE29" i="27"/>
  <c r="DB27" i="27"/>
  <c r="DD27" i="27"/>
  <c r="DE27" i="27"/>
  <c r="BU8" i="27"/>
  <c r="BW8" i="27"/>
  <c r="BW72" i="27"/>
  <c r="CQ15" i="27"/>
  <c r="CS15" i="27"/>
  <c r="CS79" i="27"/>
  <c r="DB56" i="27"/>
  <c r="DD56" i="27"/>
  <c r="DE56" i="27"/>
  <c r="DB51" i="27"/>
  <c r="DD51" i="27"/>
  <c r="DE51" i="27"/>
  <c r="AE93" i="27"/>
  <c r="BJ25" i="27"/>
  <c r="BL25" i="27"/>
  <c r="BL89" i="27"/>
  <c r="DB53" i="27"/>
  <c r="DD53" i="27"/>
  <c r="DE53" i="27"/>
  <c r="CQ13" i="27"/>
  <c r="CS13" i="27"/>
  <c r="CS77" i="27"/>
  <c r="CF20" i="27"/>
  <c r="CH20" i="27"/>
  <c r="CH84" i="27"/>
  <c r="DB55" i="27"/>
  <c r="DD55" i="27"/>
  <c r="DE55" i="27"/>
  <c r="DB44" i="27"/>
  <c r="DD44" i="27"/>
  <c r="DE44" i="27"/>
  <c r="DB48" i="27"/>
  <c r="DD48" i="27"/>
  <c r="DE48" i="27"/>
  <c r="DB52" i="27"/>
  <c r="DD52" i="27"/>
  <c r="DE52" i="27"/>
  <c r="AF62" i="27"/>
  <c r="AI37" i="27"/>
  <c r="CF12" i="27"/>
  <c r="CH12" i="27"/>
  <c r="CH76" i="27"/>
  <c r="CI12" i="27"/>
  <c r="CL12" i="27"/>
  <c r="BX19" i="27"/>
  <c r="CA19" i="27"/>
  <c r="BU9" i="27"/>
  <c r="BW9" i="27"/>
  <c r="BW73" i="27"/>
  <c r="DB40" i="27"/>
  <c r="DD40" i="27"/>
  <c r="DE40" i="27"/>
  <c r="BU23" i="27"/>
  <c r="BW23" i="27"/>
  <c r="BW87" i="27"/>
  <c r="DB42" i="27"/>
  <c r="DD42" i="27"/>
  <c r="DE42" i="27"/>
  <c r="BU16" i="27"/>
  <c r="BW16" i="27"/>
  <c r="BW80" i="27"/>
  <c r="DB41" i="27"/>
  <c r="DD41" i="27"/>
  <c r="DE41" i="27"/>
  <c r="DB46" i="27"/>
  <c r="DD46" i="27"/>
  <c r="DE46" i="27"/>
  <c r="DB38" i="27"/>
  <c r="DD38" i="27"/>
  <c r="DE38" i="27"/>
  <c r="AP5" i="27"/>
  <c r="BX11" i="27"/>
  <c r="CA11" i="27"/>
  <c r="AI6" i="27"/>
  <c r="AF30" i="27"/>
  <c r="BX7" i="27"/>
  <c r="CA7" i="27"/>
  <c r="CI8" i="30"/>
  <c r="CL8" i="30"/>
  <c r="DB21" i="30"/>
  <c r="DD21" i="30"/>
  <c r="DD85" i="30"/>
  <c r="DB19" i="30"/>
  <c r="DD19" i="30"/>
  <c r="DD83" i="30"/>
  <c r="CQ7" i="30"/>
  <c r="CS7" i="30"/>
  <c r="CS71" i="30"/>
  <c r="DB24" i="30"/>
  <c r="DD24" i="30"/>
  <c r="DD88" i="30"/>
  <c r="DB25" i="30"/>
  <c r="DD25" i="30"/>
  <c r="DD89" i="30"/>
  <c r="AP37" i="30"/>
  <c r="AN62" i="30"/>
  <c r="CF14" i="30"/>
  <c r="CH14" i="30"/>
  <c r="CH78" i="30"/>
  <c r="DB13" i="30"/>
  <c r="DD13" i="30"/>
  <c r="DD77" i="30"/>
  <c r="DE13" i="30"/>
  <c r="CQ16" i="30"/>
  <c r="CS16" i="30"/>
  <c r="CS80" i="30"/>
  <c r="DB10" i="30"/>
  <c r="DD10" i="30"/>
  <c r="DD74" i="30"/>
  <c r="DE10" i="30"/>
  <c r="DB9" i="30"/>
  <c r="DD9" i="30"/>
  <c r="DD73" i="30"/>
  <c r="CQ11" i="30"/>
  <c r="CS11" i="30"/>
  <c r="CS75" i="30"/>
  <c r="DB18" i="30"/>
  <c r="DD18" i="30"/>
  <c r="DD82" i="30"/>
  <c r="CQ8" i="30"/>
  <c r="CS8" i="30"/>
  <c r="CS72" i="30"/>
  <c r="CT8" i="30"/>
  <c r="CW8" i="30"/>
  <c r="DB6" i="30"/>
  <c r="DD6" i="30"/>
  <c r="DD70" i="30"/>
  <c r="AP69" i="30"/>
  <c r="AP92" i="30"/>
  <c r="AP30" i="30"/>
  <c r="AQ5" i="30"/>
  <c r="DE23" i="30"/>
  <c r="DE15" i="30"/>
  <c r="DB26" i="30"/>
  <c r="DD26" i="30"/>
  <c r="DD90" i="30"/>
  <c r="DE49" i="30"/>
  <c r="CT9" i="29"/>
  <c r="CW9" i="29"/>
  <c r="AP62" i="29"/>
  <c r="AQ37" i="29"/>
  <c r="DB16" i="29"/>
  <c r="DD16" i="29"/>
  <c r="DD80" i="29"/>
  <c r="CQ7" i="29"/>
  <c r="CS7" i="29"/>
  <c r="CS71" i="29"/>
  <c r="CT7" i="29"/>
  <c r="CW7" i="29"/>
  <c r="CQ22" i="29"/>
  <c r="CS22" i="29"/>
  <c r="CS86" i="29"/>
  <c r="CT22" i="29"/>
  <c r="CW22" i="29"/>
  <c r="DB18" i="29"/>
  <c r="DD18" i="29"/>
  <c r="DD82" i="29"/>
  <c r="AP69" i="29"/>
  <c r="CT17" i="29"/>
  <c r="CW17" i="29"/>
  <c r="CT25" i="29"/>
  <c r="CW25" i="29"/>
  <c r="DB15" i="29"/>
  <c r="DD15" i="29"/>
  <c r="DD79" i="29"/>
  <c r="DB9" i="29"/>
  <c r="DD9" i="29"/>
  <c r="DD73" i="29"/>
  <c r="CQ26" i="29"/>
  <c r="CS26" i="29"/>
  <c r="CS90" i="29"/>
  <c r="CT26" i="29"/>
  <c r="CW26" i="29"/>
  <c r="CI19" i="29"/>
  <c r="CL19" i="29"/>
  <c r="CT13" i="29"/>
  <c r="CW13" i="29"/>
  <c r="CT14" i="29"/>
  <c r="CW14" i="29"/>
  <c r="AP8" i="29"/>
  <c r="AN30" i="29"/>
  <c r="CI10" i="29"/>
  <c r="CL10" i="29"/>
  <c r="AT5" i="29"/>
  <c r="CT6" i="29"/>
  <c r="CW6" i="29"/>
  <c r="CT21" i="29"/>
  <c r="CW21" i="29"/>
  <c r="DE12" i="29"/>
  <c r="CI23" i="29"/>
  <c r="CL23" i="29"/>
  <c r="CT24" i="29"/>
  <c r="CW24" i="29"/>
  <c r="CQ24" i="29"/>
  <c r="CS24" i="29"/>
  <c r="CS88" i="29"/>
  <c r="CT11" i="29"/>
  <c r="CW11" i="29"/>
  <c r="BX23" i="27"/>
  <c r="CA23" i="27"/>
  <c r="CT15" i="27"/>
  <c r="CW15" i="27"/>
  <c r="CF22" i="27"/>
  <c r="CH22" i="27"/>
  <c r="CH86" i="27"/>
  <c r="CF17" i="27"/>
  <c r="CH17" i="27"/>
  <c r="CH81" i="27"/>
  <c r="BM25" i="27"/>
  <c r="BP25" i="27"/>
  <c r="BU25" i="27"/>
  <c r="BW25" i="27"/>
  <c r="BW89" i="27"/>
  <c r="BX58" i="27"/>
  <c r="CA58" i="27"/>
  <c r="BU10" i="27"/>
  <c r="BW10" i="27"/>
  <c r="BW74" i="27"/>
  <c r="BX9" i="27"/>
  <c r="CA9" i="27"/>
  <c r="CT13" i="27"/>
  <c r="CW13" i="27"/>
  <c r="CI24" i="27"/>
  <c r="CL24" i="27"/>
  <c r="BM18" i="27"/>
  <c r="BP18" i="27"/>
  <c r="AQ5" i="27"/>
  <c r="CF19" i="27"/>
  <c r="CH19" i="27"/>
  <c r="CH83" i="27"/>
  <c r="BX21" i="27"/>
  <c r="CA21" i="27"/>
  <c r="CI14" i="27"/>
  <c r="CL14" i="27"/>
  <c r="AN6" i="27"/>
  <c r="AI30" i="27"/>
  <c r="CT12" i="27"/>
  <c r="CW12" i="27"/>
  <c r="CQ12" i="27"/>
  <c r="CS12" i="27"/>
  <c r="CS76" i="27"/>
  <c r="AI62" i="27"/>
  <c r="AN37" i="27"/>
  <c r="CF11" i="27"/>
  <c r="CH11" i="27"/>
  <c r="CH75" i="27"/>
  <c r="CF23" i="27"/>
  <c r="CH23" i="27"/>
  <c r="CH87" i="27"/>
  <c r="CF9" i="27"/>
  <c r="CH9" i="27"/>
  <c r="CH73" i="27"/>
  <c r="DB15" i="27"/>
  <c r="DD15" i="27"/>
  <c r="DD79" i="27"/>
  <c r="CF7" i="27"/>
  <c r="CH7" i="27"/>
  <c r="CH71" i="27"/>
  <c r="BX16" i="27"/>
  <c r="CA16" i="27"/>
  <c r="CI20" i="27"/>
  <c r="CL20" i="27"/>
  <c r="BX8" i="27"/>
  <c r="CA8" i="27"/>
  <c r="CT11" i="30"/>
  <c r="CW11" i="30"/>
  <c r="AP62" i="30"/>
  <c r="AP65" i="30"/>
  <c r="AP93" i="30"/>
  <c r="AQ37" i="30"/>
  <c r="DE24" i="30"/>
  <c r="DE19" i="30"/>
  <c r="DB8" i="30"/>
  <c r="DD8" i="30"/>
  <c r="DD72" i="30"/>
  <c r="DE6" i="30"/>
  <c r="DE18" i="30"/>
  <c r="DE9" i="30"/>
  <c r="CT16" i="30"/>
  <c r="CW16" i="30"/>
  <c r="CI14" i="30"/>
  <c r="CL14" i="30"/>
  <c r="DE25" i="30"/>
  <c r="CT7" i="30"/>
  <c r="CW7" i="30"/>
  <c r="DE21" i="30"/>
  <c r="DE26" i="30"/>
  <c r="AQ30" i="30"/>
  <c r="AT5" i="30"/>
  <c r="DB24" i="29"/>
  <c r="DD24" i="29"/>
  <c r="DD88" i="29"/>
  <c r="DE24" i="29"/>
  <c r="DE6" i="29"/>
  <c r="DB6" i="29"/>
  <c r="DD6" i="29"/>
  <c r="DD70" i="29"/>
  <c r="CQ19" i="29"/>
  <c r="CS19" i="29"/>
  <c r="CS83" i="29"/>
  <c r="CT19" i="29"/>
  <c r="CW19" i="29"/>
  <c r="DB17" i="29"/>
  <c r="DD17" i="29"/>
  <c r="DD81" i="29"/>
  <c r="DB22" i="29"/>
  <c r="DD22" i="29"/>
  <c r="DD86" i="29"/>
  <c r="CQ23" i="29"/>
  <c r="CS23" i="29"/>
  <c r="CS87" i="29"/>
  <c r="AY5" i="29"/>
  <c r="AP72" i="29"/>
  <c r="AP92" i="29"/>
  <c r="AQ8" i="29"/>
  <c r="AP30" i="29"/>
  <c r="AP65" i="29"/>
  <c r="DE26" i="29"/>
  <c r="DB26" i="29"/>
  <c r="DD26" i="29"/>
  <c r="DD90" i="29"/>
  <c r="DE16" i="29"/>
  <c r="DE11" i="29"/>
  <c r="DB11" i="29"/>
  <c r="DD11" i="29"/>
  <c r="DD75" i="29"/>
  <c r="DB14" i="29"/>
  <c r="DD14" i="29"/>
  <c r="DD78" i="29"/>
  <c r="DE14" i="29"/>
  <c r="DE15" i="29"/>
  <c r="DE18" i="29"/>
  <c r="DB7" i="29"/>
  <c r="DD7" i="29"/>
  <c r="DD71" i="29"/>
  <c r="AQ62" i="29"/>
  <c r="AT37" i="29"/>
  <c r="DB21" i="29"/>
  <c r="DD21" i="29"/>
  <c r="DD85" i="29"/>
  <c r="DE21" i="29"/>
  <c r="CT10" i="29"/>
  <c r="CW10" i="29"/>
  <c r="CQ10" i="29"/>
  <c r="CS10" i="29"/>
  <c r="CS74" i="29"/>
  <c r="DB13" i="29"/>
  <c r="DD13" i="29"/>
  <c r="DD77" i="29"/>
  <c r="DE13" i="29"/>
  <c r="DE9" i="29"/>
  <c r="DB25" i="29"/>
  <c r="DD25" i="29"/>
  <c r="DD89" i="29"/>
  <c r="CI22" i="27"/>
  <c r="CL22" i="27"/>
  <c r="CI23" i="27"/>
  <c r="CL23" i="27"/>
  <c r="CI17" i="27"/>
  <c r="CL17" i="27"/>
  <c r="CQ17" i="27"/>
  <c r="CS17" i="27"/>
  <c r="CS81" i="27"/>
  <c r="CQ24" i="27"/>
  <c r="CS24" i="27"/>
  <c r="CS88" i="27"/>
  <c r="CQ22" i="27"/>
  <c r="CS22" i="27"/>
  <c r="CS86" i="27"/>
  <c r="CI19" i="27"/>
  <c r="CL19" i="27"/>
  <c r="DB13" i="27"/>
  <c r="DD13" i="27"/>
  <c r="DD77" i="27"/>
  <c r="BX25" i="27"/>
  <c r="CA25" i="27"/>
  <c r="CF58" i="27"/>
  <c r="CH58" i="27"/>
  <c r="CH90" i="27"/>
  <c r="CI58" i="27"/>
  <c r="CL58" i="27"/>
  <c r="BU18" i="27"/>
  <c r="BW18" i="27"/>
  <c r="BW82" i="27"/>
  <c r="BX10" i="27"/>
  <c r="CA10" i="27"/>
  <c r="CF8" i="27"/>
  <c r="CH8" i="27"/>
  <c r="CH72" i="27"/>
  <c r="CI7" i="27"/>
  <c r="CL7" i="27"/>
  <c r="CQ23" i="27"/>
  <c r="CS23" i="27"/>
  <c r="CS87" i="27"/>
  <c r="CF21" i="27"/>
  <c r="CH21" i="27"/>
  <c r="CH85" i="27"/>
  <c r="CQ19" i="27"/>
  <c r="CS19" i="27"/>
  <c r="CS83" i="27"/>
  <c r="DB12" i="27"/>
  <c r="DD12" i="27"/>
  <c r="DD76" i="27"/>
  <c r="AP6" i="27"/>
  <c r="AN30" i="27"/>
  <c r="AT5" i="27"/>
  <c r="CT20" i="27"/>
  <c r="CW20" i="27"/>
  <c r="CQ20" i="27"/>
  <c r="CS20" i="27"/>
  <c r="CS84" i="27"/>
  <c r="CI9" i="27"/>
  <c r="CL9" i="27"/>
  <c r="CI11" i="27"/>
  <c r="CL11" i="27"/>
  <c r="AN62" i="27"/>
  <c r="AP37" i="27"/>
  <c r="CF16" i="27"/>
  <c r="CH16" i="27"/>
  <c r="CH80" i="27"/>
  <c r="DE15" i="27"/>
  <c r="CQ14" i="27"/>
  <c r="CS14" i="27"/>
  <c r="CS78" i="27"/>
  <c r="AQ62" i="30"/>
  <c r="AT37" i="30"/>
  <c r="AT30" i="30"/>
  <c r="AY5" i="30"/>
  <c r="DB7" i="30"/>
  <c r="DD7" i="30"/>
  <c r="DD71" i="30"/>
  <c r="DE8" i="30"/>
  <c r="DB11" i="30"/>
  <c r="DD11" i="30"/>
  <c r="DD75" i="30"/>
  <c r="DB16" i="30"/>
  <c r="DD16" i="30"/>
  <c r="DD80" i="30"/>
  <c r="CQ14" i="30"/>
  <c r="CS14" i="30"/>
  <c r="CS78" i="30"/>
  <c r="AT62" i="29"/>
  <c r="AY37" i="29"/>
  <c r="CT23" i="29"/>
  <c r="CW23" i="29"/>
  <c r="DE17" i="29"/>
  <c r="DB10" i="29"/>
  <c r="DD10" i="29"/>
  <c r="DD74" i="29"/>
  <c r="DE10" i="29"/>
  <c r="BA5" i="29"/>
  <c r="AP93" i="29"/>
  <c r="DE19" i="29"/>
  <c r="DB19" i="29"/>
  <c r="DD19" i="29"/>
  <c r="DD83" i="29"/>
  <c r="DE25" i="29"/>
  <c r="DE7" i="29"/>
  <c r="AT8" i="29"/>
  <c r="AQ30" i="29"/>
  <c r="DE22" i="29"/>
  <c r="BX18" i="27"/>
  <c r="CA18" i="27"/>
  <c r="CT22" i="27"/>
  <c r="CW22" i="27"/>
  <c r="CF10" i="27"/>
  <c r="CH10" i="27"/>
  <c r="CH74" i="27"/>
  <c r="CF25" i="27"/>
  <c r="CH25" i="27"/>
  <c r="CH89" i="27"/>
  <c r="CI21" i="27"/>
  <c r="CL21" i="27"/>
  <c r="CQ21" i="27"/>
  <c r="CS21" i="27"/>
  <c r="CT17" i="27"/>
  <c r="CW17" i="27"/>
  <c r="CQ58" i="27"/>
  <c r="CS58" i="27"/>
  <c r="CS90" i="27"/>
  <c r="CT58" i="27"/>
  <c r="CW58" i="27"/>
  <c r="DB58" i="27"/>
  <c r="DD58" i="27"/>
  <c r="CT24" i="27"/>
  <c r="CW24" i="27"/>
  <c r="CF18" i="27"/>
  <c r="CH18" i="27"/>
  <c r="CH82" i="27"/>
  <c r="DB22" i="27"/>
  <c r="DD22" i="27"/>
  <c r="DD86" i="27"/>
  <c r="CT19" i="27"/>
  <c r="CW19" i="27"/>
  <c r="DB19" i="27"/>
  <c r="DD19" i="27"/>
  <c r="DD83" i="27"/>
  <c r="CT23" i="27"/>
  <c r="CW23" i="27"/>
  <c r="DB23" i="27"/>
  <c r="DD23" i="27"/>
  <c r="DD87" i="27"/>
  <c r="CI8" i="27"/>
  <c r="CL8" i="27"/>
  <c r="CQ8" i="27"/>
  <c r="CS8" i="27"/>
  <c r="CS72" i="27"/>
  <c r="DE13" i="27"/>
  <c r="DB20" i="27"/>
  <c r="DD20" i="27"/>
  <c r="DD84" i="27"/>
  <c r="CT14" i="27"/>
  <c r="CW14" i="27"/>
  <c r="CQ11" i="27"/>
  <c r="CS11" i="27"/>
  <c r="CS75" i="27"/>
  <c r="AY5" i="27"/>
  <c r="CQ7" i="27"/>
  <c r="CS7" i="27"/>
  <c r="CS71" i="27"/>
  <c r="CQ9" i="27"/>
  <c r="CS9" i="27"/>
  <c r="CS73" i="27"/>
  <c r="AP70" i="27"/>
  <c r="AP30" i="27"/>
  <c r="AQ6" i="27"/>
  <c r="CI16" i="27"/>
  <c r="CL16" i="27"/>
  <c r="AP62" i="27"/>
  <c r="AP69" i="27"/>
  <c r="AQ37" i="27"/>
  <c r="DE12" i="27"/>
  <c r="AY30" i="30"/>
  <c r="BA5" i="30"/>
  <c r="DE16" i="30"/>
  <c r="DE7" i="30"/>
  <c r="AT62" i="30"/>
  <c r="AY37" i="30"/>
  <c r="CT14" i="30"/>
  <c r="CW14" i="30"/>
  <c r="DE11" i="30"/>
  <c r="DB23" i="29"/>
  <c r="DD23" i="29"/>
  <c r="DD87" i="29"/>
  <c r="AY8" i="29"/>
  <c r="AT30" i="29"/>
  <c r="AY62" i="29"/>
  <c r="BA37" i="29"/>
  <c r="BA69" i="29"/>
  <c r="BB5" i="29"/>
  <c r="DE20" i="27"/>
  <c r="CS85" i="27"/>
  <c r="CT21" i="27"/>
  <c r="CW21" i="27"/>
  <c r="DB21" i="27"/>
  <c r="DD21" i="27"/>
  <c r="DD85" i="27"/>
  <c r="CI18" i="27"/>
  <c r="CL18" i="27"/>
  <c r="CQ18" i="27"/>
  <c r="CS18" i="27"/>
  <c r="CS82" i="27"/>
  <c r="DE58" i="27"/>
  <c r="DD90" i="27"/>
  <c r="DB17" i="27"/>
  <c r="DD17" i="27"/>
  <c r="DD81" i="27"/>
  <c r="CI10" i="27"/>
  <c r="CL10" i="27"/>
  <c r="DE23" i="27"/>
  <c r="DE22" i="27"/>
  <c r="DB24" i="27"/>
  <c r="DD24" i="27"/>
  <c r="DD88" i="27"/>
  <c r="CI25" i="27"/>
  <c r="CL25" i="27"/>
  <c r="CQ25" i="27"/>
  <c r="CS25" i="27"/>
  <c r="CS89" i="27"/>
  <c r="AT6" i="27"/>
  <c r="AQ30" i="27"/>
  <c r="BA5" i="27"/>
  <c r="CQ16" i="27"/>
  <c r="CS16" i="27"/>
  <c r="CS80" i="27"/>
  <c r="AP65" i="27"/>
  <c r="DB14" i="27"/>
  <c r="DD14" i="27"/>
  <c r="DD78" i="27"/>
  <c r="AQ62" i="27"/>
  <c r="AT37" i="27"/>
  <c r="AP92" i="27"/>
  <c r="CT8" i="27"/>
  <c r="CW8" i="27"/>
  <c r="CT9" i="27"/>
  <c r="CW9" i="27"/>
  <c r="CT7" i="27"/>
  <c r="CW7" i="27"/>
  <c r="DE19" i="27"/>
  <c r="CT11" i="27"/>
  <c r="CW11" i="27"/>
  <c r="DB14" i="30"/>
  <c r="DD14" i="30"/>
  <c r="DD78" i="30"/>
  <c r="AY62" i="30"/>
  <c r="BA37" i="30"/>
  <c r="BA30" i="30"/>
  <c r="BB5" i="30"/>
  <c r="BA62" i="29"/>
  <c r="BB37" i="29"/>
  <c r="BA8" i="29"/>
  <c r="AY30" i="29"/>
  <c r="BE5" i="29"/>
  <c r="DE23" i="29"/>
  <c r="DE21" i="27"/>
  <c r="CT18" i="27"/>
  <c r="CW18" i="27"/>
  <c r="DB18" i="27"/>
  <c r="DD18" i="27"/>
  <c r="DD82" i="27"/>
  <c r="DE24" i="27"/>
  <c r="CQ10" i="27"/>
  <c r="CS10" i="27"/>
  <c r="CS74" i="27"/>
  <c r="AP93" i="27"/>
  <c r="CT25" i="27"/>
  <c r="CW25" i="27"/>
  <c r="DB25" i="27"/>
  <c r="DD25" i="27"/>
  <c r="DD89" i="27"/>
  <c r="DE17" i="27"/>
  <c r="DB7" i="27"/>
  <c r="DD7" i="27"/>
  <c r="DD71" i="27"/>
  <c r="DE14" i="27"/>
  <c r="BB5" i="27"/>
  <c r="DB9" i="27"/>
  <c r="DD9" i="27"/>
  <c r="DD73" i="27"/>
  <c r="DB11" i="27"/>
  <c r="DD11" i="27"/>
  <c r="DD75" i="27"/>
  <c r="DB8" i="27"/>
  <c r="DD8" i="27"/>
  <c r="DD72" i="27"/>
  <c r="AT62" i="27"/>
  <c r="AY37" i="27"/>
  <c r="CT16" i="27"/>
  <c r="CW16" i="27"/>
  <c r="AY6" i="27"/>
  <c r="AT30" i="27"/>
  <c r="BB30" i="30"/>
  <c r="BE5" i="30"/>
  <c r="BA62" i="30"/>
  <c r="BA65" i="30"/>
  <c r="BA93" i="30"/>
  <c r="BB37" i="30"/>
  <c r="DE14" i="30"/>
  <c r="BA69" i="30"/>
  <c r="BA92" i="30"/>
  <c r="BA72" i="29"/>
  <c r="BA92" i="29"/>
  <c r="BA30" i="29"/>
  <c r="BA65" i="29"/>
  <c r="BA93" i="29"/>
  <c r="BB8" i="29"/>
  <c r="BJ5" i="29"/>
  <c r="BB62" i="29"/>
  <c r="BE37" i="29"/>
  <c r="DE18" i="27"/>
  <c r="DE8" i="27"/>
  <c r="CT10" i="27"/>
  <c r="CW10" i="27"/>
  <c r="DB10" i="27"/>
  <c r="DD10" i="27"/>
  <c r="DD74" i="27"/>
  <c r="DB16" i="27"/>
  <c r="DD16" i="27"/>
  <c r="DD80" i="27"/>
  <c r="BA6" i="27"/>
  <c r="AY30" i="27"/>
  <c r="AY62" i="27"/>
  <c r="BA37" i="27"/>
  <c r="DE9" i="27"/>
  <c r="BE5" i="27"/>
  <c r="DE25" i="27"/>
  <c r="DE11" i="27"/>
  <c r="DE7" i="27"/>
  <c r="BE30" i="30"/>
  <c r="BJ5" i="30"/>
  <c r="BB62" i="30"/>
  <c r="BE37" i="30"/>
  <c r="BE8" i="29"/>
  <c r="BB30" i="29"/>
  <c r="BE62" i="29"/>
  <c r="BJ37" i="29"/>
  <c r="BL5" i="29"/>
  <c r="DE16" i="27"/>
  <c r="DE10" i="27"/>
  <c r="BA70" i="27"/>
  <c r="BA30" i="27"/>
  <c r="BB6" i="27"/>
  <c r="BA62" i="27"/>
  <c r="BB37" i="27"/>
  <c r="BA69" i="27"/>
  <c r="BA92" i="27"/>
  <c r="BJ5" i="27"/>
  <c r="BJ30" i="30"/>
  <c r="BL5" i="30"/>
  <c r="BE62" i="30"/>
  <c r="BJ37" i="30"/>
  <c r="BJ62" i="29"/>
  <c r="BL37" i="29"/>
  <c r="BL69" i="29"/>
  <c r="BM5" i="29"/>
  <c r="BJ8" i="29"/>
  <c r="BE30" i="29"/>
  <c r="BL5" i="27"/>
  <c r="BE6" i="27"/>
  <c r="BB30" i="27"/>
  <c r="BA65" i="27"/>
  <c r="BA93" i="27"/>
  <c r="BB62" i="27"/>
  <c r="BE37" i="27"/>
  <c r="BL30" i="30"/>
  <c r="BM5" i="30"/>
  <c r="BJ62" i="30"/>
  <c r="BL37" i="30"/>
  <c r="BL62" i="29"/>
  <c r="BM37" i="29"/>
  <c r="BL8" i="29"/>
  <c r="BJ30" i="29"/>
  <c r="BP5" i="29"/>
  <c r="BE62" i="27"/>
  <c r="BJ37" i="27"/>
  <c r="BJ6" i="27"/>
  <c r="BE30" i="27"/>
  <c r="BM5" i="27"/>
  <c r="BM30" i="30"/>
  <c r="BP5" i="30"/>
  <c r="BL62" i="30"/>
  <c r="BL65" i="30"/>
  <c r="BL93" i="30"/>
  <c r="BM37" i="30"/>
  <c r="BL69" i="30"/>
  <c r="BL92" i="30"/>
  <c r="BL72" i="29"/>
  <c r="BL92" i="29"/>
  <c r="BM8" i="29"/>
  <c r="BL30" i="29"/>
  <c r="BL65" i="29"/>
  <c r="BL93" i="29"/>
  <c r="BU5" i="29"/>
  <c r="BM62" i="29"/>
  <c r="BP37" i="29"/>
  <c r="BJ62" i="27"/>
  <c r="BL37" i="27"/>
  <c r="BP5" i="27"/>
  <c r="BL6" i="27"/>
  <c r="BJ30" i="27"/>
  <c r="BP30" i="30"/>
  <c r="BU5" i="30"/>
  <c r="BM62" i="30"/>
  <c r="BP37" i="30"/>
  <c r="BP62" i="29"/>
  <c r="BU37" i="29"/>
  <c r="BW5" i="29"/>
  <c r="BP8" i="29"/>
  <c r="BM30" i="29"/>
  <c r="BU5" i="27"/>
  <c r="BL62" i="27"/>
  <c r="BM37" i="27"/>
  <c r="BL69" i="27"/>
  <c r="BL70" i="27"/>
  <c r="BM6" i="27"/>
  <c r="BL30" i="27"/>
  <c r="BU30" i="30"/>
  <c r="BW5" i="30"/>
  <c r="BP62" i="30"/>
  <c r="BU37" i="30"/>
  <c r="BU62" i="29"/>
  <c r="BW37" i="29"/>
  <c r="BU8" i="29"/>
  <c r="BP30" i="29"/>
  <c r="BW69" i="29"/>
  <c r="BX5" i="29"/>
  <c r="BP6" i="27"/>
  <c r="BM30" i="27"/>
  <c r="BW5" i="27"/>
  <c r="BL92" i="27"/>
  <c r="BL65" i="27"/>
  <c r="BM62" i="27"/>
  <c r="BP37" i="27"/>
  <c r="BW30" i="30"/>
  <c r="BX5" i="30"/>
  <c r="BU62" i="30"/>
  <c r="BW37" i="30"/>
  <c r="CA5" i="29"/>
  <c r="BW8" i="29"/>
  <c r="BU30" i="29"/>
  <c r="BW62" i="29"/>
  <c r="BX37" i="29"/>
  <c r="BL93" i="27"/>
  <c r="BP62" i="27"/>
  <c r="BU37" i="27"/>
  <c r="BX5" i="27"/>
  <c r="BU6" i="27"/>
  <c r="BP30" i="27"/>
  <c r="BX30" i="30"/>
  <c r="CA5" i="30"/>
  <c r="BW62" i="30"/>
  <c r="BW65" i="30"/>
  <c r="BW93" i="30"/>
  <c r="BX37" i="30"/>
  <c r="BW69" i="30"/>
  <c r="BW92" i="30"/>
  <c r="BX62" i="29"/>
  <c r="CA37" i="29"/>
  <c r="BW72" i="29"/>
  <c r="BW92" i="29"/>
  <c r="BW30" i="29"/>
  <c r="BW65" i="29"/>
  <c r="BW93" i="29"/>
  <c r="BX8" i="29"/>
  <c r="CF5" i="29"/>
  <c r="BW6" i="27"/>
  <c r="BU30" i="27"/>
  <c r="BU62" i="27"/>
  <c r="BW37" i="27"/>
  <c r="CA5" i="27"/>
  <c r="CA30" i="30"/>
  <c r="CF5" i="30"/>
  <c r="BX62" i="30"/>
  <c r="CA37" i="30"/>
  <c r="CH5" i="29"/>
  <c r="CA62" i="29"/>
  <c r="CF37" i="29"/>
  <c r="CA8" i="29"/>
  <c r="BX30" i="29"/>
  <c r="BW62" i="27"/>
  <c r="BX37" i="27"/>
  <c r="BW69" i="27"/>
  <c r="CF5" i="27"/>
  <c r="BW70" i="27"/>
  <c r="BW30" i="27"/>
  <c r="BW65" i="27"/>
  <c r="BX6" i="27"/>
  <c r="CF30" i="30"/>
  <c r="CH5" i="30"/>
  <c r="CA62" i="30"/>
  <c r="CF37" i="30"/>
  <c r="CF62" i="29"/>
  <c r="CH37" i="29"/>
  <c r="CF8" i="29"/>
  <c r="CA30" i="29"/>
  <c r="CH69" i="29"/>
  <c r="CI5" i="29"/>
  <c r="BW92" i="27"/>
  <c r="BW93" i="27"/>
  <c r="BX62" i="27"/>
  <c r="CA37" i="27"/>
  <c r="CA6" i="27"/>
  <c r="BX30" i="27"/>
  <c r="CH5" i="27"/>
  <c r="CH30" i="30"/>
  <c r="CI5" i="30"/>
  <c r="CF62" i="30"/>
  <c r="CH37" i="30"/>
  <c r="CH8" i="29"/>
  <c r="CF30" i="29"/>
  <c r="CL5" i="29"/>
  <c r="CH62" i="29"/>
  <c r="CI37" i="29"/>
  <c r="CA62" i="27"/>
  <c r="CF37" i="27"/>
  <c r="CI5" i="27"/>
  <c r="CF6" i="27"/>
  <c r="CA30" i="27"/>
  <c r="CI30" i="30"/>
  <c r="CL5" i="30"/>
  <c r="CH62" i="30"/>
  <c r="CH65" i="30"/>
  <c r="CH93" i="30"/>
  <c r="CI37" i="30"/>
  <c r="CH69" i="30"/>
  <c r="CH92" i="30"/>
  <c r="CQ5" i="29"/>
  <c r="CI62" i="29"/>
  <c r="CL37" i="29"/>
  <c r="CH72" i="29"/>
  <c r="CH92" i="29"/>
  <c r="CI8" i="29"/>
  <c r="CH30" i="29"/>
  <c r="CH65" i="29"/>
  <c r="CH6" i="27"/>
  <c r="CF30" i="27"/>
  <c r="CL5" i="27"/>
  <c r="CF62" i="27"/>
  <c r="CH37" i="27"/>
  <c r="CL30" i="30"/>
  <c r="CQ5" i="30"/>
  <c r="CI62" i="30"/>
  <c r="CL37" i="30"/>
  <c r="CH93" i="29"/>
  <c r="CL8" i="29"/>
  <c r="CI30" i="29"/>
  <c r="CS5" i="29"/>
  <c r="CL62" i="29"/>
  <c r="CQ37" i="29"/>
  <c r="CQ5" i="27"/>
  <c r="CH62" i="27"/>
  <c r="CI37" i="27"/>
  <c r="CH69" i="27"/>
  <c r="CH92" i="27"/>
  <c r="CH70" i="27"/>
  <c r="CH30" i="27"/>
  <c r="CH65" i="27"/>
  <c r="CI6" i="27"/>
  <c r="CQ30" i="30"/>
  <c r="CS5" i="30"/>
  <c r="CL62" i="30"/>
  <c r="CQ37" i="30"/>
  <c r="CT5" i="29"/>
  <c r="CQ62" i="29"/>
  <c r="CS37" i="29"/>
  <c r="CQ8" i="29"/>
  <c r="CL30" i="29"/>
  <c r="CH93" i="27"/>
  <c r="CS5" i="27"/>
  <c r="CL6" i="27"/>
  <c r="CI30" i="27"/>
  <c r="CI62" i="27"/>
  <c r="CL37" i="27"/>
  <c r="CQ62" i="30"/>
  <c r="CS37" i="30"/>
  <c r="CS69" i="30"/>
  <c r="CS92" i="30"/>
  <c r="CS30" i="30"/>
  <c r="CT5" i="30"/>
  <c r="CS8" i="29"/>
  <c r="CQ30" i="29"/>
  <c r="CW5" i="29"/>
  <c r="CS62" i="29"/>
  <c r="CT37" i="29"/>
  <c r="CS69" i="29"/>
  <c r="CQ6" i="27"/>
  <c r="CL30" i="27"/>
  <c r="CL62" i="27"/>
  <c r="CQ37" i="27"/>
  <c r="CT5" i="27"/>
  <c r="CS62" i="30"/>
  <c r="CT37" i="30"/>
  <c r="CS65" i="30"/>
  <c r="CS93" i="30"/>
  <c r="CT30" i="30"/>
  <c r="CW5" i="30"/>
  <c r="DB5" i="29"/>
  <c r="CT62" i="29"/>
  <c r="CW37" i="29"/>
  <c r="CS72" i="29"/>
  <c r="CS92" i="29"/>
  <c r="CT8" i="29"/>
  <c r="CS30" i="29"/>
  <c r="CS65" i="29"/>
  <c r="CQ62" i="27"/>
  <c r="CS37" i="27"/>
  <c r="CW5" i="27"/>
  <c r="CS6" i="27"/>
  <c r="CQ30" i="27"/>
  <c r="CT62" i="30"/>
  <c r="CW37" i="30"/>
  <c r="CW30" i="30"/>
  <c r="DB5" i="30"/>
  <c r="DD5" i="29"/>
  <c r="CW8" i="29"/>
  <c r="CT30" i="29"/>
  <c r="CS93" i="29"/>
  <c r="CW62" i="29"/>
  <c r="DB37" i="29"/>
  <c r="DB5" i="27"/>
  <c r="CS62" i="27"/>
  <c r="CT37" i="27"/>
  <c r="CS69" i="27"/>
  <c r="CS70" i="27"/>
  <c r="CS30" i="27"/>
  <c r="CT6" i="27"/>
  <c r="CW62" i="30"/>
  <c r="DB37" i="30"/>
  <c r="DD5" i="30"/>
  <c r="DB30" i="30"/>
  <c r="DE5" i="29"/>
  <c r="DB62" i="29"/>
  <c r="DD37" i="29"/>
  <c r="DB8" i="29"/>
  <c r="CW30" i="29"/>
  <c r="DD5" i="27"/>
  <c r="CS65" i="27"/>
  <c r="CS92" i="27"/>
  <c r="CW6" i="27"/>
  <c r="CT30" i="27"/>
  <c r="CT62" i="27"/>
  <c r="CW37" i="27"/>
  <c r="DB62" i="30"/>
  <c r="DD37" i="30"/>
  <c r="DD69" i="30"/>
  <c r="DD92" i="30"/>
  <c r="DD30" i="30"/>
  <c r="DE5" i="30"/>
  <c r="DE30" i="30"/>
  <c r="DD8" i="29"/>
  <c r="DB30" i="29"/>
  <c r="DD62" i="29"/>
  <c r="DE37" i="29"/>
  <c r="DE62" i="29"/>
  <c r="DD69" i="29"/>
  <c r="CS93" i="27"/>
  <c r="CW62" i="27"/>
  <c r="DB37" i="27"/>
  <c r="DE5" i="27"/>
  <c r="DB6" i="27"/>
  <c r="CW30" i="27"/>
  <c r="DD62" i="30"/>
  <c r="DD65" i="30"/>
  <c r="DD93" i="30"/>
  <c r="DE37" i="30"/>
  <c r="DE62" i="30"/>
  <c r="DD72" i="29"/>
  <c r="DD92" i="29"/>
  <c r="DD30" i="29"/>
  <c r="DD65" i="29"/>
  <c r="DE8" i="29"/>
  <c r="DE30" i="29"/>
  <c r="DB62" i="27"/>
  <c r="DD37" i="27"/>
  <c r="DD6" i="27"/>
  <c r="DB30" i="27"/>
  <c r="DD93" i="29"/>
  <c r="DD70" i="27"/>
  <c r="DD30" i="27"/>
  <c r="DE6" i="27"/>
  <c r="DE30" i="27"/>
  <c r="DD62" i="27"/>
  <c r="DD69" i="27"/>
  <c r="DD92" i="27"/>
  <c r="DE37" i="27"/>
  <c r="DE62" i="27"/>
  <c r="DD65" i="27"/>
  <c r="DD93" i="27"/>
</calcChain>
</file>

<file path=xl/sharedStrings.xml><?xml version="1.0" encoding="utf-8"?>
<sst xmlns="http://schemas.openxmlformats.org/spreadsheetml/2006/main" count="1406" uniqueCount="112">
  <si>
    <t>IRM Increases by Rate Zone</t>
  </si>
  <si>
    <t>BRZ</t>
  </si>
  <si>
    <t>ERZ</t>
  </si>
  <si>
    <t>GRZ</t>
  </si>
  <si>
    <t>HRZ</t>
  </si>
  <si>
    <t>PRZ</t>
  </si>
  <si>
    <t>2014 IRM</t>
  </si>
  <si>
    <t>n/a</t>
  </si>
  <si>
    <t>2015 IRM</t>
  </si>
  <si>
    <t>2016 IRM</t>
  </si>
  <si>
    <t>2017 IRM</t>
  </si>
  <si>
    <t>2018 IRM</t>
  </si>
  <si>
    <t>2019 IRM</t>
  </si>
  <si>
    <t>2020 IRM</t>
  </si>
  <si>
    <t>2021 IRM</t>
  </si>
  <si>
    <t>2022 IRM</t>
  </si>
  <si>
    <t>2023 IRM</t>
  </si>
  <si>
    <t>2024 IRM</t>
  </si>
  <si>
    <t>2025 IRM</t>
  </si>
  <si>
    <t>2026 IRM</t>
  </si>
  <si>
    <t>Impact of $1.5MM Immediate Expensing on Distribution Revenue</t>
  </si>
  <si>
    <t>Note: $1.5MM deduction allowed at AUC tax return level, not by rate zone.</t>
  </si>
  <si>
    <t>Impact on CCA</t>
  </si>
  <si>
    <t>Reverse impact of acclerated CCA already calculated / recorded in 1592</t>
  </si>
  <si>
    <t>Tax Rate</t>
  </si>
  <si>
    <t>Impact on PILs (before gross-up)</t>
  </si>
  <si>
    <t>Gross up</t>
  </si>
  <si>
    <t>Impact on PILs (grossed-up)</t>
  </si>
  <si>
    <t>Assumed ERZ rate zone - 2013 COS</t>
  </si>
  <si>
    <t>Impact on 2013 COS revenue requirement</t>
  </si>
  <si>
    <t>2027 IRM</t>
  </si>
  <si>
    <t>2028 IRM</t>
  </si>
  <si>
    <t>2029 IRM</t>
  </si>
  <si>
    <t>Annual (Liability) Recovery</t>
  </si>
  <si>
    <t>Cumulative Total</t>
  </si>
  <si>
    <t>Immediate Expensing - By Rate Zone</t>
  </si>
  <si>
    <t>Total</t>
  </si>
  <si>
    <t>2021 - $1.5MM Immediate Expensing</t>
  </si>
  <si>
    <t>Class</t>
  </si>
  <si>
    <t>Net Additions</t>
  </si>
  <si>
    <t>Eligible</t>
  </si>
  <si>
    <t>CCA %</t>
  </si>
  <si>
    <t>Opening</t>
  </si>
  <si>
    <t>Additions</t>
  </si>
  <si>
    <t>$1.5M Immediate</t>
  </si>
  <si>
    <t>Adjusted UCC</t>
  </si>
  <si>
    <t>Rate (%)</t>
  </si>
  <si>
    <t>CCA</t>
  </si>
  <si>
    <t>Closing UCC</t>
  </si>
  <si>
    <t>NO</t>
  </si>
  <si>
    <t>1 Enhanced</t>
  </si>
  <si>
    <t>YES</t>
  </si>
  <si>
    <t>13 1</t>
  </si>
  <si>
    <t>13 2</t>
  </si>
  <si>
    <t>13 3</t>
  </si>
  <si>
    <t>13 4</t>
  </si>
  <si>
    <t>Class 8 Allocation</t>
  </si>
  <si>
    <t>50% of Net Additions</t>
  </si>
  <si>
    <t>Reduced UCC</t>
  </si>
  <si>
    <t>2021 - ACCELERATED CCA</t>
  </si>
  <si>
    <t>1.5 Additions Multiplier</t>
  </si>
  <si>
    <t>1.0 Additions Multiplier</t>
  </si>
  <si>
    <t>BRAMPTON</t>
  </si>
  <si>
    <t>Class Description</t>
  </si>
  <si>
    <t>UCC Test Year Opening Balance</t>
  </si>
  <si>
    <t>Disposals  (Negative)</t>
  </si>
  <si>
    <t>UCC Before 1/2 Yr Adjustment</t>
  </si>
  <si>
    <t>1/2 Year Rule {1/2 Additions Less Disposals}</t>
  </si>
  <si>
    <t>Adjusted UCC for Accelerated CCA Rule</t>
  </si>
  <si>
    <t>Rate %</t>
  </si>
  <si>
    <t>Test Year CCA</t>
  </si>
  <si>
    <t>UCC End of Test Year</t>
  </si>
  <si>
    <t>not eligible</t>
  </si>
  <si>
    <t>Distribution System - post 1987</t>
  </si>
  <si>
    <t xml:space="preserve">Non-residential Buildings Reg. 1100(1)(a.1) election </t>
  </si>
  <si>
    <t>Distribution System - pre 1988</t>
  </si>
  <si>
    <t>General Office/Stores Equip</t>
  </si>
  <si>
    <t>Computer Hardware/  Vehicles</t>
  </si>
  <si>
    <t>Certain Automobiles</t>
  </si>
  <si>
    <t>Computer Software</t>
  </si>
  <si>
    <t>Lease # 1</t>
  </si>
  <si>
    <t>Lease #2</t>
  </si>
  <si>
    <t>Lease # 3</t>
  </si>
  <si>
    <t>Lease # 4</t>
  </si>
  <si>
    <t>Franchise</t>
  </si>
  <si>
    <t>New Electrical Generating Equipment Acq'd after Feb 27/00 Other Than Bldgs</t>
  </si>
  <si>
    <t>Fibre Optic Cable</t>
  </si>
  <si>
    <t>Certain Energy-Efficient Electrical Generating Equipment</t>
  </si>
  <si>
    <t xml:space="preserve">Certain Clean Energy Generation Equipment </t>
  </si>
  <si>
    <t>Computers &amp; Systems Software acq'd post Mar 22/04</t>
  </si>
  <si>
    <t>Data Network Infrastructure Equipment (acq'd post Mar 22/04)</t>
  </si>
  <si>
    <t>Distribution System - post February 2005</t>
  </si>
  <si>
    <t>Data Network Infrastructure Equipment - post Mar 2007</t>
  </si>
  <si>
    <t xml:space="preserve">Computer Hardware and system software </t>
  </si>
  <si>
    <t>CWIP</t>
  </si>
  <si>
    <t>Buildings (before 1988)</t>
  </si>
  <si>
    <t/>
  </si>
  <si>
    <t>TOTAL</t>
  </si>
  <si>
    <t>ENERSOURCE</t>
  </si>
  <si>
    <t>1b</t>
  </si>
  <si>
    <t>Buildings - Pre 1988</t>
  </si>
  <si>
    <t>Easements</t>
  </si>
  <si>
    <t>Certain Automobiles.</t>
  </si>
  <si>
    <t>Certain Automobiles..</t>
  </si>
  <si>
    <t>GUELPH</t>
  </si>
  <si>
    <t>HORIZON</t>
  </si>
  <si>
    <t>POWERSTREAM</t>
  </si>
  <si>
    <t>UCC Test Year 2 Opening Balance</t>
  </si>
  <si>
    <t>Test Year 2 CCA</t>
  </si>
  <si>
    <t>UCC End of Test Year 2</t>
  </si>
  <si>
    <t>Not eligible</t>
  </si>
  <si>
    <t>adjust re TOU meters to account 1557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</si>
</sst>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.00000_-;\-* #,##0.00000_-;_-* &quot;-&quot;??_-;_-@_-"/>
    <numFmt numFmtId="168" formatCode="_-&quot;$&quot;* #,##0_-;\-&quot;$&quot;* #,##0_-;_-&quot;$&quot;* &quot;-&quot;??_-;_-@_-"/>
    <numFmt numFmtId="169" formatCode="0.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73">
    <xf numFmtId="0" fontId="0" fillId="0" borderId="0" xfId="0"/>
    <xf numFmtId="41" fontId="0" fillId="0" borderId="0" xfId="1" applyFont="1"/>
    <xf numFmtId="41" fontId="0" fillId="0" borderId="2" xfId="1" applyFont="1" applyBorder="1"/>
    <xf numFmtId="41" fontId="0" fillId="0" borderId="3" xfId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10" fontId="0" fillId="0" borderId="0" xfId="0" applyNumberFormat="1"/>
    <xf numFmtId="10" fontId="0" fillId="0" borderId="2" xfId="1" applyNumberFormat="1" applyFont="1" applyBorder="1"/>
    <xf numFmtId="167" fontId="0" fillId="0" borderId="0" xfId="0" applyNumberFormat="1"/>
    <xf numFmtId="41" fontId="0" fillId="0" borderId="0" xfId="0" applyNumberFormat="1"/>
    <xf numFmtId="0" fontId="2" fillId="0" borderId="0" xfId="4"/>
    <xf numFmtId="0" fontId="6" fillId="0" borderId="1" xfId="4" applyFont="1" applyBorder="1" applyAlignment="1">
      <alignment horizontal="center"/>
    </xf>
    <xf numFmtId="0" fontId="2" fillId="0" borderId="0" xfId="4" applyAlignment="1">
      <alignment horizontal="center"/>
    </xf>
    <xf numFmtId="9" fontId="0" fillId="0" borderId="0" xfId="5" applyFont="1" applyAlignment="1">
      <alignment horizontal="center"/>
    </xf>
    <xf numFmtId="164" fontId="2" fillId="0" borderId="0" xfId="4" applyNumberFormat="1"/>
    <xf numFmtId="3" fontId="2" fillId="0" borderId="0" xfId="4" applyNumberFormat="1"/>
    <xf numFmtId="0" fontId="7" fillId="3" borderId="4" xfId="4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center"/>
    </xf>
    <xf numFmtId="0" fontId="4" fillId="4" borderId="4" xfId="4" applyFont="1" applyFill="1" applyBorder="1" applyAlignment="1">
      <alignment horizontal="left"/>
    </xf>
    <xf numFmtId="168" fontId="4" fillId="0" borderId="4" xfId="8" applyNumberFormat="1" applyFont="1" applyFill="1" applyBorder="1" applyAlignment="1" applyProtection="1">
      <alignment horizontal="right"/>
    </xf>
    <xf numFmtId="168" fontId="9" fillId="0" borderId="4" xfId="8" applyNumberFormat="1" applyFont="1" applyFill="1" applyBorder="1" applyProtection="1">
      <protection locked="0"/>
    </xf>
    <xf numFmtId="3" fontId="5" fillId="5" borderId="4" xfId="4" applyNumberFormat="1" applyFont="1" applyFill="1" applyBorder="1" applyAlignment="1" applyProtection="1">
      <alignment horizontal="right"/>
      <protection locked="0"/>
    </xf>
    <xf numFmtId="168" fontId="9" fillId="3" borderId="4" xfId="8" applyNumberFormat="1" applyFont="1" applyFill="1" applyBorder="1" applyProtection="1"/>
    <xf numFmtId="9" fontId="7" fillId="3" borderId="4" xfId="5" applyFont="1" applyFill="1" applyBorder="1" applyAlignment="1" applyProtection="1">
      <alignment horizontal="center"/>
      <protection locked="0"/>
    </xf>
    <xf numFmtId="168" fontId="9" fillId="2" borderId="4" xfId="8" applyNumberFormat="1" applyFont="1" applyFill="1" applyBorder="1" applyProtection="1"/>
    <xf numFmtId="9" fontId="7" fillId="5" borderId="4" xfId="5" applyFont="1" applyFill="1" applyBorder="1" applyAlignment="1" applyProtection="1">
      <alignment horizontal="center"/>
      <protection locked="0"/>
    </xf>
    <xf numFmtId="165" fontId="9" fillId="0" borderId="4" xfId="8" applyFont="1" applyFill="1" applyBorder="1" applyProtection="1">
      <protection locked="0"/>
    </xf>
    <xf numFmtId="0" fontId="4" fillId="5" borderId="4" xfId="4" applyFont="1" applyFill="1" applyBorder="1" applyAlignment="1" applyProtection="1">
      <alignment horizontal="center"/>
      <protection locked="0"/>
    </xf>
    <xf numFmtId="0" fontId="4" fillId="5" borderId="4" xfId="4" applyFont="1" applyFill="1" applyBorder="1" applyAlignment="1" applyProtection="1">
      <alignment horizontal="left"/>
      <protection locked="0"/>
    </xf>
    <xf numFmtId="168" fontId="4" fillId="5" borderId="4" xfId="8" applyNumberFormat="1" applyFont="1" applyFill="1" applyBorder="1" applyAlignment="1" applyProtection="1">
      <alignment horizontal="right"/>
      <protection locked="0"/>
    </xf>
    <xf numFmtId="0" fontId="7" fillId="3" borderId="5" xfId="4" applyFont="1" applyFill="1" applyBorder="1"/>
    <xf numFmtId="0" fontId="8" fillId="0" borderId="6" xfId="4" applyFont="1" applyBorder="1" applyAlignment="1">
      <alignment wrapText="1"/>
    </xf>
    <xf numFmtId="168" fontId="8" fillId="0" borderId="6" xfId="8" applyNumberFormat="1" applyFont="1" applyFill="1" applyBorder="1" applyProtection="1"/>
    <xf numFmtId="3" fontId="8" fillId="0" borderId="6" xfId="4" applyNumberFormat="1" applyFont="1" applyBorder="1"/>
    <xf numFmtId="168" fontId="8" fillId="0" borderId="7" xfId="8" applyNumberFormat="1" applyFont="1" applyFill="1" applyBorder="1" applyProtection="1"/>
    <xf numFmtId="168" fontId="9" fillId="6" borderId="4" xfId="8" applyNumberFormat="1" applyFont="1" applyFill="1" applyBorder="1" applyProtection="1"/>
    <xf numFmtId="169" fontId="7" fillId="5" borderId="4" xfId="5" applyNumberFormat="1" applyFont="1" applyFill="1" applyBorder="1" applyAlignment="1" applyProtection="1">
      <alignment horizontal="center"/>
      <protection locked="0"/>
    </xf>
    <xf numFmtId="168" fontId="4" fillId="0" borderId="4" xfId="8" applyNumberFormat="1" applyFont="1" applyFill="1" applyBorder="1" applyAlignment="1" applyProtection="1">
      <alignment horizontal="right"/>
      <protection locked="0"/>
    </xf>
    <xf numFmtId="0" fontId="8" fillId="0" borderId="4" xfId="4" applyFont="1" applyBorder="1" applyAlignment="1">
      <alignment horizontal="center" vertical="center" wrapText="1"/>
    </xf>
    <xf numFmtId="164" fontId="4" fillId="0" borderId="4" xfId="7" applyFont="1" applyFill="1" applyBorder="1" applyAlignment="1" applyProtection="1">
      <alignment horizontal="right"/>
    </xf>
    <xf numFmtId="164" fontId="5" fillId="5" borderId="4" xfId="7" applyFont="1" applyFill="1" applyBorder="1" applyAlignment="1" applyProtection="1">
      <alignment horizontal="right"/>
      <protection locked="0"/>
    </xf>
    <xf numFmtId="164" fontId="9" fillId="3" borderId="4" xfId="7" applyFont="1" applyFill="1" applyBorder="1" applyProtection="1"/>
    <xf numFmtId="164" fontId="9" fillId="2" borderId="4" xfId="7" applyFont="1" applyFill="1" applyBorder="1" applyProtection="1"/>
    <xf numFmtId="164" fontId="4" fillId="0" borderId="4" xfId="7" applyFont="1" applyFill="1" applyBorder="1" applyAlignment="1" applyProtection="1">
      <alignment horizontal="right"/>
      <protection locked="0"/>
    </xf>
    <xf numFmtId="164" fontId="8" fillId="0" borderId="6" xfId="7" applyFont="1" applyFill="1" applyBorder="1" applyProtection="1"/>
    <xf numFmtId="164" fontId="8" fillId="0" borderId="7" xfId="7" applyFont="1" applyFill="1" applyBorder="1" applyProtection="1"/>
    <xf numFmtId="164" fontId="9" fillId="5" borderId="4" xfId="7" applyFont="1" applyFill="1" applyBorder="1" applyProtection="1"/>
    <xf numFmtId="164" fontId="4" fillId="5" borderId="4" xfId="7" applyFont="1" applyFill="1" applyBorder="1" applyAlignment="1" applyProtection="1">
      <alignment horizontal="right"/>
      <protection locked="0"/>
    </xf>
    <xf numFmtId="41" fontId="0" fillId="0" borderId="0" xfId="1" applyFont="1" applyFill="1"/>
    <xf numFmtId="0" fontId="6" fillId="0" borderId="1" xfId="4" applyFont="1" applyBorder="1" applyAlignment="1">
      <alignment horizontal="center" wrapText="1"/>
    </xf>
    <xf numFmtId="41" fontId="2" fillId="0" borderId="0" xfId="4" applyNumberFormat="1"/>
    <xf numFmtId="41" fontId="2" fillId="0" borderId="3" xfId="4" applyNumberForma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8" borderId="0" xfId="0" applyNumberFormat="1" applyFill="1"/>
    <xf numFmtId="0" fontId="1" fillId="0" borderId="0" xfId="9"/>
    <xf numFmtId="9" fontId="2" fillId="0" borderId="0" xfId="4" applyNumberFormat="1"/>
    <xf numFmtId="41" fontId="4" fillId="0" borderId="0" xfId="1" applyFont="1" applyAlignment="1">
      <alignment horizontal="center"/>
    </xf>
    <xf numFmtId="9" fontId="0" fillId="0" borderId="0" xfId="10" applyFont="1"/>
    <xf numFmtId="41" fontId="0" fillId="2" borderId="0" xfId="0" applyNumberFormat="1" applyFill="1"/>
    <xf numFmtId="10" fontId="0" fillId="0" borderId="0" xfId="10" applyNumberFormat="1" applyFont="1"/>
    <xf numFmtId="10" fontId="0" fillId="0" borderId="0" xfId="1" applyNumberFormat="1" applyFont="1"/>
    <xf numFmtId="41" fontId="0" fillId="0" borderId="3" xfId="0" applyNumberFormat="1" applyBorder="1"/>
    <xf numFmtId="41" fontId="0" fillId="0" borderId="2" xfId="1" applyFont="1" applyFill="1" applyBorder="1"/>
    <xf numFmtId="10" fontId="0" fillId="0" borderId="2" xfId="1" applyNumberFormat="1" applyFont="1" applyFill="1" applyBorder="1"/>
    <xf numFmtId="41" fontId="0" fillId="0" borderId="3" xfId="1" applyFont="1" applyFill="1" applyBorder="1"/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</cellXfs>
  <cellStyles count="11">
    <cellStyle name="Comma [0]" xfId="1" builtinId="6"/>
    <cellStyle name="Comma [0] 2" xfId="2" xr:uid="{00000000-0005-0000-0000-000001000000}"/>
    <cellStyle name="Comma [0] 3" xfId="7" xr:uid="{34A7034A-2380-4342-8A31-F3574D8051F5}"/>
    <cellStyle name="Comma 2" xfId="3" xr:uid="{00000000-0005-0000-0000-000002000000}"/>
    <cellStyle name="Currency 2" xfId="8" xr:uid="{1A1C172B-239E-4992-AD74-23F10D673C8C}"/>
    <cellStyle name="Normal" xfId="0" builtinId="0"/>
    <cellStyle name="Normal 2" xfId="4" xr:uid="{29144C01-8B61-4E9C-9EA8-85D2C43D987B}"/>
    <cellStyle name="Normal 3" xfId="9" xr:uid="{399AFF51-4090-466A-868F-D0DC6A6CDB2A}"/>
    <cellStyle name="Percent" xfId="10" builtinId="5"/>
    <cellStyle name="Percent 2" xfId="5" xr:uid="{06A17C88-4761-4980-8E00-B4E1A22C285E}"/>
    <cellStyle name="Style 1 MS" xfId="6" xr:uid="{9E1A0371-C24B-4E5B-AF9A-82A2487A6144}"/>
  </cellStyles>
  <dxfs count="7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114300</xdr:rowOff>
    </xdr:from>
    <xdr:to>
      <xdr:col>16</xdr:col>
      <xdr:colOff>56005</xdr:colOff>
      <xdr:row>43</xdr:row>
      <xdr:rowOff>132348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0CCA7-6E1E-4B98-9E90-311063EA8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04800"/>
          <a:ext cx="9161905" cy="8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012C-1C15-4085-BA62-144F5271F825}">
  <dimension ref="A1:F21"/>
  <sheetViews>
    <sheetView workbookViewId="0">
      <selection activeCell="C39" sqref="C39"/>
    </sheetView>
  </sheetViews>
  <sheetFormatPr defaultRowHeight="12.75" x14ac:dyDescent="0.2"/>
  <sheetData>
    <row r="1" spans="1:6" x14ac:dyDescent="0.2">
      <c r="A1" s="4" t="s">
        <v>0</v>
      </c>
    </row>
    <row r="4" spans="1:6" x14ac:dyDescent="0.2">
      <c r="B4" s="56" t="s">
        <v>1</v>
      </c>
      <c r="C4" s="56" t="s">
        <v>2</v>
      </c>
      <c r="D4" s="56" t="s">
        <v>3</v>
      </c>
      <c r="E4" s="56" t="s">
        <v>4</v>
      </c>
      <c r="F4" s="56" t="s">
        <v>5</v>
      </c>
    </row>
    <row r="5" spans="1:6" x14ac:dyDescent="0.2">
      <c r="B5" s="56"/>
      <c r="C5" s="56"/>
      <c r="D5" s="56"/>
      <c r="E5" s="56"/>
      <c r="F5" s="56"/>
    </row>
    <row r="6" spans="1:6" x14ac:dyDescent="0.2">
      <c r="A6" s="4" t="s">
        <v>6</v>
      </c>
      <c r="B6" s="57" t="s">
        <v>7</v>
      </c>
      <c r="C6" s="6">
        <v>1.5500000000000002E-2</v>
      </c>
      <c r="D6" s="57" t="s">
        <v>7</v>
      </c>
      <c r="E6" s="57" t="s">
        <v>7</v>
      </c>
      <c r="F6" s="57" t="s">
        <v>7</v>
      </c>
    </row>
    <row r="7" spans="1:6" x14ac:dyDescent="0.2">
      <c r="A7" s="4" t="s">
        <v>8</v>
      </c>
      <c r="B7" s="57" t="s">
        <v>7</v>
      </c>
      <c r="C7" s="6">
        <v>1.4500000000000001E-2</v>
      </c>
      <c r="D7" s="57" t="s">
        <v>7</v>
      </c>
      <c r="E7" s="57" t="s">
        <v>7</v>
      </c>
      <c r="F7" s="57" t="s">
        <v>7</v>
      </c>
    </row>
    <row r="8" spans="1:6" x14ac:dyDescent="0.2">
      <c r="A8" s="4" t="s">
        <v>9</v>
      </c>
      <c r="B8" s="6">
        <v>1.8000000000000002E-2</v>
      </c>
      <c r="C8" s="6">
        <v>1.95E-2</v>
      </c>
      <c r="D8" s="57" t="s">
        <v>7</v>
      </c>
      <c r="E8" s="57" t="s">
        <v>7</v>
      </c>
      <c r="F8" s="57" t="s">
        <v>7</v>
      </c>
    </row>
    <row r="9" spans="1:6" x14ac:dyDescent="0.2">
      <c r="A9" s="4" t="s">
        <v>10</v>
      </c>
      <c r="B9" s="6">
        <v>1.6E-2</v>
      </c>
      <c r="C9" s="6">
        <v>1.7499999999999998E-2</v>
      </c>
      <c r="D9" s="6">
        <v>1.6E-2</v>
      </c>
      <c r="E9" s="57" t="s">
        <v>7</v>
      </c>
      <c r="F9" s="57" t="s">
        <v>7</v>
      </c>
    </row>
    <row r="10" spans="1:6" x14ac:dyDescent="0.2">
      <c r="A10" s="4" t="s">
        <v>11</v>
      </c>
      <c r="B10" s="6">
        <v>9.0000000000000011E-3</v>
      </c>
      <c r="C10" s="6">
        <v>9.0000000000000011E-3</v>
      </c>
      <c r="D10" s="6">
        <v>9.0000000000000011E-3</v>
      </c>
      <c r="E10" s="57" t="s">
        <v>7</v>
      </c>
      <c r="F10" s="6">
        <v>9.0000000000000011E-3</v>
      </c>
    </row>
    <row r="11" spans="1:6" x14ac:dyDescent="0.2">
      <c r="A11" s="4" t="s">
        <v>12</v>
      </c>
      <c r="B11" s="6">
        <v>1.2E-2</v>
      </c>
      <c r="C11" s="6">
        <v>1.2E-2</v>
      </c>
      <c r="D11" s="6">
        <v>1.2E-2</v>
      </c>
      <c r="E11" s="57" t="s">
        <v>7</v>
      </c>
      <c r="F11" s="6">
        <v>1.2E-2</v>
      </c>
    </row>
    <row r="12" spans="1:6" x14ac:dyDescent="0.2">
      <c r="A12" s="4" t="s">
        <v>13</v>
      </c>
      <c r="B12" s="6">
        <v>1.7000000000000001E-2</v>
      </c>
      <c r="C12" s="6">
        <f>+B12</f>
        <v>1.7000000000000001E-2</v>
      </c>
      <c r="D12" s="6">
        <v>1.7000000000000001E-2</v>
      </c>
      <c r="E12" s="6">
        <v>1.7000000000000001E-2</v>
      </c>
      <c r="F12" s="6">
        <v>1.7000000000000001E-2</v>
      </c>
    </row>
    <row r="13" spans="1:6" x14ac:dyDescent="0.2">
      <c r="A13" s="4" t="s">
        <v>14</v>
      </c>
      <c r="B13" s="6">
        <v>1.9E-2</v>
      </c>
      <c r="C13" s="6">
        <v>1.9E-2</v>
      </c>
      <c r="D13" s="6">
        <v>1.9E-2</v>
      </c>
      <c r="E13" s="6">
        <v>1.9E-2</v>
      </c>
      <c r="F13" s="6">
        <v>1.9E-2</v>
      </c>
    </row>
    <row r="14" spans="1:6" x14ac:dyDescent="0.2">
      <c r="A14" s="4" t="s">
        <v>15</v>
      </c>
      <c r="B14" s="6">
        <v>0.03</v>
      </c>
      <c r="C14" s="6">
        <v>0.03</v>
      </c>
      <c r="D14" s="6">
        <v>0.03</v>
      </c>
      <c r="E14" s="6">
        <v>0.03</v>
      </c>
      <c r="F14" s="6">
        <v>0.03</v>
      </c>
    </row>
    <row r="15" spans="1:6" x14ac:dyDescent="0.2">
      <c r="A15" s="4" t="s">
        <v>16</v>
      </c>
      <c r="B15" s="58">
        <v>3.4000000000000002E-2</v>
      </c>
      <c r="C15" s="58">
        <f t="shared" ref="C15:F16" si="0">+B15</f>
        <v>3.4000000000000002E-2</v>
      </c>
      <c r="D15" s="58">
        <f t="shared" si="0"/>
        <v>3.4000000000000002E-2</v>
      </c>
      <c r="E15" s="58">
        <f t="shared" si="0"/>
        <v>3.4000000000000002E-2</v>
      </c>
      <c r="F15" s="58">
        <f t="shared" si="0"/>
        <v>3.4000000000000002E-2</v>
      </c>
    </row>
    <row r="16" spans="1:6" x14ac:dyDescent="0.2">
      <c r="A16" s="4" t="s">
        <v>17</v>
      </c>
      <c r="B16" s="58">
        <v>4.4999999999999998E-2</v>
      </c>
      <c r="C16" s="58">
        <f t="shared" si="0"/>
        <v>4.4999999999999998E-2</v>
      </c>
      <c r="D16" s="58">
        <f t="shared" si="0"/>
        <v>4.4999999999999998E-2</v>
      </c>
      <c r="E16" s="58">
        <f t="shared" si="0"/>
        <v>4.4999999999999998E-2</v>
      </c>
      <c r="F16" s="58">
        <f t="shared" si="0"/>
        <v>4.4999999999999998E-2</v>
      </c>
    </row>
    <row r="17" spans="1:6" x14ac:dyDescent="0.2">
      <c r="A17" s="4" t="s">
        <v>18</v>
      </c>
      <c r="B17" s="58">
        <v>3.3000000000000002E-2</v>
      </c>
      <c r="C17" s="58">
        <f t="shared" ref="C17:F18" si="1">+B17</f>
        <v>3.3000000000000002E-2</v>
      </c>
      <c r="D17" s="58">
        <f t="shared" si="1"/>
        <v>3.3000000000000002E-2</v>
      </c>
      <c r="E17" s="58">
        <f t="shared" si="1"/>
        <v>3.3000000000000002E-2</v>
      </c>
      <c r="F17" s="58">
        <f t="shared" si="1"/>
        <v>3.3000000000000002E-2</v>
      </c>
    </row>
    <row r="18" spans="1:6" x14ac:dyDescent="0.2">
      <c r="A18" s="4" t="s">
        <v>19</v>
      </c>
      <c r="B18" s="58">
        <v>2.3E-2</v>
      </c>
      <c r="C18" s="58">
        <f t="shared" si="1"/>
        <v>2.3E-2</v>
      </c>
      <c r="D18" s="58">
        <f t="shared" si="1"/>
        <v>2.3E-2</v>
      </c>
      <c r="E18" s="58">
        <f t="shared" si="1"/>
        <v>2.3E-2</v>
      </c>
      <c r="F18" s="58">
        <f t="shared" si="1"/>
        <v>2.3E-2</v>
      </c>
    </row>
    <row r="19" spans="1:6" x14ac:dyDescent="0.2">
      <c r="A19" s="4"/>
      <c r="B19" s="58"/>
      <c r="C19" s="58"/>
      <c r="D19" s="58"/>
      <c r="E19" s="58"/>
      <c r="F19" s="58"/>
    </row>
    <row r="20" spans="1:6" x14ac:dyDescent="0.2">
      <c r="A20" s="4"/>
      <c r="B20" s="58"/>
      <c r="C20" s="58"/>
      <c r="D20" s="58"/>
      <c r="E20" s="58"/>
      <c r="F20" s="58"/>
    </row>
    <row r="21" spans="1:6" x14ac:dyDescent="0.2">
      <c r="A21" s="4"/>
      <c r="B21" s="58"/>
      <c r="C21" s="58"/>
      <c r="D21" s="58"/>
      <c r="E21" s="58"/>
      <c r="F21" s="58"/>
    </row>
  </sheetData>
  <phoneticPr fontId="10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1957-EDEC-4BC6-BC38-9C540B4A38E6}">
  <dimension ref="A1:R92"/>
  <sheetViews>
    <sheetView zoomScale="85" zoomScaleNormal="85" workbookViewId="0"/>
  </sheetViews>
  <sheetFormatPr defaultColWidth="9.28515625" defaultRowHeight="15" x14ac:dyDescent="0.25"/>
  <cols>
    <col min="1" max="1" width="14.85546875" style="10" bestFit="1" customWidth="1"/>
    <col min="2" max="2" width="11.5703125" style="10" bestFit="1" customWidth="1"/>
    <col min="3" max="3" width="72.85546875" style="10" bestFit="1" customWidth="1"/>
    <col min="4" max="4" width="15.5703125" style="10" bestFit="1" customWidth="1"/>
    <col min="5" max="5" width="15.28515625" style="10" bestFit="1" customWidth="1"/>
    <col min="6" max="6" width="9.140625" style="10" bestFit="1" customWidth="1"/>
    <col min="7" max="7" width="17.140625" style="10" bestFit="1" customWidth="1"/>
    <col min="8" max="8" width="14.42578125" style="10" bestFit="1" customWidth="1"/>
    <col min="9" max="9" width="16.140625" style="10" bestFit="1" customWidth="1"/>
    <col min="10" max="10" width="7.140625" style="10" bestFit="1" customWidth="1"/>
    <col min="11" max="11" width="14.42578125" style="10" bestFit="1" customWidth="1"/>
    <col min="12" max="12" width="15.5703125" style="10" bestFit="1" customWidth="1"/>
    <col min="13" max="16" width="9.28515625" style="10"/>
    <col min="17" max="17" width="12.5703125" style="10" bestFit="1" customWidth="1"/>
    <col min="18" max="16384" width="9.28515625" style="10"/>
  </cols>
  <sheetData>
    <row r="1" spans="1:18" x14ac:dyDescent="0.25">
      <c r="A1" s="10" t="s">
        <v>106</v>
      </c>
    </row>
    <row r="2" spans="1:18" x14ac:dyDescent="0.25">
      <c r="P2" s="4"/>
      <c r="Q2" s="4"/>
      <c r="R2"/>
    </row>
    <row r="3" spans="1:18" ht="36.75" thickBot="1" x14ac:dyDescent="0.3">
      <c r="B3" s="16" t="s">
        <v>38</v>
      </c>
      <c r="C3" s="17" t="s">
        <v>63</v>
      </c>
      <c r="D3" s="18" t="s">
        <v>107</v>
      </c>
      <c r="E3" s="18" t="s">
        <v>43</v>
      </c>
      <c r="F3" s="18" t="s">
        <v>65</v>
      </c>
      <c r="G3" s="18" t="s">
        <v>66</v>
      </c>
      <c r="H3" s="18" t="s">
        <v>67</v>
      </c>
      <c r="I3" s="19" t="s">
        <v>68</v>
      </c>
      <c r="J3" s="20" t="s">
        <v>69</v>
      </c>
      <c r="K3" s="18" t="s">
        <v>108</v>
      </c>
      <c r="L3" s="18" t="s">
        <v>109</v>
      </c>
      <c r="P3" s="11" t="s">
        <v>38</v>
      </c>
      <c r="Q3" s="11" t="s">
        <v>43</v>
      </c>
      <c r="R3"/>
    </row>
    <row r="4" spans="1:18" x14ac:dyDescent="0.25">
      <c r="A4" s="10" t="s">
        <v>110</v>
      </c>
      <c r="B4" s="21">
        <v>1</v>
      </c>
      <c r="C4" s="22" t="s">
        <v>73</v>
      </c>
      <c r="D4" s="43">
        <v>355207992.8448</v>
      </c>
      <c r="E4" s="44">
        <v>422000</v>
      </c>
      <c r="F4" s="25"/>
      <c r="G4" s="45">
        <v>355629992.8448</v>
      </c>
      <c r="H4" s="45">
        <v>211000</v>
      </c>
      <c r="I4" s="45">
        <v>355840992.8448</v>
      </c>
      <c r="J4" s="27">
        <v>0.04</v>
      </c>
      <c r="K4" s="45">
        <v>14233639.713792</v>
      </c>
      <c r="L4" s="45">
        <v>341396353.13100797</v>
      </c>
      <c r="N4" s="15">
        <f>+E4+F4</f>
        <v>422000</v>
      </c>
      <c r="P4" s="12">
        <v>1</v>
      </c>
      <c r="Q4" s="1">
        <f>SUMIF($B$4:$B$29,P4,$H$4:$H$29)*2</f>
        <v>422000</v>
      </c>
      <c r="R4"/>
    </row>
    <row r="5" spans="1:18" x14ac:dyDescent="0.25">
      <c r="B5" s="21" t="s">
        <v>50</v>
      </c>
      <c r="C5" s="22" t="s">
        <v>74</v>
      </c>
      <c r="D5" s="43">
        <v>0</v>
      </c>
      <c r="E5" s="44"/>
      <c r="F5" s="25"/>
      <c r="G5" s="45">
        <v>0</v>
      </c>
      <c r="H5" s="45">
        <v>0</v>
      </c>
      <c r="I5" s="45">
        <v>0</v>
      </c>
      <c r="J5" s="27">
        <v>0.06</v>
      </c>
      <c r="K5" s="45">
        <v>0</v>
      </c>
      <c r="L5" s="45">
        <v>0</v>
      </c>
      <c r="N5" s="15">
        <f t="shared" ref="N5:N35" si="0">+E5+F5</f>
        <v>0</v>
      </c>
      <c r="P5" s="12" t="s">
        <v>50</v>
      </c>
      <c r="Q5" s="1">
        <f t="shared" ref="Q5:Q28" si="1">SUMIF($B$4:$B$29,P5,$H$4:$H$29)*2</f>
        <v>0</v>
      </c>
      <c r="R5"/>
    </row>
    <row r="6" spans="1:18" x14ac:dyDescent="0.25">
      <c r="B6" s="21">
        <v>2</v>
      </c>
      <c r="C6" s="22" t="s">
        <v>75</v>
      </c>
      <c r="D6" s="43">
        <v>42310926.221600004</v>
      </c>
      <c r="E6" s="44"/>
      <c r="F6" s="25"/>
      <c r="G6" s="45">
        <v>42310926.221600004</v>
      </c>
      <c r="H6" s="45">
        <v>0</v>
      </c>
      <c r="I6" s="45">
        <v>42310926.221600004</v>
      </c>
      <c r="J6" s="27">
        <v>0.06</v>
      </c>
      <c r="K6" s="45">
        <v>2538655.5732960002</v>
      </c>
      <c r="L6" s="45">
        <v>39772270.648304</v>
      </c>
      <c r="N6" s="15">
        <f t="shared" si="0"/>
        <v>0</v>
      </c>
      <c r="P6" s="12">
        <v>2</v>
      </c>
      <c r="Q6" s="1">
        <f t="shared" si="1"/>
        <v>0</v>
      </c>
      <c r="R6"/>
    </row>
    <row r="7" spans="1:18" x14ac:dyDescent="0.25">
      <c r="A7" s="60">
        <f>+J7</f>
        <v>0.2</v>
      </c>
      <c r="B7" s="21">
        <v>8</v>
      </c>
      <c r="C7" s="22" t="s">
        <v>76</v>
      </c>
      <c r="D7" s="43">
        <v>25716228.960000001</v>
      </c>
      <c r="E7" s="44">
        <v>890000</v>
      </c>
      <c r="F7" s="25"/>
      <c r="G7" s="45">
        <v>26606228.960000001</v>
      </c>
      <c r="H7" s="45">
        <v>445000</v>
      </c>
      <c r="I7" s="45">
        <v>27051228.960000001</v>
      </c>
      <c r="J7" s="27">
        <v>0.2</v>
      </c>
      <c r="K7" s="45">
        <v>5410245.7920000004</v>
      </c>
      <c r="L7" s="45">
        <v>21195983.168000001</v>
      </c>
      <c r="N7" s="15">
        <f t="shared" si="0"/>
        <v>890000</v>
      </c>
      <c r="P7" s="12">
        <v>8</v>
      </c>
      <c r="Q7" s="1">
        <f t="shared" si="1"/>
        <v>890000</v>
      </c>
      <c r="R7"/>
    </row>
    <row r="8" spans="1:18" x14ac:dyDescent="0.25">
      <c r="A8" s="60">
        <f>+J8</f>
        <v>0.3</v>
      </c>
      <c r="B8" s="21">
        <v>10</v>
      </c>
      <c r="C8" s="22" t="s">
        <v>77</v>
      </c>
      <c r="D8" s="43">
        <v>6451634.1200000001</v>
      </c>
      <c r="E8" s="44">
        <v>2365000</v>
      </c>
      <c r="F8" s="25"/>
      <c r="G8" s="45">
        <v>8816634.120000001</v>
      </c>
      <c r="H8" s="45">
        <v>1182500</v>
      </c>
      <c r="I8" s="45">
        <v>9999134.120000001</v>
      </c>
      <c r="J8" s="27">
        <v>0.3</v>
      </c>
      <c r="K8" s="45">
        <v>2999740.236</v>
      </c>
      <c r="L8" s="45">
        <v>5816893.8840000015</v>
      </c>
      <c r="N8" s="15">
        <f t="shared" si="0"/>
        <v>2365000</v>
      </c>
      <c r="P8" s="12">
        <v>10</v>
      </c>
      <c r="Q8" s="1">
        <f t="shared" si="1"/>
        <v>2365000</v>
      </c>
      <c r="R8"/>
    </row>
    <row r="9" spans="1:18" x14ac:dyDescent="0.25">
      <c r="B9" s="21">
        <v>10.1</v>
      </c>
      <c r="C9" s="22" t="s">
        <v>78</v>
      </c>
      <c r="D9" s="43">
        <v>0</v>
      </c>
      <c r="E9" s="44"/>
      <c r="F9" s="25"/>
      <c r="G9" s="45">
        <v>0</v>
      </c>
      <c r="H9" s="45">
        <v>0</v>
      </c>
      <c r="I9" s="45">
        <v>0</v>
      </c>
      <c r="J9" s="27">
        <v>0.3</v>
      </c>
      <c r="K9" s="45">
        <v>0</v>
      </c>
      <c r="L9" s="45">
        <v>0</v>
      </c>
      <c r="N9" s="15">
        <f t="shared" si="0"/>
        <v>0</v>
      </c>
      <c r="P9" s="12">
        <v>10.1</v>
      </c>
      <c r="Q9" s="1">
        <f t="shared" si="1"/>
        <v>0</v>
      </c>
      <c r="R9"/>
    </row>
    <row r="10" spans="1:18" x14ac:dyDescent="0.25">
      <c r="A10" s="60">
        <f>+J10</f>
        <v>1</v>
      </c>
      <c r="B10" s="21">
        <v>12</v>
      </c>
      <c r="C10" s="22" t="s">
        <v>79</v>
      </c>
      <c r="D10" s="43">
        <v>6149950</v>
      </c>
      <c r="E10" s="44">
        <v>9123900</v>
      </c>
      <c r="F10" s="25"/>
      <c r="G10" s="45">
        <v>15273850</v>
      </c>
      <c r="H10" s="45">
        <v>4561950</v>
      </c>
      <c r="I10" s="46">
        <v>15273850</v>
      </c>
      <c r="J10" s="27">
        <v>1</v>
      </c>
      <c r="K10" s="45">
        <v>15273850</v>
      </c>
      <c r="L10" s="45">
        <v>0</v>
      </c>
      <c r="N10" s="15">
        <f t="shared" si="0"/>
        <v>9123900</v>
      </c>
      <c r="P10" s="12">
        <v>12</v>
      </c>
      <c r="Q10" s="1">
        <f t="shared" si="1"/>
        <v>9123900</v>
      </c>
      <c r="R10"/>
    </row>
    <row r="11" spans="1:18" x14ac:dyDescent="0.25">
      <c r="B11" s="21" t="s">
        <v>52</v>
      </c>
      <c r="C11" s="22" t="s">
        <v>80</v>
      </c>
      <c r="D11" s="43">
        <v>147008</v>
      </c>
      <c r="E11" s="44"/>
      <c r="F11" s="25"/>
      <c r="G11" s="45">
        <v>147008</v>
      </c>
      <c r="H11" s="45">
        <v>0</v>
      </c>
      <c r="I11" s="45">
        <v>147008</v>
      </c>
      <c r="J11" s="29"/>
      <c r="K11" s="50">
        <v>9727</v>
      </c>
      <c r="L11" s="45">
        <v>137281</v>
      </c>
      <c r="N11" s="15">
        <f t="shared" si="0"/>
        <v>0</v>
      </c>
      <c r="P11" s="12" t="s">
        <v>52</v>
      </c>
      <c r="Q11" s="1">
        <f t="shared" si="1"/>
        <v>0</v>
      </c>
      <c r="R11"/>
    </row>
    <row r="12" spans="1:18" x14ac:dyDescent="0.25">
      <c r="B12" s="21" t="s">
        <v>53</v>
      </c>
      <c r="C12" s="22" t="s">
        <v>81</v>
      </c>
      <c r="D12" s="43">
        <v>3079465</v>
      </c>
      <c r="E12" s="44"/>
      <c r="F12" s="25"/>
      <c r="G12" s="45">
        <v>3079465</v>
      </c>
      <c r="H12" s="45">
        <v>0</v>
      </c>
      <c r="I12" s="45">
        <v>3079465</v>
      </c>
      <c r="J12" s="29"/>
      <c r="K12" s="50">
        <v>256622</v>
      </c>
      <c r="L12" s="45">
        <v>2822843</v>
      </c>
      <c r="N12" s="15">
        <f t="shared" si="0"/>
        <v>0</v>
      </c>
      <c r="P12" s="12" t="s">
        <v>53</v>
      </c>
      <c r="Q12" s="1">
        <f t="shared" si="1"/>
        <v>0</v>
      </c>
      <c r="R12"/>
    </row>
    <row r="13" spans="1:18" x14ac:dyDescent="0.25">
      <c r="B13" s="21" t="s">
        <v>54</v>
      </c>
      <c r="C13" s="22" t="s">
        <v>82</v>
      </c>
      <c r="D13" s="43">
        <v>423847</v>
      </c>
      <c r="E13" s="44"/>
      <c r="F13" s="25"/>
      <c r="G13" s="45">
        <v>423847</v>
      </c>
      <c r="H13" s="45">
        <v>0</v>
      </c>
      <c r="I13" s="45">
        <v>423847</v>
      </c>
      <c r="J13" s="29"/>
      <c r="K13" s="50">
        <v>31395</v>
      </c>
      <c r="L13" s="45">
        <v>392452</v>
      </c>
      <c r="N13" s="15">
        <f t="shared" si="0"/>
        <v>0</v>
      </c>
      <c r="P13" s="12" t="s">
        <v>54</v>
      </c>
      <c r="Q13" s="1">
        <f t="shared" si="1"/>
        <v>0</v>
      </c>
      <c r="R13"/>
    </row>
    <row r="14" spans="1:18" x14ac:dyDescent="0.25">
      <c r="B14" s="21" t="s">
        <v>55</v>
      </c>
      <c r="C14" s="22" t="s">
        <v>83</v>
      </c>
      <c r="D14" s="43">
        <v>866734</v>
      </c>
      <c r="E14" s="44"/>
      <c r="F14" s="25"/>
      <c r="G14" s="45">
        <v>866734</v>
      </c>
      <c r="H14" s="45">
        <v>0</v>
      </c>
      <c r="I14" s="45">
        <v>866734</v>
      </c>
      <c r="J14" s="29"/>
      <c r="K14" s="50">
        <v>36882</v>
      </c>
      <c r="L14" s="45">
        <v>829852</v>
      </c>
      <c r="N14" s="15">
        <f t="shared" si="0"/>
        <v>0</v>
      </c>
      <c r="P14" s="12" t="s">
        <v>55</v>
      </c>
      <c r="Q14" s="1">
        <f t="shared" si="1"/>
        <v>0</v>
      </c>
      <c r="R14"/>
    </row>
    <row r="15" spans="1:18" x14ac:dyDescent="0.25">
      <c r="B15" s="21">
        <v>14</v>
      </c>
      <c r="C15" s="22" t="s">
        <v>84</v>
      </c>
      <c r="D15" s="43">
        <v>0</v>
      </c>
      <c r="E15" s="44"/>
      <c r="F15" s="25"/>
      <c r="G15" s="45">
        <v>0</v>
      </c>
      <c r="H15" s="45">
        <v>0</v>
      </c>
      <c r="I15" s="45">
        <v>0</v>
      </c>
      <c r="J15" s="29"/>
      <c r="K15" s="45">
        <v>0</v>
      </c>
      <c r="L15" s="45">
        <v>0</v>
      </c>
      <c r="N15" s="15">
        <f t="shared" si="0"/>
        <v>0</v>
      </c>
      <c r="P15" s="12">
        <v>14</v>
      </c>
      <c r="Q15" s="1">
        <f t="shared" si="1"/>
        <v>0</v>
      </c>
      <c r="R15"/>
    </row>
    <row r="16" spans="1:18" x14ac:dyDescent="0.25">
      <c r="B16" s="21">
        <v>17</v>
      </c>
      <c r="C16" s="22" t="s">
        <v>85</v>
      </c>
      <c r="D16" s="43">
        <v>309364.27840000001</v>
      </c>
      <c r="E16" s="44"/>
      <c r="F16" s="25"/>
      <c r="G16" s="45">
        <v>309364.27840000001</v>
      </c>
      <c r="H16" s="45">
        <v>0</v>
      </c>
      <c r="I16" s="45">
        <v>309364.27840000001</v>
      </c>
      <c r="J16" s="27">
        <v>0.08</v>
      </c>
      <c r="K16" s="45">
        <v>24749.142272000001</v>
      </c>
      <c r="L16" s="45">
        <v>284615.13612799998</v>
      </c>
      <c r="N16" s="15">
        <f t="shared" si="0"/>
        <v>0</v>
      </c>
      <c r="P16" s="12">
        <v>17</v>
      </c>
      <c r="Q16" s="1">
        <f t="shared" si="1"/>
        <v>0</v>
      </c>
      <c r="R16"/>
    </row>
    <row r="17" spans="1:18" x14ac:dyDescent="0.25">
      <c r="B17" s="21">
        <v>42</v>
      </c>
      <c r="C17" s="22" t="s">
        <v>86</v>
      </c>
      <c r="D17" s="43">
        <v>0</v>
      </c>
      <c r="E17" s="44"/>
      <c r="F17" s="25"/>
      <c r="G17" s="45">
        <v>0</v>
      </c>
      <c r="H17" s="45">
        <v>0</v>
      </c>
      <c r="I17" s="45">
        <v>0</v>
      </c>
      <c r="J17" s="27">
        <v>0.12</v>
      </c>
      <c r="K17" s="45">
        <v>0</v>
      </c>
      <c r="L17" s="45">
        <v>0</v>
      </c>
      <c r="N17" s="15">
        <f t="shared" si="0"/>
        <v>0</v>
      </c>
      <c r="P17" s="12">
        <v>42</v>
      </c>
      <c r="Q17" s="1">
        <f t="shared" si="1"/>
        <v>0</v>
      </c>
      <c r="R17"/>
    </row>
    <row r="18" spans="1:18" x14ac:dyDescent="0.25">
      <c r="B18" s="21">
        <v>43.1</v>
      </c>
      <c r="C18" s="22" t="s">
        <v>87</v>
      </c>
      <c r="D18" s="43">
        <v>0</v>
      </c>
      <c r="E18" s="44"/>
      <c r="F18" s="25"/>
      <c r="G18" s="45">
        <v>0</v>
      </c>
      <c r="H18" s="45">
        <v>0</v>
      </c>
      <c r="I18" s="45">
        <v>0</v>
      </c>
      <c r="J18" s="27">
        <v>0.3</v>
      </c>
      <c r="K18" s="45">
        <v>0</v>
      </c>
      <c r="L18" s="45">
        <v>0</v>
      </c>
      <c r="N18" s="15">
        <f t="shared" si="0"/>
        <v>0</v>
      </c>
      <c r="P18" s="12">
        <v>43.1</v>
      </c>
      <c r="Q18" s="1">
        <f t="shared" si="1"/>
        <v>0</v>
      </c>
      <c r="R18"/>
    </row>
    <row r="19" spans="1:18" x14ac:dyDescent="0.25">
      <c r="B19" s="21">
        <v>43.2</v>
      </c>
      <c r="C19" s="22" t="s">
        <v>88</v>
      </c>
      <c r="D19" s="43">
        <v>0</v>
      </c>
      <c r="E19" s="44"/>
      <c r="F19" s="25"/>
      <c r="G19" s="45">
        <v>0</v>
      </c>
      <c r="H19" s="45">
        <v>0</v>
      </c>
      <c r="I19" s="45">
        <v>0</v>
      </c>
      <c r="J19" s="27">
        <v>0.5</v>
      </c>
      <c r="K19" s="45">
        <v>0</v>
      </c>
      <c r="L19" s="45">
        <v>0</v>
      </c>
      <c r="N19" s="15">
        <f t="shared" si="0"/>
        <v>0</v>
      </c>
      <c r="P19" s="12">
        <v>43.2</v>
      </c>
      <c r="Q19" s="1">
        <f t="shared" si="1"/>
        <v>0</v>
      </c>
      <c r="R19"/>
    </row>
    <row r="20" spans="1:18" x14ac:dyDescent="0.25">
      <c r="B20" s="21">
        <v>45</v>
      </c>
      <c r="C20" s="22" t="s">
        <v>89</v>
      </c>
      <c r="D20" s="43">
        <v>10982.564999999999</v>
      </c>
      <c r="E20" s="44"/>
      <c r="F20" s="25"/>
      <c r="G20" s="45">
        <v>10982.564999999999</v>
      </c>
      <c r="H20" s="45">
        <v>0</v>
      </c>
      <c r="I20" s="45">
        <v>10982.564999999999</v>
      </c>
      <c r="J20" s="27">
        <v>0.45</v>
      </c>
      <c r="K20" s="45">
        <v>4942.1542499999996</v>
      </c>
      <c r="L20" s="45">
        <v>6040.4107499999991</v>
      </c>
      <c r="N20" s="15">
        <f t="shared" si="0"/>
        <v>0</v>
      </c>
      <c r="P20" s="12">
        <v>45</v>
      </c>
      <c r="Q20" s="1">
        <f t="shared" si="1"/>
        <v>0</v>
      </c>
      <c r="R20"/>
    </row>
    <row r="21" spans="1:18" x14ac:dyDescent="0.25">
      <c r="B21" s="21">
        <v>46</v>
      </c>
      <c r="C21" s="22" t="s">
        <v>90</v>
      </c>
      <c r="D21" s="43">
        <v>0</v>
      </c>
      <c r="E21" s="44"/>
      <c r="F21" s="25"/>
      <c r="G21" s="45">
        <v>0</v>
      </c>
      <c r="H21" s="45">
        <v>0</v>
      </c>
      <c r="I21" s="45">
        <v>0</v>
      </c>
      <c r="J21" s="27">
        <v>0.3</v>
      </c>
      <c r="K21" s="45">
        <v>0</v>
      </c>
      <c r="L21" s="45">
        <v>0</v>
      </c>
      <c r="N21" s="15">
        <f t="shared" si="0"/>
        <v>0</v>
      </c>
      <c r="P21" s="12">
        <v>46</v>
      </c>
      <c r="Q21" s="1">
        <f t="shared" si="1"/>
        <v>0</v>
      </c>
      <c r="R21"/>
    </row>
    <row r="22" spans="1:18" x14ac:dyDescent="0.25">
      <c r="A22" s="10" t="s">
        <v>110</v>
      </c>
      <c r="B22" s="21">
        <v>47</v>
      </c>
      <c r="C22" s="22" t="s">
        <v>91</v>
      </c>
      <c r="D22" s="43">
        <v>439716456.90399998</v>
      </c>
      <c r="E22" s="44">
        <v>116609100</v>
      </c>
      <c r="F22" s="25"/>
      <c r="G22" s="45">
        <v>556325556.90400004</v>
      </c>
      <c r="H22" s="45">
        <v>58304550</v>
      </c>
      <c r="I22" s="45">
        <v>614630106.90400004</v>
      </c>
      <c r="J22" s="27">
        <v>0.08</v>
      </c>
      <c r="K22" s="45">
        <v>49170408.552320004</v>
      </c>
      <c r="L22" s="45">
        <v>507155148.35168004</v>
      </c>
      <c r="N22" s="15">
        <f t="shared" si="0"/>
        <v>116609100</v>
      </c>
      <c r="P22" s="12">
        <v>47</v>
      </c>
      <c r="Q22" s="1">
        <f t="shared" si="1"/>
        <v>115305305</v>
      </c>
      <c r="R22"/>
    </row>
    <row r="23" spans="1:18" x14ac:dyDescent="0.25">
      <c r="A23" s="60">
        <f>+J23</f>
        <v>0.55000000000000004</v>
      </c>
      <c r="B23" s="21">
        <v>50</v>
      </c>
      <c r="C23" s="22" t="s">
        <v>92</v>
      </c>
      <c r="D23" s="43">
        <v>2776428.08</v>
      </c>
      <c r="E23" s="44">
        <v>2601000</v>
      </c>
      <c r="F23" s="25"/>
      <c r="G23" s="45">
        <v>5377428.0800000001</v>
      </c>
      <c r="H23" s="45">
        <v>1300500</v>
      </c>
      <c r="I23" s="45">
        <v>6677928.0800000001</v>
      </c>
      <c r="J23" s="27">
        <v>0.55000000000000004</v>
      </c>
      <c r="K23" s="45">
        <v>3672860.4440000001</v>
      </c>
      <c r="L23" s="45">
        <v>1704567.6359999999</v>
      </c>
      <c r="N23" s="15">
        <f t="shared" si="0"/>
        <v>2601000</v>
      </c>
      <c r="P23" s="12">
        <v>50</v>
      </c>
      <c r="Q23" s="1">
        <f t="shared" si="1"/>
        <v>2601000</v>
      </c>
      <c r="R23"/>
    </row>
    <row r="24" spans="1:18" x14ac:dyDescent="0.25">
      <c r="B24" s="21">
        <v>52</v>
      </c>
      <c r="C24" s="22" t="s">
        <v>93</v>
      </c>
      <c r="D24" s="43">
        <v>0</v>
      </c>
      <c r="E24" s="44"/>
      <c r="F24" s="25"/>
      <c r="G24" s="45">
        <v>0</v>
      </c>
      <c r="H24" s="45">
        <v>0</v>
      </c>
      <c r="I24" s="45">
        <v>0</v>
      </c>
      <c r="J24" s="27">
        <v>1</v>
      </c>
      <c r="K24" s="45">
        <v>0</v>
      </c>
      <c r="L24" s="45">
        <v>0</v>
      </c>
      <c r="N24" s="15">
        <f t="shared" si="0"/>
        <v>0</v>
      </c>
      <c r="P24" s="12">
        <v>52</v>
      </c>
      <c r="Q24" s="1">
        <f t="shared" si="1"/>
        <v>0</v>
      </c>
      <c r="R24"/>
    </row>
    <row r="25" spans="1:18" x14ac:dyDescent="0.25">
      <c r="B25" s="21">
        <v>95</v>
      </c>
      <c r="C25" s="22" t="s">
        <v>94</v>
      </c>
      <c r="D25" s="43">
        <v>68314217</v>
      </c>
      <c r="E25" s="44"/>
      <c r="F25" s="25"/>
      <c r="G25" s="45">
        <v>68314217</v>
      </c>
      <c r="H25" s="45">
        <v>0</v>
      </c>
      <c r="I25" s="45">
        <v>68314217</v>
      </c>
      <c r="J25" s="27">
        <v>0</v>
      </c>
      <c r="K25" s="45">
        <v>0</v>
      </c>
      <c r="L25" s="45">
        <v>68314217</v>
      </c>
      <c r="N25" s="15">
        <f t="shared" si="0"/>
        <v>0</v>
      </c>
      <c r="P25" s="12">
        <v>95</v>
      </c>
      <c r="Q25" s="1">
        <f t="shared" si="1"/>
        <v>0</v>
      </c>
      <c r="R25"/>
    </row>
    <row r="26" spans="1:18" x14ac:dyDescent="0.25">
      <c r="B26" s="31" t="s">
        <v>96</v>
      </c>
      <c r="C26" s="32" t="s">
        <v>96</v>
      </c>
      <c r="D26" s="51">
        <v>1125000</v>
      </c>
      <c r="E26" s="44"/>
      <c r="F26" s="25"/>
      <c r="G26" s="45">
        <v>1125000</v>
      </c>
      <c r="H26" s="45">
        <v>0</v>
      </c>
      <c r="I26" s="45">
        <v>1125000</v>
      </c>
      <c r="J26" s="27">
        <v>0</v>
      </c>
      <c r="K26" s="45">
        <v>0</v>
      </c>
      <c r="L26" s="45">
        <v>1125000</v>
      </c>
      <c r="N26" s="15">
        <f t="shared" si="0"/>
        <v>0</v>
      </c>
      <c r="P26"/>
      <c r="Q26" s="1">
        <f t="shared" si="1"/>
        <v>0</v>
      </c>
      <c r="R26"/>
    </row>
    <row r="27" spans="1:18" x14ac:dyDescent="0.25">
      <c r="A27" s="10" t="s">
        <v>110</v>
      </c>
      <c r="B27" s="31">
        <v>47</v>
      </c>
      <c r="C27" s="32" t="s">
        <v>111</v>
      </c>
      <c r="D27" s="51">
        <v>-2555879.8464000002</v>
      </c>
      <c r="E27" s="44">
        <v>-1303795</v>
      </c>
      <c r="F27" s="25"/>
      <c r="G27" s="45">
        <v>-3859674.8464000002</v>
      </c>
      <c r="H27" s="45">
        <v>-651897.5</v>
      </c>
      <c r="I27" s="45">
        <v>-4511572.3464000002</v>
      </c>
      <c r="J27" s="27">
        <v>0.08</v>
      </c>
      <c r="K27" s="45">
        <v>-360925.78771200002</v>
      </c>
      <c r="L27" s="45">
        <v>-3498749.0586880003</v>
      </c>
      <c r="N27" s="15">
        <f t="shared" si="0"/>
        <v>-1303795</v>
      </c>
      <c r="P27"/>
      <c r="Q27" s="1">
        <f t="shared" si="1"/>
        <v>0</v>
      </c>
      <c r="R27"/>
    </row>
    <row r="28" spans="1:18" x14ac:dyDescent="0.25">
      <c r="B28" s="31" t="s">
        <v>96</v>
      </c>
      <c r="C28" s="32" t="s">
        <v>96</v>
      </c>
      <c r="D28" s="51">
        <v>0</v>
      </c>
      <c r="E28" s="44"/>
      <c r="F28" s="25"/>
      <c r="G28" s="45">
        <v>0</v>
      </c>
      <c r="H28" s="45">
        <v>0</v>
      </c>
      <c r="I28" s="45">
        <v>0</v>
      </c>
      <c r="J28" s="27">
        <v>0</v>
      </c>
      <c r="K28" s="45">
        <v>0</v>
      </c>
      <c r="L28" s="45">
        <v>0</v>
      </c>
      <c r="N28" s="15">
        <f t="shared" si="0"/>
        <v>0</v>
      </c>
      <c r="P28"/>
      <c r="Q28" s="1">
        <f t="shared" si="1"/>
        <v>0</v>
      </c>
      <c r="R28"/>
    </row>
    <row r="29" spans="1:18" ht="15.75" thickBot="1" x14ac:dyDescent="0.3">
      <c r="B29" s="31" t="s">
        <v>96</v>
      </c>
      <c r="C29" s="32" t="s">
        <v>96</v>
      </c>
      <c r="D29" s="51">
        <v>0</v>
      </c>
      <c r="E29" s="44"/>
      <c r="F29" s="25"/>
      <c r="G29" s="45">
        <v>0</v>
      </c>
      <c r="H29" s="45">
        <v>0</v>
      </c>
      <c r="I29" s="45">
        <v>0</v>
      </c>
      <c r="J29" s="27">
        <v>0</v>
      </c>
      <c r="K29" s="45">
        <v>0</v>
      </c>
      <c r="L29" s="45">
        <v>0</v>
      </c>
      <c r="N29" s="15">
        <f t="shared" si="0"/>
        <v>0</v>
      </c>
      <c r="P29"/>
      <c r="Q29" s="3">
        <f>SUM(Q4:Q28)</f>
        <v>130707205</v>
      </c>
      <c r="R29"/>
    </row>
    <row r="30" spans="1:18" ht="15.75" thickTop="1" x14ac:dyDescent="0.25">
      <c r="B30" s="31" t="s">
        <v>96</v>
      </c>
      <c r="C30" s="32" t="s">
        <v>96</v>
      </c>
      <c r="D30" s="51">
        <v>0</v>
      </c>
      <c r="E30" s="44"/>
      <c r="F30" s="25"/>
      <c r="G30" s="45">
        <v>0</v>
      </c>
      <c r="H30" s="45">
        <v>0</v>
      </c>
      <c r="I30" s="45">
        <v>0</v>
      </c>
      <c r="J30" s="27">
        <v>0</v>
      </c>
      <c r="K30" s="45">
        <v>0</v>
      </c>
      <c r="L30" s="45">
        <v>0</v>
      </c>
      <c r="N30" s="15">
        <f t="shared" si="0"/>
        <v>0</v>
      </c>
      <c r="P30"/>
      <c r="Q30"/>
      <c r="R30"/>
    </row>
    <row r="31" spans="1:18" x14ac:dyDescent="0.25">
      <c r="B31" s="31" t="s">
        <v>96</v>
      </c>
      <c r="C31" s="32" t="s">
        <v>96</v>
      </c>
      <c r="D31" s="51">
        <v>0</v>
      </c>
      <c r="E31" s="44"/>
      <c r="F31" s="25"/>
      <c r="G31" s="45">
        <v>0</v>
      </c>
      <c r="H31" s="45">
        <v>0</v>
      </c>
      <c r="I31" s="45">
        <v>0</v>
      </c>
      <c r="J31" s="27">
        <v>0</v>
      </c>
      <c r="K31" s="45">
        <v>0</v>
      </c>
      <c r="L31" s="45">
        <v>0</v>
      </c>
      <c r="N31" s="15">
        <f t="shared" si="0"/>
        <v>0</v>
      </c>
      <c r="P31"/>
      <c r="Q31"/>
      <c r="R31"/>
    </row>
    <row r="32" spans="1:18" x14ac:dyDescent="0.25">
      <c r="B32" s="31" t="s">
        <v>96</v>
      </c>
      <c r="C32" s="32" t="s">
        <v>96</v>
      </c>
      <c r="D32" s="51">
        <v>0</v>
      </c>
      <c r="E32" s="44"/>
      <c r="F32" s="25"/>
      <c r="G32" s="45">
        <v>0</v>
      </c>
      <c r="H32" s="45">
        <v>0</v>
      </c>
      <c r="I32" s="45">
        <v>0</v>
      </c>
      <c r="J32" s="27">
        <v>0</v>
      </c>
      <c r="K32" s="45">
        <v>0</v>
      </c>
      <c r="L32" s="45">
        <v>0</v>
      </c>
      <c r="N32" s="15">
        <f t="shared" si="0"/>
        <v>0</v>
      </c>
      <c r="P32"/>
      <c r="Q32"/>
      <c r="R32"/>
    </row>
    <row r="33" spans="2:18" x14ac:dyDescent="0.25">
      <c r="B33" s="31" t="s">
        <v>96</v>
      </c>
      <c r="C33" s="32" t="s">
        <v>96</v>
      </c>
      <c r="D33" s="51">
        <v>0</v>
      </c>
      <c r="E33" s="44"/>
      <c r="F33" s="25"/>
      <c r="G33" s="45">
        <v>0</v>
      </c>
      <c r="H33" s="45">
        <v>0</v>
      </c>
      <c r="I33" s="45">
        <v>0</v>
      </c>
      <c r="J33" s="27">
        <v>0</v>
      </c>
      <c r="K33" s="45">
        <v>0</v>
      </c>
      <c r="L33" s="45">
        <v>0</v>
      </c>
      <c r="N33" s="15">
        <f t="shared" si="0"/>
        <v>0</v>
      </c>
      <c r="P33"/>
      <c r="Q33"/>
      <c r="R33"/>
    </row>
    <row r="34" spans="2:18" x14ac:dyDescent="0.25">
      <c r="B34" s="31" t="s">
        <v>96</v>
      </c>
      <c r="C34" s="32" t="s">
        <v>96</v>
      </c>
      <c r="D34" s="51">
        <v>0</v>
      </c>
      <c r="E34" s="44"/>
      <c r="F34" s="25"/>
      <c r="G34" s="45">
        <v>0</v>
      </c>
      <c r="H34" s="45">
        <v>0</v>
      </c>
      <c r="I34" s="45">
        <v>0</v>
      </c>
      <c r="J34" s="27">
        <v>0</v>
      </c>
      <c r="K34" s="45">
        <v>0</v>
      </c>
      <c r="L34" s="45">
        <v>0</v>
      </c>
      <c r="N34" s="15">
        <f t="shared" si="0"/>
        <v>0</v>
      </c>
      <c r="P34"/>
      <c r="Q34"/>
      <c r="R34"/>
    </row>
    <row r="35" spans="2:18" ht="15.75" thickBot="1" x14ac:dyDescent="0.3">
      <c r="B35" s="31" t="s">
        <v>96</v>
      </c>
      <c r="C35" s="32" t="s">
        <v>96</v>
      </c>
      <c r="D35" s="51">
        <v>0</v>
      </c>
      <c r="E35" s="44"/>
      <c r="F35" s="25"/>
      <c r="G35" s="45">
        <v>0</v>
      </c>
      <c r="H35" s="45">
        <v>0</v>
      </c>
      <c r="I35" s="45">
        <v>0</v>
      </c>
      <c r="J35" s="27">
        <v>0</v>
      </c>
      <c r="K35" s="45">
        <v>0</v>
      </c>
      <c r="L35" s="45">
        <v>0</v>
      </c>
      <c r="N35" s="15">
        <f t="shared" si="0"/>
        <v>0</v>
      </c>
      <c r="P35"/>
      <c r="Q35"/>
      <c r="R35"/>
    </row>
    <row r="36" spans="2:18" ht="15.75" thickBot="1" x14ac:dyDescent="0.3">
      <c r="B36" s="34"/>
      <c r="C36" s="35" t="s">
        <v>97</v>
      </c>
      <c r="D36" s="48">
        <v>950050355.12740004</v>
      </c>
      <c r="E36" s="48">
        <v>130707205</v>
      </c>
      <c r="F36" s="36">
        <v>0</v>
      </c>
      <c r="G36" s="48">
        <v>1080757560.1274002</v>
      </c>
      <c r="H36" s="48">
        <v>65353602.5</v>
      </c>
      <c r="I36" s="48">
        <v>1141549212.6273999</v>
      </c>
      <c r="J36" s="37"/>
      <c r="K36" s="48">
        <v>93302791.820218027</v>
      </c>
      <c r="L36" s="48">
        <v>987454768.30718195</v>
      </c>
      <c r="P36"/>
      <c r="Q36"/>
      <c r="R36"/>
    </row>
    <row r="37" spans="2:18" x14ac:dyDescent="0.25">
      <c r="P37"/>
      <c r="Q37"/>
      <c r="R37"/>
    </row>
    <row r="38" spans="2:18" x14ac:dyDescent="0.25">
      <c r="P38"/>
      <c r="Q38"/>
      <c r="R38"/>
    </row>
    <row r="39" spans="2:18" x14ac:dyDescent="0.25">
      <c r="P39"/>
      <c r="Q39"/>
      <c r="R39"/>
    </row>
    <row r="40" spans="2:18" x14ac:dyDescent="0.25">
      <c r="P40"/>
      <c r="Q40"/>
      <c r="R40"/>
    </row>
    <row r="41" spans="2:18" x14ac:dyDescent="0.25">
      <c r="P41"/>
      <c r="Q41"/>
      <c r="R41"/>
    </row>
    <row r="42" spans="2:18" x14ac:dyDescent="0.25">
      <c r="P42"/>
      <c r="Q42"/>
      <c r="R42"/>
    </row>
    <row r="43" spans="2:18" x14ac:dyDescent="0.25">
      <c r="P43"/>
      <c r="Q43"/>
      <c r="R43"/>
    </row>
    <row r="44" spans="2:18" x14ac:dyDescent="0.25">
      <c r="P44"/>
      <c r="Q44"/>
      <c r="R44"/>
    </row>
    <row r="45" spans="2:18" x14ac:dyDescent="0.25">
      <c r="P45"/>
      <c r="Q45"/>
      <c r="R45"/>
    </row>
    <row r="46" spans="2:18" x14ac:dyDescent="0.25">
      <c r="P46"/>
      <c r="Q46"/>
      <c r="R46"/>
    </row>
    <row r="47" spans="2:18" x14ac:dyDescent="0.25">
      <c r="P47"/>
      <c r="Q47"/>
      <c r="R47"/>
    </row>
    <row r="48" spans="2:18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  <row r="54" spans="16:18" x14ac:dyDescent="0.25">
      <c r="P54"/>
      <c r="Q54"/>
      <c r="R54"/>
    </row>
    <row r="55" spans="16:18" x14ac:dyDescent="0.25">
      <c r="P55"/>
      <c r="Q55"/>
      <c r="R55"/>
    </row>
    <row r="56" spans="16:18" x14ac:dyDescent="0.25">
      <c r="P56"/>
      <c r="Q56"/>
      <c r="R56"/>
    </row>
    <row r="57" spans="16:18" x14ac:dyDescent="0.25">
      <c r="P57"/>
      <c r="Q57"/>
      <c r="R57"/>
    </row>
    <row r="58" spans="16:18" x14ac:dyDescent="0.25">
      <c r="P58"/>
      <c r="Q58"/>
      <c r="R58"/>
    </row>
    <row r="59" spans="16:18" x14ac:dyDescent="0.25">
      <c r="P59"/>
      <c r="Q59"/>
      <c r="R59"/>
    </row>
    <row r="60" spans="16:18" x14ac:dyDescent="0.25">
      <c r="P60"/>
      <c r="Q60"/>
      <c r="R60"/>
    </row>
    <row r="61" spans="16:18" x14ac:dyDescent="0.25">
      <c r="P61"/>
      <c r="Q61"/>
      <c r="R61"/>
    </row>
    <row r="62" spans="16:18" x14ac:dyDescent="0.25">
      <c r="P62"/>
      <c r="Q62"/>
    </row>
    <row r="63" spans="16:18" x14ac:dyDescent="0.25">
      <c r="P63"/>
      <c r="Q63"/>
    </row>
    <row r="64" spans="16:18" x14ac:dyDescent="0.25">
      <c r="P64"/>
      <c r="Q64"/>
    </row>
    <row r="65" spans="16:17" x14ac:dyDescent="0.25">
      <c r="P65"/>
      <c r="Q65"/>
    </row>
    <row r="66" spans="16:17" x14ac:dyDescent="0.25">
      <c r="P66"/>
      <c r="Q66"/>
    </row>
    <row r="67" spans="16:17" x14ac:dyDescent="0.25">
      <c r="P67"/>
      <c r="Q67"/>
    </row>
    <row r="68" spans="16:17" x14ac:dyDescent="0.25">
      <c r="P68"/>
      <c r="Q68"/>
    </row>
    <row r="69" spans="16:17" x14ac:dyDescent="0.25">
      <c r="P69"/>
      <c r="Q69"/>
    </row>
    <row r="70" spans="16:17" x14ac:dyDescent="0.25">
      <c r="P70"/>
      <c r="Q70"/>
    </row>
    <row r="71" spans="16:17" x14ac:dyDescent="0.25">
      <c r="P71"/>
      <c r="Q71"/>
    </row>
    <row r="72" spans="16:17" x14ac:dyDescent="0.25">
      <c r="P72"/>
      <c r="Q72"/>
    </row>
    <row r="73" spans="16:17" x14ac:dyDescent="0.25">
      <c r="P73"/>
      <c r="Q73"/>
    </row>
    <row r="74" spans="16:17" x14ac:dyDescent="0.25">
      <c r="P74"/>
      <c r="Q74"/>
    </row>
    <row r="75" spans="16:17" x14ac:dyDescent="0.25">
      <c r="P75"/>
      <c r="Q75"/>
    </row>
    <row r="76" spans="16:17" x14ac:dyDescent="0.25">
      <c r="P76"/>
      <c r="Q76"/>
    </row>
    <row r="77" spans="16:17" x14ac:dyDescent="0.25">
      <c r="P77"/>
      <c r="Q77"/>
    </row>
    <row r="78" spans="16:17" x14ac:dyDescent="0.25">
      <c r="P78"/>
      <c r="Q78"/>
    </row>
    <row r="79" spans="16:17" x14ac:dyDescent="0.25">
      <c r="P79"/>
      <c r="Q79"/>
    </row>
    <row r="80" spans="16:17" x14ac:dyDescent="0.25">
      <c r="P80"/>
      <c r="Q80"/>
    </row>
    <row r="81" spans="16:17" x14ac:dyDescent="0.25">
      <c r="P81"/>
      <c r="Q81"/>
    </row>
    <row r="82" spans="16:17" x14ac:dyDescent="0.25">
      <c r="P82"/>
      <c r="Q82"/>
    </row>
    <row r="83" spans="16:17" x14ac:dyDescent="0.25">
      <c r="P83"/>
      <c r="Q83"/>
    </row>
    <row r="84" spans="16:17" x14ac:dyDescent="0.25">
      <c r="P84"/>
      <c r="Q84"/>
    </row>
    <row r="85" spans="16:17" x14ac:dyDescent="0.25">
      <c r="P85"/>
      <c r="Q85"/>
    </row>
    <row r="86" spans="16:17" x14ac:dyDescent="0.25">
      <c r="P86"/>
      <c r="Q86"/>
    </row>
    <row r="87" spans="16:17" x14ac:dyDescent="0.25">
      <c r="P87"/>
      <c r="Q87"/>
    </row>
    <row r="88" spans="16:17" x14ac:dyDescent="0.25">
      <c r="P88"/>
      <c r="Q88"/>
    </row>
    <row r="89" spans="16:17" x14ac:dyDescent="0.25">
      <c r="P89"/>
      <c r="Q89"/>
    </row>
    <row r="90" spans="16:17" x14ac:dyDescent="0.25">
      <c r="P90"/>
      <c r="Q90"/>
    </row>
    <row r="91" spans="16:17" x14ac:dyDescent="0.25">
      <c r="P91"/>
      <c r="Q91"/>
    </row>
    <row r="92" spans="16:17" x14ac:dyDescent="0.25">
      <c r="P92"/>
      <c r="Q92"/>
    </row>
  </sheetData>
  <conditionalFormatting sqref="B4:F35">
    <cfRule type="expression" dxfId="0" priority="1" stopIfTrue="1">
      <formula>LEN(B4)&gt;0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314A-F7F1-491F-9402-428FDE4FD1BF}">
  <dimension ref="A1"/>
  <sheetViews>
    <sheetView workbookViewId="0"/>
  </sheetViews>
  <sheetFormatPr defaultColWidth="9.140625" defaultRowHeight="15" x14ac:dyDescent="0.25"/>
  <cols>
    <col min="1" max="16384" width="9.140625" style="59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464E4-2260-47CC-9EB3-C7ACFF18F700}">
  <dimension ref="A1:P75"/>
  <sheetViews>
    <sheetView tabSelected="1" zoomScale="85" zoomScaleNormal="85" workbookViewId="0">
      <pane ySplit="6" topLeftCell="A7" activePane="bottomLeft" state="frozenSplit"/>
      <selection activeCell="D36" sqref="D36"/>
      <selection pane="bottomLeft" activeCell="E10" sqref="E10"/>
    </sheetView>
  </sheetViews>
  <sheetFormatPr defaultRowHeight="12.75" x14ac:dyDescent="0.2"/>
  <cols>
    <col min="1" max="1" width="36.5703125" bestFit="1" customWidth="1"/>
    <col min="2" max="2" width="13.7109375" bestFit="1" customWidth="1"/>
    <col min="7" max="7" width="10.85546875" bestFit="1" customWidth="1"/>
    <col min="8" max="9" width="11.28515625" bestFit="1" customWidth="1"/>
    <col min="10" max="15" width="9.7109375" bestFit="1" customWidth="1"/>
  </cols>
  <sheetData>
    <row r="1" spans="1:16" ht="25.5" x14ac:dyDescent="0.2">
      <c r="A1" s="70" t="s">
        <v>20</v>
      </c>
    </row>
    <row r="2" spans="1:16" x14ac:dyDescent="0.2">
      <c r="A2" s="4"/>
    </row>
    <row r="3" spans="1:16" x14ac:dyDescent="0.2">
      <c r="A3" s="4" t="s">
        <v>21</v>
      </c>
    </row>
    <row r="4" spans="1:16" x14ac:dyDescent="0.2">
      <c r="A4" s="4"/>
    </row>
    <row r="6" spans="1:16" ht="13.5" thickBot="1" x14ac:dyDescent="0.25">
      <c r="G6" s="5">
        <v>2021</v>
      </c>
      <c r="H6" s="5">
        <v>2022</v>
      </c>
      <c r="I6" s="5">
        <v>2023</v>
      </c>
      <c r="J6" s="5">
        <v>2024</v>
      </c>
      <c r="K6" s="5">
        <v>2025</v>
      </c>
      <c r="L6" s="5">
        <v>2026</v>
      </c>
    </row>
    <row r="8" spans="1:16" x14ac:dyDescent="0.2">
      <c r="A8">
        <v>2021</v>
      </c>
      <c r="B8" t="s">
        <v>22</v>
      </c>
      <c r="G8" s="1">
        <f>+'AUC SCH 8 RATES'!T65</f>
        <v>-1350000</v>
      </c>
      <c r="H8" s="1">
        <f>+G8</f>
        <v>-1350000</v>
      </c>
      <c r="I8" s="1">
        <f>+H8</f>
        <v>-1350000</v>
      </c>
      <c r="J8" s="1"/>
      <c r="K8" s="1"/>
      <c r="L8" s="52"/>
      <c r="P8" s="1"/>
    </row>
    <row r="9" spans="1:16" x14ac:dyDescent="0.2">
      <c r="A9">
        <v>2022</v>
      </c>
      <c r="B9" t="s">
        <v>22</v>
      </c>
      <c r="G9" s="1"/>
      <c r="H9" s="1">
        <f>+'AUC SCH 8 RATES'!AE65</f>
        <v>270000</v>
      </c>
      <c r="I9" s="1">
        <f>+H9</f>
        <v>270000</v>
      </c>
      <c r="J9" s="1">
        <f>+I9</f>
        <v>270000</v>
      </c>
      <c r="K9" s="1"/>
      <c r="L9" s="52"/>
      <c r="P9" s="1"/>
    </row>
    <row r="10" spans="1:16" x14ac:dyDescent="0.2">
      <c r="A10">
        <v>2023</v>
      </c>
      <c r="B10" t="s">
        <v>22</v>
      </c>
      <c r="G10" s="1"/>
      <c r="H10" s="1"/>
      <c r="I10" s="1">
        <f>+'AUC SCH 8 RATES'!AP65</f>
        <v>216000</v>
      </c>
      <c r="J10" s="1">
        <f>+I10</f>
        <v>216000</v>
      </c>
      <c r="K10" s="1">
        <f>+J10</f>
        <v>216000</v>
      </c>
      <c r="L10" s="52"/>
      <c r="P10" s="1"/>
    </row>
    <row r="11" spans="1:16" x14ac:dyDescent="0.2">
      <c r="A11">
        <v>2024</v>
      </c>
      <c r="B11" t="s">
        <v>22</v>
      </c>
      <c r="G11" s="1"/>
      <c r="H11" s="1"/>
      <c r="I11" s="1"/>
      <c r="J11" s="1">
        <f>+'AUC SCH 8 RATES'!BA65</f>
        <v>172800</v>
      </c>
      <c r="K11" s="1">
        <f>+J11</f>
        <v>172800</v>
      </c>
      <c r="L11" s="52">
        <f>+K11</f>
        <v>172800</v>
      </c>
      <c r="P11" s="1"/>
    </row>
    <row r="12" spans="1:16" x14ac:dyDescent="0.2">
      <c r="A12">
        <v>2025</v>
      </c>
      <c r="B12" t="s">
        <v>22</v>
      </c>
      <c r="G12" s="1"/>
      <c r="H12" s="1"/>
      <c r="I12" s="1"/>
      <c r="J12" s="1"/>
      <c r="K12" s="1">
        <f>+'AUC SCH 8 RATES'!BL65</f>
        <v>138240</v>
      </c>
      <c r="L12" s="52">
        <f>+K12</f>
        <v>138240</v>
      </c>
      <c r="P12" s="1"/>
    </row>
    <row r="13" spans="1:16" x14ac:dyDescent="0.2">
      <c r="A13">
        <v>2026</v>
      </c>
      <c r="B13" t="s">
        <v>22</v>
      </c>
      <c r="G13" s="1"/>
      <c r="H13" s="1"/>
      <c r="I13" s="1"/>
      <c r="J13" s="1"/>
      <c r="K13" s="1"/>
      <c r="L13" s="52">
        <f>+'AUC SCH 8 RATES'!BW65</f>
        <v>110592</v>
      </c>
      <c r="P13" s="1"/>
    </row>
    <row r="14" spans="1:16" x14ac:dyDescent="0.2">
      <c r="A14">
        <v>2027</v>
      </c>
      <c r="B14" t="s">
        <v>22</v>
      </c>
      <c r="G14" s="1"/>
      <c r="H14" s="1"/>
      <c r="I14" s="1"/>
      <c r="J14" s="1"/>
      <c r="K14" s="1"/>
      <c r="L14" s="52"/>
      <c r="P14" s="1"/>
    </row>
    <row r="15" spans="1:16" x14ac:dyDescent="0.2">
      <c r="A15">
        <v>2028</v>
      </c>
      <c r="B15" t="s">
        <v>22</v>
      </c>
      <c r="G15" s="1"/>
      <c r="H15" s="1"/>
      <c r="I15" s="1"/>
      <c r="J15" s="1"/>
      <c r="K15" s="1"/>
      <c r="L15" s="52"/>
      <c r="P15" s="1"/>
    </row>
    <row r="16" spans="1:16" x14ac:dyDescent="0.2">
      <c r="A16">
        <v>2029</v>
      </c>
      <c r="B16" t="s">
        <v>22</v>
      </c>
      <c r="G16" s="1"/>
      <c r="H16" s="1"/>
      <c r="I16" s="1"/>
      <c r="J16" s="1"/>
      <c r="K16" s="1"/>
      <c r="L16" s="52"/>
      <c r="P16" s="1"/>
    </row>
    <row r="17" spans="1:16" x14ac:dyDescent="0.2">
      <c r="G17" s="1"/>
      <c r="H17" s="1"/>
      <c r="I17" s="1"/>
      <c r="J17" s="1"/>
      <c r="K17" s="1"/>
      <c r="L17" s="52"/>
      <c r="P17" s="1"/>
    </row>
    <row r="18" spans="1:16" x14ac:dyDescent="0.2">
      <c r="A18" t="s">
        <v>23</v>
      </c>
      <c r="G18" s="1"/>
      <c r="H18" s="1"/>
      <c r="I18" s="1"/>
      <c r="J18" s="1"/>
      <c r="K18" s="1"/>
      <c r="L18" s="52"/>
      <c r="P18" s="1"/>
    </row>
    <row r="19" spans="1:16" x14ac:dyDescent="0.2">
      <c r="G19" s="1"/>
      <c r="H19" s="1"/>
      <c r="I19" s="1"/>
      <c r="J19" s="1"/>
      <c r="K19" s="1"/>
      <c r="L19" s="52"/>
      <c r="P19" s="1"/>
    </row>
    <row r="20" spans="1:16" x14ac:dyDescent="0.2">
      <c r="A20">
        <v>2021</v>
      </c>
      <c r="G20" s="1">
        <f>-'AUC SCH 8 Accl CCA1.5multiplier'!T65</f>
        <v>300000</v>
      </c>
      <c r="H20" s="1">
        <f>+G20</f>
        <v>300000</v>
      </c>
      <c r="I20" s="1">
        <f>+H20</f>
        <v>300000</v>
      </c>
      <c r="J20" s="1"/>
      <c r="K20" s="1"/>
      <c r="L20" s="52"/>
      <c r="P20" s="1"/>
    </row>
    <row r="21" spans="1:16" x14ac:dyDescent="0.2">
      <c r="A21">
        <v>2022</v>
      </c>
      <c r="G21" s="1"/>
      <c r="H21" s="1">
        <f>-'AUC SCH 8 Accl CCA1.5multiplier'!AE65</f>
        <v>-60000</v>
      </c>
      <c r="I21" s="1">
        <f>+H21</f>
        <v>-60000</v>
      </c>
      <c r="J21" s="1">
        <f>+I21</f>
        <v>-60000</v>
      </c>
      <c r="K21" s="1"/>
      <c r="L21" s="52"/>
      <c r="P21" s="1"/>
    </row>
    <row r="22" spans="1:16" x14ac:dyDescent="0.2">
      <c r="A22">
        <v>2023</v>
      </c>
      <c r="G22" s="1"/>
      <c r="H22" s="1"/>
      <c r="I22" s="1">
        <f>-'AUC SCH 8 Accl CCA1.5multiplier'!AP65</f>
        <v>-48000</v>
      </c>
      <c r="J22" s="1">
        <f>+I22</f>
        <v>-48000</v>
      </c>
      <c r="K22" s="1">
        <f>+J22</f>
        <v>-48000</v>
      </c>
      <c r="L22" s="52"/>
      <c r="P22" s="1"/>
    </row>
    <row r="23" spans="1:16" x14ac:dyDescent="0.2">
      <c r="A23">
        <v>2024</v>
      </c>
      <c r="G23" s="1"/>
      <c r="H23" s="1"/>
      <c r="I23" s="1"/>
      <c r="J23" s="1">
        <f>-'AUC SCH 8 Accl CCA1.5multiplier'!BA65</f>
        <v>-38400</v>
      </c>
      <c r="K23" s="1">
        <f>+J23</f>
        <v>-38400</v>
      </c>
      <c r="L23" s="52">
        <f>+K23</f>
        <v>-38400</v>
      </c>
      <c r="P23" s="1"/>
    </row>
    <row r="24" spans="1:16" x14ac:dyDescent="0.2">
      <c r="A24">
        <v>2025</v>
      </c>
      <c r="G24" s="1"/>
      <c r="H24" s="1"/>
      <c r="I24" s="1"/>
      <c r="J24" s="1"/>
      <c r="K24" s="1">
        <f>-'AUC SCH 8 Accl CCA1.5multiplier'!BL65</f>
        <v>-30720</v>
      </c>
      <c r="L24" s="52">
        <f>+K24</f>
        <v>-30720</v>
      </c>
      <c r="P24" s="1"/>
    </row>
    <row r="25" spans="1:16" x14ac:dyDescent="0.2">
      <c r="A25">
        <v>2026</v>
      </c>
      <c r="G25" s="1"/>
      <c r="H25" s="1"/>
      <c r="I25" s="1"/>
      <c r="J25" s="1"/>
      <c r="K25" s="1"/>
      <c r="L25" s="52">
        <f>-'AUC SCH 8 Accl CCA1.5multiplier'!BW65</f>
        <v>-24576</v>
      </c>
      <c r="P25" s="1"/>
    </row>
    <row r="26" spans="1:16" x14ac:dyDescent="0.2">
      <c r="A26">
        <v>2027</v>
      </c>
      <c r="G26" s="1"/>
      <c r="H26" s="1"/>
      <c r="I26" s="1"/>
      <c r="J26" s="1"/>
      <c r="K26" s="1"/>
      <c r="L26" s="52"/>
      <c r="P26" s="1"/>
    </row>
    <row r="27" spans="1:16" x14ac:dyDescent="0.2">
      <c r="A27">
        <v>2028</v>
      </c>
      <c r="G27" s="1"/>
      <c r="H27" s="1"/>
      <c r="I27" s="1"/>
      <c r="J27" s="1"/>
      <c r="K27" s="1"/>
      <c r="L27" s="52"/>
      <c r="P27" s="1"/>
    </row>
    <row r="28" spans="1:16" x14ac:dyDescent="0.2">
      <c r="A28">
        <v>2029</v>
      </c>
      <c r="G28" s="1"/>
      <c r="H28" s="1"/>
      <c r="I28" s="1"/>
      <c r="J28" s="1"/>
      <c r="K28" s="1"/>
      <c r="L28" s="52"/>
      <c r="P28" s="1"/>
    </row>
    <row r="29" spans="1:16" x14ac:dyDescent="0.2">
      <c r="G29" s="1"/>
      <c r="H29" s="1"/>
      <c r="I29" s="1"/>
      <c r="J29" s="1"/>
      <c r="K29" s="1"/>
      <c r="L29" s="52"/>
      <c r="P29" s="1"/>
    </row>
    <row r="30" spans="1:16" x14ac:dyDescent="0.2">
      <c r="G30" s="2"/>
      <c r="H30" s="2"/>
      <c r="I30" s="2"/>
      <c r="J30" s="2"/>
      <c r="K30" s="2"/>
      <c r="L30" s="67"/>
      <c r="P30" s="1"/>
    </row>
    <row r="31" spans="1:16" x14ac:dyDescent="0.2">
      <c r="G31" s="1">
        <f t="shared" ref="G31:L31" si="0">SUM(G7:G30)</f>
        <v>-1050000</v>
      </c>
      <c r="H31" s="1">
        <f t="shared" si="0"/>
        <v>-840000</v>
      </c>
      <c r="I31" s="1">
        <f t="shared" si="0"/>
        <v>-672000</v>
      </c>
      <c r="J31" s="1">
        <f t="shared" si="0"/>
        <v>512400</v>
      </c>
      <c r="K31" s="1">
        <f t="shared" si="0"/>
        <v>409920</v>
      </c>
      <c r="L31" s="52">
        <f t="shared" si="0"/>
        <v>327936</v>
      </c>
      <c r="P31" s="1"/>
    </row>
    <row r="32" spans="1:16" x14ac:dyDescent="0.2">
      <c r="A32" t="s">
        <v>24</v>
      </c>
      <c r="G32" s="7">
        <v>0.26500000000000001</v>
      </c>
      <c r="H32" s="7">
        <v>0.26500000000000001</v>
      </c>
      <c r="I32" s="7">
        <v>0.26500000000000001</v>
      </c>
      <c r="J32" s="7">
        <v>0.26500000000000001</v>
      </c>
      <c r="K32" s="7">
        <v>0.26500000000000001</v>
      </c>
      <c r="L32" s="68">
        <v>0.26500000000000001</v>
      </c>
      <c r="P32" s="1"/>
    </row>
    <row r="33" spans="1:16" x14ac:dyDescent="0.2">
      <c r="A33" t="s">
        <v>25</v>
      </c>
      <c r="G33" s="1">
        <f t="shared" ref="G33:L33" si="1">+G31*G32</f>
        <v>-278250</v>
      </c>
      <c r="H33" s="1">
        <f t="shared" si="1"/>
        <v>-222600</v>
      </c>
      <c r="I33" s="1">
        <f t="shared" si="1"/>
        <v>-178080</v>
      </c>
      <c r="J33" s="1">
        <f t="shared" si="1"/>
        <v>135786</v>
      </c>
      <c r="K33" s="1">
        <f t="shared" si="1"/>
        <v>108628.8</v>
      </c>
      <c r="L33" s="52">
        <f t="shared" si="1"/>
        <v>86903.040000000008</v>
      </c>
      <c r="P33" s="1"/>
    </row>
    <row r="34" spans="1:16" x14ac:dyDescent="0.2">
      <c r="A34" t="s">
        <v>26</v>
      </c>
      <c r="E34" s="8">
        <f>1/(1-G32)</f>
        <v>1.3605442176870748</v>
      </c>
      <c r="G34" s="1">
        <f t="shared" ref="G34:L34" si="2">+G33*$E$34-G33</f>
        <v>-100321.42857142858</v>
      </c>
      <c r="H34" s="1">
        <f t="shared" si="2"/>
        <v>-80257.142857142841</v>
      </c>
      <c r="I34" s="1">
        <f t="shared" si="2"/>
        <v>-64205.71428571429</v>
      </c>
      <c r="J34" s="1">
        <f t="shared" si="2"/>
        <v>48956.85714285713</v>
      </c>
      <c r="K34" s="1">
        <f t="shared" si="2"/>
        <v>39165.485714285707</v>
      </c>
      <c r="L34" s="52">
        <f t="shared" si="2"/>
        <v>31332.388571428572</v>
      </c>
      <c r="P34" s="1"/>
    </row>
    <row r="35" spans="1:16" ht="13.5" thickBot="1" x14ac:dyDescent="0.25">
      <c r="A35" t="s">
        <v>27</v>
      </c>
      <c r="G35" s="3">
        <f t="shared" ref="G35:L35" si="3">SUM(G33:G34)</f>
        <v>-378571.42857142858</v>
      </c>
      <c r="H35" s="3">
        <f t="shared" si="3"/>
        <v>-302857.14285714284</v>
      </c>
      <c r="I35" s="3">
        <f t="shared" si="3"/>
        <v>-242285.71428571429</v>
      </c>
      <c r="J35" s="3">
        <f t="shared" si="3"/>
        <v>184742.85714285713</v>
      </c>
      <c r="K35" s="3">
        <f t="shared" si="3"/>
        <v>147794.28571428571</v>
      </c>
      <c r="L35" s="69">
        <f t="shared" si="3"/>
        <v>118235.42857142858</v>
      </c>
      <c r="P35" s="1"/>
    </row>
    <row r="36" spans="1:16" ht="13.5" thickTop="1" x14ac:dyDescent="0.2">
      <c r="G36" s="1"/>
      <c r="H36" s="1"/>
      <c r="I36" s="1"/>
      <c r="J36" s="1"/>
      <c r="K36" s="1"/>
      <c r="L36" s="52"/>
      <c r="P36" s="1"/>
    </row>
    <row r="37" spans="1:16" x14ac:dyDescent="0.2">
      <c r="G37" s="1"/>
      <c r="H37" s="1"/>
      <c r="I37" s="1"/>
      <c r="J37" s="1"/>
      <c r="K37" s="1"/>
      <c r="L37" s="52"/>
      <c r="P37" s="1"/>
    </row>
    <row r="38" spans="1:16" x14ac:dyDescent="0.2">
      <c r="A38" t="s">
        <v>28</v>
      </c>
      <c r="G38" s="1"/>
      <c r="H38" s="1"/>
      <c r="I38" s="1"/>
      <c r="J38" s="1"/>
      <c r="K38" s="1"/>
      <c r="L38" s="52"/>
      <c r="P38" s="1"/>
    </row>
    <row r="39" spans="1:16" x14ac:dyDescent="0.2">
      <c r="G39" s="1"/>
      <c r="H39" s="1"/>
      <c r="I39" s="1"/>
      <c r="J39" s="1"/>
      <c r="K39" s="1"/>
      <c r="L39" s="52"/>
      <c r="P39" s="1"/>
    </row>
    <row r="40" spans="1:16" x14ac:dyDescent="0.2">
      <c r="A40" t="s">
        <v>29</v>
      </c>
      <c r="G40" s="1">
        <f>+G35</f>
        <v>-378571.42857142858</v>
      </c>
      <c r="H40" s="1">
        <f t="shared" ref="H40:L40" si="4">+H35</f>
        <v>-302857.14285714284</v>
      </c>
      <c r="I40" s="1">
        <f t="shared" si="4"/>
        <v>-242285.71428571429</v>
      </c>
      <c r="J40" s="1">
        <f t="shared" si="4"/>
        <v>184742.85714285713</v>
      </c>
      <c r="K40" s="1">
        <f t="shared" si="4"/>
        <v>147794.28571428571</v>
      </c>
      <c r="L40" s="52">
        <f t="shared" si="4"/>
        <v>118235.42857142858</v>
      </c>
      <c r="P40" s="1"/>
    </row>
    <row r="41" spans="1:16" x14ac:dyDescent="0.2">
      <c r="A41" t="s">
        <v>6</v>
      </c>
      <c r="B41" s="6">
        <f>+IRM!C6</f>
        <v>1.5500000000000002E-2</v>
      </c>
      <c r="G41" s="1">
        <f>G40*(1+B41)</f>
        <v>-384439.28571428574</v>
      </c>
      <c r="H41" s="1">
        <f>H40*(1+B41)</f>
        <v>-307551.42857142858</v>
      </c>
      <c r="I41" s="1">
        <f>I40*(1+B41)</f>
        <v>-246041.14285714287</v>
      </c>
      <c r="J41" s="1">
        <f>J40*(1+B41)</f>
        <v>187606.37142857144</v>
      </c>
      <c r="K41" s="1">
        <f>K40*(1+B41)</f>
        <v>150085.09714285715</v>
      </c>
      <c r="L41" s="52">
        <f>L40*(1+B41)</f>
        <v>120068.07771428573</v>
      </c>
      <c r="P41" s="1"/>
    </row>
    <row r="42" spans="1:16" x14ac:dyDescent="0.2">
      <c r="A42" t="s">
        <v>8</v>
      </c>
      <c r="B42" s="6">
        <f>+IRM!C7</f>
        <v>1.4500000000000001E-2</v>
      </c>
      <c r="G42" s="1">
        <f t="shared" ref="G42:G48" si="5">G41*(1+B42)</f>
        <v>-390013.65535714285</v>
      </c>
      <c r="H42" s="1">
        <f t="shared" ref="H42:H49" si="6">H41*(1+B42)</f>
        <v>-312010.92428571428</v>
      </c>
      <c r="I42" s="1">
        <f t="shared" ref="I42:I50" si="7">I41*(1+B42)</f>
        <v>-249608.73942857143</v>
      </c>
      <c r="J42" s="1">
        <f t="shared" ref="J42:J51" si="8">J41*(1+B42)</f>
        <v>190326.66381428571</v>
      </c>
      <c r="K42" s="1">
        <f t="shared" ref="K42:K52" si="9">K41*(1+B42)</f>
        <v>152261.33105142857</v>
      </c>
      <c r="L42" s="52">
        <f t="shared" ref="L42:L53" si="10">L41*(1+B42)</f>
        <v>121809.06484114287</v>
      </c>
      <c r="P42" s="1"/>
    </row>
    <row r="43" spans="1:16" x14ac:dyDescent="0.2">
      <c r="A43" t="s">
        <v>9</v>
      </c>
      <c r="B43" s="6">
        <f>+IRM!C8</f>
        <v>1.95E-2</v>
      </c>
      <c r="G43" s="1">
        <f t="shared" si="5"/>
        <v>-397618.92163660715</v>
      </c>
      <c r="H43" s="1">
        <f t="shared" si="6"/>
        <v>-318095.13730928575</v>
      </c>
      <c r="I43" s="1">
        <f t="shared" si="7"/>
        <v>-254476.1098474286</v>
      </c>
      <c r="J43" s="1">
        <f t="shared" si="8"/>
        <v>194038.0337586643</v>
      </c>
      <c r="K43" s="1">
        <f t="shared" si="9"/>
        <v>155230.42700693145</v>
      </c>
      <c r="L43" s="52">
        <f t="shared" si="10"/>
        <v>124184.34160554517</v>
      </c>
      <c r="P43" s="1"/>
    </row>
    <row r="44" spans="1:16" x14ac:dyDescent="0.2">
      <c r="A44" t="s">
        <v>10</v>
      </c>
      <c r="B44" s="6">
        <f>+IRM!C9</f>
        <v>1.7499999999999998E-2</v>
      </c>
      <c r="G44" s="1">
        <f t="shared" si="5"/>
        <v>-404577.25276524783</v>
      </c>
      <c r="H44" s="1">
        <f t="shared" si="6"/>
        <v>-323661.80221219826</v>
      </c>
      <c r="I44" s="1">
        <f t="shared" si="7"/>
        <v>-258929.44176975862</v>
      </c>
      <c r="J44" s="1">
        <f t="shared" si="8"/>
        <v>197433.69934944093</v>
      </c>
      <c r="K44" s="1">
        <f t="shared" si="9"/>
        <v>157946.95947955275</v>
      </c>
      <c r="L44" s="52">
        <f t="shared" si="10"/>
        <v>126357.56758364222</v>
      </c>
      <c r="P44" s="1"/>
    </row>
    <row r="45" spans="1:16" x14ac:dyDescent="0.2">
      <c r="A45" t="s">
        <v>11</v>
      </c>
      <c r="B45" s="6">
        <f>+IRM!C10</f>
        <v>9.0000000000000011E-3</v>
      </c>
      <c r="G45" s="1">
        <f t="shared" si="5"/>
        <v>-408218.44804013503</v>
      </c>
      <c r="H45" s="1">
        <f t="shared" si="6"/>
        <v>-326574.75843210804</v>
      </c>
      <c r="I45" s="1">
        <f t="shared" si="7"/>
        <v>-261259.80674568642</v>
      </c>
      <c r="J45" s="1">
        <f t="shared" si="8"/>
        <v>199210.60264358588</v>
      </c>
      <c r="K45" s="1">
        <f t="shared" si="9"/>
        <v>159368.4821148687</v>
      </c>
      <c r="L45" s="52">
        <f t="shared" si="10"/>
        <v>127494.78569189498</v>
      </c>
    </row>
    <row r="46" spans="1:16" x14ac:dyDescent="0.2">
      <c r="A46" t="s">
        <v>12</v>
      </c>
      <c r="B46" s="6">
        <f>+IRM!C11</f>
        <v>1.2E-2</v>
      </c>
      <c r="G46" s="1">
        <f t="shared" si="5"/>
        <v>-413117.06941661664</v>
      </c>
      <c r="H46" s="1">
        <f t="shared" si="6"/>
        <v>-330493.65553329332</v>
      </c>
      <c r="I46" s="1">
        <f t="shared" si="7"/>
        <v>-264394.92442663468</v>
      </c>
      <c r="J46" s="1">
        <f t="shared" si="8"/>
        <v>201601.12987530892</v>
      </c>
      <c r="K46" s="1">
        <f t="shared" si="9"/>
        <v>161280.90390024713</v>
      </c>
      <c r="L46" s="52">
        <f t="shared" si="10"/>
        <v>129024.72312019773</v>
      </c>
    </row>
    <row r="47" spans="1:16" x14ac:dyDescent="0.2">
      <c r="A47" t="s">
        <v>13</v>
      </c>
      <c r="B47" s="6">
        <f>+IRM!C12</f>
        <v>1.7000000000000001E-2</v>
      </c>
      <c r="G47" s="1">
        <f t="shared" si="5"/>
        <v>-420140.05959669908</v>
      </c>
      <c r="H47" s="1">
        <f t="shared" si="6"/>
        <v>-336112.04767735925</v>
      </c>
      <c r="I47" s="1">
        <f t="shared" si="7"/>
        <v>-268889.63814188744</v>
      </c>
      <c r="J47" s="1">
        <f t="shared" si="8"/>
        <v>205028.34908318915</v>
      </c>
      <c r="K47" s="1">
        <f t="shared" si="9"/>
        <v>164022.67926655131</v>
      </c>
      <c r="L47" s="52">
        <f t="shared" si="10"/>
        <v>131218.14341324108</v>
      </c>
    </row>
    <row r="48" spans="1:16" x14ac:dyDescent="0.2">
      <c r="A48" t="s">
        <v>14</v>
      </c>
      <c r="B48" s="6">
        <f>+IRM!C13</f>
        <v>1.9E-2</v>
      </c>
      <c r="G48" s="1">
        <f t="shared" si="5"/>
        <v>-428122.72072903631</v>
      </c>
      <c r="H48" s="1">
        <f t="shared" si="6"/>
        <v>-342498.17658322904</v>
      </c>
      <c r="I48" s="1">
        <f t="shared" si="7"/>
        <v>-273998.54126658326</v>
      </c>
      <c r="J48" s="1">
        <f t="shared" si="8"/>
        <v>208923.88771576973</v>
      </c>
      <c r="K48" s="1">
        <f t="shared" si="9"/>
        <v>167139.11017261576</v>
      </c>
      <c r="L48" s="52">
        <f t="shared" si="10"/>
        <v>133711.28813809264</v>
      </c>
    </row>
    <row r="49" spans="1:12" x14ac:dyDescent="0.2">
      <c r="A49" t="s">
        <v>15</v>
      </c>
      <c r="B49" s="6">
        <f>+IRM!C14</f>
        <v>0.03</v>
      </c>
      <c r="H49" s="1">
        <f t="shared" si="6"/>
        <v>-352773.1218807259</v>
      </c>
      <c r="I49" s="1">
        <f t="shared" si="7"/>
        <v>-282218.49750458077</v>
      </c>
      <c r="J49" s="1">
        <f t="shared" si="8"/>
        <v>215191.60434724283</v>
      </c>
      <c r="K49" s="1">
        <f t="shared" si="9"/>
        <v>172153.28347779423</v>
      </c>
      <c r="L49" s="52">
        <f t="shared" si="10"/>
        <v>137722.62678223543</v>
      </c>
    </row>
    <row r="50" spans="1:12" x14ac:dyDescent="0.2">
      <c r="A50" t="s">
        <v>16</v>
      </c>
      <c r="B50" s="6">
        <f>+IRM!C15</f>
        <v>3.4000000000000002E-2</v>
      </c>
      <c r="I50" s="1">
        <f t="shared" si="7"/>
        <v>-291813.92641973653</v>
      </c>
      <c r="J50" s="1">
        <f t="shared" si="8"/>
        <v>222508.11889504909</v>
      </c>
      <c r="K50" s="1">
        <f t="shared" si="9"/>
        <v>178006.49511603924</v>
      </c>
      <c r="L50" s="52">
        <f t="shared" si="10"/>
        <v>142405.19609283144</v>
      </c>
    </row>
    <row r="51" spans="1:12" x14ac:dyDescent="0.2">
      <c r="A51" t="s">
        <v>17</v>
      </c>
      <c r="B51" s="6">
        <f>+IRM!C16</f>
        <v>4.4999999999999998E-2</v>
      </c>
      <c r="J51" s="1">
        <f t="shared" si="8"/>
        <v>232520.98424532628</v>
      </c>
      <c r="K51" s="1">
        <f t="shared" si="9"/>
        <v>186016.787396261</v>
      </c>
      <c r="L51" s="52">
        <f t="shared" si="10"/>
        <v>148813.42991700885</v>
      </c>
    </row>
    <row r="52" spans="1:12" x14ac:dyDescent="0.2">
      <c r="A52" t="s">
        <v>18</v>
      </c>
      <c r="B52" s="6">
        <f>+IRM!C17</f>
        <v>3.3000000000000002E-2</v>
      </c>
      <c r="K52" s="1">
        <f t="shared" si="9"/>
        <v>192155.3413803376</v>
      </c>
      <c r="L52" s="52">
        <f t="shared" si="10"/>
        <v>153724.27310427013</v>
      </c>
    </row>
    <row r="53" spans="1:12" x14ac:dyDescent="0.2">
      <c r="A53" t="s">
        <v>19</v>
      </c>
      <c r="B53" s="6">
        <f>+IRM!C18</f>
        <v>2.3E-2</v>
      </c>
      <c r="L53" s="52">
        <f t="shared" si="10"/>
        <v>157259.93138566834</v>
      </c>
    </row>
    <row r="54" spans="1:12" x14ac:dyDescent="0.2">
      <c r="A54" t="s">
        <v>30</v>
      </c>
      <c r="B54" s="6" t="s">
        <v>7</v>
      </c>
    </row>
    <row r="55" spans="1:12" x14ac:dyDescent="0.2">
      <c r="A55" t="s">
        <v>31</v>
      </c>
      <c r="B55" s="6" t="s">
        <v>7</v>
      </c>
    </row>
    <row r="56" spans="1:12" x14ac:dyDescent="0.2">
      <c r="A56" t="s">
        <v>32</v>
      </c>
      <c r="B56" s="6" t="s">
        <v>7</v>
      </c>
    </row>
    <row r="60" spans="1:12" x14ac:dyDescent="0.2">
      <c r="A60" t="s">
        <v>33</v>
      </c>
      <c r="G60" s="63">
        <f>+G48</f>
        <v>-428122.72072903631</v>
      </c>
      <c r="H60" s="63">
        <f>+H49</f>
        <v>-352773.1218807259</v>
      </c>
      <c r="I60" s="63">
        <f>+I50</f>
        <v>-291813.92641973653</v>
      </c>
      <c r="J60" s="63">
        <f>+J51</f>
        <v>232520.98424532628</v>
      </c>
      <c r="K60" s="63">
        <f>+K52</f>
        <v>192155.3413803376</v>
      </c>
      <c r="L60" s="63">
        <f>+L53</f>
        <v>157259.93138566834</v>
      </c>
    </row>
    <row r="62" spans="1:12" x14ac:dyDescent="0.2">
      <c r="A62" t="s">
        <v>34</v>
      </c>
      <c r="G62" s="9">
        <f>SUM($G$60:G60)</f>
        <v>-428122.72072903631</v>
      </c>
      <c r="H62" s="9">
        <f>SUM($G$60:H60)</f>
        <v>-780895.84260976221</v>
      </c>
      <c r="I62" s="9">
        <f>SUM($G$60:I60)</f>
        <v>-1072709.7690294988</v>
      </c>
      <c r="J62" s="9">
        <f>SUM($G$60:J60)</f>
        <v>-840188.78478417255</v>
      </c>
      <c r="K62" s="9">
        <f>SUM($G$60:K60)</f>
        <v>-648033.44340383494</v>
      </c>
      <c r="L62" s="9">
        <f>SUM($G$60:L60)</f>
        <v>-490773.5120181666</v>
      </c>
    </row>
    <row r="66" spans="1:12" x14ac:dyDescent="0.2">
      <c r="A66" t="s">
        <v>35</v>
      </c>
    </row>
    <row r="67" spans="1:12" ht="13.5" thickBot="1" x14ac:dyDescent="0.25">
      <c r="G67" s="5">
        <f t="shared" ref="G67:L67" si="11">+G6</f>
        <v>2021</v>
      </c>
      <c r="H67" s="5">
        <f t="shared" si="11"/>
        <v>2022</v>
      </c>
      <c r="I67" s="5">
        <f t="shared" si="11"/>
        <v>2023</v>
      </c>
      <c r="J67" s="5">
        <f t="shared" si="11"/>
        <v>2024</v>
      </c>
      <c r="K67" s="5">
        <f t="shared" si="11"/>
        <v>2025</v>
      </c>
      <c r="L67" s="5">
        <f t="shared" si="11"/>
        <v>2026</v>
      </c>
    </row>
    <row r="68" spans="1:12" x14ac:dyDescent="0.2">
      <c r="A68" t="s">
        <v>1</v>
      </c>
      <c r="B68" s="6">
        <f>+'AUC SCH 8 RATES'!B35</f>
        <v>7.1143202991682183E-2</v>
      </c>
      <c r="G68" s="1">
        <f>-G60*$B$68</f>
        <v>30458.021626177091</v>
      </c>
      <c r="H68" s="1">
        <f>-$H$60*B68</f>
        <v>25097.409819969922</v>
      </c>
      <c r="I68" s="1">
        <f>-$I$60*B68</f>
        <v>20760.577403079125</v>
      </c>
      <c r="J68" s="1">
        <f>-$J$60*B68</f>
        <v>-16542.287581990982</v>
      </c>
      <c r="K68" s="1">
        <f>-$K$60*B68</f>
        <v>-13670.546457757346</v>
      </c>
      <c r="L68" s="1">
        <f>-$L$60*B68</f>
        <v>-11187.975221028615</v>
      </c>
    </row>
    <row r="69" spans="1:12" x14ac:dyDescent="0.2">
      <c r="A69" t="s">
        <v>2</v>
      </c>
      <c r="B69" s="6">
        <f>+'AUC SCH 8 RATES'!C35</f>
        <v>0.38571054669976046</v>
      </c>
      <c r="G69" s="1">
        <f>-$G$60*B69</f>
        <v>165131.44866698547</v>
      </c>
      <c r="H69" s="1">
        <f>-$H$60*B69</f>
        <v>136068.31370159602</v>
      </c>
      <c r="I69" s="1">
        <f>-$I$60*B69</f>
        <v>112555.70909396025</v>
      </c>
      <c r="J69" s="1">
        <f>-$J$60*B69</f>
        <v>-89685.795952431188</v>
      </c>
      <c r="K69" s="1">
        <f>-$K$60*B69</f>
        <v>-74116.341775089124</v>
      </c>
      <c r="L69" s="1">
        <f>-$L$60*B69</f>
        <v>-60656.814108732957</v>
      </c>
    </row>
    <row r="70" spans="1:12" x14ac:dyDescent="0.2">
      <c r="A70" t="s">
        <v>3</v>
      </c>
      <c r="B70" s="6">
        <f>+'AUC SCH 8 RATES'!D35</f>
        <v>6.6792230330071756E-2</v>
      </c>
      <c r="G70" s="1">
        <f>-$G$60*B70</f>
        <v>28595.271372470779</v>
      </c>
      <c r="H70" s="1">
        <f>-$H$60*B70</f>
        <v>23562.503610915919</v>
      </c>
      <c r="I70" s="1">
        <f>-$I$60*B70</f>
        <v>19490.902986949655</v>
      </c>
      <c r="J70" s="1">
        <f>-$J$60*B70</f>
        <v>-15530.595136288819</v>
      </c>
      <c r="K70" s="1">
        <f>-$K$60*B70</f>
        <v>-12834.483820629077</v>
      </c>
      <c r="L70" s="1">
        <f>-$L$60*B70</f>
        <v>-10503.74155880284</v>
      </c>
    </row>
    <row r="71" spans="1:12" x14ac:dyDescent="0.2">
      <c r="A71" t="s">
        <v>4</v>
      </c>
      <c r="B71" s="6">
        <f>+'AUC SCH 8 RATES'!E35</f>
        <v>0.21676849598825032</v>
      </c>
      <c r="G71" s="1">
        <f>-$G$60*B71</f>
        <v>92803.518270830915</v>
      </c>
      <c r="H71" s="1">
        <f>-$H$60*B71</f>
        <v>76470.099055164668</v>
      </c>
      <c r="I71" s="1">
        <f>-$I$60*B71</f>
        <v>63256.065938432228</v>
      </c>
      <c r="J71" s="1">
        <f>-$J$60*B71</f>
        <v>-50403.224040567024</v>
      </c>
      <c r="K71" s="1">
        <f>-$K$60*B71</f>
        <v>-41653.224347124582</v>
      </c>
      <c r="L71" s="1">
        <f>-$L$60*B71</f>
        <v>-34088.998805686766</v>
      </c>
    </row>
    <row r="72" spans="1:12" x14ac:dyDescent="0.2">
      <c r="A72" t="s">
        <v>5</v>
      </c>
      <c r="B72" s="6">
        <f>+'AUC SCH 8 RATES'!F35</f>
        <v>0.25958552399023521</v>
      </c>
      <c r="G72" s="1">
        <f>-$G$60*B72</f>
        <v>111134.46079257202</v>
      </c>
      <c r="H72" s="1">
        <f>-$H$60*B72</f>
        <v>91574.795693079344</v>
      </c>
      <c r="I72" s="1">
        <f>-$I$60*B72</f>
        <v>75750.670997315246</v>
      </c>
      <c r="J72" s="1">
        <f>-$J$60*B72</f>
        <v>-60359.081534048251</v>
      </c>
      <c r="K72" s="1">
        <f>-$K$60*B72</f>
        <v>-49880.744979737465</v>
      </c>
      <c r="L72" s="1">
        <f>-$L$60*B72</f>
        <v>-40822.401691417152</v>
      </c>
    </row>
    <row r="74" spans="1:12" ht="13.5" thickBot="1" x14ac:dyDescent="0.25">
      <c r="B74" s="6">
        <f>SUM(B68:B73)</f>
        <v>1</v>
      </c>
      <c r="G74" s="66">
        <f t="shared" ref="G74:L74" si="12">SUM(G68:G73)</f>
        <v>428122.72072903626</v>
      </c>
      <c r="H74" s="66">
        <f t="shared" si="12"/>
        <v>352773.1218807259</v>
      </c>
      <c r="I74" s="66">
        <f t="shared" si="12"/>
        <v>291813.92641973653</v>
      </c>
      <c r="J74" s="66">
        <f t="shared" si="12"/>
        <v>-232520.98424532625</v>
      </c>
      <c r="K74" s="66">
        <f t="shared" si="12"/>
        <v>-192155.3413803376</v>
      </c>
      <c r="L74" s="66">
        <f t="shared" si="12"/>
        <v>-157259.93138566831</v>
      </c>
    </row>
    <row r="75" spans="1:12" ht="13.5" thickTop="1" x14ac:dyDescent="0.2">
      <c r="G75" s="9">
        <f t="shared" ref="G75:L75" si="13">+G74+G60</f>
        <v>0</v>
      </c>
      <c r="H75" s="9">
        <f t="shared" si="13"/>
        <v>0</v>
      </c>
      <c r="I75" s="9">
        <f t="shared" si="13"/>
        <v>0</v>
      </c>
      <c r="J75" s="9">
        <f t="shared" si="13"/>
        <v>0</v>
      </c>
      <c r="K75" s="9">
        <f t="shared" si="13"/>
        <v>0</v>
      </c>
      <c r="L75" s="9">
        <f t="shared" si="1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B7C73-B864-44F5-83C7-19A208294399}">
  <dimension ref="A3:DV94"/>
  <sheetViews>
    <sheetView zoomScale="85" zoomScaleNormal="85" workbookViewId="0"/>
  </sheetViews>
  <sheetFormatPr defaultRowHeight="12.75" x14ac:dyDescent="0.2"/>
  <cols>
    <col min="2" max="7" width="13.140625" bestFit="1" customWidth="1"/>
    <col min="14" max="14" width="10.5703125" bestFit="1" customWidth="1"/>
    <col min="16" max="16" width="13.42578125" bestFit="1" customWidth="1"/>
    <col min="17" max="17" width="10.5703125" bestFit="1" customWidth="1"/>
    <col min="18" max="18" width="13.28515625" bestFit="1" customWidth="1"/>
    <col min="20" max="20" width="11.28515625" bestFit="1" customWidth="1"/>
    <col min="21" max="21" width="11.5703125" bestFit="1" customWidth="1"/>
  </cols>
  <sheetData>
    <row r="3" spans="1:126" ht="15" x14ac:dyDescent="0.25">
      <c r="A3" s="56"/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36</v>
      </c>
      <c r="H3" s="56"/>
      <c r="I3" s="56"/>
      <c r="L3" s="72" t="s">
        <v>37</v>
      </c>
      <c r="M3" s="72"/>
      <c r="N3" s="72"/>
      <c r="O3" s="72"/>
      <c r="P3" s="72"/>
      <c r="Q3" s="72"/>
      <c r="R3" s="72"/>
      <c r="S3" s="72"/>
      <c r="T3" s="72"/>
      <c r="U3" s="72"/>
      <c r="W3" s="72" t="str">
        <f>(LEFT(L3,4)+1)&amp;" - $1.5MM Immediate Expensing"</f>
        <v>2022 - $1.5MM Immediate Expensing</v>
      </c>
      <c r="X3" s="72"/>
      <c r="Y3" s="72"/>
      <c r="Z3" s="72"/>
      <c r="AA3" s="72"/>
      <c r="AB3" s="72"/>
      <c r="AC3" s="72"/>
      <c r="AD3" s="72"/>
      <c r="AE3" s="72"/>
      <c r="AF3" s="72"/>
      <c r="AH3" s="72" t="str">
        <f>(LEFT(W3,4)+1)&amp;" - $1.5MM Immediate Expensing"</f>
        <v>2023 - $1.5MM Immediate Expensing</v>
      </c>
      <c r="AI3" s="72"/>
      <c r="AJ3" s="72"/>
      <c r="AK3" s="72"/>
      <c r="AL3" s="72"/>
      <c r="AM3" s="72"/>
      <c r="AN3" s="72"/>
      <c r="AO3" s="72"/>
      <c r="AP3" s="72"/>
      <c r="AQ3" s="72"/>
      <c r="AS3" s="72" t="str">
        <f>(LEFT(AH3,4)+1)&amp;" - $1.5MM Immediate Expensing"</f>
        <v>2024 - $1.5MM Immediate Expensing</v>
      </c>
      <c r="AT3" s="72"/>
      <c r="AU3" s="72"/>
      <c r="AV3" s="72"/>
      <c r="AW3" s="72"/>
      <c r="AX3" s="72"/>
      <c r="AY3" s="72"/>
      <c r="AZ3" s="72"/>
      <c r="BA3" s="72"/>
      <c r="BB3" s="72"/>
      <c r="BD3" s="72" t="str">
        <f>(LEFT(AS3,4)+1)&amp;" - $1.5MM Immediate Expensing"</f>
        <v>2025 - $1.5MM Immediate Expensing</v>
      </c>
      <c r="BE3" s="72"/>
      <c r="BF3" s="72"/>
      <c r="BG3" s="72"/>
      <c r="BH3" s="72"/>
      <c r="BI3" s="72"/>
      <c r="BJ3" s="72"/>
      <c r="BK3" s="72"/>
      <c r="BL3" s="72"/>
      <c r="BM3" s="72"/>
      <c r="BN3" s="10"/>
      <c r="BO3" s="72" t="str">
        <f>(LEFT(BD3,4)+1)&amp;" - $1.5MM Immediate Expensing"</f>
        <v>2026 - $1.5MM Immediate Expensing</v>
      </c>
      <c r="BP3" s="72"/>
      <c r="BQ3" s="72"/>
      <c r="BR3" s="72"/>
      <c r="BS3" s="72"/>
      <c r="BT3" s="72"/>
      <c r="BU3" s="72"/>
      <c r="BV3" s="72"/>
      <c r="BW3" s="72"/>
      <c r="BX3" s="72"/>
      <c r="BY3" s="10"/>
      <c r="BZ3" s="72" t="str">
        <f>(LEFT(BO3,4)+1)&amp;" - $1.5MM Immediate Expensing"</f>
        <v>2027 - $1.5MM Immediate Expensing</v>
      </c>
      <c r="CA3" s="72"/>
      <c r="CB3" s="72"/>
      <c r="CC3" s="72"/>
      <c r="CD3" s="72"/>
      <c r="CE3" s="72"/>
      <c r="CF3" s="72"/>
      <c r="CG3" s="72"/>
      <c r="CH3" s="72"/>
      <c r="CI3" s="72"/>
      <c r="CJ3" s="10"/>
      <c r="CK3" s="72" t="str">
        <f>(LEFT(BZ3,4)+1)&amp;" - $1.5MM Immediate Expensing"</f>
        <v>2028 - $1.5MM Immediate Expensing</v>
      </c>
      <c r="CL3" s="72"/>
      <c r="CM3" s="72"/>
      <c r="CN3" s="72"/>
      <c r="CO3" s="72"/>
      <c r="CP3" s="72"/>
      <c r="CQ3" s="72"/>
      <c r="CR3" s="72"/>
      <c r="CS3" s="72"/>
      <c r="CT3" s="72"/>
      <c r="CU3" s="10"/>
      <c r="CV3" s="72" t="str">
        <f>(LEFT(CK3,4)+1)&amp;" - $1.5MM Immediate Expensing"</f>
        <v>2029 - $1.5MM Immediate Expensing</v>
      </c>
      <c r="CW3" s="72"/>
      <c r="CX3" s="72"/>
      <c r="CY3" s="72"/>
      <c r="CZ3" s="72"/>
      <c r="DA3" s="72"/>
      <c r="DB3" s="72"/>
      <c r="DC3" s="72"/>
      <c r="DD3" s="72"/>
      <c r="DE3" s="72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</row>
    <row r="4" spans="1:126" ht="45.75" thickBot="1" x14ac:dyDescent="0.3">
      <c r="A4" s="56" t="s">
        <v>38</v>
      </c>
      <c r="B4" s="56" t="s">
        <v>39</v>
      </c>
      <c r="C4" s="56" t="s">
        <v>39</v>
      </c>
      <c r="D4" s="56" t="s">
        <v>39</v>
      </c>
      <c r="E4" s="56" t="s">
        <v>39</v>
      </c>
      <c r="F4" s="56" t="s">
        <v>39</v>
      </c>
      <c r="G4" s="56" t="s">
        <v>39</v>
      </c>
      <c r="H4" s="56" t="s">
        <v>40</v>
      </c>
      <c r="I4" s="56" t="s">
        <v>41</v>
      </c>
      <c r="L4" s="11" t="s">
        <v>38</v>
      </c>
      <c r="M4" s="11" t="s">
        <v>42</v>
      </c>
      <c r="N4" s="11" t="s">
        <v>43</v>
      </c>
      <c r="O4" s="11"/>
      <c r="P4" s="11" t="s">
        <v>39</v>
      </c>
      <c r="Q4" s="53" t="s">
        <v>44</v>
      </c>
      <c r="R4" s="11" t="s">
        <v>45</v>
      </c>
      <c r="S4" s="11" t="s">
        <v>46</v>
      </c>
      <c r="T4" s="11" t="s">
        <v>47</v>
      </c>
      <c r="U4" s="11" t="s">
        <v>48</v>
      </c>
      <c r="W4" s="11" t="s">
        <v>38</v>
      </c>
      <c r="X4" s="11" t="s">
        <v>42</v>
      </c>
      <c r="Y4" s="11" t="s">
        <v>43</v>
      </c>
      <c r="Z4" s="11"/>
      <c r="AA4" s="11" t="s">
        <v>39</v>
      </c>
      <c r="AB4" s="53" t="s">
        <v>44</v>
      </c>
      <c r="AC4" s="11" t="s">
        <v>45</v>
      </c>
      <c r="AD4" s="11" t="s">
        <v>46</v>
      </c>
      <c r="AE4" s="11" t="s">
        <v>47</v>
      </c>
      <c r="AF4" s="11" t="s">
        <v>48</v>
      </c>
      <c r="AH4" s="11" t="s">
        <v>38</v>
      </c>
      <c r="AI4" s="11" t="s">
        <v>42</v>
      </c>
      <c r="AJ4" s="11" t="s">
        <v>43</v>
      </c>
      <c r="AK4" s="11"/>
      <c r="AL4" s="11" t="s">
        <v>39</v>
      </c>
      <c r="AM4" s="53" t="s">
        <v>44</v>
      </c>
      <c r="AN4" s="11" t="s">
        <v>45</v>
      </c>
      <c r="AO4" s="11" t="s">
        <v>46</v>
      </c>
      <c r="AP4" s="11" t="s">
        <v>47</v>
      </c>
      <c r="AQ4" s="11" t="s">
        <v>48</v>
      </c>
      <c r="AS4" s="11" t="s">
        <v>38</v>
      </c>
      <c r="AT4" s="11" t="s">
        <v>42</v>
      </c>
      <c r="AU4" s="11" t="s">
        <v>43</v>
      </c>
      <c r="AV4" s="11"/>
      <c r="AW4" s="11" t="s">
        <v>39</v>
      </c>
      <c r="AX4" s="53" t="s">
        <v>44</v>
      </c>
      <c r="AY4" s="11" t="s">
        <v>45</v>
      </c>
      <c r="AZ4" s="11" t="s">
        <v>46</v>
      </c>
      <c r="BA4" s="11" t="s">
        <v>47</v>
      </c>
      <c r="BB4" s="11" t="s">
        <v>48</v>
      </c>
      <c r="BD4" s="11" t="s">
        <v>38</v>
      </c>
      <c r="BE4" s="11" t="s">
        <v>42</v>
      </c>
      <c r="BF4" s="11" t="s">
        <v>43</v>
      </c>
      <c r="BG4" s="11"/>
      <c r="BH4" s="11" t="s">
        <v>39</v>
      </c>
      <c r="BI4" s="53" t="s">
        <v>44</v>
      </c>
      <c r="BJ4" s="11" t="s">
        <v>45</v>
      </c>
      <c r="BK4" s="11" t="s">
        <v>46</v>
      </c>
      <c r="BL4" s="11" t="s">
        <v>47</v>
      </c>
      <c r="BM4" s="11" t="s">
        <v>48</v>
      </c>
      <c r="BN4" s="10"/>
      <c r="BO4" s="11" t="s">
        <v>38</v>
      </c>
      <c r="BP4" s="11" t="s">
        <v>42</v>
      </c>
      <c r="BQ4" s="11" t="s">
        <v>43</v>
      </c>
      <c r="BR4" s="11"/>
      <c r="BS4" s="11" t="s">
        <v>39</v>
      </c>
      <c r="BT4" s="53" t="s">
        <v>44</v>
      </c>
      <c r="BU4" s="11" t="s">
        <v>45</v>
      </c>
      <c r="BV4" s="11" t="s">
        <v>46</v>
      </c>
      <c r="BW4" s="11" t="s">
        <v>47</v>
      </c>
      <c r="BX4" s="11" t="s">
        <v>48</v>
      </c>
      <c r="BY4" s="10"/>
      <c r="BZ4" s="11" t="s">
        <v>38</v>
      </c>
      <c r="CA4" s="11" t="s">
        <v>42</v>
      </c>
      <c r="CB4" s="11" t="s">
        <v>43</v>
      </c>
      <c r="CC4" s="11"/>
      <c r="CD4" s="11" t="s">
        <v>39</v>
      </c>
      <c r="CE4" s="53" t="s">
        <v>44</v>
      </c>
      <c r="CF4" s="11" t="s">
        <v>45</v>
      </c>
      <c r="CG4" s="11" t="s">
        <v>46</v>
      </c>
      <c r="CH4" s="11" t="s">
        <v>47</v>
      </c>
      <c r="CI4" s="11" t="s">
        <v>48</v>
      </c>
      <c r="CJ4" s="10"/>
      <c r="CK4" s="11" t="s">
        <v>38</v>
      </c>
      <c r="CL4" s="11" t="s">
        <v>42</v>
      </c>
      <c r="CM4" s="11" t="s">
        <v>43</v>
      </c>
      <c r="CN4" s="11"/>
      <c r="CO4" s="11" t="s">
        <v>39</v>
      </c>
      <c r="CP4" s="53" t="s">
        <v>44</v>
      </c>
      <c r="CQ4" s="11" t="s">
        <v>45</v>
      </c>
      <c r="CR4" s="11" t="s">
        <v>46</v>
      </c>
      <c r="CS4" s="11" t="s">
        <v>47</v>
      </c>
      <c r="CT4" s="11" t="s">
        <v>48</v>
      </c>
      <c r="CU4" s="10"/>
      <c r="CV4" s="11" t="s">
        <v>38</v>
      </c>
      <c r="CW4" s="11" t="s">
        <v>42</v>
      </c>
      <c r="CX4" s="11" t="s">
        <v>43</v>
      </c>
      <c r="CY4" s="11"/>
      <c r="CZ4" s="11" t="s">
        <v>39</v>
      </c>
      <c r="DA4" s="53" t="s">
        <v>44</v>
      </c>
      <c r="DB4" s="11" t="s">
        <v>45</v>
      </c>
      <c r="DC4" s="11" t="s">
        <v>46</v>
      </c>
      <c r="DD4" s="11" t="s">
        <v>47</v>
      </c>
      <c r="DE4" s="11" t="s">
        <v>48</v>
      </c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</row>
    <row r="5" spans="1:126" ht="15" x14ac:dyDescent="0.25">
      <c r="A5" s="12">
        <v>1</v>
      </c>
      <c r="B5" s="1">
        <f>SUMIFS('BRZ SCH 8 Rates'!O:O,'BRZ SCH 8 Rates'!N:N,'AUC SCH 8 RATES'!A5)</f>
        <v>1230229.5968611627</v>
      </c>
      <c r="C5" s="1">
        <f>SUMIFS('ERZ SCH 8 Rates '!Q:Q,'ERZ SCH 8 Rates '!P:P,'AUC SCH 8 RATES'!A5)</f>
        <v>7195855</v>
      </c>
      <c r="D5" s="1">
        <f>SUMIFS('GRZ SCH 8 Rates'!Q:Q,'GRZ SCH 8 Rates'!P:P,'AUC SCH 8 RATES'!A5)</f>
        <v>804000</v>
      </c>
      <c r="E5" s="1">
        <f>SUMIFS('HRZ SCH 8 Rates'!Q:Q,'HRZ SCH 8 Rates'!P:P,'AUC SCH 8 RATES'!A5)</f>
        <v>395000</v>
      </c>
      <c r="F5" s="1">
        <f>SUMIFS('PRZ SCH 8 Rates'!Q:Q,'PRZ SCH 8 Rates'!P:P,'AUC SCH 8 RATES'!A5)</f>
        <v>422000</v>
      </c>
      <c r="G5" s="1">
        <f>SUM(B5:F5)</f>
        <v>10047084.596861163</v>
      </c>
      <c r="H5" s="61" t="s">
        <v>49</v>
      </c>
      <c r="I5" s="1"/>
      <c r="J5" s="1"/>
      <c r="K5" s="1"/>
      <c r="L5" s="12">
        <v>1</v>
      </c>
      <c r="M5" s="1"/>
      <c r="N5" s="1"/>
      <c r="O5" s="1"/>
      <c r="P5" s="52">
        <f>IF(N5+O5&lt;0,0,N5+O5)</f>
        <v>0</v>
      </c>
      <c r="Q5" s="1">
        <f>P5</f>
        <v>0</v>
      </c>
      <c r="R5" s="1">
        <f>+M5+Q5</f>
        <v>0</v>
      </c>
      <c r="S5" s="13">
        <v>0.04</v>
      </c>
      <c r="T5" s="1">
        <f>-R5*S5</f>
        <v>0</v>
      </c>
      <c r="U5" s="1">
        <f>+M5+P5+T5</f>
        <v>0</v>
      </c>
      <c r="W5" s="12">
        <v>1</v>
      </c>
      <c r="X5" s="1">
        <f>+U5</f>
        <v>0</v>
      </c>
      <c r="Y5" s="1"/>
      <c r="Z5" s="1"/>
      <c r="AA5" s="52">
        <f>IF(Y5+Z5&lt;0,0,Y5+Z5)</f>
        <v>0</v>
      </c>
      <c r="AB5" s="1">
        <f>AA5*1.5</f>
        <v>0</v>
      </c>
      <c r="AC5" s="1">
        <f>+X5+AB5</f>
        <v>0</v>
      </c>
      <c r="AD5" s="13">
        <v>0.04</v>
      </c>
      <c r="AE5" s="1">
        <f>-+AC5*AD5</f>
        <v>0</v>
      </c>
      <c r="AF5" s="1">
        <f>+X5+AA5+AE5</f>
        <v>0</v>
      </c>
      <c r="AH5" s="12">
        <v>1</v>
      </c>
      <c r="AI5" s="1">
        <f>AF5</f>
        <v>0</v>
      </c>
      <c r="AJ5" s="1"/>
      <c r="AK5" s="1"/>
      <c r="AL5" s="52">
        <f>IF(AJ5+AK5&lt;0,0,AJ5+AK5)</f>
        <v>0</v>
      </c>
      <c r="AM5" s="1">
        <f>AL5*1.5</f>
        <v>0</v>
      </c>
      <c r="AN5" s="1">
        <f>+AI5+AM5</f>
        <v>0</v>
      </c>
      <c r="AO5" s="13">
        <v>0.04</v>
      </c>
      <c r="AP5" s="1">
        <f>-+AN5*AO5</f>
        <v>0</v>
      </c>
      <c r="AQ5" s="1">
        <f>+AI5+AL5+AP5</f>
        <v>0</v>
      </c>
      <c r="AS5" s="12">
        <v>1</v>
      </c>
      <c r="AT5" s="1">
        <f>AQ5</f>
        <v>0</v>
      </c>
      <c r="AU5" s="1"/>
      <c r="AV5" s="1"/>
      <c r="AW5" s="52">
        <f>IF(AU5+AV5&lt;0,0,AU5+AV5)</f>
        <v>0</v>
      </c>
      <c r="AX5" s="1">
        <f>AW5*1.5</f>
        <v>0</v>
      </c>
      <c r="AY5" s="1">
        <f>+AT5+AX5</f>
        <v>0</v>
      </c>
      <c r="AZ5" s="13">
        <v>0.04</v>
      </c>
      <c r="BA5" s="1">
        <f>-+AY5*AZ5</f>
        <v>0</v>
      </c>
      <c r="BB5" s="1">
        <f>+AT5+AW5+BA5</f>
        <v>0</v>
      </c>
      <c r="BD5" s="12">
        <v>1</v>
      </c>
      <c r="BE5" s="1">
        <f>+BB5</f>
        <v>0</v>
      </c>
      <c r="BF5" s="1"/>
      <c r="BG5" s="1"/>
      <c r="BH5" s="52">
        <f>IF(BF5+BG5&lt;0,0,BF5+BG5)</f>
        <v>0</v>
      </c>
      <c r="BI5" s="1">
        <f>BH5*1.5</f>
        <v>0</v>
      </c>
      <c r="BJ5" s="1">
        <f>+BE5+BI5</f>
        <v>0</v>
      </c>
      <c r="BK5" s="13">
        <v>0.04</v>
      </c>
      <c r="BL5" s="1">
        <f>-+BJ5*BK5</f>
        <v>0</v>
      </c>
      <c r="BM5" s="1">
        <f>+BE5+BH5+BL5</f>
        <v>0</v>
      </c>
      <c r="BN5" s="10"/>
      <c r="BO5" s="12">
        <v>1</v>
      </c>
      <c r="BP5" s="1">
        <f>+BM5</f>
        <v>0</v>
      </c>
      <c r="BQ5" s="1"/>
      <c r="BR5" s="1"/>
      <c r="BS5" s="52">
        <f>IF(BQ5+BR5&lt;0,0,BQ5+BR5)</f>
        <v>0</v>
      </c>
      <c r="BT5" s="1">
        <f>BS5*1.5</f>
        <v>0</v>
      </c>
      <c r="BU5" s="1">
        <f>+BP5+BT5</f>
        <v>0</v>
      </c>
      <c r="BV5" s="13">
        <v>0.04</v>
      </c>
      <c r="BW5" s="1">
        <f>-+BU5*BV5</f>
        <v>0</v>
      </c>
      <c r="BX5" s="1">
        <f>+BP5+BS5+BW5</f>
        <v>0</v>
      </c>
      <c r="BY5" s="10"/>
      <c r="BZ5" s="12">
        <v>1</v>
      </c>
      <c r="CA5" s="1">
        <f>+BX5</f>
        <v>0</v>
      </c>
      <c r="CB5" s="1"/>
      <c r="CC5" s="1"/>
      <c r="CD5" s="52">
        <f>IF(CB5+CC5&lt;0,0,CB5+CC5)</f>
        <v>0</v>
      </c>
      <c r="CE5" s="1">
        <f>CD5*1.5</f>
        <v>0</v>
      </c>
      <c r="CF5" s="1">
        <f>+CA5+CE5</f>
        <v>0</v>
      </c>
      <c r="CG5" s="13">
        <v>0.04</v>
      </c>
      <c r="CH5" s="1">
        <f>-+CF5*CG5</f>
        <v>0</v>
      </c>
      <c r="CI5" s="1">
        <f>+CA5+CD5+CH5</f>
        <v>0</v>
      </c>
      <c r="CJ5" s="10"/>
      <c r="CK5" s="12">
        <v>1</v>
      </c>
      <c r="CL5" s="1">
        <f>+CI5</f>
        <v>0</v>
      </c>
      <c r="CM5" s="1"/>
      <c r="CN5" s="1"/>
      <c r="CO5" s="52">
        <f>IF(CM5+CN5&lt;0,0,CM5+CN5)</f>
        <v>0</v>
      </c>
      <c r="CP5" s="1">
        <f>CO5*1.5</f>
        <v>0</v>
      </c>
      <c r="CQ5" s="1">
        <f>+CL5+CP5</f>
        <v>0</v>
      </c>
      <c r="CR5" s="13">
        <v>0.04</v>
      </c>
      <c r="CS5" s="1">
        <f>-+CQ5*CR5</f>
        <v>0</v>
      </c>
      <c r="CT5" s="1">
        <f>+CL5+CO5+CS5</f>
        <v>0</v>
      </c>
      <c r="CU5" s="10"/>
      <c r="CV5" s="12">
        <v>1</v>
      </c>
      <c r="CW5" s="1">
        <f>+CT5</f>
        <v>0</v>
      </c>
      <c r="CX5" s="1"/>
      <c r="CY5" s="1"/>
      <c r="CZ5" s="52">
        <f>IF(CX5+CY5&lt;0,0,CX5+CY5)</f>
        <v>0</v>
      </c>
      <c r="DA5" s="1">
        <f>CZ5*1.5</f>
        <v>0</v>
      </c>
      <c r="DB5" s="1">
        <f>+CW5+DA5</f>
        <v>0</v>
      </c>
      <c r="DC5" s="13">
        <v>0.04</v>
      </c>
      <c r="DD5" s="1">
        <f>-+DB5*DC5</f>
        <v>0</v>
      </c>
      <c r="DE5" s="1">
        <f>+CW5+CZ5+DD5</f>
        <v>0</v>
      </c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</row>
    <row r="6" spans="1:126" ht="15" x14ac:dyDescent="0.25">
      <c r="A6" s="12" t="s">
        <v>50</v>
      </c>
      <c r="B6" s="1">
        <f>SUMIFS('BRZ SCH 8 Rates'!O:O,'BRZ SCH 8 Rates'!N:N,'AUC SCH 8 RATES'!A6)</f>
        <v>0</v>
      </c>
      <c r="C6" s="1">
        <f>SUMIFS('ERZ SCH 8 Rates '!Q:Q,'ERZ SCH 8 Rates '!P:P,'AUC SCH 8 RATES'!A6)</f>
        <v>0</v>
      </c>
      <c r="D6" s="1">
        <f>SUMIFS('GRZ SCH 8 Rates'!Q:Q,'GRZ SCH 8 Rates'!P:P,'AUC SCH 8 RATES'!A6)</f>
        <v>0</v>
      </c>
      <c r="E6" s="1">
        <f>SUMIFS('HRZ SCH 8 Rates'!Q:Q,'HRZ SCH 8 Rates'!P:P,'AUC SCH 8 RATES'!A6)</f>
        <v>0</v>
      </c>
      <c r="F6" s="1">
        <f>SUMIFS('PRZ SCH 8 Rates'!Q:Q,'PRZ SCH 8 Rates'!P:P,'AUC SCH 8 RATES'!A6)</f>
        <v>0</v>
      </c>
      <c r="G6" s="1">
        <f t="shared" ref="G6:G26" si="0">SUM(B6:F6)</f>
        <v>0</v>
      </c>
      <c r="H6" s="1"/>
      <c r="I6" s="1"/>
      <c r="J6" s="1"/>
      <c r="K6" s="1"/>
      <c r="L6" s="12" t="s">
        <v>50</v>
      </c>
      <c r="M6" s="1"/>
      <c r="N6" s="1"/>
      <c r="O6" s="1"/>
      <c r="P6" s="52">
        <f t="shared" ref="P6:P29" si="1">IF(N6+O6&lt;0,0,N6+O6)</f>
        <v>0</v>
      </c>
      <c r="Q6" s="1">
        <f t="shared" ref="Q6:Q29" si="2">P6</f>
        <v>0</v>
      </c>
      <c r="R6" s="1">
        <f t="shared" ref="R6:R29" si="3">+M6+Q6</f>
        <v>0</v>
      </c>
      <c r="S6" s="13">
        <v>0.06</v>
      </c>
      <c r="T6" s="1">
        <f t="shared" ref="T6:T29" si="4">-R6*S6</f>
        <v>0</v>
      </c>
      <c r="U6" s="1">
        <f t="shared" ref="U6:U29" si="5">+M6+P6+T6</f>
        <v>0</v>
      </c>
      <c r="W6" s="12" t="s">
        <v>50</v>
      </c>
      <c r="X6" s="1">
        <f t="shared" ref="X6:X29" si="6">+U6</f>
        <v>0</v>
      </c>
      <c r="Y6" s="1"/>
      <c r="Z6" s="1"/>
      <c r="AA6" s="52">
        <f t="shared" ref="AA6:AA29" si="7">IF(Y6+Z6&lt;0,0,Y6+Z6)</f>
        <v>0</v>
      </c>
      <c r="AB6" s="1">
        <f t="shared" ref="AB6:AB29" si="8">AA6*1.5</f>
        <v>0</v>
      </c>
      <c r="AC6" s="1">
        <f t="shared" ref="AC6:AC29" si="9">+X6+AB6</f>
        <v>0</v>
      </c>
      <c r="AD6" s="13">
        <v>0.06</v>
      </c>
      <c r="AE6" s="1">
        <f t="shared" ref="AE6:AE29" si="10">-+AC6*AD6</f>
        <v>0</v>
      </c>
      <c r="AF6" s="1">
        <f t="shared" ref="AF6:AF29" si="11">+X6+AA6+AE6</f>
        <v>0</v>
      </c>
      <c r="AH6" s="12" t="s">
        <v>50</v>
      </c>
      <c r="AI6" s="1">
        <f t="shared" ref="AI6:AI29" si="12">AF6</f>
        <v>0</v>
      </c>
      <c r="AJ6" s="1"/>
      <c r="AK6" s="1"/>
      <c r="AL6" s="52">
        <f t="shared" ref="AL6:AL29" si="13">IF(AJ6+AK6&lt;0,0,AJ6+AK6)</f>
        <v>0</v>
      </c>
      <c r="AM6" s="1">
        <f t="shared" ref="AM6:AM29" si="14">AL6*1.5</f>
        <v>0</v>
      </c>
      <c r="AN6" s="1">
        <f t="shared" ref="AN6:AN29" si="15">+AI6+AM6</f>
        <v>0</v>
      </c>
      <c r="AO6" s="13">
        <v>0.06</v>
      </c>
      <c r="AP6" s="1">
        <f t="shared" ref="AP6:AP29" si="16">-+AN6*AO6</f>
        <v>0</v>
      </c>
      <c r="AQ6" s="1">
        <f t="shared" ref="AQ6:AQ29" si="17">+AI6+AL6+AP6</f>
        <v>0</v>
      </c>
      <c r="AS6" s="12" t="s">
        <v>50</v>
      </c>
      <c r="AT6" s="1">
        <f t="shared" ref="AT6:AT29" si="18">AQ6</f>
        <v>0</v>
      </c>
      <c r="AU6" s="1"/>
      <c r="AV6" s="1"/>
      <c r="AW6" s="52">
        <f t="shared" ref="AW6:AW29" si="19">IF(AU6+AV6&lt;0,0,AU6+AV6)</f>
        <v>0</v>
      </c>
      <c r="AX6" s="1">
        <f t="shared" ref="AX6:AX29" si="20">AW6*1.5</f>
        <v>0</v>
      </c>
      <c r="AY6" s="1">
        <f t="shared" ref="AY6:AY29" si="21">+AT6+AX6</f>
        <v>0</v>
      </c>
      <c r="AZ6" s="13">
        <v>0.06</v>
      </c>
      <c r="BA6" s="1">
        <f t="shared" ref="BA6:BA29" si="22">-+AY6*AZ6</f>
        <v>0</v>
      </c>
      <c r="BB6" s="1">
        <f t="shared" ref="BB6:BB29" si="23">+AT6+AW6+BA6</f>
        <v>0</v>
      </c>
      <c r="BD6" s="12" t="s">
        <v>50</v>
      </c>
      <c r="BE6" s="1">
        <f t="shared" ref="BE6:BE29" si="24">+BB6</f>
        <v>0</v>
      </c>
      <c r="BF6" s="1"/>
      <c r="BG6" s="1"/>
      <c r="BH6" s="52">
        <f t="shared" ref="BH6:BH29" si="25">IF(BF6+BG6&lt;0,0,BF6+BG6)</f>
        <v>0</v>
      </c>
      <c r="BI6" s="1">
        <f t="shared" ref="BI6:BI29" si="26">BH6*1.5</f>
        <v>0</v>
      </c>
      <c r="BJ6" s="1">
        <f t="shared" ref="BJ6:BJ29" si="27">+BE6+BI6</f>
        <v>0</v>
      </c>
      <c r="BK6" s="13">
        <v>0.06</v>
      </c>
      <c r="BL6" s="1">
        <f t="shared" ref="BL6:BL29" si="28">-+BJ6*BK6</f>
        <v>0</v>
      </c>
      <c r="BM6" s="1">
        <f t="shared" ref="BM6:BM29" si="29">+BE6+BH6+BL6</f>
        <v>0</v>
      </c>
      <c r="BN6" s="10"/>
      <c r="BO6" s="12" t="s">
        <v>50</v>
      </c>
      <c r="BP6" s="1">
        <f t="shared" ref="BP6:BP29" si="30">+BM6</f>
        <v>0</v>
      </c>
      <c r="BQ6" s="1"/>
      <c r="BR6" s="1"/>
      <c r="BS6" s="52">
        <f t="shared" ref="BS6:BS29" si="31">IF(BQ6+BR6&lt;0,0,BQ6+BR6)</f>
        <v>0</v>
      </c>
      <c r="BT6" s="1">
        <f t="shared" ref="BT6:BT29" si="32">BS6*1.5</f>
        <v>0</v>
      </c>
      <c r="BU6" s="1">
        <f t="shared" ref="BU6:BU29" si="33">+BP6+BT6</f>
        <v>0</v>
      </c>
      <c r="BV6" s="13">
        <v>0.06</v>
      </c>
      <c r="BW6" s="1">
        <f t="shared" ref="BW6:BW29" si="34">-+BU6*BV6</f>
        <v>0</v>
      </c>
      <c r="BX6" s="1">
        <f t="shared" ref="BX6:BX29" si="35">+BP6+BS6+BW6</f>
        <v>0</v>
      </c>
      <c r="BY6" s="10"/>
      <c r="BZ6" s="12" t="s">
        <v>50</v>
      </c>
      <c r="CA6" s="1">
        <f t="shared" ref="CA6:CA29" si="36">+BX6</f>
        <v>0</v>
      </c>
      <c r="CB6" s="1"/>
      <c r="CC6" s="1"/>
      <c r="CD6" s="52">
        <f t="shared" ref="CD6:CD29" si="37">IF(CB6+CC6&lt;0,0,CB6+CC6)</f>
        <v>0</v>
      </c>
      <c r="CE6" s="1">
        <f t="shared" ref="CE6:CE29" si="38">CD6*1.5</f>
        <v>0</v>
      </c>
      <c r="CF6" s="1">
        <f t="shared" ref="CF6:CF29" si="39">+CA6+CE6</f>
        <v>0</v>
      </c>
      <c r="CG6" s="13">
        <v>0.06</v>
      </c>
      <c r="CH6" s="1">
        <f t="shared" ref="CH6:CH29" si="40">-+CF6*CG6</f>
        <v>0</v>
      </c>
      <c r="CI6" s="1">
        <f t="shared" ref="CI6:CI29" si="41">+CA6+CD6+CH6</f>
        <v>0</v>
      </c>
      <c r="CJ6" s="10"/>
      <c r="CK6" s="12" t="s">
        <v>50</v>
      </c>
      <c r="CL6" s="1">
        <f t="shared" ref="CL6:CL29" si="42">+CI6</f>
        <v>0</v>
      </c>
      <c r="CM6" s="1"/>
      <c r="CN6" s="1"/>
      <c r="CO6" s="52">
        <f t="shared" ref="CO6:CO29" si="43">IF(CM6+CN6&lt;0,0,CM6+CN6)</f>
        <v>0</v>
      </c>
      <c r="CP6" s="1">
        <f t="shared" ref="CP6:CP29" si="44">CO6*1.5</f>
        <v>0</v>
      </c>
      <c r="CQ6" s="1">
        <f t="shared" ref="CQ6:CQ29" si="45">+CL6+CP6</f>
        <v>0</v>
      </c>
      <c r="CR6" s="13">
        <v>0.06</v>
      </c>
      <c r="CS6" s="1">
        <f t="shared" ref="CS6:CS29" si="46">-+CQ6*CR6</f>
        <v>0</v>
      </c>
      <c r="CT6" s="1">
        <f t="shared" ref="CT6:CT29" si="47">+CL6+CO6+CS6</f>
        <v>0</v>
      </c>
      <c r="CU6" s="10"/>
      <c r="CV6" s="12" t="s">
        <v>50</v>
      </c>
      <c r="CW6" s="1">
        <f t="shared" ref="CW6:CW29" si="48">+CT6</f>
        <v>0</v>
      </c>
      <c r="CX6" s="1"/>
      <c r="CY6" s="1"/>
      <c r="CZ6" s="52">
        <f t="shared" ref="CZ6:CZ29" si="49">IF(CX6+CY6&lt;0,0,CX6+CY6)</f>
        <v>0</v>
      </c>
      <c r="DA6" s="1">
        <f t="shared" ref="DA6:DA29" si="50">CZ6*1.5</f>
        <v>0</v>
      </c>
      <c r="DB6" s="1">
        <f t="shared" ref="DB6:DB29" si="51">+CW6+DA6</f>
        <v>0</v>
      </c>
      <c r="DC6" s="13">
        <v>0.06</v>
      </c>
      <c r="DD6" s="1">
        <f t="shared" ref="DD6:DD29" si="52">-+DB6*DC6</f>
        <v>0</v>
      </c>
      <c r="DE6" s="1">
        <f t="shared" ref="DE6:DE29" si="53">+CW6+CZ6+DD6</f>
        <v>0</v>
      </c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</row>
    <row r="7" spans="1:126" ht="15" x14ac:dyDescent="0.25">
      <c r="A7" s="12">
        <v>2</v>
      </c>
      <c r="B7" s="1">
        <f>SUMIFS('BRZ SCH 8 Rates'!O:O,'BRZ SCH 8 Rates'!N:N,'AUC SCH 8 RATES'!A7)</f>
        <v>0</v>
      </c>
      <c r="C7" s="1">
        <f>SUMIFS('ERZ SCH 8 Rates '!Q:Q,'ERZ SCH 8 Rates '!P:P,'AUC SCH 8 RATES'!A7)</f>
        <v>0</v>
      </c>
      <c r="D7" s="1">
        <f>SUMIFS('GRZ SCH 8 Rates'!Q:Q,'GRZ SCH 8 Rates'!P:P,'AUC SCH 8 RATES'!A7)</f>
        <v>0</v>
      </c>
      <c r="E7" s="1">
        <f>SUMIFS('HRZ SCH 8 Rates'!Q:Q,'HRZ SCH 8 Rates'!P:P,'AUC SCH 8 RATES'!A7)</f>
        <v>0</v>
      </c>
      <c r="F7" s="1">
        <f>SUMIFS('PRZ SCH 8 Rates'!Q:Q,'PRZ SCH 8 Rates'!P:P,'AUC SCH 8 RATES'!A7)</f>
        <v>0</v>
      </c>
      <c r="G7" s="1">
        <f t="shared" si="0"/>
        <v>0</v>
      </c>
      <c r="H7" s="1"/>
      <c r="I7" s="1"/>
      <c r="J7" s="1"/>
      <c r="K7" s="1"/>
      <c r="L7" s="12">
        <v>2</v>
      </c>
      <c r="M7" s="1"/>
      <c r="N7" s="1"/>
      <c r="O7" s="1"/>
      <c r="P7" s="52">
        <f t="shared" si="1"/>
        <v>0</v>
      </c>
      <c r="Q7" s="1">
        <f t="shared" si="2"/>
        <v>0</v>
      </c>
      <c r="R7" s="1">
        <f t="shared" si="3"/>
        <v>0</v>
      </c>
      <c r="S7" s="13">
        <v>0.06</v>
      </c>
      <c r="T7" s="1">
        <f t="shared" si="4"/>
        <v>0</v>
      </c>
      <c r="U7" s="1">
        <f t="shared" si="5"/>
        <v>0</v>
      </c>
      <c r="W7" s="12">
        <v>2</v>
      </c>
      <c r="X7" s="1">
        <f t="shared" si="6"/>
        <v>0</v>
      </c>
      <c r="Y7" s="1"/>
      <c r="Z7" s="1"/>
      <c r="AA7" s="52">
        <f t="shared" si="7"/>
        <v>0</v>
      </c>
      <c r="AB7" s="1">
        <f t="shared" si="8"/>
        <v>0</v>
      </c>
      <c r="AC7" s="1">
        <f t="shared" si="9"/>
        <v>0</v>
      </c>
      <c r="AD7" s="13">
        <v>0.06</v>
      </c>
      <c r="AE7" s="1">
        <f t="shared" si="10"/>
        <v>0</v>
      </c>
      <c r="AF7" s="1">
        <f t="shared" si="11"/>
        <v>0</v>
      </c>
      <c r="AH7" s="12">
        <v>2</v>
      </c>
      <c r="AI7" s="1">
        <f t="shared" si="12"/>
        <v>0</v>
      </c>
      <c r="AJ7" s="1"/>
      <c r="AK7" s="1"/>
      <c r="AL7" s="52">
        <f t="shared" si="13"/>
        <v>0</v>
      </c>
      <c r="AM7" s="1">
        <f t="shared" si="14"/>
        <v>0</v>
      </c>
      <c r="AN7" s="1">
        <f t="shared" si="15"/>
        <v>0</v>
      </c>
      <c r="AO7" s="13">
        <v>0.06</v>
      </c>
      <c r="AP7" s="1">
        <f t="shared" si="16"/>
        <v>0</v>
      </c>
      <c r="AQ7" s="1">
        <f t="shared" si="17"/>
        <v>0</v>
      </c>
      <c r="AS7" s="12">
        <v>2</v>
      </c>
      <c r="AT7" s="1">
        <f t="shared" si="18"/>
        <v>0</v>
      </c>
      <c r="AU7" s="1"/>
      <c r="AV7" s="1"/>
      <c r="AW7" s="52">
        <f t="shared" si="19"/>
        <v>0</v>
      </c>
      <c r="AX7" s="1">
        <f t="shared" si="20"/>
        <v>0</v>
      </c>
      <c r="AY7" s="1">
        <f t="shared" si="21"/>
        <v>0</v>
      </c>
      <c r="AZ7" s="13">
        <v>0.06</v>
      </c>
      <c r="BA7" s="1">
        <f t="shared" si="22"/>
        <v>0</v>
      </c>
      <c r="BB7" s="1">
        <f t="shared" si="23"/>
        <v>0</v>
      </c>
      <c r="BD7" s="12">
        <v>2</v>
      </c>
      <c r="BE7" s="1">
        <f t="shared" si="24"/>
        <v>0</v>
      </c>
      <c r="BF7" s="1"/>
      <c r="BG7" s="1"/>
      <c r="BH7" s="52">
        <f t="shared" si="25"/>
        <v>0</v>
      </c>
      <c r="BI7" s="1">
        <f t="shared" si="26"/>
        <v>0</v>
      </c>
      <c r="BJ7" s="1">
        <f t="shared" si="27"/>
        <v>0</v>
      </c>
      <c r="BK7" s="13">
        <v>0.06</v>
      </c>
      <c r="BL7" s="1">
        <f t="shared" si="28"/>
        <v>0</v>
      </c>
      <c r="BM7" s="1">
        <f t="shared" si="29"/>
        <v>0</v>
      </c>
      <c r="BN7" s="10"/>
      <c r="BO7" s="12">
        <v>2</v>
      </c>
      <c r="BP7" s="1">
        <f t="shared" si="30"/>
        <v>0</v>
      </c>
      <c r="BQ7" s="1"/>
      <c r="BR7" s="1"/>
      <c r="BS7" s="52">
        <f t="shared" si="31"/>
        <v>0</v>
      </c>
      <c r="BT7" s="1">
        <f t="shared" si="32"/>
        <v>0</v>
      </c>
      <c r="BU7" s="1">
        <f t="shared" si="33"/>
        <v>0</v>
      </c>
      <c r="BV7" s="13">
        <v>0.06</v>
      </c>
      <c r="BW7" s="1">
        <f t="shared" si="34"/>
        <v>0</v>
      </c>
      <c r="BX7" s="1">
        <f t="shared" si="35"/>
        <v>0</v>
      </c>
      <c r="BY7" s="10"/>
      <c r="BZ7" s="12">
        <v>2</v>
      </c>
      <c r="CA7" s="1">
        <f t="shared" si="36"/>
        <v>0</v>
      </c>
      <c r="CB7" s="1"/>
      <c r="CC7" s="1"/>
      <c r="CD7" s="52">
        <f t="shared" si="37"/>
        <v>0</v>
      </c>
      <c r="CE7" s="1">
        <f t="shared" si="38"/>
        <v>0</v>
      </c>
      <c r="CF7" s="1">
        <f t="shared" si="39"/>
        <v>0</v>
      </c>
      <c r="CG7" s="13">
        <v>0.06</v>
      </c>
      <c r="CH7" s="1">
        <f t="shared" si="40"/>
        <v>0</v>
      </c>
      <c r="CI7" s="1">
        <f t="shared" si="41"/>
        <v>0</v>
      </c>
      <c r="CJ7" s="10"/>
      <c r="CK7" s="12">
        <v>2</v>
      </c>
      <c r="CL7" s="1">
        <f t="shared" si="42"/>
        <v>0</v>
      </c>
      <c r="CM7" s="1"/>
      <c r="CN7" s="1"/>
      <c r="CO7" s="52">
        <f t="shared" si="43"/>
        <v>0</v>
      </c>
      <c r="CP7" s="1">
        <f t="shared" si="44"/>
        <v>0</v>
      </c>
      <c r="CQ7" s="1">
        <f t="shared" si="45"/>
        <v>0</v>
      </c>
      <c r="CR7" s="13">
        <v>0.06</v>
      </c>
      <c r="CS7" s="1">
        <f t="shared" si="46"/>
        <v>0</v>
      </c>
      <c r="CT7" s="1">
        <f t="shared" si="47"/>
        <v>0</v>
      </c>
      <c r="CU7" s="10"/>
      <c r="CV7" s="12">
        <v>2</v>
      </c>
      <c r="CW7" s="1">
        <f t="shared" si="48"/>
        <v>0</v>
      </c>
      <c r="CX7" s="1"/>
      <c r="CY7" s="1"/>
      <c r="CZ7" s="52">
        <f t="shared" si="49"/>
        <v>0</v>
      </c>
      <c r="DA7" s="1">
        <f t="shared" si="50"/>
        <v>0</v>
      </c>
      <c r="DB7" s="1">
        <f t="shared" si="51"/>
        <v>0</v>
      </c>
      <c r="DC7" s="13">
        <v>0.06</v>
      </c>
      <c r="DD7" s="1">
        <f t="shared" si="52"/>
        <v>0</v>
      </c>
      <c r="DE7" s="1">
        <f t="shared" si="53"/>
        <v>0</v>
      </c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</row>
    <row r="8" spans="1:126" ht="15" x14ac:dyDescent="0.25">
      <c r="A8" s="12">
        <v>8</v>
      </c>
      <c r="B8" s="1">
        <f>SUMIFS('BRZ SCH 8 Rates'!O:O,'BRZ SCH 8 Rates'!N:N,'AUC SCH 8 RATES'!A8)</f>
        <v>243917.49466345028</v>
      </c>
      <c r="C8" s="1">
        <f>SUMIFS('ERZ SCH 8 Rates '!Q:Q,'ERZ SCH 8 Rates '!P:P,'AUC SCH 8 RATES'!A8)</f>
        <v>1322425</v>
      </c>
      <c r="D8" s="1">
        <f>SUMIFS('GRZ SCH 8 Rates'!Q:Q,'GRZ SCH 8 Rates'!P:P,'AUC SCH 8 RATES'!A8)</f>
        <v>229000</v>
      </c>
      <c r="E8" s="1">
        <f>SUMIFS('HRZ SCH 8 Rates'!Q:Q,'HRZ SCH 8 Rates'!P:P,'AUC SCH 8 RATES'!A8)</f>
        <v>743199.99999999988</v>
      </c>
      <c r="F8" s="1">
        <f>SUMIFS('PRZ SCH 8 Rates'!Q:Q,'PRZ SCH 8 Rates'!P:P,'AUC SCH 8 RATES'!A8)</f>
        <v>890000</v>
      </c>
      <c r="G8" s="1">
        <f t="shared" si="0"/>
        <v>3428542.4946634504</v>
      </c>
      <c r="H8" s="61" t="s">
        <v>51</v>
      </c>
      <c r="I8" s="62">
        <v>0.2</v>
      </c>
      <c r="J8" s="1"/>
      <c r="K8" s="1"/>
      <c r="L8" s="12">
        <v>8</v>
      </c>
      <c r="M8" s="1"/>
      <c r="N8" s="1">
        <f>MIN(1500000,G8)</f>
        <v>1500000</v>
      </c>
      <c r="O8" s="1"/>
      <c r="P8" s="52">
        <f t="shared" si="1"/>
        <v>1500000</v>
      </c>
      <c r="Q8" s="1">
        <f t="shared" si="2"/>
        <v>1500000</v>
      </c>
      <c r="R8" s="1">
        <f t="shared" si="3"/>
        <v>1500000</v>
      </c>
      <c r="S8" s="13">
        <v>1</v>
      </c>
      <c r="T8" s="1">
        <f t="shared" si="4"/>
        <v>-1500000</v>
      </c>
      <c r="U8" s="1">
        <f t="shared" si="5"/>
        <v>0</v>
      </c>
      <c r="W8" s="12">
        <v>8</v>
      </c>
      <c r="X8" s="1">
        <f t="shared" si="6"/>
        <v>0</v>
      </c>
      <c r="Y8" s="1"/>
      <c r="Z8" s="1"/>
      <c r="AA8" s="52">
        <f t="shared" si="7"/>
        <v>0</v>
      </c>
      <c r="AB8" s="1">
        <f t="shared" si="8"/>
        <v>0</v>
      </c>
      <c r="AC8" s="1">
        <f t="shared" si="9"/>
        <v>0</v>
      </c>
      <c r="AD8" s="13">
        <v>0.2</v>
      </c>
      <c r="AE8" s="1">
        <f t="shared" si="10"/>
        <v>0</v>
      </c>
      <c r="AF8" s="1">
        <f t="shared" si="11"/>
        <v>0</v>
      </c>
      <c r="AH8" s="12">
        <v>8</v>
      </c>
      <c r="AI8" s="1">
        <f t="shared" si="12"/>
        <v>0</v>
      </c>
      <c r="AJ8" s="1"/>
      <c r="AK8" s="1"/>
      <c r="AL8" s="52">
        <f t="shared" si="13"/>
        <v>0</v>
      </c>
      <c r="AM8" s="1">
        <f t="shared" si="14"/>
        <v>0</v>
      </c>
      <c r="AN8" s="1">
        <f t="shared" si="15"/>
        <v>0</v>
      </c>
      <c r="AO8" s="13">
        <v>0.2</v>
      </c>
      <c r="AP8" s="1">
        <f t="shared" si="16"/>
        <v>0</v>
      </c>
      <c r="AQ8" s="1">
        <f t="shared" si="17"/>
        <v>0</v>
      </c>
      <c r="AS8" s="12">
        <v>8</v>
      </c>
      <c r="AT8" s="1">
        <f t="shared" si="18"/>
        <v>0</v>
      </c>
      <c r="AU8" s="1"/>
      <c r="AV8" s="1"/>
      <c r="AW8" s="52">
        <f t="shared" si="19"/>
        <v>0</v>
      </c>
      <c r="AX8" s="1">
        <f t="shared" si="20"/>
        <v>0</v>
      </c>
      <c r="AY8" s="1">
        <f t="shared" si="21"/>
        <v>0</v>
      </c>
      <c r="AZ8" s="13">
        <v>0.2</v>
      </c>
      <c r="BA8" s="1">
        <f t="shared" si="22"/>
        <v>0</v>
      </c>
      <c r="BB8" s="1">
        <f t="shared" si="23"/>
        <v>0</v>
      </c>
      <c r="BD8" s="12">
        <v>8</v>
      </c>
      <c r="BE8" s="1">
        <f t="shared" si="24"/>
        <v>0</v>
      </c>
      <c r="BF8" s="1"/>
      <c r="BG8" s="1"/>
      <c r="BH8" s="52">
        <f t="shared" si="25"/>
        <v>0</v>
      </c>
      <c r="BI8" s="1">
        <f t="shared" si="26"/>
        <v>0</v>
      </c>
      <c r="BJ8" s="1">
        <f t="shared" si="27"/>
        <v>0</v>
      </c>
      <c r="BK8" s="13">
        <v>0.2</v>
      </c>
      <c r="BL8" s="1">
        <f t="shared" si="28"/>
        <v>0</v>
      </c>
      <c r="BM8" s="1">
        <f t="shared" si="29"/>
        <v>0</v>
      </c>
      <c r="BN8" s="10"/>
      <c r="BO8" s="12">
        <v>8</v>
      </c>
      <c r="BP8" s="1">
        <f t="shared" si="30"/>
        <v>0</v>
      </c>
      <c r="BQ8" s="1"/>
      <c r="BR8" s="1"/>
      <c r="BS8" s="52">
        <f t="shared" si="31"/>
        <v>0</v>
      </c>
      <c r="BT8" s="1">
        <f t="shared" si="32"/>
        <v>0</v>
      </c>
      <c r="BU8" s="1">
        <f t="shared" si="33"/>
        <v>0</v>
      </c>
      <c r="BV8" s="13">
        <v>0.2</v>
      </c>
      <c r="BW8" s="1">
        <f t="shared" si="34"/>
        <v>0</v>
      </c>
      <c r="BX8" s="1">
        <f t="shared" si="35"/>
        <v>0</v>
      </c>
      <c r="BY8" s="10"/>
      <c r="BZ8" s="12">
        <v>8</v>
      </c>
      <c r="CA8" s="1">
        <f t="shared" si="36"/>
        <v>0</v>
      </c>
      <c r="CB8" s="1"/>
      <c r="CC8" s="1"/>
      <c r="CD8" s="52">
        <f t="shared" si="37"/>
        <v>0</v>
      </c>
      <c r="CE8" s="1">
        <f t="shared" si="38"/>
        <v>0</v>
      </c>
      <c r="CF8" s="1">
        <f t="shared" si="39"/>
        <v>0</v>
      </c>
      <c r="CG8" s="13">
        <v>0.2</v>
      </c>
      <c r="CH8" s="1">
        <f t="shared" si="40"/>
        <v>0</v>
      </c>
      <c r="CI8" s="1">
        <f t="shared" si="41"/>
        <v>0</v>
      </c>
      <c r="CJ8" s="10"/>
      <c r="CK8" s="12">
        <v>8</v>
      </c>
      <c r="CL8" s="1">
        <f t="shared" si="42"/>
        <v>0</v>
      </c>
      <c r="CM8" s="1"/>
      <c r="CN8" s="1"/>
      <c r="CO8" s="52">
        <f t="shared" si="43"/>
        <v>0</v>
      </c>
      <c r="CP8" s="1">
        <f t="shared" si="44"/>
        <v>0</v>
      </c>
      <c r="CQ8" s="1">
        <f t="shared" si="45"/>
        <v>0</v>
      </c>
      <c r="CR8" s="13">
        <v>0.2</v>
      </c>
      <c r="CS8" s="1">
        <f t="shared" si="46"/>
        <v>0</v>
      </c>
      <c r="CT8" s="1">
        <f t="shared" si="47"/>
        <v>0</v>
      </c>
      <c r="CU8" s="10"/>
      <c r="CV8" s="12">
        <v>8</v>
      </c>
      <c r="CW8" s="1">
        <f t="shared" si="48"/>
        <v>0</v>
      </c>
      <c r="CX8" s="1"/>
      <c r="CY8" s="1"/>
      <c r="CZ8" s="52">
        <f t="shared" si="49"/>
        <v>0</v>
      </c>
      <c r="DA8" s="1">
        <f t="shared" si="50"/>
        <v>0</v>
      </c>
      <c r="DB8" s="1">
        <f t="shared" si="51"/>
        <v>0</v>
      </c>
      <c r="DC8" s="13">
        <v>0.2</v>
      </c>
      <c r="DD8" s="1">
        <f t="shared" si="52"/>
        <v>0</v>
      </c>
      <c r="DE8" s="1">
        <f t="shared" si="53"/>
        <v>0</v>
      </c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</row>
    <row r="9" spans="1:126" ht="15" x14ac:dyDescent="0.25">
      <c r="A9" s="12">
        <v>10</v>
      </c>
      <c r="B9" s="1">
        <f>SUMIFS('BRZ SCH 8 Rates'!O:O,'BRZ SCH 8 Rates'!N:N,'AUC SCH 8 RATES'!A9)</f>
        <v>2560966.7560612275</v>
      </c>
      <c r="C9" s="1">
        <f>SUMIFS('ERZ SCH 8 Rates '!Q:Q,'ERZ SCH 8 Rates '!P:P,'AUC SCH 8 RATES'!A9)</f>
        <v>1404441</v>
      </c>
      <c r="D9" s="1">
        <f>SUMIFS('GRZ SCH 8 Rates'!Q:Q,'GRZ SCH 8 Rates'!P:P,'AUC SCH 8 RATES'!A9)</f>
        <v>573000</v>
      </c>
      <c r="E9" s="1">
        <f>SUMIFS('HRZ SCH 8 Rates'!Q:Q,'HRZ SCH 8 Rates'!P:P,'AUC SCH 8 RATES'!A9)</f>
        <v>1690000</v>
      </c>
      <c r="F9" s="1">
        <f>SUMIFS('PRZ SCH 8 Rates'!Q:Q,'PRZ SCH 8 Rates'!P:P,'AUC SCH 8 RATES'!A9)</f>
        <v>2365000</v>
      </c>
      <c r="G9" s="1">
        <f t="shared" si="0"/>
        <v>8593407.756061228</v>
      </c>
      <c r="H9" s="61" t="s">
        <v>51</v>
      </c>
      <c r="I9" s="62">
        <v>0.3</v>
      </c>
      <c r="J9" s="1"/>
      <c r="K9" s="1"/>
      <c r="L9" s="12">
        <v>10</v>
      </c>
      <c r="M9" s="1"/>
      <c r="N9" s="1"/>
      <c r="O9" s="1"/>
      <c r="P9" s="52">
        <f t="shared" si="1"/>
        <v>0</v>
      </c>
      <c r="Q9" s="1">
        <f t="shared" si="2"/>
        <v>0</v>
      </c>
      <c r="R9" s="1">
        <f t="shared" si="3"/>
        <v>0</v>
      </c>
      <c r="S9" s="13">
        <v>1</v>
      </c>
      <c r="T9" s="1">
        <f t="shared" si="4"/>
        <v>0</v>
      </c>
      <c r="U9" s="1">
        <f t="shared" si="5"/>
        <v>0</v>
      </c>
      <c r="W9" s="12">
        <v>10</v>
      </c>
      <c r="X9" s="1">
        <f t="shared" si="6"/>
        <v>0</v>
      </c>
      <c r="Y9" s="1"/>
      <c r="Z9" s="1"/>
      <c r="AA9" s="52">
        <f t="shared" si="7"/>
        <v>0</v>
      </c>
      <c r="AB9" s="1">
        <f t="shared" si="8"/>
        <v>0</v>
      </c>
      <c r="AC9" s="1">
        <f t="shared" si="9"/>
        <v>0</v>
      </c>
      <c r="AD9" s="13">
        <v>0.3</v>
      </c>
      <c r="AE9" s="1">
        <f t="shared" si="10"/>
        <v>0</v>
      </c>
      <c r="AF9" s="1">
        <f t="shared" si="11"/>
        <v>0</v>
      </c>
      <c r="AH9" s="12">
        <v>10</v>
      </c>
      <c r="AI9" s="1">
        <f t="shared" si="12"/>
        <v>0</v>
      </c>
      <c r="AJ9" s="1"/>
      <c r="AK9" s="1"/>
      <c r="AL9" s="52">
        <f t="shared" si="13"/>
        <v>0</v>
      </c>
      <c r="AM9" s="1">
        <f t="shared" si="14"/>
        <v>0</v>
      </c>
      <c r="AN9" s="1">
        <f t="shared" si="15"/>
        <v>0</v>
      </c>
      <c r="AO9" s="13">
        <v>0.3</v>
      </c>
      <c r="AP9" s="1">
        <f t="shared" si="16"/>
        <v>0</v>
      </c>
      <c r="AQ9" s="1">
        <f t="shared" si="17"/>
        <v>0</v>
      </c>
      <c r="AS9" s="12">
        <v>10</v>
      </c>
      <c r="AT9" s="1">
        <f t="shared" si="18"/>
        <v>0</v>
      </c>
      <c r="AU9" s="1"/>
      <c r="AV9" s="1"/>
      <c r="AW9" s="52">
        <f t="shared" si="19"/>
        <v>0</v>
      </c>
      <c r="AX9" s="1">
        <f t="shared" si="20"/>
        <v>0</v>
      </c>
      <c r="AY9" s="1">
        <f t="shared" si="21"/>
        <v>0</v>
      </c>
      <c r="AZ9" s="13">
        <v>0.3</v>
      </c>
      <c r="BA9" s="1">
        <f t="shared" si="22"/>
        <v>0</v>
      </c>
      <c r="BB9" s="1">
        <f t="shared" si="23"/>
        <v>0</v>
      </c>
      <c r="BD9" s="12">
        <v>10</v>
      </c>
      <c r="BE9" s="1">
        <f t="shared" si="24"/>
        <v>0</v>
      </c>
      <c r="BF9" s="1"/>
      <c r="BG9" s="1"/>
      <c r="BH9" s="52">
        <f t="shared" si="25"/>
        <v>0</v>
      </c>
      <c r="BI9" s="1">
        <f t="shared" si="26"/>
        <v>0</v>
      </c>
      <c r="BJ9" s="1">
        <f t="shared" si="27"/>
        <v>0</v>
      </c>
      <c r="BK9" s="13">
        <v>0.3</v>
      </c>
      <c r="BL9" s="1">
        <f t="shared" si="28"/>
        <v>0</v>
      </c>
      <c r="BM9" s="1">
        <f t="shared" si="29"/>
        <v>0</v>
      </c>
      <c r="BN9" s="10"/>
      <c r="BO9" s="12">
        <v>10</v>
      </c>
      <c r="BP9" s="1">
        <f t="shared" si="30"/>
        <v>0</v>
      </c>
      <c r="BQ9" s="1"/>
      <c r="BR9" s="1"/>
      <c r="BS9" s="52">
        <f t="shared" si="31"/>
        <v>0</v>
      </c>
      <c r="BT9" s="1">
        <f t="shared" si="32"/>
        <v>0</v>
      </c>
      <c r="BU9" s="1">
        <f t="shared" si="33"/>
        <v>0</v>
      </c>
      <c r="BV9" s="13">
        <v>0.3</v>
      </c>
      <c r="BW9" s="1">
        <f t="shared" si="34"/>
        <v>0</v>
      </c>
      <c r="BX9" s="1">
        <f t="shared" si="35"/>
        <v>0</v>
      </c>
      <c r="BY9" s="10"/>
      <c r="BZ9" s="12">
        <v>10</v>
      </c>
      <c r="CA9" s="1">
        <f t="shared" si="36"/>
        <v>0</v>
      </c>
      <c r="CB9" s="1"/>
      <c r="CC9" s="1"/>
      <c r="CD9" s="52">
        <f t="shared" si="37"/>
        <v>0</v>
      </c>
      <c r="CE9" s="1">
        <f t="shared" si="38"/>
        <v>0</v>
      </c>
      <c r="CF9" s="1">
        <f t="shared" si="39"/>
        <v>0</v>
      </c>
      <c r="CG9" s="13">
        <v>0.3</v>
      </c>
      <c r="CH9" s="1">
        <f t="shared" si="40"/>
        <v>0</v>
      </c>
      <c r="CI9" s="1">
        <f t="shared" si="41"/>
        <v>0</v>
      </c>
      <c r="CJ9" s="10"/>
      <c r="CK9" s="12">
        <v>10</v>
      </c>
      <c r="CL9" s="1">
        <f t="shared" si="42"/>
        <v>0</v>
      </c>
      <c r="CM9" s="1"/>
      <c r="CN9" s="1"/>
      <c r="CO9" s="52">
        <f t="shared" si="43"/>
        <v>0</v>
      </c>
      <c r="CP9" s="1">
        <f t="shared" si="44"/>
        <v>0</v>
      </c>
      <c r="CQ9" s="1">
        <f t="shared" si="45"/>
        <v>0</v>
      </c>
      <c r="CR9" s="13">
        <v>0.3</v>
      </c>
      <c r="CS9" s="1">
        <f t="shared" si="46"/>
        <v>0</v>
      </c>
      <c r="CT9" s="1">
        <f t="shared" si="47"/>
        <v>0</v>
      </c>
      <c r="CU9" s="10"/>
      <c r="CV9" s="12">
        <v>10</v>
      </c>
      <c r="CW9" s="1">
        <f t="shared" si="48"/>
        <v>0</v>
      </c>
      <c r="CX9" s="1"/>
      <c r="CY9" s="1"/>
      <c r="CZ9" s="52">
        <f t="shared" si="49"/>
        <v>0</v>
      </c>
      <c r="DA9" s="1">
        <f t="shared" si="50"/>
        <v>0</v>
      </c>
      <c r="DB9" s="1">
        <f t="shared" si="51"/>
        <v>0</v>
      </c>
      <c r="DC9" s="13">
        <v>0.3</v>
      </c>
      <c r="DD9" s="1">
        <f t="shared" si="52"/>
        <v>0</v>
      </c>
      <c r="DE9" s="1">
        <f t="shared" si="53"/>
        <v>0</v>
      </c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</row>
    <row r="10" spans="1:126" ht="15" x14ac:dyDescent="0.25">
      <c r="A10" s="12">
        <v>10.1</v>
      </c>
      <c r="B10" s="1">
        <f>SUMIFS('BRZ SCH 8 Rates'!O:O,'BRZ SCH 8 Rates'!N:N,'AUC SCH 8 RATES'!A10)</f>
        <v>0</v>
      </c>
      <c r="C10" s="1">
        <f>SUMIFS('ERZ SCH 8 Rates '!Q:Q,'ERZ SCH 8 Rates '!P:P,'AUC SCH 8 RATES'!A10)</f>
        <v>67800</v>
      </c>
      <c r="D10" s="1">
        <f>SUMIFS('GRZ SCH 8 Rates'!Q:Q,'GRZ SCH 8 Rates'!P:P,'AUC SCH 8 RATES'!A10)</f>
        <v>0</v>
      </c>
      <c r="E10" s="1">
        <f>SUMIFS('HRZ SCH 8 Rates'!Q:Q,'HRZ SCH 8 Rates'!P:P,'AUC SCH 8 RATES'!A10)</f>
        <v>0</v>
      </c>
      <c r="F10" s="1">
        <f>SUMIFS('PRZ SCH 8 Rates'!Q:Q,'PRZ SCH 8 Rates'!P:P,'AUC SCH 8 RATES'!A10)</f>
        <v>0</v>
      </c>
      <c r="G10" s="1">
        <f t="shared" si="0"/>
        <v>67800</v>
      </c>
      <c r="H10" s="61" t="s">
        <v>51</v>
      </c>
      <c r="I10" s="62">
        <v>0.3</v>
      </c>
      <c r="J10" s="1"/>
      <c r="K10" s="1"/>
      <c r="L10" s="12">
        <v>10.1</v>
      </c>
      <c r="M10" s="1"/>
      <c r="N10" s="1"/>
      <c r="O10" s="1"/>
      <c r="P10" s="52">
        <f t="shared" si="1"/>
        <v>0</v>
      </c>
      <c r="Q10" s="1">
        <f t="shared" si="2"/>
        <v>0</v>
      </c>
      <c r="R10" s="1">
        <f t="shared" si="3"/>
        <v>0</v>
      </c>
      <c r="S10" s="13">
        <v>0.3</v>
      </c>
      <c r="T10" s="1">
        <f t="shared" si="4"/>
        <v>0</v>
      </c>
      <c r="U10" s="1">
        <f t="shared" si="5"/>
        <v>0</v>
      </c>
      <c r="W10" s="12">
        <v>10.1</v>
      </c>
      <c r="X10" s="1">
        <f t="shared" si="6"/>
        <v>0</v>
      </c>
      <c r="Y10" s="1"/>
      <c r="Z10" s="1"/>
      <c r="AA10" s="52">
        <f t="shared" si="7"/>
        <v>0</v>
      </c>
      <c r="AB10" s="1">
        <f t="shared" si="8"/>
        <v>0</v>
      </c>
      <c r="AC10" s="1">
        <f t="shared" si="9"/>
        <v>0</v>
      </c>
      <c r="AD10" s="13">
        <v>0.3</v>
      </c>
      <c r="AE10" s="1">
        <f t="shared" si="10"/>
        <v>0</v>
      </c>
      <c r="AF10" s="1">
        <f t="shared" si="11"/>
        <v>0</v>
      </c>
      <c r="AH10" s="12">
        <v>10.1</v>
      </c>
      <c r="AI10" s="1">
        <f t="shared" si="12"/>
        <v>0</v>
      </c>
      <c r="AJ10" s="1"/>
      <c r="AK10" s="1"/>
      <c r="AL10" s="52">
        <f t="shared" si="13"/>
        <v>0</v>
      </c>
      <c r="AM10" s="1">
        <f t="shared" si="14"/>
        <v>0</v>
      </c>
      <c r="AN10" s="1">
        <f t="shared" si="15"/>
        <v>0</v>
      </c>
      <c r="AO10" s="13">
        <v>0.3</v>
      </c>
      <c r="AP10" s="1">
        <f t="shared" si="16"/>
        <v>0</v>
      </c>
      <c r="AQ10" s="1">
        <f t="shared" si="17"/>
        <v>0</v>
      </c>
      <c r="AS10" s="12">
        <v>10.1</v>
      </c>
      <c r="AT10" s="1">
        <f t="shared" si="18"/>
        <v>0</v>
      </c>
      <c r="AU10" s="1"/>
      <c r="AV10" s="1"/>
      <c r="AW10" s="52">
        <f t="shared" si="19"/>
        <v>0</v>
      </c>
      <c r="AX10" s="1">
        <f t="shared" si="20"/>
        <v>0</v>
      </c>
      <c r="AY10" s="1">
        <f t="shared" si="21"/>
        <v>0</v>
      </c>
      <c r="AZ10" s="13">
        <v>0.3</v>
      </c>
      <c r="BA10" s="1">
        <f t="shared" si="22"/>
        <v>0</v>
      </c>
      <c r="BB10" s="1">
        <f t="shared" si="23"/>
        <v>0</v>
      </c>
      <c r="BD10" s="12">
        <v>10.1</v>
      </c>
      <c r="BE10" s="1">
        <f t="shared" si="24"/>
        <v>0</v>
      </c>
      <c r="BF10" s="1"/>
      <c r="BG10" s="1"/>
      <c r="BH10" s="52">
        <f t="shared" si="25"/>
        <v>0</v>
      </c>
      <c r="BI10" s="1">
        <f t="shared" si="26"/>
        <v>0</v>
      </c>
      <c r="BJ10" s="1">
        <f t="shared" si="27"/>
        <v>0</v>
      </c>
      <c r="BK10" s="13">
        <v>0.3</v>
      </c>
      <c r="BL10" s="1">
        <f t="shared" si="28"/>
        <v>0</v>
      </c>
      <c r="BM10" s="1">
        <f t="shared" si="29"/>
        <v>0</v>
      </c>
      <c r="BN10" s="10"/>
      <c r="BO10" s="12">
        <v>10.1</v>
      </c>
      <c r="BP10" s="1">
        <f t="shared" si="30"/>
        <v>0</v>
      </c>
      <c r="BQ10" s="1"/>
      <c r="BR10" s="1"/>
      <c r="BS10" s="52">
        <f t="shared" si="31"/>
        <v>0</v>
      </c>
      <c r="BT10" s="1">
        <f t="shared" si="32"/>
        <v>0</v>
      </c>
      <c r="BU10" s="1">
        <f t="shared" si="33"/>
        <v>0</v>
      </c>
      <c r="BV10" s="13">
        <v>0.3</v>
      </c>
      <c r="BW10" s="1">
        <f t="shared" si="34"/>
        <v>0</v>
      </c>
      <c r="BX10" s="1">
        <f t="shared" si="35"/>
        <v>0</v>
      </c>
      <c r="BY10" s="10"/>
      <c r="BZ10" s="12">
        <v>10.1</v>
      </c>
      <c r="CA10" s="1">
        <f t="shared" si="36"/>
        <v>0</v>
      </c>
      <c r="CB10" s="1"/>
      <c r="CC10" s="1"/>
      <c r="CD10" s="52">
        <f t="shared" si="37"/>
        <v>0</v>
      </c>
      <c r="CE10" s="1">
        <f t="shared" si="38"/>
        <v>0</v>
      </c>
      <c r="CF10" s="1">
        <f t="shared" si="39"/>
        <v>0</v>
      </c>
      <c r="CG10" s="13">
        <v>0.3</v>
      </c>
      <c r="CH10" s="1">
        <f t="shared" si="40"/>
        <v>0</v>
      </c>
      <c r="CI10" s="1">
        <f t="shared" si="41"/>
        <v>0</v>
      </c>
      <c r="CJ10" s="10"/>
      <c r="CK10" s="12">
        <v>10.1</v>
      </c>
      <c r="CL10" s="1">
        <f t="shared" si="42"/>
        <v>0</v>
      </c>
      <c r="CM10" s="1"/>
      <c r="CN10" s="1"/>
      <c r="CO10" s="52">
        <f t="shared" si="43"/>
        <v>0</v>
      </c>
      <c r="CP10" s="1">
        <f t="shared" si="44"/>
        <v>0</v>
      </c>
      <c r="CQ10" s="1">
        <f t="shared" si="45"/>
        <v>0</v>
      </c>
      <c r="CR10" s="13">
        <v>0.3</v>
      </c>
      <c r="CS10" s="1">
        <f t="shared" si="46"/>
        <v>0</v>
      </c>
      <c r="CT10" s="1">
        <f t="shared" si="47"/>
        <v>0</v>
      </c>
      <c r="CU10" s="10"/>
      <c r="CV10" s="12">
        <v>10.1</v>
      </c>
      <c r="CW10" s="1">
        <f t="shared" si="48"/>
        <v>0</v>
      </c>
      <c r="CX10" s="1"/>
      <c r="CY10" s="1"/>
      <c r="CZ10" s="52">
        <f t="shared" si="49"/>
        <v>0</v>
      </c>
      <c r="DA10" s="1">
        <f t="shared" si="50"/>
        <v>0</v>
      </c>
      <c r="DB10" s="1">
        <f t="shared" si="51"/>
        <v>0</v>
      </c>
      <c r="DC10" s="13">
        <v>0.3</v>
      </c>
      <c r="DD10" s="1">
        <f t="shared" si="52"/>
        <v>0</v>
      </c>
      <c r="DE10" s="1">
        <f t="shared" si="53"/>
        <v>0</v>
      </c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</row>
    <row r="11" spans="1:126" ht="15" x14ac:dyDescent="0.25">
      <c r="A11" s="12">
        <v>12</v>
      </c>
      <c r="B11" s="1">
        <f>SUMIFS('BRZ SCH 8 Rates'!O:O,'BRZ SCH 8 Rates'!N:N,'AUC SCH 8 RATES'!A11)</f>
        <v>218860.16574736917</v>
      </c>
      <c r="C11" s="1">
        <f>SUMIFS('ERZ SCH 8 Rates '!Q:Q,'ERZ SCH 8 Rates '!P:P,'AUC SCH 8 RATES'!A11)</f>
        <v>3322829</v>
      </c>
      <c r="D11" s="1">
        <f>SUMIFS('GRZ SCH 8 Rates'!Q:Q,'GRZ SCH 8 Rates'!P:P,'AUC SCH 8 RATES'!A11)</f>
        <v>93000</v>
      </c>
      <c r="E11" s="1">
        <f>SUMIFS('HRZ SCH 8 Rates'!Q:Q,'HRZ SCH 8 Rates'!P:P,'AUC SCH 8 RATES'!A11)</f>
        <v>689500.00480000826</v>
      </c>
      <c r="F11" s="1">
        <f>SUMIFS('PRZ SCH 8 Rates'!Q:Q,'PRZ SCH 8 Rates'!P:P,'AUC SCH 8 RATES'!A11)</f>
        <v>9123900</v>
      </c>
      <c r="G11" s="1">
        <f t="shared" si="0"/>
        <v>13448089.170547377</v>
      </c>
      <c r="H11" s="61" t="s">
        <v>51</v>
      </c>
      <c r="I11" s="62">
        <v>1</v>
      </c>
      <c r="J11" s="1"/>
      <c r="K11" s="1"/>
      <c r="L11" s="12">
        <v>12</v>
      </c>
      <c r="M11" s="1"/>
      <c r="N11" s="1"/>
      <c r="O11" s="1"/>
      <c r="P11" s="52">
        <f t="shared" si="1"/>
        <v>0</v>
      </c>
      <c r="Q11" s="1">
        <f t="shared" si="2"/>
        <v>0</v>
      </c>
      <c r="R11" s="1">
        <f t="shared" si="3"/>
        <v>0</v>
      </c>
      <c r="S11" s="13">
        <v>1</v>
      </c>
      <c r="T11" s="1">
        <f>-P11</f>
        <v>0</v>
      </c>
      <c r="U11" s="1">
        <f t="shared" si="5"/>
        <v>0</v>
      </c>
      <c r="W11" s="12">
        <v>12</v>
      </c>
      <c r="X11" s="1">
        <f t="shared" si="6"/>
        <v>0</v>
      </c>
      <c r="Y11" s="1"/>
      <c r="Z11" s="1"/>
      <c r="AA11" s="52">
        <f t="shared" si="7"/>
        <v>0</v>
      </c>
      <c r="AB11" s="1">
        <f t="shared" si="8"/>
        <v>0</v>
      </c>
      <c r="AC11" s="1">
        <f t="shared" si="9"/>
        <v>0</v>
      </c>
      <c r="AD11" s="13">
        <v>1</v>
      </c>
      <c r="AE11" s="1">
        <f t="shared" si="10"/>
        <v>0</v>
      </c>
      <c r="AF11" s="1">
        <f t="shared" si="11"/>
        <v>0</v>
      </c>
      <c r="AH11" s="12">
        <v>12</v>
      </c>
      <c r="AI11" s="1">
        <f t="shared" si="12"/>
        <v>0</v>
      </c>
      <c r="AJ11" s="1"/>
      <c r="AK11" s="1"/>
      <c r="AL11" s="52">
        <f t="shared" si="13"/>
        <v>0</v>
      </c>
      <c r="AM11" s="1">
        <f t="shared" si="14"/>
        <v>0</v>
      </c>
      <c r="AN11" s="1">
        <f t="shared" si="15"/>
        <v>0</v>
      </c>
      <c r="AO11" s="13">
        <v>1</v>
      </c>
      <c r="AP11" s="1">
        <f t="shared" si="16"/>
        <v>0</v>
      </c>
      <c r="AQ11" s="1">
        <f t="shared" si="17"/>
        <v>0</v>
      </c>
      <c r="AS11" s="12">
        <v>12</v>
      </c>
      <c r="AT11" s="1">
        <f t="shared" si="18"/>
        <v>0</v>
      </c>
      <c r="AU11" s="1"/>
      <c r="AV11" s="1"/>
      <c r="AW11" s="52">
        <f t="shared" si="19"/>
        <v>0</v>
      </c>
      <c r="AX11" s="1">
        <f t="shared" si="20"/>
        <v>0</v>
      </c>
      <c r="AY11" s="1">
        <f t="shared" si="21"/>
        <v>0</v>
      </c>
      <c r="AZ11" s="13">
        <v>1</v>
      </c>
      <c r="BA11" s="1">
        <f t="shared" si="22"/>
        <v>0</v>
      </c>
      <c r="BB11" s="1">
        <f t="shared" si="23"/>
        <v>0</v>
      </c>
      <c r="BD11" s="12">
        <v>12</v>
      </c>
      <c r="BE11" s="1">
        <f t="shared" si="24"/>
        <v>0</v>
      </c>
      <c r="BF11" s="1"/>
      <c r="BG11" s="1"/>
      <c r="BH11" s="52">
        <f t="shared" si="25"/>
        <v>0</v>
      </c>
      <c r="BI11" s="1">
        <f t="shared" si="26"/>
        <v>0</v>
      </c>
      <c r="BJ11" s="1">
        <f t="shared" si="27"/>
        <v>0</v>
      </c>
      <c r="BK11" s="13">
        <v>1</v>
      </c>
      <c r="BL11" s="1">
        <f t="shared" si="28"/>
        <v>0</v>
      </c>
      <c r="BM11" s="1">
        <f t="shared" si="29"/>
        <v>0</v>
      </c>
      <c r="BN11" s="10"/>
      <c r="BO11" s="12">
        <v>12</v>
      </c>
      <c r="BP11" s="1">
        <f t="shared" si="30"/>
        <v>0</v>
      </c>
      <c r="BQ11" s="1"/>
      <c r="BR11" s="1"/>
      <c r="BS11" s="52">
        <f t="shared" si="31"/>
        <v>0</v>
      </c>
      <c r="BT11" s="1">
        <f t="shared" si="32"/>
        <v>0</v>
      </c>
      <c r="BU11" s="1">
        <f t="shared" si="33"/>
        <v>0</v>
      </c>
      <c r="BV11" s="13">
        <v>1</v>
      </c>
      <c r="BW11" s="1">
        <f t="shared" si="34"/>
        <v>0</v>
      </c>
      <c r="BX11" s="1">
        <f t="shared" si="35"/>
        <v>0</v>
      </c>
      <c r="BY11" s="10"/>
      <c r="BZ11" s="12">
        <v>12</v>
      </c>
      <c r="CA11" s="1">
        <f t="shared" si="36"/>
        <v>0</v>
      </c>
      <c r="CB11" s="1"/>
      <c r="CC11" s="1"/>
      <c r="CD11" s="52">
        <f t="shared" si="37"/>
        <v>0</v>
      </c>
      <c r="CE11" s="1">
        <f t="shared" si="38"/>
        <v>0</v>
      </c>
      <c r="CF11" s="1">
        <f t="shared" si="39"/>
        <v>0</v>
      </c>
      <c r="CG11" s="13">
        <v>1</v>
      </c>
      <c r="CH11" s="1">
        <f t="shared" si="40"/>
        <v>0</v>
      </c>
      <c r="CI11" s="1">
        <f t="shared" si="41"/>
        <v>0</v>
      </c>
      <c r="CJ11" s="10"/>
      <c r="CK11" s="12">
        <v>12</v>
      </c>
      <c r="CL11" s="1">
        <f t="shared" si="42"/>
        <v>0</v>
      </c>
      <c r="CM11" s="1"/>
      <c r="CN11" s="1"/>
      <c r="CO11" s="52">
        <f t="shared" si="43"/>
        <v>0</v>
      </c>
      <c r="CP11" s="1">
        <f t="shared" si="44"/>
        <v>0</v>
      </c>
      <c r="CQ11" s="1">
        <f t="shared" si="45"/>
        <v>0</v>
      </c>
      <c r="CR11" s="13">
        <v>1</v>
      </c>
      <c r="CS11" s="1">
        <f t="shared" si="46"/>
        <v>0</v>
      </c>
      <c r="CT11" s="1">
        <f t="shared" si="47"/>
        <v>0</v>
      </c>
      <c r="CU11" s="10"/>
      <c r="CV11" s="12">
        <v>12</v>
      </c>
      <c r="CW11" s="1">
        <f t="shared" si="48"/>
        <v>0</v>
      </c>
      <c r="CX11" s="1"/>
      <c r="CY11" s="1"/>
      <c r="CZ11" s="52">
        <f t="shared" si="49"/>
        <v>0</v>
      </c>
      <c r="DA11" s="1">
        <f t="shared" si="50"/>
        <v>0</v>
      </c>
      <c r="DB11" s="1">
        <f t="shared" si="51"/>
        <v>0</v>
      </c>
      <c r="DC11" s="13">
        <v>1</v>
      </c>
      <c r="DD11" s="1">
        <f t="shared" si="52"/>
        <v>0</v>
      </c>
      <c r="DE11" s="1">
        <f t="shared" si="53"/>
        <v>0</v>
      </c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</row>
    <row r="12" spans="1:126" ht="15" x14ac:dyDescent="0.25">
      <c r="A12" s="12" t="s">
        <v>52</v>
      </c>
      <c r="B12" s="1">
        <f>SUMIFS('BRZ SCH 8 Rates'!O:O,'BRZ SCH 8 Rates'!N:N,'AUC SCH 8 RATES'!A12)</f>
        <v>0</v>
      </c>
      <c r="C12" s="1">
        <f>SUMIFS('ERZ SCH 8 Rates '!Q:Q,'ERZ SCH 8 Rates '!P:P,'AUC SCH 8 RATES'!A12)</f>
        <v>0</v>
      </c>
      <c r="D12" s="1">
        <f>SUMIFS('GRZ SCH 8 Rates'!Q:Q,'GRZ SCH 8 Rates'!P:P,'AUC SCH 8 RATES'!A12)</f>
        <v>0</v>
      </c>
      <c r="E12" s="1">
        <f>SUMIFS('HRZ SCH 8 Rates'!Q:Q,'HRZ SCH 8 Rates'!P:P,'AUC SCH 8 RATES'!A12)</f>
        <v>0</v>
      </c>
      <c r="F12" s="1">
        <f>SUMIFS('PRZ SCH 8 Rates'!Q:Q,'PRZ SCH 8 Rates'!P:P,'AUC SCH 8 RATES'!A12)</f>
        <v>0</v>
      </c>
      <c r="G12" s="1">
        <f t="shared" si="0"/>
        <v>0</v>
      </c>
      <c r="H12" s="1"/>
      <c r="I12" s="1"/>
      <c r="J12" s="1"/>
      <c r="K12" s="1"/>
      <c r="L12" s="12" t="s">
        <v>52</v>
      </c>
      <c r="M12" s="1"/>
      <c r="N12" s="1"/>
      <c r="O12" s="1"/>
      <c r="P12" s="52">
        <f t="shared" si="1"/>
        <v>0</v>
      </c>
      <c r="Q12" s="1">
        <f t="shared" si="2"/>
        <v>0</v>
      </c>
      <c r="R12" s="1">
        <f t="shared" si="3"/>
        <v>0</v>
      </c>
      <c r="S12" s="13"/>
      <c r="T12" s="1">
        <f t="shared" si="4"/>
        <v>0</v>
      </c>
      <c r="U12" s="1">
        <f t="shared" si="5"/>
        <v>0</v>
      </c>
      <c r="W12" s="12" t="s">
        <v>52</v>
      </c>
      <c r="X12" s="1">
        <f t="shared" si="6"/>
        <v>0</v>
      </c>
      <c r="Y12" s="1"/>
      <c r="Z12" s="1"/>
      <c r="AA12" s="52">
        <f t="shared" si="7"/>
        <v>0</v>
      </c>
      <c r="AB12" s="1">
        <f t="shared" si="8"/>
        <v>0</v>
      </c>
      <c r="AC12" s="1">
        <f t="shared" si="9"/>
        <v>0</v>
      </c>
      <c r="AD12" s="13"/>
      <c r="AE12" s="1">
        <f t="shared" si="10"/>
        <v>0</v>
      </c>
      <c r="AF12" s="1">
        <f t="shared" si="11"/>
        <v>0</v>
      </c>
      <c r="AH12" s="12" t="s">
        <v>52</v>
      </c>
      <c r="AI12" s="1">
        <f t="shared" si="12"/>
        <v>0</v>
      </c>
      <c r="AJ12" s="1"/>
      <c r="AK12" s="1"/>
      <c r="AL12" s="52">
        <f t="shared" si="13"/>
        <v>0</v>
      </c>
      <c r="AM12" s="1">
        <f t="shared" si="14"/>
        <v>0</v>
      </c>
      <c r="AN12" s="1">
        <f t="shared" si="15"/>
        <v>0</v>
      </c>
      <c r="AO12" s="13"/>
      <c r="AP12" s="1">
        <f t="shared" si="16"/>
        <v>0</v>
      </c>
      <c r="AQ12" s="1">
        <f t="shared" si="17"/>
        <v>0</v>
      </c>
      <c r="AS12" s="12" t="s">
        <v>52</v>
      </c>
      <c r="AT12" s="1">
        <f t="shared" si="18"/>
        <v>0</v>
      </c>
      <c r="AU12" s="1"/>
      <c r="AV12" s="1"/>
      <c r="AW12" s="52">
        <f t="shared" si="19"/>
        <v>0</v>
      </c>
      <c r="AX12" s="1">
        <f t="shared" si="20"/>
        <v>0</v>
      </c>
      <c r="AY12" s="1">
        <f t="shared" si="21"/>
        <v>0</v>
      </c>
      <c r="AZ12" s="13"/>
      <c r="BA12" s="1">
        <f t="shared" si="22"/>
        <v>0</v>
      </c>
      <c r="BB12" s="1">
        <f t="shared" si="23"/>
        <v>0</v>
      </c>
      <c r="BD12" s="12" t="s">
        <v>52</v>
      </c>
      <c r="BE12" s="1">
        <f t="shared" si="24"/>
        <v>0</v>
      </c>
      <c r="BF12" s="1"/>
      <c r="BG12" s="1"/>
      <c r="BH12" s="52">
        <f t="shared" si="25"/>
        <v>0</v>
      </c>
      <c r="BI12" s="1">
        <f t="shared" si="26"/>
        <v>0</v>
      </c>
      <c r="BJ12" s="1">
        <f t="shared" si="27"/>
        <v>0</v>
      </c>
      <c r="BK12" s="13"/>
      <c r="BL12" s="1">
        <f t="shared" si="28"/>
        <v>0</v>
      </c>
      <c r="BM12" s="1">
        <f t="shared" si="29"/>
        <v>0</v>
      </c>
      <c r="BN12" s="10"/>
      <c r="BO12" s="12" t="s">
        <v>52</v>
      </c>
      <c r="BP12" s="1">
        <f t="shared" si="30"/>
        <v>0</v>
      </c>
      <c r="BQ12" s="1"/>
      <c r="BR12" s="1"/>
      <c r="BS12" s="52">
        <f t="shared" si="31"/>
        <v>0</v>
      </c>
      <c r="BT12" s="1">
        <f t="shared" si="32"/>
        <v>0</v>
      </c>
      <c r="BU12" s="1">
        <f t="shared" si="33"/>
        <v>0</v>
      </c>
      <c r="BV12" s="13"/>
      <c r="BW12" s="1">
        <f t="shared" si="34"/>
        <v>0</v>
      </c>
      <c r="BX12" s="1">
        <f t="shared" si="35"/>
        <v>0</v>
      </c>
      <c r="BY12" s="10"/>
      <c r="BZ12" s="12" t="s">
        <v>52</v>
      </c>
      <c r="CA12" s="1">
        <f t="shared" si="36"/>
        <v>0</v>
      </c>
      <c r="CB12" s="1"/>
      <c r="CC12" s="1"/>
      <c r="CD12" s="52">
        <f t="shared" si="37"/>
        <v>0</v>
      </c>
      <c r="CE12" s="1">
        <f t="shared" si="38"/>
        <v>0</v>
      </c>
      <c r="CF12" s="1">
        <f t="shared" si="39"/>
        <v>0</v>
      </c>
      <c r="CG12" s="13"/>
      <c r="CH12" s="1">
        <f t="shared" si="40"/>
        <v>0</v>
      </c>
      <c r="CI12" s="1">
        <f t="shared" si="41"/>
        <v>0</v>
      </c>
      <c r="CJ12" s="10"/>
      <c r="CK12" s="12" t="s">
        <v>52</v>
      </c>
      <c r="CL12" s="1">
        <f t="shared" si="42"/>
        <v>0</v>
      </c>
      <c r="CM12" s="1"/>
      <c r="CN12" s="1"/>
      <c r="CO12" s="52">
        <f t="shared" si="43"/>
        <v>0</v>
      </c>
      <c r="CP12" s="1">
        <f t="shared" si="44"/>
        <v>0</v>
      </c>
      <c r="CQ12" s="1">
        <f t="shared" si="45"/>
        <v>0</v>
      </c>
      <c r="CR12" s="13"/>
      <c r="CS12" s="1">
        <f t="shared" si="46"/>
        <v>0</v>
      </c>
      <c r="CT12" s="1">
        <f t="shared" si="47"/>
        <v>0</v>
      </c>
      <c r="CU12" s="10"/>
      <c r="CV12" s="12" t="s">
        <v>52</v>
      </c>
      <c r="CW12" s="1">
        <f t="shared" si="48"/>
        <v>0</v>
      </c>
      <c r="CX12" s="1"/>
      <c r="CY12" s="1"/>
      <c r="CZ12" s="52">
        <f t="shared" si="49"/>
        <v>0</v>
      </c>
      <c r="DA12" s="1">
        <f t="shared" si="50"/>
        <v>0</v>
      </c>
      <c r="DB12" s="1">
        <f t="shared" si="51"/>
        <v>0</v>
      </c>
      <c r="DC12" s="13"/>
      <c r="DD12" s="1">
        <f t="shared" si="52"/>
        <v>0</v>
      </c>
      <c r="DE12" s="1">
        <f t="shared" si="53"/>
        <v>0</v>
      </c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</row>
    <row r="13" spans="1:126" ht="15" x14ac:dyDescent="0.25">
      <c r="A13" s="12" t="s">
        <v>53</v>
      </c>
      <c r="B13" s="1">
        <f>SUMIFS('BRZ SCH 8 Rates'!O:O,'BRZ SCH 8 Rates'!N:N,'AUC SCH 8 RATES'!A13)</f>
        <v>0</v>
      </c>
      <c r="C13" s="1">
        <f>SUMIFS('ERZ SCH 8 Rates '!Q:Q,'ERZ SCH 8 Rates '!P:P,'AUC SCH 8 RATES'!A13)</f>
        <v>0</v>
      </c>
      <c r="D13" s="1">
        <f>SUMIFS('GRZ SCH 8 Rates'!Q:Q,'GRZ SCH 8 Rates'!P:P,'AUC SCH 8 RATES'!A13)</f>
        <v>0</v>
      </c>
      <c r="E13" s="1">
        <f>SUMIFS('HRZ SCH 8 Rates'!Q:Q,'HRZ SCH 8 Rates'!P:P,'AUC SCH 8 RATES'!A13)</f>
        <v>0</v>
      </c>
      <c r="F13" s="1">
        <f>SUMIFS('PRZ SCH 8 Rates'!Q:Q,'PRZ SCH 8 Rates'!P:P,'AUC SCH 8 RATES'!A13)</f>
        <v>0</v>
      </c>
      <c r="G13" s="1">
        <f t="shared" si="0"/>
        <v>0</v>
      </c>
      <c r="H13" s="1"/>
      <c r="I13" s="1"/>
      <c r="J13" s="1"/>
      <c r="K13" s="1"/>
      <c r="L13" s="12" t="s">
        <v>53</v>
      </c>
      <c r="M13" s="1"/>
      <c r="N13" s="1"/>
      <c r="O13" s="1"/>
      <c r="P13" s="52">
        <f t="shared" si="1"/>
        <v>0</v>
      </c>
      <c r="Q13" s="1">
        <f t="shared" si="2"/>
        <v>0</v>
      </c>
      <c r="R13" s="1">
        <f t="shared" si="3"/>
        <v>0</v>
      </c>
      <c r="S13" s="13"/>
      <c r="T13" s="1">
        <f t="shared" si="4"/>
        <v>0</v>
      </c>
      <c r="U13" s="1">
        <f t="shared" si="5"/>
        <v>0</v>
      </c>
      <c r="W13" s="12" t="s">
        <v>53</v>
      </c>
      <c r="X13" s="1">
        <f t="shared" si="6"/>
        <v>0</v>
      </c>
      <c r="Y13" s="1"/>
      <c r="Z13" s="1"/>
      <c r="AA13" s="52">
        <f t="shared" si="7"/>
        <v>0</v>
      </c>
      <c r="AB13" s="1">
        <f t="shared" si="8"/>
        <v>0</v>
      </c>
      <c r="AC13" s="1">
        <f t="shared" si="9"/>
        <v>0</v>
      </c>
      <c r="AD13" s="13"/>
      <c r="AE13" s="1">
        <f t="shared" si="10"/>
        <v>0</v>
      </c>
      <c r="AF13" s="1">
        <f t="shared" si="11"/>
        <v>0</v>
      </c>
      <c r="AH13" s="12" t="s">
        <v>53</v>
      </c>
      <c r="AI13" s="1">
        <f t="shared" si="12"/>
        <v>0</v>
      </c>
      <c r="AJ13" s="1"/>
      <c r="AK13" s="1"/>
      <c r="AL13" s="52">
        <f t="shared" si="13"/>
        <v>0</v>
      </c>
      <c r="AM13" s="1">
        <f t="shared" si="14"/>
        <v>0</v>
      </c>
      <c r="AN13" s="1">
        <f t="shared" si="15"/>
        <v>0</v>
      </c>
      <c r="AO13" s="13"/>
      <c r="AP13" s="1">
        <f t="shared" si="16"/>
        <v>0</v>
      </c>
      <c r="AQ13" s="1">
        <f t="shared" si="17"/>
        <v>0</v>
      </c>
      <c r="AS13" s="12" t="s">
        <v>53</v>
      </c>
      <c r="AT13" s="1">
        <f t="shared" si="18"/>
        <v>0</v>
      </c>
      <c r="AU13" s="1"/>
      <c r="AV13" s="1"/>
      <c r="AW13" s="52">
        <f t="shared" si="19"/>
        <v>0</v>
      </c>
      <c r="AX13" s="1">
        <f t="shared" si="20"/>
        <v>0</v>
      </c>
      <c r="AY13" s="1">
        <f t="shared" si="21"/>
        <v>0</v>
      </c>
      <c r="AZ13" s="13"/>
      <c r="BA13" s="1">
        <f t="shared" si="22"/>
        <v>0</v>
      </c>
      <c r="BB13" s="1">
        <f t="shared" si="23"/>
        <v>0</v>
      </c>
      <c r="BD13" s="12" t="s">
        <v>53</v>
      </c>
      <c r="BE13" s="1">
        <f t="shared" si="24"/>
        <v>0</v>
      </c>
      <c r="BF13" s="1"/>
      <c r="BG13" s="1"/>
      <c r="BH13" s="52">
        <f t="shared" si="25"/>
        <v>0</v>
      </c>
      <c r="BI13" s="1">
        <f t="shared" si="26"/>
        <v>0</v>
      </c>
      <c r="BJ13" s="1">
        <f t="shared" si="27"/>
        <v>0</v>
      </c>
      <c r="BK13" s="13"/>
      <c r="BL13" s="1">
        <f t="shared" si="28"/>
        <v>0</v>
      </c>
      <c r="BM13" s="1">
        <f t="shared" si="29"/>
        <v>0</v>
      </c>
      <c r="BN13" s="10"/>
      <c r="BO13" s="12" t="s">
        <v>53</v>
      </c>
      <c r="BP13" s="1">
        <f t="shared" si="30"/>
        <v>0</v>
      </c>
      <c r="BQ13" s="1"/>
      <c r="BR13" s="1"/>
      <c r="BS13" s="52">
        <f t="shared" si="31"/>
        <v>0</v>
      </c>
      <c r="BT13" s="1">
        <f t="shared" si="32"/>
        <v>0</v>
      </c>
      <c r="BU13" s="1">
        <f t="shared" si="33"/>
        <v>0</v>
      </c>
      <c r="BV13" s="13"/>
      <c r="BW13" s="1">
        <f t="shared" si="34"/>
        <v>0</v>
      </c>
      <c r="BX13" s="1">
        <f t="shared" si="35"/>
        <v>0</v>
      </c>
      <c r="BY13" s="10"/>
      <c r="BZ13" s="12" t="s">
        <v>53</v>
      </c>
      <c r="CA13" s="1">
        <f t="shared" si="36"/>
        <v>0</v>
      </c>
      <c r="CB13" s="1"/>
      <c r="CC13" s="1"/>
      <c r="CD13" s="52">
        <f t="shared" si="37"/>
        <v>0</v>
      </c>
      <c r="CE13" s="1">
        <f t="shared" si="38"/>
        <v>0</v>
      </c>
      <c r="CF13" s="1">
        <f t="shared" si="39"/>
        <v>0</v>
      </c>
      <c r="CG13" s="13"/>
      <c r="CH13" s="1">
        <f t="shared" si="40"/>
        <v>0</v>
      </c>
      <c r="CI13" s="1">
        <f t="shared" si="41"/>
        <v>0</v>
      </c>
      <c r="CJ13" s="10"/>
      <c r="CK13" s="12" t="s">
        <v>53</v>
      </c>
      <c r="CL13" s="1">
        <f t="shared" si="42"/>
        <v>0</v>
      </c>
      <c r="CM13" s="1"/>
      <c r="CN13" s="1"/>
      <c r="CO13" s="52">
        <f t="shared" si="43"/>
        <v>0</v>
      </c>
      <c r="CP13" s="1">
        <f t="shared" si="44"/>
        <v>0</v>
      </c>
      <c r="CQ13" s="1">
        <f t="shared" si="45"/>
        <v>0</v>
      </c>
      <c r="CR13" s="13"/>
      <c r="CS13" s="1">
        <f t="shared" si="46"/>
        <v>0</v>
      </c>
      <c r="CT13" s="1">
        <f t="shared" si="47"/>
        <v>0</v>
      </c>
      <c r="CU13" s="10"/>
      <c r="CV13" s="12" t="s">
        <v>53</v>
      </c>
      <c r="CW13" s="1">
        <f t="shared" si="48"/>
        <v>0</v>
      </c>
      <c r="CX13" s="1"/>
      <c r="CY13" s="1"/>
      <c r="CZ13" s="52">
        <f t="shared" si="49"/>
        <v>0</v>
      </c>
      <c r="DA13" s="1">
        <f t="shared" si="50"/>
        <v>0</v>
      </c>
      <c r="DB13" s="1">
        <f t="shared" si="51"/>
        <v>0</v>
      </c>
      <c r="DC13" s="13"/>
      <c r="DD13" s="1">
        <f t="shared" si="52"/>
        <v>0</v>
      </c>
      <c r="DE13" s="1">
        <f t="shared" si="53"/>
        <v>0</v>
      </c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</row>
    <row r="14" spans="1:126" ht="15" x14ac:dyDescent="0.25">
      <c r="A14" s="12" t="s">
        <v>54</v>
      </c>
      <c r="B14" s="1">
        <f>SUMIFS('BRZ SCH 8 Rates'!O:O,'BRZ SCH 8 Rates'!N:N,'AUC SCH 8 RATES'!A14)</f>
        <v>0</v>
      </c>
      <c r="C14" s="1">
        <f>SUMIFS('ERZ SCH 8 Rates '!Q:Q,'ERZ SCH 8 Rates '!P:P,'AUC SCH 8 RATES'!A14)</f>
        <v>0</v>
      </c>
      <c r="D14" s="1">
        <f>SUMIFS('GRZ SCH 8 Rates'!Q:Q,'GRZ SCH 8 Rates'!P:P,'AUC SCH 8 RATES'!A14)</f>
        <v>0</v>
      </c>
      <c r="E14" s="1">
        <f>SUMIFS('HRZ SCH 8 Rates'!Q:Q,'HRZ SCH 8 Rates'!P:P,'AUC SCH 8 RATES'!A14)</f>
        <v>0</v>
      </c>
      <c r="F14" s="1">
        <f>SUMIFS('PRZ SCH 8 Rates'!Q:Q,'PRZ SCH 8 Rates'!P:P,'AUC SCH 8 RATES'!A14)</f>
        <v>0</v>
      </c>
      <c r="G14" s="1">
        <f t="shared" si="0"/>
        <v>0</v>
      </c>
      <c r="H14" s="1"/>
      <c r="I14" s="1"/>
      <c r="J14" s="1"/>
      <c r="K14" s="1"/>
      <c r="L14" s="12" t="s">
        <v>54</v>
      </c>
      <c r="M14" s="1"/>
      <c r="N14" s="1"/>
      <c r="O14" s="1"/>
      <c r="P14" s="52">
        <f t="shared" si="1"/>
        <v>0</v>
      </c>
      <c r="Q14" s="1">
        <f t="shared" si="2"/>
        <v>0</v>
      </c>
      <c r="R14" s="1">
        <f t="shared" si="3"/>
        <v>0</v>
      </c>
      <c r="S14" s="13"/>
      <c r="T14" s="1">
        <f t="shared" si="4"/>
        <v>0</v>
      </c>
      <c r="U14" s="1">
        <f t="shared" si="5"/>
        <v>0</v>
      </c>
      <c r="W14" s="12" t="s">
        <v>54</v>
      </c>
      <c r="X14" s="1">
        <f t="shared" si="6"/>
        <v>0</v>
      </c>
      <c r="Y14" s="1"/>
      <c r="Z14" s="1"/>
      <c r="AA14" s="52">
        <f t="shared" si="7"/>
        <v>0</v>
      </c>
      <c r="AB14" s="1">
        <f t="shared" si="8"/>
        <v>0</v>
      </c>
      <c r="AC14" s="1">
        <f t="shared" si="9"/>
        <v>0</v>
      </c>
      <c r="AD14" s="13"/>
      <c r="AE14" s="1">
        <f t="shared" si="10"/>
        <v>0</v>
      </c>
      <c r="AF14" s="1">
        <f t="shared" si="11"/>
        <v>0</v>
      </c>
      <c r="AH14" s="12" t="s">
        <v>54</v>
      </c>
      <c r="AI14" s="1">
        <f t="shared" si="12"/>
        <v>0</v>
      </c>
      <c r="AJ14" s="1"/>
      <c r="AK14" s="1"/>
      <c r="AL14" s="52">
        <f t="shared" si="13"/>
        <v>0</v>
      </c>
      <c r="AM14" s="1">
        <f t="shared" si="14"/>
        <v>0</v>
      </c>
      <c r="AN14" s="1">
        <f t="shared" si="15"/>
        <v>0</v>
      </c>
      <c r="AO14" s="13"/>
      <c r="AP14" s="1">
        <f t="shared" si="16"/>
        <v>0</v>
      </c>
      <c r="AQ14" s="1">
        <f t="shared" si="17"/>
        <v>0</v>
      </c>
      <c r="AS14" s="12" t="s">
        <v>54</v>
      </c>
      <c r="AT14" s="1">
        <f t="shared" si="18"/>
        <v>0</v>
      </c>
      <c r="AU14" s="1"/>
      <c r="AV14" s="1"/>
      <c r="AW14" s="52">
        <f t="shared" si="19"/>
        <v>0</v>
      </c>
      <c r="AX14" s="1">
        <f t="shared" si="20"/>
        <v>0</v>
      </c>
      <c r="AY14" s="1">
        <f t="shared" si="21"/>
        <v>0</v>
      </c>
      <c r="AZ14" s="13"/>
      <c r="BA14" s="1">
        <f t="shared" si="22"/>
        <v>0</v>
      </c>
      <c r="BB14" s="1">
        <f t="shared" si="23"/>
        <v>0</v>
      </c>
      <c r="BD14" s="12" t="s">
        <v>54</v>
      </c>
      <c r="BE14" s="1">
        <f t="shared" si="24"/>
        <v>0</v>
      </c>
      <c r="BF14" s="1"/>
      <c r="BG14" s="1"/>
      <c r="BH14" s="52">
        <f t="shared" si="25"/>
        <v>0</v>
      </c>
      <c r="BI14" s="1">
        <f t="shared" si="26"/>
        <v>0</v>
      </c>
      <c r="BJ14" s="1">
        <f t="shared" si="27"/>
        <v>0</v>
      </c>
      <c r="BK14" s="13"/>
      <c r="BL14" s="1">
        <f t="shared" si="28"/>
        <v>0</v>
      </c>
      <c r="BM14" s="1">
        <f t="shared" si="29"/>
        <v>0</v>
      </c>
      <c r="BN14" s="10"/>
      <c r="BO14" s="12" t="s">
        <v>54</v>
      </c>
      <c r="BP14" s="1">
        <f t="shared" si="30"/>
        <v>0</v>
      </c>
      <c r="BQ14" s="1"/>
      <c r="BR14" s="1"/>
      <c r="BS14" s="52">
        <f t="shared" si="31"/>
        <v>0</v>
      </c>
      <c r="BT14" s="1">
        <f t="shared" si="32"/>
        <v>0</v>
      </c>
      <c r="BU14" s="1">
        <f t="shared" si="33"/>
        <v>0</v>
      </c>
      <c r="BV14" s="13"/>
      <c r="BW14" s="1">
        <f t="shared" si="34"/>
        <v>0</v>
      </c>
      <c r="BX14" s="1">
        <f t="shared" si="35"/>
        <v>0</v>
      </c>
      <c r="BY14" s="10"/>
      <c r="BZ14" s="12" t="s">
        <v>54</v>
      </c>
      <c r="CA14" s="1">
        <f t="shared" si="36"/>
        <v>0</v>
      </c>
      <c r="CB14" s="1"/>
      <c r="CC14" s="1"/>
      <c r="CD14" s="52">
        <f t="shared" si="37"/>
        <v>0</v>
      </c>
      <c r="CE14" s="1">
        <f t="shared" si="38"/>
        <v>0</v>
      </c>
      <c r="CF14" s="1">
        <f t="shared" si="39"/>
        <v>0</v>
      </c>
      <c r="CG14" s="13"/>
      <c r="CH14" s="1">
        <f t="shared" si="40"/>
        <v>0</v>
      </c>
      <c r="CI14" s="1">
        <f t="shared" si="41"/>
        <v>0</v>
      </c>
      <c r="CJ14" s="10"/>
      <c r="CK14" s="12" t="s">
        <v>54</v>
      </c>
      <c r="CL14" s="1">
        <f t="shared" si="42"/>
        <v>0</v>
      </c>
      <c r="CM14" s="1"/>
      <c r="CN14" s="1"/>
      <c r="CO14" s="52">
        <f t="shared" si="43"/>
        <v>0</v>
      </c>
      <c r="CP14" s="1">
        <f t="shared" si="44"/>
        <v>0</v>
      </c>
      <c r="CQ14" s="1">
        <f t="shared" si="45"/>
        <v>0</v>
      </c>
      <c r="CR14" s="13"/>
      <c r="CS14" s="1">
        <f t="shared" si="46"/>
        <v>0</v>
      </c>
      <c r="CT14" s="1">
        <f t="shared" si="47"/>
        <v>0</v>
      </c>
      <c r="CU14" s="10"/>
      <c r="CV14" s="12" t="s">
        <v>54</v>
      </c>
      <c r="CW14" s="1">
        <f t="shared" si="48"/>
        <v>0</v>
      </c>
      <c r="CX14" s="1"/>
      <c r="CY14" s="1"/>
      <c r="CZ14" s="52">
        <f t="shared" si="49"/>
        <v>0</v>
      </c>
      <c r="DA14" s="1">
        <f t="shared" si="50"/>
        <v>0</v>
      </c>
      <c r="DB14" s="1">
        <f t="shared" si="51"/>
        <v>0</v>
      </c>
      <c r="DC14" s="13"/>
      <c r="DD14" s="1">
        <f t="shared" si="52"/>
        <v>0</v>
      </c>
      <c r="DE14" s="1">
        <f t="shared" si="53"/>
        <v>0</v>
      </c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</row>
    <row r="15" spans="1:126" ht="15" x14ac:dyDescent="0.25">
      <c r="A15" s="12" t="s">
        <v>55</v>
      </c>
      <c r="B15" s="1">
        <f>SUMIFS('BRZ SCH 8 Rates'!O:O,'BRZ SCH 8 Rates'!N:N,'AUC SCH 8 RATES'!A15)</f>
        <v>0</v>
      </c>
      <c r="C15" s="1">
        <f>SUMIFS('ERZ SCH 8 Rates '!Q:Q,'ERZ SCH 8 Rates '!P:P,'AUC SCH 8 RATES'!A15)</f>
        <v>0</v>
      </c>
      <c r="D15" s="1">
        <f>SUMIFS('GRZ SCH 8 Rates'!Q:Q,'GRZ SCH 8 Rates'!P:P,'AUC SCH 8 RATES'!A15)</f>
        <v>0</v>
      </c>
      <c r="E15" s="1">
        <f>SUMIFS('HRZ SCH 8 Rates'!Q:Q,'HRZ SCH 8 Rates'!P:P,'AUC SCH 8 RATES'!A15)</f>
        <v>0</v>
      </c>
      <c r="F15" s="1">
        <f>SUMIFS('PRZ SCH 8 Rates'!Q:Q,'PRZ SCH 8 Rates'!P:P,'AUC SCH 8 RATES'!A15)</f>
        <v>0</v>
      </c>
      <c r="G15" s="1">
        <f t="shared" si="0"/>
        <v>0</v>
      </c>
      <c r="H15" s="1"/>
      <c r="I15" s="1"/>
      <c r="J15" s="1"/>
      <c r="K15" s="1"/>
      <c r="L15" s="12" t="s">
        <v>55</v>
      </c>
      <c r="M15" s="1"/>
      <c r="N15" s="1"/>
      <c r="O15" s="1"/>
      <c r="P15" s="52">
        <f t="shared" si="1"/>
        <v>0</v>
      </c>
      <c r="Q15" s="1">
        <f t="shared" si="2"/>
        <v>0</v>
      </c>
      <c r="R15" s="1">
        <f t="shared" si="3"/>
        <v>0</v>
      </c>
      <c r="S15" s="13"/>
      <c r="T15" s="1">
        <f t="shared" si="4"/>
        <v>0</v>
      </c>
      <c r="U15" s="1">
        <f t="shared" si="5"/>
        <v>0</v>
      </c>
      <c r="W15" s="12" t="s">
        <v>55</v>
      </c>
      <c r="X15" s="1">
        <f t="shared" si="6"/>
        <v>0</v>
      </c>
      <c r="Y15" s="1"/>
      <c r="Z15" s="1"/>
      <c r="AA15" s="52">
        <f t="shared" si="7"/>
        <v>0</v>
      </c>
      <c r="AB15" s="1">
        <f t="shared" si="8"/>
        <v>0</v>
      </c>
      <c r="AC15" s="1">
        <f t="shared" si="9"/>
        <v>0</v>
      </c>
      <c r="AD15" s="13"/>
      <c r="AE15" s="1">
        <f t="shared" si="10"/>
        <v>0</v>
      </c>
      <c r="AF15" s="1">
        <f t="shared" si="11"/>
        <v>0</v>
      </c>
      <c r="AH15" s="12" t="s">
        <v>55</v>
      </c>
      <c r="AI15" s="1">
        <f t="shared" si="12"/>
        <v>0</v>
      </c>
      <c r="AJ15" s="1"/>
      <c r="AK15" s="1"/>
      <c r="AL15" s="52">
        <f t="shared" si="13"/>
        <v>0</v>
      </c>
      <c r="AM15" s="1">
        <f t="shared" si="14"/>
        <v>0</v>
      </c>
      <c r="AN15" s="1">
        <f t="shared" si="15"/>
        <v>0</v>
      </c>
      <c r="AO15" s="13"/>
      <c r="AP15" s="1">
        <f t="shared" si="16"/>
        <v>0</v>
      </c>
      <c r="AQ15" s="1">
        <f t="shared" si="17"/>
        <v>0</v>
      </c>
      <c r="AS15" s="12" t="s">
        <v>55</v>
      </c>
      <c r="AT15" s="1">
        <f t="shared" si="18"/>
        <v>0</v>
      </c>
      <c r="AU15" s="1"/>
      <c r="AV15" s="1"/>
      <c r="AW15" s="52">
        <f t="shared" si="19"/>
        <v>0</v>
      </c>
      <c r="AX15" s="1">
        <f t="shared" si="20"/>
        <v>0</v>
      </c>
      <c r="AY15" s="1">
        <f t="shared" si="21"/>
        <v>0</v>
      </c>
      <c r="AZ15" s="13"/>
      <c r="BA15" s="1">
        <f t="shared" si="22"/>
        <v>0</v>
      </c>
      <c r="BB15" s="1">
        <f t="shared" si="23"/>
        <v>0</v>
      </c>
      <c r="BD15" s="12" t="s">
        <v>55</v>
      </c>
      <c r="BE15" s="1">
        <f t="shared" si="24"/>
        <v>0</v>
      </c>
      <c r="BF15" s="1"/>
      <c r="BG15" s="1"/>
      <c r="BH15" s="52">
        <f t="shared" si="25"/>
        <v>0</v>
      </c>
      <c r="BI15" s="1">
        <f t="shared" si="26"/>
        <v>0</v>
      </c>
      <c r="BJ15" s="1">
        <f t="shared" si="27"/>
        <v>0</v>
      </c>
      <c r="BK15" s="13"/>
      <c r="BL15" s="1">
        <f t="shared" si="28"/>
        <v>0</v>
      </c>
      <c r="BM15" s="1">
        <f t="shared" si="29"/>
        <v>0</v>
      </c>
      <c r="BN15" s="10"/>
      <c r="BO15" s="12" t="s">
        <v>55</v>
      </c>
      <c r="BP15" s="1">
        <f t="shared" si="30"/>
        <v>0</v>
      </c>
      <c r="BQ15" s="1"/>
      <c r="BR15" s="1"/>
      <c r="BS15" s="52">
        <f t="shared" si="31"/>
        <v>0</v>
      </c>
      <c r="BT15" s="1">
        <f t="shared" si="32"/>
        <v>0</v>
      </c>
      <c r="BU15" s="1">
        <f t="shared" si="33"/>
        <v>0</v>
      </c>
      <c r="BV15" s="13"/>
      <c r="BW15" s="1">
        <f t="shared" si="34"/>
        <v>0</v>
      </c>
      <c r="BX15" s="1">
        <f t="shared" si="35"/>
        <v>0</v>
      </c>
      <c r="BY15" s="10"/>
      <c r="BZ15" s="12" t="s">
        <v>55</v>
      </c>
      <c r="CA15" s="1">
        <f t="shared" si="36"/>
        <v>0</v>
      </c>
      <c r="CB15" s="1"/>
      <c r="CC15" s="1"/>
      <c r="CD15" s="52">
        <f t="shared" si="37"/>
        <v>0</v>
      </c>
      <c r="CE15" s="1">
        <f t="shared" si="38"/>
        <v>0</v>
      </c>
      <c r="CF15" s="1">
        <f t="shared" si="39"/>
        <v>0</v>
      </c>
      <c r="CG15" s="13"/>
      <c r="CH15" s="1">
        <f t="shared" si="40"/>
        <v>0</v>
      </c>
      <c r="CI15" s="1">
        <f t="shared" si="41"/>
        <v>0</v>
      </c>
      <c r="CJ15" s="10"/>
      <c r="CK15" s="12" t="s">
        <v>55</v>
      </c>
      <c r="CL15" s="1">
        <f t="shared" si="42"/>
        <v>0</v>
      </c>
      <c r="CM15" s="1"/>
      <c r="CN15" s="1"/>
      <c r="CO15" s="52">
        <f t="shared" si="43"/>
        <v>0</v>
      </c>
      <c r="CP15" s="1">
        <f t="shared" si="44"/>
        <v>0</v>
      </c>
      <c r="CQ15" s="1">
        <f t="shared" si="45"/>
        <v>0</v>
      </c>
      <c r="CR15" s="13"/>
      <c r="CS15" s="1">
        <f t="shared" si="46"/>
        <v>0</v>
      </c>
      <c r="CT15" s="1">
        <f t="shared" si="47"/>
        <v>0</v>
      </c>
      <c r="CU15" s="10"/>
      <c r="CV15" s="12" t="s">
        <v>55</v>
      </c>
      <c r="CW15" s="1">
        <f t="shared" si="48"/>
        <v>0</v>
      </c>
      <c r="CX15" s="1"/>
      <c r="CY15" s="1"/>
      <c r="CZ15" s="52">
        <f t="shared" si="49"/>
        <v>0</v>
      </c>
      <c r="DA15" s="1">
        <f t="shared" si="50"/>
        <v>0</v>
      </c>
      <c r="DB15" s="1">
        <f t="shared" si="51"/>
        <v>0</v>
      </c>
      <c r="DC15" s="13"/>
      <c r="DD15" s="1">
        <f t="shared" si="52"/>
        <v>0</v>
      </c>
      <c r="DE15" s="1">
        <f t="shared" si="53"/>
        <v>0</v>
      </c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</row>
    <row r="16" spans="1:126" ht="15" x14ac:dyDescent="0.25">
      <c r="A16" s="12">
        <v>14</v>
      </c>
      <c r="B16" s="1">
        <f>SUMIFS('BRZ SCH 8 Rates'!O:O,'BRZ SCH 8 Rates'!N:N,'AUC SCH 8 RATES'!A16)</f>
        <v>0</v>
      </c>
      <c r="C16" s="1">
        <f>SUMIFS('ERZ SCH 8 Rates '!Q:Q,'ERZ SCH 8 Rates '!P:P,'AUC SCH 8 RATES'!A16)</f>
        <v>0</v>
      </c>
      <c r="D16" s="1">
        <f>SUMIFS('GRZ SCH 8 Rates'!Q:Q,'GRZ SCH 8 Rates'!P:P,'AUC SCH 8 RATES'!A16)</f>
        <v>0</v>
      </c>
      <c r="E16" s="1">
        <f>SUMIFS('HRZ SCH 8 Rates'!Q:Q,'HRZ SCH 8 Rates'!P:P,'AUC SCH 8 RATES'!A16)</f>
        <v>0</v>
      </c>
      <c r="F16" s="1">
        <f>SUMIFS('PRZ SCH 8 Rates'!Q:Q,'PRZ SCH 8 Rates'!P:P,'AUC SCH 8 RATES'!A16)</f>
        <v>0</v>
      </c>
      <c r="G16" s="1">
        <f t="shared" si="0"/>
        <v>0</v>
      </c>
      <c r="H16" s="1"/>
      <c r="I16" s="1"/>
      <c r="J16" s="1"/>
      <c r="K16" s="1"/>
      <c r="L16" s="12">
        <v>14</v>
      </c>
      <c r="M16" s="1"/>
      <c r="N16" s="1"/>
      <c r="O16" s="1"/>
      <c r="P16" s="52">
        <f t="shared" si="1"/>
        <v>0</v>
      </c>
      <c r="Q16" s="1">
        <f t="shared" si="2"/>
        <v>0</v>
      </c>
      <c r="R16" s="1">
        <f t="shared" si="3"/>
        <v>0</v>
      </c>
      <c r="S16" s="13"/>
      <c r="T16" s="1">
        <f t="shared" si="4"/>
        <v>0</v>
      </c>
      <c r="U16" s="1">
        <f t="shared" si="5"/>
        <v>0</v>
      </c>
      <c r="W16" s="12">
        <v>14</v>
      </c>
      <c r="X16" s="1">
        <f t="shared" si="6"/>
        <v>0</v>
      </c>
      <c r="Y16" s="1"/>
      <c r="Z16" s="1"/>
      <c r="AA16" s="52">
        <f t="shared" si="7"/>
        <v>0</v>
      </c>
      <c r="AB16" s="1">
        <f t="shared" si="8"/>
        <v>0</v>
      </c>
      <c r="AC16" s="1">
        <f t="shared" si="9"/>
        <v>0</v>
      </c>
      <c r="AD16" s="13"/>
      <c r="AE16" s="1">
        <f t="shared" si="10"/>
        <v>0</v>
      </c>
      <c r="AF16" s="1">
        <f t="shared" si="11"/>
        <v>0</v>
      </c>
      <c r="AH16" s="12">
        <v>14</v>
      </c>
      <c r="AI16" s="1">
        <f t="shared" si="12"/>
        <v>0</v>
      </c>
      <c r="AJ16" s="1"/>
      <c r="AK16" s="1"/>
      <c r="AL16" s="52">
        <f t="shared" si="13"/>
        <v>0</v>
      </c>
      <c r="AM16" s="1">
        <f t="shared" si="14"/>
        <v>0</v>
      </c>
      <c r="AN16" s="1">
        <f t="shared" si="15"/>
        <v>0</v>
      </c>
      <c r="AO16" s="13"/>
      <c r="AP16" s="1">
        <f t="shared" si="16"/>
        <v>0</v>
      </c>
      <c r="AQ16" s="1">
        <f t="shared" si="17"/>
        <v>0</v>
      </c>
      <c r="AS16" s="12">
        <v>14</v>
      </c>
      <c r="AT16" s="1">
        <f t="shared" si="18"/>
        <v>0</v>
      </c>
      <c r="AU16" s="1"/>
      <c r="AV16" s="1"/>
      <c r="AW16" s="52">
        <f t="shared" si="19"/>
        <v>0</v>
      </c>
      <c r="AX16" s="1">
        <f t="shared" si="20"/>
        <v>0</v>
      </c>
      <c r="AY16" s="1">
        <f t="shared" si="21"/>
        <v>0</v>
      </c>
      <c r="AZ16" s="13"/>
      <c r="BA16" s="1">
        <f t="shared" si="22"/>
        <v>0</v>
      </c>
      <c r="BB16" s="1">
        <f t="shared" si="23"/>
        <v>0</v>
      </c>
      <c r="BD16" s="12">
        <v>14</v>
      </c>
      <c r="BE16" s="1">
        <f t="shared" si="24"/>
        <v>0</v>
      </c>
      <c r="BF16" s="1"/>
      <c r="BG16" s="1"/>
      <c r="BH16" s="52">
        <f t="shared" si="25"/>
        <v>0</v>
      </c>
      <c r="BI16" s="1">
        <f t="shared" si="26"/>
        <v>0</v>
      </c>
      <c r="BJ16" s="1">
        <f t="shared" si="27"/>
        <v>0</v>
      </c>
      <c r="BK16" s="13"/>
      <c r="BL16" s="1">
        <f t="shared" si="28"/>
        <v>0</v>
      </c>
      <c r="BM16" s="1">
        <f t="shared" si="29"/>
        <v>0</v>
      </c>
      <c r="BN16" s="10"/>
      <c r="BO16" s="12">
        <v>14</v>
      </c>
      <c r="BP16" s="1">
        <f t="shared" si="30"/>
        <v>0</v>
      </c>
      <c r="BQ16" s="1"/>
      <c r="BR16" s="1"/>
      <c r="BS16" s="52">
        <f t="shared" si="31"/>
        <v>0</v>
      </c>
      <c r="BT16" s="1">
        <f t="shared" si="32"/>
        <v>0</v>
      </c>
      <c r="BU16" s="1">
        <f t="shared" si="33"/>
        <v>0</v>
      </c>
      <c r="BV16" s="13"/>
      <c r="BW16" s="1">
        <f t="shared" si="34"/>
        <v>0</v>
      </c>
      <c r="BX16" s="1">
        <f t="shared" si="35"/>
        <v>0</v>
      </c>
      <c r="BY16" s="10"/>
      <c r="BZ16" s="12">
        <v>14</v>
      </c>
      <c r="CA16" s="1">
        <f t="shared" si="36"/>
        <v>0</v>
      </c>
      <c r="CB16" s="1"/>
      <c r="CC16" s="1"/>
      <c r="CD16" s="52">
        <f t="shared" si="37"/>
        <v>0</v>
      </c>
      <c r="CE16" s="1">
        <f t="shared" si="38"/>
        <v>0</v>
      </c>
      <c r="CF16" s="1">
        <f t="shared" si="39"/>
        <v>0</v>
      </c>
      <c r="CG16" s="13"/>
      <c r="CH16" s="1">
        <f t="shared" si="40"/>
        <v>0</v>
      </c>
      <c r="CI16" s="1">
        <f t="shared" si="41"/>
        <v>0</v>
      </c>
      <c r="CJ16" s="10"/>
      <c r="CK16" s="12">
        <v>14</v>
      </c>
      <c r="CL16" s="1">
        <f t="shared" si="42"/>
        <v>0</v>
      </c>
      <c r="CM16" s="1"/>
      <c r="CN16" s="1"/>
      <c r="CO16" s="52">
        <f t="shared" si="43"/>
        <v>0</v>
      </c>
      <c r="CP16" s="1">
        <f t="shared" si="44"/>
        <v>0</v>
      </c>
      <c r="CQ16" s="1">
        <f t="shared" si="45"/>
        <v>0</v>
      </c>
      <c r="CR16" s="13"/>
      <c r="CS16" s="1">
        <f t="shared" si="46"/>
        <v>0</v>
      </c>
      <c r="CT16" s="1">
        <f t="shared" si="47"/>
        <v>0</v>
      </c>
      <c r="CU16" s="10"/>
      <c r="CV16" s="12">
        <v>14</v>
      </c>
      <c r="CW16" s="1">
        <f t="shared" si="48"/>
        <v>0</v>
      </c>
      <c r="CX16" s="1"/>
      <c r="CY16" s="1"/>
      <c r="CZ16" s="52">
        <f t="shared" si="49"/>
        <v>0</v>
      </c>
      <c r="DA16" s="1">
        <f t="shared" si="50"/>
        <v>0</v>
      </c>
      <c r="DB16" s="1">
        <f t="shared" si="51"/>
        <v>0</v>
      </c>
      <c r="DC16" s="13"/>
      <c r="DD16" s="1">
        <f t="shared" si="52"/>
        <v>0</v>
      </c>
      <c r="DE16" s="1">
        <f t="shared" si="53"/>
        <v>0</v>
      </c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</row>
    <row r="17" spans="1:126" ht="15" x14ac:dyDescent="0.25">
      <c r="A17" s="12">
        <v>17</v>
      </c>
      <c r="B17" s="1">
        <f>SUMIFS('BRZ SCH 8 Rates'!O:O,'BRZ SCH 8 Rates'!N:N,'AUC SCH 8 RATES'!A17)</f>
        <v>0</v>
      </c>
      <c r="C17" s="1">
        <f>SUMIFS('ERZ SCH 8 Rates '!Q:Q,'ERZ SCH 8 Rates '!P:P,'AUC SCH 8 RATES'!A17)</f>
        <v>2000000</v>
      </c>
      <c r="D17" s="1">
        <f>SUMIFS('GRZ SCH 8 Rates'!Q:Q,'GRZ SCH 8 Rates'!P:P,'AUC SCH 8 RATES'!A17)</f>
        <v>0</v>
      </c>
      <c r="E17" s="1">
        <f>SUMIFS('HRZ SCH 8 Rates'!Q:Q,'HRZ SCH 8 Rates'!P:P,'AUC SCH 8 RATES'!A17)</f>
        <v>0</v>
      </c>
      <c r="F17" s="1">
        <f>SUMIFS('PRZ SCH 8 Rates'!Q:Q,'PRZ SCH 8 Rates'!P:P,'AUC SCH 8 RATES'!A17)</f>
        <v>0</v>
      </c>
      <c r="G17" s="1">
        <f t="shared" si="0"/>
        <v>2000000</v>
      </c>
      <c r="H17" s="61" t="s">
        <v>49</v>
      </c>
      <c r="I17" s="1"/>
      <c r="J17" s="1"/>
      <c r="K17" s="1"/>
      <c r="L17" s="12">
        <v>17</v>
      </c>
      <c r="M17" s="1"/>
      <c r="N17" s="1"/>
      <c r="O17" s="1"/>
      <c r="P17" s="52">
        <f t="shared" si="1"/>
        <v>0</v>
      </c>
      <c r="Q17" s="1">
        <f t="shared" si="2"/>
        <v>0</v>
      </c>
      <c r="R17" s="1">
        <f t="shared" si="3"/>
        <v>0</v>
      </c>
      <c r="S17" s="13">
        <v>0.08</v>
      </c>
      <c r="T17" s="1">
        <f t="shared" si="4"/>
        <v>0</v>
      </c>
      <c r="U17" s="1">
        <f t="shared" si="5"/>
        <v>0</v>
      </c>
      <c r="W17" s="12">
        <v>17</v>
      </c>
      <c r="X17" s="1">
        <f t="shared" si="6"/>
        <v>0</v>
      </c>
      <c r="Y17" s="1"/>
      <c r="Z17" s="1"/>
      <c r="AA17" s="52">
        <f t="shared" si="7"/>
        <v>0</v>
      </c>
      <c r="AB17" s="1">
        <f t="shared" si="8"/>
        <v>0</v>
      </c>
      <c r="AC17" s="1">
        <f t="shared" si="9"/>
        <v>0</v>
      </c>
      <c r="AD17" s="13">
        <v>0.08</v>
      </c>
      <c r="AE17" s="1">
        <f t="shared" si="10"/>
        <v>0</v>
      </c>
      <c r="AF17" s="1">
        <f t="shared" si="11"/>
        <v>0</v>
      </c>
      <c r="AH17" s="12">
        <v>17</v>
      </c>
      <c r="AI17" s="1">
        <f t="shared" si="12"/>
        <v>0</v>
      </c>
      <c r="AJ17" s="1"/>
      <c r="AK17" s="1"/>
      <c r="AL17" s="52">
        <f t="shared" si="13"/>
        <v>0</v>
      </c>
      <c r="AM17" s="1">
        <f t="shared" si="14"/>
        <v>0</v>
      </c>
      <c r="AN17" s="1">
        <f t="shared" si="15"/>
        <v>0</v>
      </c>
      <c r="AO17" s="13">
        <v>0.08</v>
      </c>
      <c r="AP17" s="1">
        <f t="shared" si="16"/>
        <v>0</v>
      </c>
      <c r="AQ17" s="1">
        <f t="shared" si="17"/>
        <v>0</v>
      </c>
      <c r="AS17" s="12">
        <v>17</v>
      </c>
      <c r="AT17" s="1">
        <f t="shared" si="18"/>
        <v>0</v>
      </c>
      <c r="AU17" s="1"/>
      <c r="AV17" s="1"/>
      <c r="AW17" s="52">
        <f t="shared" si="19"/>
        <v>0</v>
      </c>
      <c r="AX17" s="1">
        <f t="shared" si="20"/>
        <v>0</v>
      </c>
      <c r="AY17" s="1">
        <f t="shared" si="21"/>
        <v>0</v>
      </c>
      <c r="AZ17" s="13">
        <v>0.08</v>
      </c>
      <c r="BA17" s="1">
        <f t="shared" si="22"/>
        <v>0</v>
      </c>
      <c r="BB17" s="1">
        <f t="shared" si="23"/>
        <v>0</v>
      </c>
      <c r="BD17" s="12">
        <v>17</v>
      </c>
      <c r="BE17" s="1">
        <f t="shared" si="24"/>
        <v>0</v>
      </c>
      <c r="BF17" s="1"/>
      <c r="BG17" s="1"/>
      <c r="BH17" s="52">
        <f t="shared" si="25"/>
        <v>0</v>
      </c>
      <c r="BI17" s="1">
        <f t="shared" si="26"/>
        <v>0</v>
      </c>
      <c r="BJ17" s="1">
        <f t="shared" si="27"/>
        <v>0</v>
      </c>
      <c r="BK17" s="13">
        <v>0.08</v>
      </c>
      <c r="BL17" s="1">
        <f t="shared" si="28"/>
        <v>0</v>
      </c>
      <c r="BM17" s="1">
        <f t="shared" si="29"/>
        <v>0</v>
      </c>
      <c r="BN17" s="10"/>
      <c r="BO17" s="12">
        <v>17</v>
      </c>
      <c r="BP17" s="1">
        <f t="shared" si="30"/>
        <v>0</v>
      </c>
      <c r="BQ17" s="1"/>
      <c r="BR17" s="1"/>
      <c r="BS17" s="52">
        <f t="shared" si="31"/>
        <v>0</v>
      </c>
      <c r="BT17" s="1">
        <f t="shared" si="32"/>
        <v>0</v>
      </c>
      <c r="BU17" s="1">
        <f t="shared" si="33"/>
        <v>0</v>
      </c>
      <c r="BV17" s="13">
        <v>0.08</v>
      </c>
      <c r="BW17" s="1">
        <f t="shared" si="34"/>
        <v>0</v>
      </c>
      <c r="BX17" s="1">
        <f t="shared" si="35"/>
        <v>0</v>
      </c>
      <c r="BY17" s="10"/>
      <c r="BZ17" s="12">
        <v>17</v>
      </c>
      <c r="CA17" s="1">
        <f t="shared" si="36"/>
        <v>0</v>
      </c>
      <c r="CB17" s="1"/>
      <c r="CC17" s="1"/>
      <c r="CD17" s="52">
        <f t="shared" si="37"/>
        <v>0</v>
      </c>
      <c r="CE17" s="1">
        <f t="shared" si="38"/>
        <v>0</v>
      </c>
      <c r="CF17" s="1">
        <f t="shared" si="39"/>
        <v>0</v>
      </c>
      <c r="CG17" s="13">
        <v>0.08</v>
      </c>
      <c r="CH17" s="1">
        <f t="shared" si="40"/>
        <v>0</v>
      </c>
      <c r="CI17" s="1">
        <f t="shared" si="41"/>
        <v>0</v>
      </c>
      <c r="CJ17" s="10"/>
      <c r="CK17" s="12">
        <v>17</v>
      </c>
      <c r="CL17" s="1">
        <f t="shared" si="42"/>
        <v>0</v>
      </c>
      <c r="CM17" s="1"/>
      <c r="CN17" s="1"/>
      <c r="CO17" s="52">
        <f t="shared" si="43"/>
        <v>0</v>
      </c>
      <c r="CP17" s="1">
        <f t="shared" si="44"/>
        <v>0</v>
      </c>
      <c r="CQ17" s="1">
        <f t="shared" si="45"/>
        <v>0</v>
      </c>
      <c r="CR17" s="13">
        <v>0.08</v>
      </c>
      <c r="CS17" s="1">
        <f t="shared" si="46"/>
        <v>0</v>
      </c>
      <c r="CT17" s="1">
        <f t="shared" si="47"/>
        <v>0</v>
      </c>
      <c r="CU17" s="10"/>
      <c r="CV17" s="12">
        <v>17</v>
      </c>
      <c r="CW17" s="1">
        <f t="shared" si="48"/>
        <v>0</v>
      </c>
      <c r="CX17" s="1"/>
      <c r="CY17" s="1"/>
      <c r="CZ17" s="52">
        <f t="shared" si="49"/>
        <v>0</v>
      </c>
      <c r="DA17" s="1">
        <f t="shared" si="50"/>
        <v>0</v>
      </c>
      <c r="DB17" s="1">
        <f t="shared" si="51"/>
        <v>0</v>
      </c>
      <c r="DC17" s="13">
        <v>0.08</v>
      </c>
      <c r="DD17" s="1">
        <f t="shared" si="52"/>
        <v>0</v>
      </c>
      <c r="DE17" s="1">
        <f t="shared" si="53"/>
        <v>0</v>
      </c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</row>
    <row r="18" spans="1:126" ht="15" x14ac:dyDescent="0.25">
      <c r="A18" s="12">
        <v>42</v>
      </c>
      <c r="B18" s="1">
        <f>SUMIFS('BRZ SCH 8 Rates'!O:O,'BRZ SCH 8 Rates'!N:N,'AUC SCH 8 RATES'!A18)</f>
        <v>0</v>
      </c>
      <c r="C18" s="1">
        <f>SUMIFS('ERZ SCH 8 Rates '!Q:Q,'ERZ SCH 8 Rates '!P:P,'AUC SCH 8 RATES'!A18)</f>
        <v>0</v>
      </c>
      <c r="D18" s="1">
        <f>SUMIFS('GRZ SCH 8 Rates'!Q:Q,'GRZ SCH 8 Rates'!P:P,'AUC SCH 8 RATES'!A18)</f>
        <v>0</v>
      </c>
      <c r="E18" s="1">
        <f>SUMIFS('HRZ SCH 8 Rates'!Q:Q,'HRZ SCH 8 Rates'!P:P,'AUC SCH 8 RATES'!A18)</f>
        <v>0</v>
      </c>
      <c r="F18" s="1">
        <f>SUMIFS('PRZ SCH 8 Rates'!Q:Q,'PRZ SCH 8 Rates'!P:P,'AUC SCH 8 RATES'!A18)</f>
        <v>0</v>
      </c>
      <c r="G18" s="1">
        <f t="shared" si="0"/>
        <v>0</v>
      </c>
      <c r="H18" s="1"/>
      <c r="I18" s="1"/>
      <c r="J18" s="1"/>
      <c r="K18" s="1"/>
      <c r="L18" s="12">
        <v>42</v>
      </c>
      <c r="M18" s="1"/>
      <c r="N18" s="1"/>
      <c r="O18" s="1"/>
      <c r="P18" s="52">
        <f t="shared" si="1"/>
        <v>0</v>
      </c>
      <c r="Q18" s="1">
        <f t="shared" si="2"/>
        <v>0</v>
      </c>
      <c r="R18" s="1">
        <f t="shared" si="3"/>
        <v>0</v>
      </c>
      <c r="S18" s="13">
        <v>0.12</v>
      </c>
      <c r="T18" s="1">
        <f t="shared" si="4"/>
        <v>0</v>
      </c>
      <c r="U18" s="1">
        <f t="shared" si="5"/>
        <v>0</v>
      </c>
      <c r="W18" s="12">
        <v>42</v>
      </c>
      <c r="X18" s="1">
        <f t="shared" si="6"/>
        <v>0</v>
      </c>
      <c r="Y18" s="1"/>
      <c r="Z18" s="1"/>
      <c r="AA18" s="52">
        <f t="shared" si="7"/>
        <v>0</v>
      </c>
      <c r="AB18" s="1">
        <f t="shared" si="8"/>
        <v>0</v>
      </c>
      <c r="AC18" s="1">
        <f t="shared" si="9"/>
        <v>0</v>
      </c>
      <c r="AD18" s="13">
        <v>0.12</v>
      </c>
      <c r="AE18" s="1">
        <f t="shared" si="10"/>
        <v>0</v>
      </c>
      <c r="AF18" s="1">
        <f t="shared" si="11"/>
        <v>0</v>
      </c>
      <c r="AH18" s="12">
        <v>42</v>
      </c>
      <c r="AI18" s="1">
        <f t="shared" si="12"/>
        <v>0</v>
      </c>
      <c r="AJ18" s="1"/>
      <c r="AK18" s="1"/>
      <c r="AL18" s="52">
        <f t="shared" si="13"/>
        <v>0</v>
      </c>
      <c r="AM18" s="1">
        <f t="shared" si="14"/>
        <v>0</v>
      </c>
      <c r="AN18" s="1">
        <f t="shared" si="15"/>
        <v>0</v>
      </c>
      <c r="AO18" s="13">
        <v>0.12</v>
      </c>
      <c r="AP18" s="1">
        <f t="shared" si="16"/>
        <v>0</v>
      </c>
      <c r="AQ18" s="1">
        <f t="shared" si="17"/>
        <v>0</v>
      </c>
      <c r="AS18" s="12">
        <v>42</v>
      </c>
      <c r="AT18" s="1">
        <f t="shared" si="18"/>
        <v>0</v>
      </c>
      <c r="AU18" s="1"/>
      <c r="AV18" s="1"/>
      <c r="AW18" s="52">
        <f t="shared" si="19"/>
        <v>0</v>
      </c>
      <c r="AX18" s="1">
        <f t="shared" si="20"/>
        <v>0</v>
      </c>
      <c r="AY18" s="1">
        <f t="shared" si="21"/>
        <v>0</v>
      </c>
      <c r="AZ18" s="13">
        <v>0.12</v>
      </c>
      <c r="BA18" s="1">
        <f t="shared" si="22"/>
        <v>0</v>
      </c>
      <c r="BB18" s="1">
        <f t="shared" si="23"/>
        <v>0</v>
      </c>
      <c r="BD18" s="12">
        <v>42</v>
      </c>
      <c r="BE18" s="1">
        <f t="shared" si="24"/>
        <v>0</v>
      </c>
      <c r="BF18" s="1"/>
      <c r="BG18" s="1"/>
      <c r="BH18" s="52">
        <f t="shared" si="25"/>
        <v>0</v>
      </c>
      <c r="BI18" s="1">
        <f t="shared" si="26"/>
        <v>0</v>
      </c>
      <c r="BJ18" s="1">
        <f t="shared" si="27"/>
        <v>0</v>
      </c>
      <c r="BK18" s="13">
        <v>0.12</v>
      </c>
      <c r="BL18" s="1">
        <f t="shared" si="28"/>
        <v>0</v>
      </c>
      <c r="BM18" s="1">
        <f t="shared" si="29"/>
        <v>0</v>
      </c>
      <c r="BN18" s="10"/>
      <c r="BO18" s="12">
        <v>42</v>
      </c>
      <c r="BP18" s="1">
        <f t="shared" si="30"/>
        <v>0</v>
      </c>
      <c r="BQ18" s="1"/>
      <c r="BR18" s="1"/>
      <c r="BS18" s="52">
        <f t="shared" si="31"/>
        <v>0</v>
      </c>
      <c r="BT18" s="1">
        <f t="shared" si="32"/>
        <v>0</v>
      </c>
      <c r="BU18" s="1">
        <f t="shared" si="33"/>
        <v>0</v>
      </c>
      <c r="BV18" s="13">
        <v>0.12</v>
      </c>
      <c r="BW18" s="1">
        <f t="shared" si="34"/>
        <v>0</v>
      </c>
      <c r="BX18" s="1">
        <f t="shared" si="35"/>
        <v>0</v>
      </c>
      <c r="BY18" s="10"/>
      <c r="BZ18" s="12">
        <v>42</v>
      </c>
      <c r="CA18" s="1">
        <f t="shared" si="36"/>
        <v>0</v>
      </c>
      <c r="CB18" s="1"/>
      <c r="CC18" s="1"/>
      <c r="CD18" s="52">
        <f t="shared" si="37"/>
        <v>0</v>
      </c>
      <c r="CE18" s="1">
        <f t="shared" si="38"/>
        <v>0</v>
      </c>
      <c r="CF18" s="1">
        <f t="shared" si="39"/>
        <v>0</v>
      </c>
      <c r="CG18" s="13">
        <v>0.12</v>
      </c>
      <c r="CH18" s="1">
        <f t="shared" si="40"/>
        <v>0</v>
      </c>
      <c r="CI18" s="1">
        <f t="shared" si="41"/>
        <v>0</v>
      </c>
      <c r="CJ18" s="10"/>
      <c r="CK18" s="12">
        <v>42</v>
      </c>
      <c r="CL18" s="1">
        <f t="shared" si="42"/>
        <v>0</v>
      </c>
      <c r="CM18" s="1"/>
      <c r="CN18" s="1"/>
      <c r="CO18" s="52">
        <f t="shared" si="43"/>
        <v>0</v>
      </c>
      <c r="CP18" s="1">
        <f t="shared" si="44"/>
        <v>0</v>
      </c>
      <c r="CQ18" s="1">
        <f t="shared" si="45"/>
        <v>0</v>
      </c>
      <c r="CR18" s="13">
        <v>0.12</v>
      </c>
      <c r="CS18" s="1">
        <f t="shared" si="46"/>
        <v>0</v>
      </c>
      <c r="CT18" s="1">
        <f t="shared" si="47"/>
        <v>0</v>
      </c>
      <c r="CU18" s="10"/>
      <c r="CV18" s="12">
        <v>42</v>
      </c>
      <c r="CW18" s="1">
        <f t="shared" si="48"/>
        <v>0</v>
      </c>
      <c r="CX18" s="1"/>
      <c r="CY18" s="1"/>
      <c r="CZ18" s="52">
        <f t="shared" si="49"/>
        <v>0</v>
      </c>
      <c r="DA18" s="1">
        <f t="shared" si="50"/>
        <v>0</v>
      </c>
      <c r="DB18" s="1">
        <f t="shared" si="51"/>
        <v>0</v>
      </c>
      <c r="DC18" s="13">
        <v>0.12</v>
      </c>
      <c r="DD18" s="1">
        <f t="shared" si="52"/>
        <v>0</v>
      </c>
      <c r="DE18" s="1">
        <f t="shared" si="53"/>
        <v>0</v>
      </c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</row>
    <row r="19" spans="1:126" ht="15" x14ac:dyDescent="0.25">
      <c r="A19" s="12">
        <v>43.1</v>
      </c>
      <c r="B19" s="1">
        <f>SUMIFS('BRZ SCH 8 Rates'!O:O,'BRZ SCH 8 Rates'!N:N,'AUC SCH 8 RATES'!A19)</f>
        <v>0</v>
      </c>
      <c r="C19" s="1">
        <f>SUMIFS('ERZ SCH 8 Rates '!Q:Q,'ERZ SCH 8 Rates '!P:P,'AUC SCH 8 RATES'!A19)</f>
        <v>0</v>
      </c>
      <c r="D19" s="1">
        <f>SUMIFS('GRZ SCH 8 Rates'!Q:Q,'GRZ SCH 8 Rates'!P:P,'AUC SCH 8 RATES'!A19)</f>
        <v>0</v>
      </c>
      <c r="E19" s="1">
        <f>SUMIFS('HRZ SCH 8 Rates'!Q:Q,'HRZ SCH 8 Rates'!P:P,'AUC SCH 8 RATES'!A19)</f>
        <v>0</v>
      </c>
      <c r="F19" s="1">
        <f>SUMIFS('PRZ SCH 8 Rates'!Q:Q,'PRZ SCH 8 Rates'!P:P,'AUC SCH 8 RATES'!A19)</f>
        <v>0</v>
      </c>
      <c r="G19" s="1">
        <f t="shared" si="0"/>
        <v>0</v>
      </c>
      <c r="H19" s="1"/>
      <c r="I19" s="1"/>
      <c r="J19" s="1"/>
      <c r="K19" s="1"/>
      <c r="L19" s="12">
        <v>43.1</v>
      </c>
      <c r="M19" s="1"/>
      <c r="N19" s="1"/>
      <c r="O19" s="1"/>
      <c r="P19" s="52">
        <f t="shared" si="1"/>
        <v>0</v>
      </c>
      <c r="Q19" s="1">
        <f t="shared" si="2"/>
        <v>0</v>
      </c>
      <c r="R19" s="1">
        <f t="shared" si="3"/>
        <v>0</v>
      </c>
      <c r="S19" s="13">
        <v>0.3</v>
      </c>
      <c r="T19" s="1">
        <f t="shared" si="4"/>
        <v>0</v>
      </c>
      <c r="U19" s="1">
        <f t="shared" si="5"/>
        <v>0</v>
      </c>
      <c r="W19" s="12">
        <v>43.1</v>
      </c>
      <c r="X19" s="1">
        <f t="shared" si="6"/>
        <v>0</v>
      </c>
      <c r="Y19" s="1"/>
      <c r="Z19" s="1"/>
      <c r="AA19" s="52">
        <f t="shared" si="7"/>
        <v>0</v>
      </c>
      <c r="AB19" s="1">
        <f t="shared" si="8"/>
        <v>0</v>
      </c>
      <c r="AC19" s="1">
        <f t="shared" si="9"/>
        <v>0</v>
      </c>
      <c r="AD19" s="13">
        <v>0.3</v>
      </c>
      <c r="AE19" s="1">
        <f t="shared" si="10"/>
        <v>0</v>
      </c>
      <c r="AF19" s="1">
        <f t="shared" si="11"/>
        <v>0</v>
      </c>
      <c r="AH19" s="12">
        <v>43.1</v>
      </c>
      <c r="AI19" s="1">
        <f t="shared" si="12"/>
        <v>0</v>
      </c>
      <c r="AJ19" s="1"/>
      <c r="AK19" s="1"/>
      <c r="AL19" s="52">
        <f t="shared" si="13"/>
        <v>0</v>
      </c>
      <c r="AM19" s="1">
        <f t="shared" si="14"/>
        <v>0</v>
      </c>
      <c r="AN19" s="1">
        <f t="shared" si="15"/>
        <v>0</v>
      </c>
      <c r="AO19" s="13">
        <v>0.3</v>
      </c>
      <c r="AP19" s="1">
        <f t="shared" si="16"/>
        <v>0</v>
      </c>
      <c r="AQ19" s="1">
        <f t="shared" si="17"/>
        <v>0</v>
      </c>
      <c r="AS19" s="12">
        <v>43.1</v>
      </c>
      <c r="AT19" s="1">
        <f t="shared" si="18"/>
        <v>0</v>
      </c>
      <c r="AU19" s="1"/>
      <c r="AV19" s="1"/>
      <c r="AW19" s="52">
        <f t="shared" si="19"/>
        <v>0</v>
      </c>
      <c r="AX19" s="1">
        <f t="shared" si="20"/>
        <v>0</v>
      </c>
      <c r="AY19" s="1">
        <f t="shared" si="21"/>
        <v>0</v>
      </c>
      <c r="AZ19" s="13">
        <v>0.3</v>
      </c>
      <c r="BA19" s="1">
        <f t="shared" si="22"/>
        <v>0</v>
      </c>
      <c r="BB19" s="1">
        <f t="shared" si="23"/>
        <v>0</v>
      </c>
      <c r="BD19" s="12">
        <v>43.1</v>
      </c>
      <c r="BE19" s="1">
        <f t="shared" si="24"/>
        <v>0</v>
      </c>
      <c r="BF19" s="1"/>
      <c r="BG19" s="1"/>
      <c r="BH19" s="52">
        <f t="shared" si="25"/>
        <v>0</v>
      </c>
      <c r="BI19" s="1">
        <f t="shared" si="26"/>
        <v>0</v>
      </c>
      <c r="BJ19" s="1">
        <f t="shared" si="27"/>
        <v>0</v>
      </c>
      <c r="BK19" s="13">
        <v>0.3</v>
      </c>
      <c r="BL19" s="1">
        <f t="shared" si="28"/>
        <v>0</v>
      </c>
      <c r="BM19" s="1">
        <f t="shared" si="29"/>
        <v>0</v>
      </c>
      <c r="BN19" s="10"/>
      <c r="BO19" s="12">
        <v>43.1</v>
      </c>
      <c r="BP19" s="1">
        <f t="shared" si="30"/>
        <v>0</v>
      </c>
      <c r="BQ19" s="1"/>
      <c r="BR19" s="1"/>
      <c r="BS19" s="52">
        <f t="shared" si="31"/>
        <v>0</v>
      </c>
      <c r="BT19" s="1">
        <f t="shared" si="32"/>
        <v>0</v>
      </c>
      <c r="BU19" s="1">
        <f t="shared" si="33"/>
        <v>0</v>
      </c>
      <c r="BV19" s="13">
        <v>0.3</v>
      </c>
      <c r="BW19" s="1">
        <f t="shared" si="34"/>
        <v>0</v>
      </c>
      <c r="BX19" s="1">
        <f t="shared" si="35"/>
        <v>0</v>
      </c>
      <c r="BY19" s="10"/>
      <c r="BZ19" s="12">
        <v>43.1</v>
      </c>
      <c r="CA19" s="1">
        <f t="shared" si="36"/>
        <v>0</v>
      </c>
      <c r="CB19" s="1"/>
      <c r="CC19" s="1"/>
      <c r="CD19" s="52">
        <f t="shared" si="37"/>
        <v>0</v>
      </c>
      <c r="CE19" s="1">
        <f t="shared" si="38"/>
        <v>0</v>
      </c>
      <c r="CF19" s="1">
        <f t="shared" si="39"/>
        <v>0</v>
      </c>
      <c r="CG19" s="13">
        <v>0.3</v>
      </c>
      <c r="CH19" s="1">
        <f t="shared" si="40"/>
        <v>0</v>
      </c>
      <c r="CI19" s="1">
        <f t="shared" si="41"/>
        <v>0</v>
      </c>
      <c r="CJ19" s="10"/>
      <c r="CK19" s="12">
        <v>43.1</v>
      </c>
      <c r="CL19" s="1">
        <f t="shared" si="42"/>
        <v>0</v>
      </c>
      <c r="CM19" s="1"/>
      <c r="CN19" s="1"/>
      <c r="CO19" s="52">
        <f t="shared" si="43"/>
        <v>0</v>
      </c>
      <c r="CP19" s="1">
        <f t="shared" si="44"/>
        <v>0</v>
      </c>
      <c r="CQ19" s="1">
        <f t="shared" si="45"/>
        <v>0</v>
      </c>
      <c r="CR19" s="13">
        <v>0.3</v>
      </c>
      <c r="CS19" s="1">
        <f t="shared" si="46"/>
        <v>0</v>
      </c>
      <c r="CT19" s="1">
        <f t="shared" si="47"/>
        <v>0</v>
      </c>
      <c r="CU19" s="10"/>
      <c r="CV19" s="12">
        <v>43.1</v>
      </c>
      <c r="CW19" s="1">
        <f t="shared" si="48"/>
        <v>0</v>
      </c>
      <c r="CX19" s="1"/>
      <c r="CY19" s="1"/>
      <c r="CZ19" s="52">
        <f t="shared" si="49"/>
        <v>0</v>
      </c>
      <c r="DA19" s="1">
        <f t="shared" si="50"/>
        <v>0</v>
      </c>
      <c r="DB19" s="1">
        <f t="shared" si="51"/>
        <v>0</v>
      </c>
      <c r="DC19" s="13">
        <v>0.3</v>
      </c>
      <c r="DD19" s="1">
        <f t="shared" si="52"/>
        <v>0</v>
      </c>
      <c r="DE19" s="1">
        <f t="shared" si="53"/>
        <v>0</v>
      </c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</row>
    <row r="20" spans="1:126" ht="15" x14ac:dyDescent="0.25">
      <c r="A20" s="12">
        <v>43.2</v>
      </c>
      <c r="B20" s="1">
        <f>SUMIFS('BRZ SCH 8 Rates'!O:O,'BRZ SCH 8 Rates'!N:N,'AUC SCH 8 RATES'!A20)</f>
        <v>0</v>
      </c>
      <c r="C20" s="1">
        <f>SUMIFS('ERZ SCH 8 Rates '!Q:Q,'ERZ SCH 8 Rates '!P:P,'AUC SCH 8 RATES'!A20)</f>
        <v>0</v>
      </c>
      <c r="D20" s="1">
        <f>SUMIFS('GRZ SCH 8 Rates'!Q:Q,'GRZ SCH 8 Rates'!P:P,'AUC SCH 8 RATES'!A20)</f>
        <v>0</v>
      </c>
      <c r="E20" s="1">
        <f>SUMIFS('HRZ SCH 8 Rates'!Q:Q,'HRZ SCH 8 Rates'!P:P,'AUC SCH 8 RATES'!A20)</f>
        <v>0</v>
      </c>
      <c r="F20" s="1">
        <f>SUMIFS('PRZ SCH 8 Rates'!Q:Q,'PRZ SCH 8 Rates'!P:P,'AUC SCH 8 RATES'!A20)</f>
        <v>0</v>
      </c>
      <c r="G20" s="1">
        <f t="shared" si="0"/>
        <v>0</v>
      </c>
      <c r="H20" s="1"/>
      <c r="I20" s="1"/>
      <c r="J20" s="1"/>
      <c r="K20" s="1"/>
      <c r="L20" s="12">
        <v>43.2</v>
      </c>
      <c r="M20" s="1"/>
      <c r="N20" s="1"/>
      <c r="O20" s="1"/>
      <c r="P20" s="52">
        <f t="shared" si="1"/>
        <v>0</v>
      </c>
      <c r="Q20" s="1">
        <f t="shared" si="2"/>
        <v>0</v>
      </c>
      <c r="R20" s="1">
        <f t="shared" si="3"/>
        <v>0</v>
      </c>
      <c r="S20" s="13">
        <v>0.5</v>
      </c>
      <c r="T20" s="1">
        <f t="shared" si="4"/>
        <v>0</v>
      </c>
      <c r="U20" s="1">
        <f t="shared" si="5"/>
        <v>0</v>
      </c>
      <c r="W20" s="12">
        <v>43.2</v>
      </c>
      <c r="X20" s="1">
        <f t="shared" si="6"/>
        <v>0</v>
      </c>
      <c r="Y20" s="1"/>
      <c r="Z20" s="1"/>
      <c r="AA20" s="52">
        <f t="shared" si="7"/>
        <v>0</v>
      </c>
      <c r="AB20" s="1">
        <f t="shared" si="8"/>
        <v>0</v>
      </c>
      <c r="AC20" s="1">
        <f t="shared" si="9"/>
        <v>0</v>
      </c>
      <c r="AD20" s="13">
        <v>0.5</v>
      </c>
      <c r="AE20" s="1">
        <f t="shared" si="10"/>
        <v>0</v>
      </c>
      <c r="AF20" s="1">
        <f t="shared" si="11"/>
        <v>0</v>
      </c>
      <c r="AH20" s="12">
        <v>43.2</v>
      </c>
      <c r="AI20" s="1">
        <f t="shared" si="12"/>
        <v>0</v>
      </c>
      <c r="AJ20" s="1"/>
      <c r="AK20" s="1"/>
      <c r="AL20" s="52">
        <f t="shared" si="13"/>
        <v>0</v>
      </c>
      <c r="AM20" s="1">
        <f t="shared" si="14"/>
        <v>0</v>
      </c>
      <c r="AN20" s="1">
        <f t="shared" si="15"/>
        <v>0</v>
      </c>
      <c r="AO20" s="13">
        <v>0.5</v>
      </c>
      <c r="AP20" s="1">
        <f t="shared" si="16"/>
        <v>0</v>
      </c>
      <c r="AQ20" s="1">
        <f t="shared" si="17"/>
        <v>0</v>
      </c>
      <c r="AS20" s="12">
        <v>43.2</v>
      </c>
      <c r="AT20" s="1">
        <f t="shared" si="18"/>
        <v>0</v>
      </c>
      <c r="AU20" s="1"/>
      <c r="AV20" s="1"/>
      <c r="AW20" s="52">
        <f t="shared" si="19"/>
        <v>0</v>
      </c>
      <c r="AX20" s="1">
        <f t="shared" si="20"/>
        <v>0</v>
      </c>
      <c r="AY20" s="1">
        <f t="shared" si="21"/>
        <v>0</v>
      </c>
      <c r="AZ20" s="13">
        <v>0.5</v>
      </c>
      <c r="BA20" s="1">
        <f t="shared" si="22"/>
        <v>0</v>
      </c>
      <c r="BB20" s="1">
        <f t="shared" si="23"/>
        <v>0</v>
      </c>
      <c r="BD20" s="12">
        <v>43.2</v>
      </c>
      <c r="BE20" s="1">
        <f t="shared" si="24"/>
        <v>0</v>
      </c>
      <c r="BF20" s="1"/>
      <c r="BG20" s="1"/>
      <c r="BH20" s="52">
        <f t="shared" si="25"/>
        <v>0</v>
      </c>
      <c r="BI20" s="1">
        <f t="shared" si="26"/>
        <v>0</v>
      </c>
      <c r="BJ20" s="1">
        <f t="shared" si="27"/>
        <v>0</v>
      </c>
      <c r="BK20" s="13">
        <v>0.5</v>
      </c>
      <c r="BL20" s="1">
        <f t="shared" si="28"/>
        <v>0</v>
      </c>
      <c r="BM20" s="1">
        <f t="shared" si="29"/>
        <v>0</v>
      </c>
      <c r="BN20" s="10"/>
      <c r="BO20" s="12">
        <v>43.2</v>
      </c>
      <c r="BP20" s="1">
        <f t="shared" si="30"/>
        <v>0</v>
      </c>
      <c r="BQ20" s="1"/>
      <c r="BR20" s="1"/>
      <c r="BS20" s="52">
        <f t="shared" si="31"/>
        <v>0</v>
      </c>
      <c r="BT20" s="1">
        <f t="shared" si="32"/>
        <v>0</v>
      </c>
      <c r="BU20" s="1">
        <f t="shared" si="33"/>
        <v>0</v>
      </c>
      <c r="BV20" s="13">
        <v>0.5</v>
      </c>
      <c r="BW20" s="1">
        <f t="shared" si="34"/>
        <v>0</v>
      </c>
      <c r="BX20" s="1">
        <f t="shared" si="35"/>
        <v>0</v>
      </c>
      <c r="BY20" s="10"/>
      <c r="BZ20" s="12">
        <v>43.2</v>
      </c>
      <c r="CA20" s="1">
        <f t="shared" si="36"/>
        <v>0</v>
      </c>
      <c r="CB20" s="1"/>
      <c r="CC20" s="1"/>
      <c r="CD20" s="52">
        <f t="shared" si="37"/>
        <v>0</v>
      </c>
      <c r="CE20" s="1">
        <f t="shared" si="38"/>
        <v>0</v>
      </c>
      <c r="CF20" s="1">
        <f t="shared" si="39"/>
        <v>0</v>
      </c>
      <c r="CG20" s="13">
        <v>0.5</v>
      </c>
      <c r="CH20" s="1">
        <f t="shared" si="40"/>
        <v>0</v>
      </c>
      <c r="CI20" s="1">
        <f t="shared" si="41"/>
        <v>0</v>
      </c>
      <c r="CJ20" s="10"/>
      <c r="CK20" s="12">
        <v>43.2</v>
      </c>
      <c r="CL20" s="1">
        <f t="shared" si="42"/>
        <v>0</v>
      </c>
      <c r="CM20" s="1"/>
      <c r="CN20" s="1"/>
      <c r="CO20" s="52">
        <f t="shared" si="43"/>
        <v>0</v>
      </c>
      <c r="CP20" s="1">
        <f t="shared" si="44"/>
        <v>0</v>
      </c>
      <c r="CQ20" s="1">
        <f t="shared" si="45"/>
        <v>0</v>
      </c>
      <c r="CR20" s="13">
        <v>0.5</v>
      </c>
      <c r="CS20" s="1">
        <f t="shared" si="46"/>
        <v>0</v>
      </c>
      <c r="CT20" s="1">
        <f t="shared" si="47"/>
        <v>0</v>
      </c>
      <c r="CU20" s="10"/>
      <c r="CV20" s="12">
        <v>43.2</v>
      </c>
      <c r="CW20" s="1">
        <f t="shared" si="48"/>
        <v>0</v>
      </c>
      <c r="CX20" s="1"/>
      <c r="CY20" s="1"/>
      <c r="CZ20" s="52">
        <f t="shared" si="49"/>
        <v>0</v>
      </c>
      <c r="DA20" s="1">
        <f t="shared" si="50"/>
        <v>0</v>
      </c>
      <c r="DB20" s="1">
        <f t="shared" si="51"/>
        <v>0</v>
      </c>
      <c r="DC20" s="13">
        <v>0.5</v>
      </c>
      <c r="DD20" s="1">
        <f t="shared" si="52"/>
        <v>0</v>
      </c>
      <c r="DE20" s="1">
        <f t="shared" si="53"/>
        <v>0</v>
      </c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</row>
    <row r="21" spans="1:126" ht="15" x14ac:dyDescent="0.25">
      <c r="A21" s="12">
        <v>45</v>
      </c>
      <c r="B21" s="1">
        <f>SUMIFS('BRZ SCH 8 Rates'!O:O,'BRZ SCH 8 Rates'!N:N,'AUC SCH 8 RATES'!A21)</f>
        <v>148002.5983966488</v>
      </c>
      <c r="C21" s="1">
        <f>SUMIFS('ERZ SCH 8 Rates '!Q:Q,'ERZ SCH 8 Rates '!P:P,'AUC SCH 8 RATES'!A21)</f>
        <v>0</v>
      </c>
      <c r="D21" s="1">
        <f>SUMIFS('GRZ SCH 8 Rates'!Q:Q,'GRZ SCH 8 Rates'!P:P,'AUC SCH 8 RATES'!A21)</f>
        <v>0</v>
      </c>
      <c r="E21" s="1">
        <f>SUMIFS('HRZ SCH 8 Rates'!Q:Q,'HRZ SCH 8 Rates'!P:P,'AUC SCH 8 RATES'!A21)</f>
        <v>0</v>
      </c>
      <c r="F21" s="1">
        <f>SUMIFS('PRZ SCH 8 Rates'!Q:Q,'PRZ SCH 8 Rates'!P:P,'AUC SCH 8 RATES'!A21)</f>
        <v>0</v>
      </c>
      <c r="G21" s="1">
        <f t="shared" si="0"/>
        <v>148002.5983966488</v>
      </c>
      <c r="H21" s="61" t="s">
        <v>51</v>
      </c>
      <c r="I21" s="62">
        <v>0.45</v>
      </c>
      <c r="J21" s="1"/>
      <c r="K21" s="1"/>
      <c r="L21" s="12">
        <v>45</v>
      </c>
      <c r="M21" s="1"/>
      <c r="N21" s="1"/>
      <c r="O21" s="1"/>
      <c r="P21" s="52">
        <f t="shared" si="1"/>
        <v>0</v>
      </c>
      <c r="Q21" s="1">
        <f t="shared" si="2"/>
        <v>0</v>
      </c>
      <c r="R21" s="1">
        <f t="shared" si="3"/>
        <v>0</v>
      </c>
      <c r="S21" s="13">
        <v>0.45</v>
      </c>
      <c r="T21" s="1">
        <f t="shared" si="4"/>
        <v>0</v>
      </c>
      <c r="U21" s="1">
        <f t="shared" si="5"/>
        <v>0</v>
      </c>
      <c r="W21" s="12">
        <v>45</v>
      </c>
      <c r="X21" s="1">
        <f t="shared" si="6"/>
        <v>0</v>
      </c>
      <c r="Y21" s="1"/>
      <c r="Z21" s="1"/>
      <c r="AA21" s="52">
        <f t="shared" si="7"/>
        <v>0</v>
      </c>
      <c r="AB21" s="1">
        <f t="shared" si="8"/>
        <v>0</v>
      </c>
      <c r="AC21" s="1">
        <f t="shared" si="9"/>
        <v>0</v>
      </c>
      <c r="AD21" s="13">
        <v>0.45</v>
      </c>
      <c r="AE21" s="1">
        <f t="shared" si="10"/>
        <v>0</v>
      </c>
      <c r="AF21" s="1">
        <f t="shared" si="11"/>
        <v>0</v>
      </c>
      <c r="AH21" s="12">
        <v>45</v>
      </c>
      <c r="AI21" s="1">
        <f t="shared" si="12"/>
        <v>0</v>
      </c>
      <c r="AJ21" s="1"/>
      <c r="AK21" s="1"/>
      <c r="AL21" s="52">
        <f t="shared" si="13"/>
        <v>0</v>
      </c>
      <c r="AM21" s="1">
        <f t="shared" si="14"/>
        <v>0</v>
      </c>
      <c r="AN21" s="1">
        <f t="shared" si="15"/>
        <v>0</v>
      </c>
      <c r="AO21" s="13">
        <v>0.45</v>
      </c>
      <c r="AP21" s="1">
        <f t="shared" si="16"/>
        <v>0</v>
      </c>
      <c r="AQ21" s="1">
        <f t="shared" si="17"/>
        <v>0</v>
      </c>
      <c r="AS21" s="12">
        <v>45</v>
      </c>
      <c r="AT21" s="1">
        <f t="shared" si="18"/>
        <v>0</v>
      </c>
      <c r="AU21" s="1"/>
      <c r="AV21" s="1"/>
      <c r="AW21" s="52">
        <f t="shared" si="19"/>
        <v>0</v>
      </c>
      <c r="AX21" s="1">
        <f t="shared" si="20"/>
        <v>0</v>
      </c>
      <c r="AY21" s="1">
        <f t="shared" si="21"/>
        <v>0</v>
      </c>
      <c r="AZ21" s="13">
        <v>0.45</v>
      </c>
      <c r="BA21" s="1">
        <f t="shared" si="22"/>
        <v>0</v>
      </c>
      <c r="BB21" s="1">
        <f t="shared" si="23"/>
        <v>0</v>
      </c>
      <c r="BD21" s="12">
        <v>45</v>
      </c>
      <c r="BE21" s="1">
        <f t="shared" si="24"/>
        <v>0</v>
      </c>
      <c r="BF21" s="1"/>
      <c r="BG21" s="1"/>
      <c r="BH21" s="52">
        <f t="shared" si="25"/>
        <v>0</v>
      </c>
      <c r="BI21" s="1">
        <f t="shared" si="26"/>
        <v>0</v>
      </c>
      <c r="BJ21" s="1">
        <f t="shared" si="27"/>
        <v>0</v>
      </c>
      <c r="BK21" s="13">
        <v>0.45</v>
      </c>
      <c r="BL21" s="1">
        <f t="shared" si="28"/>
        <v>0</v>
      </c>
      <c r="BM21" s="1">
        <f t="shared" si="29"/>
        <v>0</v>
      </c>
      <c r="BN21" s="10"/>
      <c r="BO21" s="12">
        <v>45</v>
      </c>
      <c r="BP21" s="1">
        <f t="shared" si="30"/>
        <v>0</v>
      </c>
      <c r="BQ21" s="1"/>
      <c r="BR21" s="1"/>
      <c r="BS21" s="52">
        <f t="shared" si="31"/>
        <v>0</v>
      </c>
      <c r="BT21" s="1">
        <f t="shared" si="32"/>
        <v>0</v>
      </c>
      <c r="BU21" s="1">
        <f t="shared" si="33"/>
        <v>0</v>
      </c>
      <c r="BV21" s="13">
        <v>0.45</v>
      </c>
      <c r="BW21" s="1">
        <f t="shared" si="34"/>
        <v>0</v>
      </c>
      <c r="BX21" s="1">
        <f t="shared" si="35"/>
        <v>0</v>
      </c>
      <c r="BY21" s="10"/>
      <c r="BZ21" s="12">
        <v>45</v>
      </c>
      <c r="CA21" s="1">
        <f t="shared" si="36"/>
        <v>0</v>
      </c>
      <c r="CB21" s="1"/>
      <c r="CC21" s="1"/>
      <c r="CD21" s="52">
        <f t="shared" si="37"/>
        <v>0</v>
      </c>
      <c r="CE21" s="1">
        <f t="shared" si="38"/>
        <v>0</v>
      </c>
      <c r="CF21" s="1">
        <f t="shared" si="39"/>
        <v>0</v>
      </c>
      <c r="CG21" s="13">
        <v>0.45</v>
      </c>
      <c r="CH21" s="1">
        <f t="shared" si="40"/>
        <v>0</v>
      </c>
      <c r="CI21" s="1">
        <f t="shared" si="41"/>
        <v>0</v>
      </c>
      <c r="CJ21" s="10"/>
      <c r="CK21" s="12">
        <v>45</v>
      </c>
      <c r="CL21" s="1">
        <f t="shared" si="42"/>
        <v>0</v>
      </c>
      <c r="CM21" s="1"/>
      <c r="CN21" s="1"/>
      <c r="CO21" s="52">
        <f t="shared" si="43"/>
        <v>0</v>
      </c>
      <c r="CP21" s="1">
        <f t="shared" si="44"/>
        <v>0</v>
      </c>
      <c r="CQ21" s="1">
        <f t="shared" si="45"/>
        <v>0</v>
      </c>
      <c r="CR21" s="13">
        <v>0.45</v>
      </c>
      <c r="CS21" s="1">
        <f t="shared" si="46"/>
        <v>0</v>
      </c>
      <c r="CT21" s="1">
        <f t="shared" si="47"/>
        <v>0</v>
      </c>
      <c r="CU21" s="10"/>
      <c r="CV21" s="12">
        <v>45</v>
      </c>
      <c r="CW21" s="1">
        <f t="shared" si="48"/>
        <v>0</v>
      </c>
      <c r="CX21" s="1"/>
      <c r="CY21" s="1"/>
      <c r="CZ21" s="52">
        <f t="shared" si="49"/>
        <v>0</v>
      </c>
      <c r="DA21" s="1">
        <f t="shared" si="50"/>
        <v>0</v>
      </c>
      <c r="DB21" s="1">
        <f t="shared" si="51"/>
        <v>0</v>
      </c>
      <c r="DC21" s="13">
        <v>0.45</v>
      </c>
      <c r="DD21" s="1">
        <f t="shared" si="52"/>
        <v>0</v>
      </c>
      <c r="DE21" s="1">
        <f t="shared" si="53"/>
        <v>0</v>
      </c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</row>
    <row r="22" spans="1:126" ht="15" x14ac:dyDescent="0.25">
      <c r="A22" s="12">
        <v>46</v>
      </c>
      <c r="B22" s="1">
        <f>SUMIFS('BRZ SCH 8 Rates'!O:O,'BRZ SCH 8 Rates'!N:N,'AUC SCH 8 RATES'!A22)</f>
        <v>0</v>
      </c>
      <c r="C22" s="1">
        <f>SUMIFS('ERZ SCH 8 Rates '!Q:Q,'ERZ SCH 8 Rates '!P:P,'AUC SCH 8 RATES'!A22)</f>
        <v>0</v>
      </c>
      <c r="D22" s="1">
        <f>SUMIFS('GRZ SCH 8 Rates'!Q:Q,'GRZ SCH 8 Rates'!P:P,'AUC SCH 8 RATES'!A22)</f>
        <v>0</v>
      </c>
      <c r="E22" s="1">
        <f>SUMIFS('HRZ SCH 8 Rates'!Q:Q,'HRZ SCH 8 Rates'!P:P,'AUC SCH 8 RATES'!A22)</f>
        <v>0</v>
      </c>
      <c r="F22" s="1">
        <f>SUMIFS('PRZ SCH 8 Rates'!Q:Q,'PRZ SCH 8 Rates'!P:P,'AUC SCH 8 RATES'!A22)</f>
        <v>0</v>
      </c>
      <c r="G22" s="1">
        <f t="shared" si="0"/>
        <v>0</v>
      </c>
      <c r="H22" s="1"/>
      <c r="I22" s="1"/>
      <c r="J22" s="1"/>
      <c r="K22" s="1"/>
      <c r="L22" s="12">
        <v>46</v>
      </c>
      <c r="M22" s="1"/>
      <c r="N22" s="1"/>
      <c r="O22" s="1"/>
      <c r="P22" s="52">
        <f t="shared" si="1"/>
        <v>0</v>
      </c>
      <c r="Q22" s="1">
        <f t="shared" si="2"/>
        <v>0</v>
      </c>
      <c r="R22" s="1">
        <f t="shared" si="3"/>
        <v>0</v>
      </c>
      <c r="S22" s="13">
        <v>0.3</v>
      </c>
      <c r="T22" s="1">
        <f t="shared" si="4"/>
        <v>0</v>
      </c>
      <c r="U22" s="1">
        <f t="shared" si="5"/>
        <v>0</v>
      </c>
      <c r="W22" s="12">
        <v>46</v>
      </c>
      <c r="X22" s="1">
        <f t="shared" si="6"/>
        <v>0</v>
      </c>
      <c r="Y22" s="1"/>
      <c r="Z22" s="1"/>
      <c r="AA22" s="52">
        <f t="shared" si="7"/>
        <v>0</v>
      </c>
      <c r="AB22" s="1">
        <f t="shared" si="8"/>
        <v>0</v>
      </c>
      <c r="AC22" s="1">
        <f t="shared" si="9"/>
        <v>0</v>
      </c>
      <c r="AD22" s="13">
        <v>0.3</v>
      </c>
      <c r="AE22" s="1">
        <f t="shared" si="10"/>
        <v>0</v>
      </c>
      <c r="AF22" s="1">
        <f t="shared" si="11"/>
        <v>0</v>
      </c>
      <c r="AH22" s="12">
        <v>46</v>
      </c>
      <c r="AI22" s="1">
        <f t="shared" si="12"/>
        <v>0</v>
      </c>
      <c r="AJ22" s="1"/>
      <c r="AK22" s="1"/>
      <c r="AL22" s="52">
        <f t="shared" si="13"/>
        <v>0</v>
      </c>
      <c r="AM22" s="1">
        <f t="shared" si="14"/>
        <v>0</v>
      </c>
      <c r="AN22" s="1">
        <f t="shared" si="15"/>
        <v>0</v>
      </c>
      <c r="AO22" s="13">
        <v>0.3</v>
      </c>
      <c r="AP22" s="1">
        <f t="shared" si="16"/>
        <v>0</v>
      </c>
      <c r="AQ22" s="1">
        <f t="shared" si="17"/>
        <v>0</v>
      </c>
      <c r="AS22" s="12">
        <v>46</v>
      </c>
      <c r="AT22" s="1">
        <f t="shared" si="18"/>
        <v>0</v>
      </c>
      <c r="AU22" s="1"/>
      <c r="AV22" s="1"/>
      <c r="AW22" s="52">
        <f t="shared" si="19"/>
        <v>0</v>
      </c>
      <c r="AX22" s="1">
        <f t="shared" si="20"/>
        <v>0</v>
      </c>
      <c r="AY22" s="1">
        <f t="shared" si="21"/>
        <v>0</v>
      </c>
      <c r="AZ22" s="13">
        <v>0.3</v>
      </c>
      <c r="BA22" s="1">
        <f t="shared" si="22"/>
        <v>0</v>
      </c>
      <c r="BB22" s="1">
        <f t="shared" si="23"/>
        <v>0</v>
      </c>
      <c r="BD22" s="12">
        <v>46</v>
      </c>
      <c r="BE22" s="1">
        <f t="shared" si="24"/>
        <v>0</v>
      </c>
      <c r="BF22" s="1"/>
      <c r="BG22" s="1"/>
      <c r="BH22" s="52">
        <f t="shared" si="25"/>
        <v>0</v>
      </c>
      <c r="BI22" s="1">
        <f t="shared" si="26"/>
        <v>0</v>
      </c>
      <c r="BJ22" s="1">
        <f t="shared" si="27"/>
        <v>0</v>
      </c>
      <c r="BK22" s="13">
        <v>0.3</v>
      </c>
      <c r="BL22" s="1">
        <f t="shared" si="28"/>
        <v>0</v>
      </c>
      <c r="BM22" s="1">
        <f t="shared" si="29"/>
        <v>0</v>
      </c>
      <c r="BN22" s="10"/>
      <c r="BO22" s="12">
        <v>46</v>
      </c>
      <c r="BP22" s="1">
        <f t="shared" si="30"/>
        <v>0</v>
      </c>
      <c r="BQ22" s="1"/>
      <c r="BR22" s="1"/>
      <c r="BS22" s="52">
        <f t="shared" si="31"/>
        <v>0</v>
      </c>
      <c r="BT22" s="1">
        <f t="shared" si="32"/>
        <v>0</v>
      </c>
      <c r="BU22" s="1">
        <f t="shared" si="33"/>
        <v>0</v>
      </c>
      <c r="BV22" s="13">
        <v>0.3</v>
      </c>
      <c r="BW22" s="1">
        <f t="shared" si="34"/>
        <v>0</v>
      </c>
      <c r="BX22" s="1">
        <f t="shared" si="35"/>
        <v>0</v>
      </c>
      <c r="BY22" s="10"/>
      <c r="BZ22" s="12">
        <v>46</v>
      </c>
      <c r="CA22" s="1">
        <f t="shared" si="36"/>
        <v>0</v>
      </c>
      <c r="CB22" s="1"/>
      <c r="CC22" s="1"/>
      <c r="CD22" s="52">
        <f t="shared" si="37"/>
        <v>0</v>
      </c>
      <c r="CE22" s="1">
        <f t="shared" si="38"/>
        <v>0</v>
      </c>
      <c r="CF22" s="1">
        <f t="shared" si="39"/>
        <v>0</v>
      </c>
      <c r="CG22" s="13">
        <v>0.3</v>
      </c>
      <c r="CH22" s="1">
        <f t="shared" si="40"/>
        <v>0</v>
      </c>
      <c r="CI22" s="1">
        <f t="shared" si="41"/>
        <v>0</v>
      </c>
      <c r="CJ22" s="10"/>
      <c r="CK22" s="12">
        <v>46</v>
      </c>
      <c r="CL22" s="1">
        <f t="shared" si="42"/>
        <v>0</v>
      </c>
      <c r="CM22" s="1"/>
      <c r="CN22" s="1"/>
      <c r="CO22" s="52">
        <f t="shared" si="43"/>
        <v>0</v>
      </c>
      <c r="CP22" s="1">
        <f t="shared" si="44"/>
        <v>0</v>
      </c>
      <c r="CQ22" s="1">
        <f t="shared" si="45"/>
        <v>0</v>
      </c>
      <c r="CR22" s="13">
        <v>0.3</v>
      </c>
      <c r="CS22" s="1">
        <f t="shared" si="46"/>
        <v>0</v>
      </c>
      <c r="CT22" s="1">
        <f t="shared" si="47"/>
        <v>0</v>
      </c>
      <c r="CU22" s="10"/>
      <c r="CV22" s="12">
        <v>46</v>
      </c>
      <c r="CW22" s="1">
        <f t="shared" si="48"/>
        <v>0</v>
      </c>
      <c r="CX22" s="1"/>
      <c r="CY22" s="1"/>
      <c r="CZ22" s="52">
        <f t="shared" si="49"/>
        <v>0</v>
      </c>
      <c r="DA22" s="1">
        <f t="shared" si="50"/>
        <v>0</v>
      </c>
      <c r="DB22" s="1">
        <f t="shared" si="51"/>
        <v>0</v>
      </c>
      <c r="DC22" s="13">
        <v>0.3</v>
      </c>
      <c r="DD22" s="1">
        <f t="shared" si="52"/>
        <v>0</v>
      </c>
      <c r="DE22" s="1">
        <f t="shared" si="53"/>
        <v>0</v>
      </c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</row>
    <row r="23" spans="1:126" ht="15" x14ac:dyDescent="0.25">
      <c r="A23" s="12">
        <v>47</v>
      </c>
      <c r="B23" s="1">
        <f>SUMIFS('BRZ SCH 8 Rates'!O:O,'BRZ SCH 8 Rates'!N:N,'AUC SCH 8 RATES'!A23)</f>
        <v>23403775.27610033</v>
      </c>
      <c r="C23" s="1">
        <f>SUMIFS('ERZ SCH 8 Rates '!Q:Q,'ERZ SCH 8 Rates '!P:P,'AUC SCH 8 RATES'!A23)</f>
        <v>29719227</v>
      </c>
      <c r="D23" s="1">
        <f>SUMIFS('GRZ SCH 8 Rates'!Q:Q,'GRZ SCH 8 Rates'!P:P,'AUC SCH 8 RATES'!A23)</f>
        <v>8667000</v>
      </c>
      <c r="E23" s="1">
        <f>SUMIFS('HRZ SCH 8 Rates'!Q:Q,'HRZ SCH 8 Rates'!P:P,'AUC SCH 8 RATES'!A23)</f>
        <v>43879116.723806672</v>
      </c>
      <c r="F23" s="1">
        <f>SUMIFS('PRZ SCH 8 Rates'!Q:Q,'PRZ SCH 8 Rates'!P:P,'AUC SCH 8 RATES'!A23)</f>
        <v>115305305</v>
      </c>
      <c r="G23" s="1">
        <f t="shared" si="0"/>
        <v>220974423.99990702</v>
      </c>
      <c r="H23" s="61" t="s">
        <v>49</v>
      </c>
      <c r="I23" s="1"/>
      <c r="J23" s="1"/>
      <c r="K23" s="1"/>
      <c r="L23" s="12">
        <v>47</v>
      </c>
      <c r="M23" s="1"/>
      <c r="N23" s="1"/>
      <c r="O23" s="1"/>
      <c r="P23" s="52">
        <f t="shared" si="1"/>
        <v>0</v>
      </c>
      <c r="Q23" s="1">
        <f t="shared" si="2"/>
        <v>0</v>
      </c>
      <c r="R23" s="1">
        <f t="shared" si="3"/>
        <v>0</v>
      </c>
      <c r="S23" s="13">
        <v>0.08</v>
      </c>
      <c r="T23" s="1">
        <f t="shared" si="4"/>
        <v>0</v>
      </c>
      <c r="U23" s="1">
        <f t="shared" si="5"/>
        <v>0</v>
      </c>
      <c r="W23" s="12">
        <v>47</v>
      </c>
      <c r="X23" s="1">
        <f t="shared" si="6"/>
        <v>0</v>
      </c>
      <c r="Y23" s="1"/>
      <c r="Z23" s="1"/>
      <c r="AA23" s="52">
        <f t="shared" si="7"/>
        <v>0</v>
      </c>
      <c r="AB23" s="1">
        <f t="shared" si="8"/>
        <v>0</v>
      </c>
      <c r="AC23" s="1">
        <f t="shared" si="9"/>
        <v>0</v>
      </c>
      <c r="AD23" s="13">
        <v>0.08</v>
      </c>
      <c r="AE23" s="1">
        <f t="shared" si="10"/>
        <v>0</v>
      </c>
      <c r="AF23" s="1">
        <f t="shared" si="11"/>
        <v>0</v>
      </c>
      <c r="AH23" s="12">
        <v>47</v>
      </c>
      <c r="AI23" s="1">
        <f t="shared" si="12"/>
        <v>0</v>
      </c>
      <c r="AJ23" s="1"/>
      <c r="AK23" s="1"/>
      <c r="AL23" s="52">
        <f t="shared" si="13"/>
        <v>0</v>
      </c>
      <c r="AM23" s="1">
        <f t="shared" si="14"/>
        <v>0</v>
      </c>
      <c r="AN23" s="1">
        <f t="shared" si="15"/>
        <v>0</v>
      </c>
      <c r="AO23" s="13">
        <v>0.08</v>
      </c>
      <c r="AP23" s="1">
        <f t="shared" si="16"/>
        <v>0</v>
      </c>
      <c r="AQ23" s="1">
        <f t="shared" si="17"/>
        <v>0</v>
      </c>
      <c r="AS23" s="12">
        <v>47</v>
      </c>
      <c r="AT23" s="1">
        <f t="shared" si="18"/>
        <v>0</v>
      </c>
      <c r="AU23" s="1"/>
      <c r="AV23" s="1"/>
      <c r="AW23" s="52">
        <f t="shared" si="19"/>
        <v>0</v>
      </c>
      <c r="AX23" s="1">
        <f t="shared" si="20"/>
        <v>0</v>
      </c>
      <c r="AY23" s="1">
        <f t="shared" si="21"/>
        <v>0</v>
      </c>
      <c r="AZ23" s="13">
        <v>0.08</v>
      </c>
      <c r="BA23" s="1">
        <f t="shared" si="22"/>
        <v>0</v>
      </c>
      <c r="BB23" s="1">
        <f t="shared" si="23"/>
        <v>0</v>
      </c>
      <c r="BD23" s="12">
        <v>47</v>
      </c>
      <c r="BE23" s="1">
        <f t="shared" si="24"/>
        <v>0</v>
      </c>
      <c r="BF23" s="1"/>
      <c r="BG23" s="1"/>
      <c r="BH23" s="52">
        <f t="shared" si="25"/>
        <v>0</v>
      </c>
      <c r="BI23" s="1">
        <f t="shared" si="26"/>
        <v>0</v>
      </c>
      <c r="BJ23" s="1">
        <f t="shared" si="27"/>
        <v>0</v>
      </c>
      <c r="BK23" s="13">
        <v>0.08</v>
      </c>
      <c r="BL23" s="1">
        <f t="shared" si="28"/>
        <v>0</v>
      </c>
      <c r="BM23" s="1">
        <f t="shared" si="29"/>
        <v>0</v>
      </c>
      <c r="BN23" s="10"/>
      <c r="BO23" s="12">
        <v>47</v>
      </c>
      <c r="BP23" s="1">
        <f t="shared" si="30"/>
        <v>0</v>
      </c>
      <c r="BQ23" s="1"/>
      <c r="BR23" s="1"/>
      <c r="BS23" s="52">
        <f t="shared" si="31"/>
        <v>0</v>
      </c>
      <c r="BT23" s="1">
        <f t="shared" si="32"/>
        <v>0</v>
      </c>
      <c r="BU23" s="1">
        <f t="shared" si="33"/>
        <v>0</v>
      </c>
      <c r="BV23" s="13">
        <v>0.08</v>
      </c>
      <c r="BW23" s="1">
        <f t="shared" si="34"/>
        <v>0</v>
      </c>
      <c r="BX23" s="1">
        <f t="shared" si="35"/>
        <v>0</v>
      </c>
      <c r="BY23" s="10"/>
      <c r="BZ23" s="12">
        <v>47</v>
      </c>
      <c r="CA23" s="1">
        <f t="shared" si="36"/>
        <v>0</v>
      </c>
      <c r="CB23" s="1"/>
      <c r="CC23" s="1"/>
      <c r="CD23" s="52">
        <f t="shared" si="37"/>
        <v>0</v>
      </c>
      <c r="CE23" s="1">
        <f t="shared" si="38"/>
        <v>0</v>
      </c>
      <c r="CF23" s="1">
        <f t="shared" si="39"/>
        <v>0</v>
      </c>
      <c r="CG23" s="13">
        <v>0.08</v>
      </c>
      <c r="CH23" s="1">
        <f t="shared" si="40"/>
        <v>0</v>
      </c>
      <c r="CI23" s="1">
        <f t="shared" si="41"/>
        <v>0</v>
      </c>
      <c r="CJ23" s="10"/>
      <c r="CK23" s="12">
        <v>47</v>
      </c>
      <c r="CL23" s="1">
        <f t="shared" si="42"/>
        <v>0</v>
      </c>
      <c r="CM23" s="1"/>
      <c r="CN23" s="1"/>
      <c r="CO23" s="52">
        <f t="shared" si="43"/>
        <v>0</v>
      </c>
      <c r="CP23" s="1">
        <f t="shared" si="44"/>
        <v>0</v>
      </c>
      <c r="CQ23" s="1">
        <f t="shared" si="45"/>
        <v>0</v>
      </c>
      <c r="CR23" s="13">
        <v>0.08</v>
      </c>
      <c r="CS23" s="1">
        <f t="shared" si="46"/>
        <v>0</v>
      </c>
      <c r="CT23" s="1">
        <f t="shared" si="47"/>
        <v>0</v>
      </c>
      <c r="CU23" s="10"/>
      <c r="CV23" s="12">
        <v>47</v>
      </c>
      <c r="CW23" s="1">
        <f t="shared" si="48"/>
        <v>0</v>
      </c>
      <c r="CX23" s="1"/>
      <c r="CY23" s="1"/>
      <c r="CZ23" s="52">
        <f t="shared" si="49"/>
        <v>0</v>
      </c>
      <c r="DA23" s="1">
        <f t="shared" si="50"/>
        <v>0</v>
      </c>
      <c r="DB23" s="1">
        <f t="shared" si="51"/>
        <v>0</v>
      </c>
      <c r="DC23" s="13">
        <v>0.08</v>
      </c>
      <c r="DD23" s="1">
        <f t="shared" si="52"/>
        <v>0</v>
      </c>
      <c r="DE23" s="1">
        <f t="shared" si="53"/>
        <v>0</v>
      </c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</row>
    <row r="24" spans="1:126" ht="15" x14ac:dyDescent="0.25">
      <c r="A24" s="12">
        <v>50</v>
      </c>
      <c r="B24" s="1">
        <f>SUMIFS('BRZ SCH 8 Rates'!O:O,'BRZ SCH 8 Rates'!N:N,'AUC SCH 8 RATES'!A24)</f>
        <v>0</v>
      </c>
      <c r="C24" s="1">
        <f>SUMIFS('ERZ SCH 8 Rates '!Q:Q,'ERZ SCH 8 Rates '!P:P,'AUC SCH 8 RATES'!A24)</f>
        <v>769199</v>
      </c>
      <c r="D24" s="1">
        <f>SUMIFS('GRZ SCH 8 Rates'!Q:Q,'GRZ SCH 8 Rates'!P:P,'AUC SCH 8 RATES'!A24)</f>
        <v>497000</v>
      </c>
      <c r="E24" s="1">
        <f>SUMIFS('HRZ SCH 8 Rates'!Q:Q,'HRZ SCH 8 Rates'!P:P,'AUC SCH 8 RATES'!A24)</f>
        <v>0</v>
      </c>
      <c r="F24" s="1">
        <f>SUMIFS('PRZ SCH 8 Rates'!Q:Q,'PRZ SCH 8 Rates'!P:P,'AUC SCH 8 RATES'!A24)</f>
        <v>2601000</v>
      </c>
      <c r="G24" s="1">
        <f t="shared" si="0"/>
        <v>3867199</v>
      </c>
      <c r="H24" s="61" t="s">
        <v>51</v>
      </c>
      <c r="I24" s="62">
        <v>0.55000000000000004</v>
      </c>
      <c r="J24" s="1"/>
      <c r="K24" s="1"/>
      <c r="L24" s="12">
        <v>50</v>
      </c>
      <c r="M24" s="1"/>
      <c r="N24" s="1"/>
      <c r="O24" s="1"/>
      <c r="P24" s="52">
        <f t="shared" si="1"/>
        <v>0</v>
      </c>
      <c r="Q24" s="1">
        <f t="shared" si="2"/>
        <v>0</v>
      </c>
      <c r="R24" s="1">
        <f t="shared" si="3"/>
        <v>0</v>
      </c>
      <c r="S24" s="13">
        <v>0.55000000000000004</v>
      </c>
      <c r="T24" s="1">
        <f t="shared" si="4"/>
        <v>0</v>
      </c>
      <c r="U24" s="1">
        <f t="shared" si="5"/>
        <v>0</v>
      </c>
      <c r="W24" s="12">
        <v>50</v>
      </c>
      <c r="X24" s="1">
        <f t="shared" si="6"/>
        <v>0</v>
      </c>
      <c r="Y24" s="1"/>
      <c r="Z24" s="1"/>
      <c r="AA24" s="52">
        <f t="shared" si="7"/>
        <v>0</v>
      </c>
      <c r="AB24" s="1">
        <f t="shared" si="8"/>
        <v>0</v>
      </c>
      <c r="AC24" s="1">
        <f t="shared" si="9"/>
        <v>0</v>
      </c>
      <c r="AD24" s="13">
        <v>0.55000000000000004</v>
      </c>
      <c r="AE24" s="1">
        <f t="shared" si="10"/>
        <v>0</v>
      </c>
      <c r="AF24" s="1">
        <f t="shared" si="11"/>
        <v>0</v>
      </c>
      <c r="AH24" s="12">
        <v>50</v>
      </c>
      <c r="AI24" s="1">
        <f t="shared" si="12"/>
        <v>0</v>
      </c>
      <c r="AJ24" s="1"/>
      <c r="AK24" s="1"/>
      <c r="AL24" s="52">
        <f t="shared" si="13"/>
        <v>0</v>
      </c>
      <c r="AM24" s="1">
        <f t="shared" si="14"/>
        <v>0</v>
      </c>
      <c r="AN24" s="1">
        <f t="shared" si="15"/>
        <v>0</v>
      </c>
      <c r="AO24" s="13">
        <v>0.55000000000000004</v>
      </c>
      <c r="AP24" s="1">
        <f t="shared" si="16"/>
        <v>0</v>
      </c>
      <c r="AQ24" s="1">
        <f t="shared" si="17"/>
        <v>0</v>
      </c>
      <c r="AS24" s="12">
        <v>50</v>
      </c>
      <c r="AT24" s="1">
        <f t="shared" si="18"/>
        <v>0</v>
      </c>
      <c r="AU24" s="1"/>
      <c r="AV24" s="1"/>
      <c r="AW24" s="52">
        <f t="shared" si="19"/>
        <v>0</v>
      </c>
      <c r="AX24" s="1">
        <f t="shared" si="20"/>
        <v>0</v>
      </c>
      <c r="AY24" s="1">
        <f t="shared" si="21"/>
        <v>0</v>
      </c>
      <c r="AZ24" s="13">
        <v>0.55000000000000004</v>
      </c>
      <c r="BA24" s="1">
        <f t="shared" si="22"/>
        <v>0</v>
      </c>
      <c r="BB24" s="1">
        <f t="shared" si="23"/>
        <v>0</v>
      </c>
      <c r="BD24" s="12">
        <v>50</v>
      </c>
      <c r="BE24" s="1">
        <f t="shared" si="24"/>
        <v>0</v>
      </c>
      <c r="BF24" s="1"/>
      <c r="BG24" s="1"/>
      <c r="BH24" s="52">
        <f t="shared" si="25"/>
        <v>0</v>
      </c>
      <c r="BI24" s="1">
        <f t="shared" si="26"/>
        <v>0</v>
      </c>
      <c r="BJ24" s="1">
        <f t="shared" si="27"/>
        <v>0</v>
      </c>
      <c r="BK24" s="13">
        <v>0.55000000000000004</v>
      </c>
      <c r="BL24" s="1">
        <f t="shared" si="28"/>
        <v>0</v>
      </c>
      <c r="BM24" s="1">
        <f t="shared" si="29"/>
        <v>0</v>
      </c>
      <c r="BN24" s="10"/>
      <c r="BO24" s="12">
        <v>50</v>
      </c>
      <c r="BP24" s="1">
        <f t="shared" si="30"/>
        <v>0</v>
      </c>
      <c r="BQ24" s="1"/>
      <c r="BR24" s="1"/>
      <c r="BS24" s="52">
        <f t="shared" si="31"/>
        <v>0</v>
      </c>
      <c r="BT24" s="1">
        <f t="shared" si="32"/>
        <v>0</v>
      </c>
      <c r="BU24" s="1">
        <f t="shared" si="33"/>
        <v>0</v>
      </c>
      <c r="BV24" s="13">
        <v>0.55000000000000004</v>
      </c>
      <c r="BW24" s="1">
        <f t="shared" si="34"/>
        <v>0</v>
      </c>
      <c r="BX24" s="1">
        <f t="shared" si="35"/>
        <v>0</v>
      </c>
      <c r="BY24" s="10"/>
      <c r="BZ24" s="12">
        <v>50</v>
      </c>
      <c r="CA24" s="1">
        <f t="shared" si="36"/>
        <v>0</v>
      </c>
      <c r="CB24" s="1"/>
      <c r="CC24" s="1"/>
      <c r="CD24" s="52">
        <f t="shared" si="37"/>
        <v>0</v>
      </c>
      <c r="CE24" s="1">
        <f t="shared" si="38"/>
        <v>0</v>
      </c>
      <c r="CF24" s="1">
        <f t="shared" si="39"/>
        <v>0</v>
      </c>
      <c r="CG24" s="13">
        <v>0.55000000000000004</v>
      </c>
      <c r="CH24" s="1">
        <f t="shared" si="40"/>
        <v>0</v>
      </c>
      <c r="CI24" s="1">
        <f t="shared" si="41"/>
        <v>0</v>
      </c>
      <c r="CJ24" s="10"/>
      <c r="CK24" s="12">
        <v>50</v>
      </c>
      <c r="CL24" s="1">
        <f t="shared" si="42"/>
        <v>0</v>
      </c>
      <c r="CM24" s="1"/>
      <c r="CN24" s="1"/>
      <c r="CO24" s="52">
        <f t="shared" si="43"/>
        <v>0</v>
      </c>
      <c r="CP24" s="1">
        <f t="shared" si="44"/>
        <v>0</v>
      </c>
      <c r="CQ24" s="1">
        <f t="shared" si="45"/>
        <v>0</v>
      </c>
      <c r="CR24" s="13">
        <v>0.55000000000000004</v>
      </c>
      <c r="CS24" s="1">
        <f t="shared" si="46"/>
        <v>0</v>
      </c>
      <c r="CT24" s="1">
        <f t="shared" si="47"/>
        <v>0</v>
      </c>
      <c r="CU24" s="10"/>
      <c r="CV24" s="12">
        <v>50</v>
      </c>
      <c r="CW24" s="1">
        <f t="shared" si="48"/>
        <v>0</v>
      </c>
      <c r="CX24" s="1"/>
      <c r="CY24" s="1"/>
      <c r="CZ24" s="52">
        <f t="shared" si="49"/>
        <v>0</v>
      </c>
      <c r="DA24" s="1">
        <f t="shared" si="50"/>
        <v>0</v>
      </c>
      <c r="DB24" s="1">
        <f t="shared" si="51"/>
        <v>0</v>
      </c>
      <c r="DC24" s="13">
        <v>0.55000000000000004</v>
      </c>
      <c r="DD24" s="1">
        <f t="shared" si="52"/>
        <v>0</v>
      </c>
      <c r="DE24" s="1">
        <f t="shared" si="53"/>
        <v>0</v>
      </c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</row>
    <row r="25" spans="1:126" ht="15" x14ac:dyDescent="0.25">
      <c r="A25" s="12">
        <v>52</v>
      </c>
      <c r="B25" s="1">
        <f>SUMIFS('BRZ SCH 8 Rates'!O:O,'BRZ SCH 8 Rates'!N:N,'AUC SCH 8 RATES'!A25)</f>
        <v>0</v>
      </c>
      <c r="C25" s="1">
        <f>SUMIFS('ERZ SCH 8 Rates '!Q:Q,'ERZ SCH 8 Rates '!P:P,'AUC SCH 8 RATES'!A25)</f>
        <v>0</v>
      </c>
      <c r="D25" s="1">
        <f>SUMIFS('GRZ SCH 8 Rates'!Q:Q,'GRZ SCH 8 Rates'!P:P,'AUC SCH 8 RATES'!A25)</f>
        <v>0</v>
      </c>
      <c r="E25" s="1">
        <f>SUMIFS('HRZ SCH 8 Rates'!Q:Q,'HRZ SCH 8 Rates'!P:P,'AUC SCH 8 RATES'!A25)</f>
        <v>1518199.9999999923</v>
      </c>
      <c r="F25" s="1">
        <f>SUMIFS('PRZ SCH 8 Rates'!Q:Q,'PRZ SCH 8 Rates'!P:P,'AUC SCH 8 RATES'!A25)</f>
        <v>0</v>
      </c>
      <c r="G25" s="1">
        <f t="shared" si="0"/>
        <v>1518199.9999999923</v>
      </c>
      <c r="H25" s="61" t="s">
        <v>51</v>
      </c>
      <c r="I25" s="62">
        <v>0.55000000000000004</v>
      </c>
      <c r="J25" s="1"/>
      <c r="K25" s="1"/>
      <c r="L25" s="12">
        <v>52</v>
      </c>
      <c r="M25" s="1"/>
      <c r="N25" s="1"/>
      <c r="O25" s="1"/>
      <c r="P25" s="52">
        <f t="shared" si="1"/>
        <v>0</v>
      </c>
      <c r="Q25" s="1">
        <f t="shared" si="2"/>
        <v>0</v>
      </c>
      <c r="R25" s="1">
        <f t="shared" si="3"/>
        <v>0</v>
      </c>
      <c r="S25" s="13">
        <v>0.55000000000000004</v>
      </c>
      <c r="T25" s="1">
        <f t="shared" si="4"/>
        <v>0</v>
      </c>
      <c r="U25" s="1">
        <f t="shared" si="5"/>
        <v>0</v>
      </c>
      <c r="W25" s="12">
        <v>52</v>
      </c>
      <c r="X25" s="1">
        <f t="shared" si="6"/>
        <v>0</v>
      </c>
      <c r="Y25" s="1"/>
      <c r="Z25" s="1"/>
      <c r="AA25" s="52">
        <f t="shared" si="7"/>
        <v>0</v>
      </c>
      <c r="AB25" s="1">
        <f t="shared" si="8"/>
        <v>0</v>
      </c>
      <c r="AC25" s="1">
        <f t="shared" si="9"/>
        <v>0</v>
      </c>
      <c r="AD25" s="13">
        <v>0.55000000000000004</v>
      </c>
      <c r="AE25" s="1">
        <f t="shared" si="10"/>
        <v>0</v>
      </c>
      <c r="AF25" s="1">
        <f t="shared" si="11"/>
        <v>0</v>
      </c>
      <c r="AH25" s="12">
        <v>52</v>
      </c>
      <c r="AI25" s="1">
        <f t="shared" si="12"/>
        <v>0</v>
      </c>
      <c r="AJ25" s="1"/>
      <c r="AK25" s="1"/>
      <c r="AL25" s="52">
        <f t="shared" si="13"/>
        <v>0</v>
      </c>
      <c r="AM25" s="1">
        <f t="shared" si="14"/>
        <v>0</v>
      </c>
      <c r="AN25" s="1">
        <f t="shared" si="15"/>
        <v>0</v>
      </c>
      <c r="AO25" s="13">
        <v>0.55000000000000004</v>
      </c>
      <c r="AP25" s="1">
        <f t="shared" si="16"/>
        <v>0</v>
      </c>
      <c r="AQ25" s="1">
        <f t="shared" si="17"/>
        <v>0</v>
      </c>
      <c r="AS25" s="12">
        <v>52</v>
      </c>
      <c r="AT25" s="1">
        <f t="shared" si="18"/>
        <v>0</v>
      </c>
      <c r="AU25" s="1"/>
      <c r="AV25" s="1"/>
      <c r="AW25" s="52">
        <f t="shared" si="19"/>
        <v>0</v>
      </c>
      <c r="AX25" s="1">
        <f t="shared" si="20"/>
        <v>0</v>
      </c>
      <c r="AY25" s="1">
        <f t="shared" si="21"/>
        <v>0</v>
      </c>
      <c r="AZ25" s="13">
        <v>0.55000000000000004</v>
      </c>
      <c r="BA25" s="1">
        <f t="shared" si="22"/>
        <v>0</v>
      </c>
      <c r="BB25" s="1">
        <f t="shared" si="23"/>
        <v>0</v>
      </c>
      <c r="BD25" s="12">
        <v>52</v>
      </c>
      <c r="BE25" s="1">
        <f t="shared" si="24"/>
        <v>0</v>
      </c>
      <c r="BF25" s="1"/>
      <c r="BG25" s="1"/>
      <c r="BH25" s="52">
        <f t="shared" si="25"/>
        <v>0</v>
      </c>
      <c r="BI25" s="1">
        <f t="shared" si="26"/>
        <v>0</v>
      </c>
      <c r="BJ25" s="1">
        <f t="shared" si="27"/>
        <v>0</v>
      </c>
      <c r="BK25" s="13">
        <v>0.55000000000000004</v>
      </c>
      <c r="BL25" s="1">
        <f t="shared" si="28"/>
        <v>0</v>
      </c>
      <c r="BM25" s="1">
        <f t="shared" si="29"/>
        <v>0</v>
      </c>
      <c r="BN25" s="10"/>
      <c r="BO25" s="12">
        <v>52</v>
      </c>
      <c r="BP25" s="1">
        <f t="shared" si="30"/>
        <v>0</v>
      </c>
      <c r="BQ25" s="1"/>
      <c r="BR25" s="1"/>
      <c r="BS25" s="52">
        <f t="shared" si="31"/>
        <v>0</v>
      </c>
      <c r="BT25" s="1">
        <f t="shared" si="32"/>
        <v>0</v>
      </c>
      <c r="BU25" s="1">
        <f t="shared" si="33"/>
        <v>0</v>
      </c>
      <c r="BV25" s="13">
        <v>0.55000000000000004</v>
      </c>
      <c r="BW25" s="1">
        <f t="shared" si="34"/>
        <v>0</v>
      </c>
      <c r="BX25" s="1">
        <f t="shared" si="35"/>
        <v>0</v>
      </c>
      <c r="BY25" s="10"/>
      <c r="BZ25" s="12">
        <v>52</v>
      </c>
      <c r="CA25" s="1">
        <f t="shared" si="36"/>
        <v>0</v>
      </c>
      <c r="CB25" s="1"/>
      <c r="CC25" s="1"/>
      <c r="CD25" s="52">
        <f t="shared" si="37"/>
        <v>0</v>
      </c>
      <c r="CE25" s="1">
        <f t="shared" si="38"/>
        <v>0</v>
      </c>
      <c r="CF25" s="1">
        <f t="shared" si="39"/>
        <v>0</v>
      </c>
      <c r="CG25" s="13">
        <v>0.55000000000000004</v>
      </c>
      <c r="CH25" s="1">
        <f t="shared" si="40"/>
        <v>0</v>
      </c>
      <c r="CI25" s="1">
        <f t="shared" si="41"/>
        <v>0</v>
      </c>
      <c r="CJ25" s="10"/>
      <c r="CK25" s="12">
        <v>52</v>
      </c>
      <c r="CL25" s="1">
        <f t="shared" si="42"/>
        <v>0</v>
      </c>
      <c r="CM25" s="1"/>
      <c r="CN25" s="1"/>
      <c r="CO25" s="52">
        <f t="shared" si="43"/>
        <v>0</v>
      </c>
      <c r="CP25" s="1">
        <f t="shared" si="44"/>
        <v>0</v>
      </c>
      <c r="CQ25" s="1">
        <f t="shared" si="45"/>
        <v>0</v>
      </c>
      <c r="CR25" s="13">
        <v>0.55000000000000004</v>
      </c>
      <c r="CS25" s="1">
        <f t="shared" si="46"/>
        <v>0</v>
      </c>
      <c r="CT25" s="1">
        <f t="shared" si="47"/>
        <v>0</v>
      </c>
      <c r="CU25" s="10"/>
      <c r="CV25" s="12">
        <v>52</v>
      </c>
      <c r="CW25" s="1">
        <f t="shared" si="48"/>
        <v>0</v>
      </c>
      <c r="CX25" s="1"/>
      <c r="CY25" s="1"/>
      <c r="CZ25" s="52">
        <f t="shared" si="49"/>
        <v>0</v>
      </c>
      <c r="DA25" s="1">
        <f t="shared" si="50"/>
        <v>0</v>
      </c>
      <c r="DB25" s="1">
        <f t="shared" si="51"/>
        <v>0</v>
      </c>
      <c r="DC25" s="13">
        <v>0.55000000000000004</v>
      </c>
      <c r="DD25" s="1">
        <f t="shared" si="52"/>
        <v>0</v>
      </c>
      <c r="DE25" s="1">
        <f t="shared" si="53"/>
        <v>0</v>
      </c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</row>
    <row r="26" spans="1:126" ht="15" x14ac:dyDescent="0.25">
      <c r="A26" s="12">
        <v>95</v>
      </c>
      <c r="B26" s="1">
        <f>SUMIFS('BRZ SCH 8 Rates'!O:O,'BRZ SCH 8 Rates'!N:N,'AUC SCH 8 RATES'!A26)</f>
        <v>0</v>
      </c>
      <c r="C26" s="1">
        <f>SUMIFS('ERZ SCH 8 Rates '!Q:Q,'ERZ SCH 8 Rates '!P:P,'AUC SCH 8 RATES'!A26)</f>
        <v>0</v>
      </c>
      <c r="D26" s="1">
        <f>SUMIFS('GRZ SCH 8 Rates'!Q:Q,'GRZ SCH 8 Rates'!P:P,'AUC SCH 8 RATES'!A26)</f>
        <v>0</v>
      </c>
      <c r="E26" s="1">
        <f>SUMIFS('HRZ SCH 8 Rates'!Q:Q,'HRZ SCH 8 Rates'!P:P,'AUC SCH 8 RATES'!A26)</f>
        <v>0</v>
      </c>
      <c r="F26" s="1">
        <f>SUMIFS('PRZ SCH 8 Rates'!Q:Q,'PRZ SCH 8 Rates'!P:P,'AUC SCH 8 RATES'!A26)</f>
        <v>0</v>
      </c>
      <c r="G26" s="1">
        <f t="shared" si="0"/>
        <v>0</v>
      </c>
      <c r="H26" s="1"/>
      <c r="I26" s="1"/>
      <c r="J26" s="1"/>
      <c r="K26" s="1"/>
      <c r="L26" s="12">
        <v>95</v>
      </c>
      <c r="M26" s="1"/>
      <c r="N26" s="1"/>
      <c r="O26" s="1"/>
      <c r="P26" s="52">
        <f t="shared" si="1"/>
        <v>0</v>
      </c>
      <c r="Q26" s="1">
        <f t="shared" si="2"/>
        <v>0</v>
      </c>
      <c r="R26" s="1">
        <f t="shared" si="3"/>
        <v>0</v>
      </c>
      <c r="S26" s="13">
        <v>0</v>
      </c>
      <c r="T26" s="1">
        <f t="shared" si="4"/>
        <v>0</v>
      </c>
      <c r="U26" s="1">
        <f t="shared" si="5"/>
        <v>0</v>
      </c>
      <c r="W26" s="12">
        <v>95</v>
      </c>
      <c r="X26" s="1">
        <f t="shared" si="6"/>
        <v>0</v>
      </c>
      <c r="Y26" s="1"/>
      <c r="Z26" s="1"/>
      <c r="AA26" s="52">
        <f t="shared" si="7"/>
        <v>0</v>
      </c>
      <c r="AB26" s="1">
        <f t="shared" si="8"/>
        <v>0</v>
      </c>
      <c r="AC26" s="1">
        <f t="shared" si="9"/>
        <v>0</v>
      </c>
      <c r="AD26" s="13">
        <v>0</v>
      </c>
      <c r="AE26" s="1">
        <f t="shared" si="10"/>
        <v>0</v>
      </c>
      <c r="AF26" s="1">
        <f t="shared" si="11"/>
        <v>0</v>
      </c>
      <c r="AH26" s="12">
        <v>95</v>
      </c>
      <c r="AI26" s="1">
        <f t="shared" si="12"/>
        <v>0</v>
      </c>
      <c r="AJ26" s="1"/>
      <c r="AK26" s="1"/>
      <c r="AL26" s="52">
        <f t="shared" si="13"/>
        <v>0</v>
      </c>
      <c r="AM26" s="1">
        <f t="shared" si="14"/>
        <v>0</v>
      </c>
      <c r="AN26" s="1">
        <f t="shared" si="15"/>
        <v>0</v>
      </c>
      <c r="AO26" s="13">
        <v>0</v>
      </c>
      <c r="AP26" s="1">
        <f t="shared" si="16"/>
        <v>0</v>
      </c>
      <c r="AQ26" s="1">
        <f t="shared" si="17"/>
        <v>0</v>
      </c>
      <c r="AS26" s="12">
        <v>95</v>
      </c>
      <c r="AT26" s="1">
        <f t="shared" si="18"/>
        <v>0</v>
      </c>
      <c r="AU26" s="1"/>
      <c r="AV26" s="1"/>
      <c r="AW26" s="52">
        <f t="shared" si="19"/>
        <v>0</v>
      </c>
      <c r="AX26" s="1">
        <f t="shared" si="20"/>
        <v>0</v>
      </c>
      <c r="AY26" s="1">
        <f t="shared" si="21"/>
        <v>0</v>
      </c>
      <c r="AZ26" s="13">
        <v>0</v>
      </c>
      <c r="BA26" s="1">
        <f t="shared" si="22"/>
        <v>0</v>
      </c>
      <c r="BB26" s="1">
        <f t="shared" si="23"/>
        <v>0</v>
      </c>
      <c r="BD26" s="12">
        <v>95</v>
      </c>
      <c r="BE26" s="1">
        <f t="shared" si="24"/>
        <v>0</v>
      </c>
      <c r="BF26" s="1"/>
      <c r="BG26" s="1"/>
      <c r="BH26" s="52">
        <f t="shared" si="25"/>
        <v>0</v>
      </c>
      <c r="BI26" s="1">
        <f t="shared" si="26"/>
        <v>0</v>
      </c>
      <c r="BJ26" s="1">
        <f t="shared" si="27"/>
        <v>0</v>
      </c>
      <c r="BK26" s="13">
        <v>0</v>
      </c>
      <c r="BL26" s="1">
        <f t="shared" si="28"/>
        <v>0</v>
      </c>
      <c r="BM26" s="1">
        <f t="shared" si="29"/>
        <v>0</v>
      </c>
      <c r="BN26" s="10"/>
      <c r="BO26" s="12">
        <v>95</v>
      </c>
      <c r="BP26" s="1">
        <f t="shared" si="30"/>
        <v>0</v>
      </c>
      <c r="BQ26" s="1"/>
      <c r="BR26" s="1"/>
      <c r="BS26" s="52">
        <f t="shared" si="31"/>
        <v>0</v>
      </c>
      <c r="BT26" s="1">
        <f t="shared" si="32"/>
        <v>0</v>
      </c>
      <c r="BU26" s="1">
        <f t="shared" si="33"/>
        <v>0</v>
      </c>
      <c r="BV26" s="13">
        <v>0</v>
      </c>
      <c r="BW26" s="1">
        <f t="shared" si="34"/>
        <v>0</v>
      </c>
      <c r="BX26" s="1">
        <f t="shared" si="35"/>
        <v>0</v>
      </c>
      <c r="BY26" s="10"/>
      <c r="BZ26" s="12">
        <v>95</v>
      </c>
      <c r="CA26" s="1">
        <f t="shared" si="36"/>
        <v>0</v>
      </c>
      <c r="CB26" s="1"/>
      <c r="CC26" s="1"/>
      <c r="CD26" s="52">
        <f t="shared" si="37"/>
        <v>0</v>
      </c>
      <c r="CE26" s="1">
        <f t="shared" si="38"/>
        <v>0</v>
      </c>
      <c r="CF26" s="1">
        <f t="shared" si="39"/>
        <v>0</v>
      </c>
      <c r="CG26" s="13">
        <v>0</v>
      </c>
      <c r="CH26" s="1">
        <f t="shared" si="40"/>
        <v>0</v>
      </c>
      <c r="CI26" s="1">
        <f t="shared" si="41"/>
        <v>0</v>
      </c>
      <c r="CJ26" s="10"/>
      <c r="CK26" s="12">
        <v>95</v>
      </c>
      <c r="CL26" s="1">
        <f t="shared" si="42"/>
        <v>0</v>
      </c>
      <c r="CM26" s="1"/>
      <c r="CN26" s="1"/>
      <c r="CO26" s="52">
        <f t="shared" si="43"/>
        <v>0</v>
      </c>
      <c r="CP26" s="1">
        <f t="shared" si="44"/>
        <v>0</v>
      </c>
      <c r="CQ26" s="1">
        <f t="shared" si="45"/>
        <v>0</v>
      </c>
      <c r="CR26" s="13">
        <v>0</v>
      </c>
      <c r="CS26" s="1">
        <f t="shared" si="46"/>
        <v>0</v>
      </c>
      <c r="CT26" s="1">
        <f t="shared" si="47"/>
        <v>0</v>
      </c>
      <c r="CU26" s="10"/>
      <c r="CV26" s="12">
        <v>95</v>
      </c>
      <c r="CW26" s="1">
        <f t="shared" si="48"/>
        <v>0</v>
      </c>
      <c r="CX26" s="1"/>
      <c r="CY26" s="1"/>
      <c r="CZ26" s="52">
        <f t="shared" si="49"/>
        <v>0</v>
      </c>
      <c r="DA26" s="1">
        <f t="shared" si="50"/>
        <v>0</v>
      </c>
      <c r="DB26" s="1">
        <f t="shared" si="51"/>
        <v>0</v>
      </c>
      <c r="DC26" s="13">
        <v>0</v>
      </c>
      <c r="DD26" s="1">
        <f t="shared" si="52"/>
        <v>0</v>
      </c>
      <c r="DE26" s="1">
        <f t="shared" si="53"/>
        <v>0</v>
      </c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</row>
    <row r="27" spans="1:126" ht="15" x14ac:dyDescent="0.25">
      <c r="C27" s="1"/>
      <c r="D27" s="1"/>
      <c r="E27" s="1"/>
      <c r="F27" s="1"/>
      <c r="G27" s="1"/>
      <c r="H27" s="1"/>
      <c r="I27" s="1"/>
      <c r="J27" s="1"/>
      <c r="K27" s="1"/>
      <c r="M27" s="1"/>
      <c r="N27" s="1"/>
      <c r="O27" s="1"/>
      <c r="P27" s="52">
        <f t="shared" si="1"/>
        <v>0</v>
      </c>
      <c r="Q27" s="1">
        <f t="shared" si="2"/>
        <v>0</v>
      </c>
      <c r="R27" s="1">
        <f t="shared" si="3"/>
        <v>0</v>
      </c>
      <c r="S27" s="1"/>
      <c r="T27" s="1">
        <f t="shared" si="4"/>
        <v>0</v>
      </c>
      <c r="U27" s="1">
        <f t="shared" si="5"/>
        <v>0</v>
      </c>
      <c r="X27" s="1">
        <f t="shared" si="6"/>
        <v>0</v>
      </c>
      <c r="Y27" s="1"/>
      <c r="Z27" s="1"/>
      <c r="AA27" s="52">
        <f t="shared" si="7"/>
        <v>0</v>
      </c>
      <c r="AB27" s="1">
        <f t="shared" si="8"/>
        <v>0</v>
      </c>
      <c r="AC27" s="1">
        <f t="shared" si="9"/>
        <v>0</v>
      </c>
      <c r="AD27" s="1"/>
      <c r="AE27" s="1">
        <f t="shared" si="10"/>
        <v>0</v>
      </c>
      <c r="AF27" s="1">
        <f t="shared" si="11"/>
        <v>0</v>
      </c>
      <c r="AI27" s="1">
        <f t="shared" si="12"/>
        <v>0</v>
      </c>
      <c r="AJ27" s="1"/>
      <c r="AK27" s="1"/>
      <c r="AL27" s="52">
        <f t="shared" si="13"/>
        <v>0</v>
      </c>
      <c r="AM27" s="1">
        <f t="shared" si="14"/>
        <v>0</v>
      </c>
      <c r="AN27" s="1">
        <f t="shared" si="15"/>
        <v>0</v>
      </c>
      <c r="AO27" s="1"/>
      <c r="AP27" s="1">
        <f t="shared" si="16"/>
        <v>0</v>
      </c>
      <c r="AQ27" s="1">
        <f t="shared" si="17"/>
        <v>0</v>
      </c>
      <c r="AT27" s="1">
        <f t="shared" si="18"/>
        <v>0</v>
      </c>
      <c r="AU27" s="1"/>
      <c r="AV27" s="1"/>
      <c r="AW27" s="52">
        <f t="shared" si="19"/>
        <v>0</v>
      </c>
      <c r="AX27" s="1">
        <f t="shared" si="20"/>
        <v>0</v>
      </c>
      <c r="AY27" s="1">
        <f t="shared" si="21"/>
        <v>0</v>
      </c>
      <c r="AZ27" s="1"/>
      <c r="BA27" s="1">
        <f t="shared" si="22"/>
        <v>0</v>
      </c>
      <c r="BB27" s="1">
        <f t="shared" si="23"/>
        <v>0</v>
      </c>
      <c r="BE27" s="1">
        <f t="shared" si="24"/>
        <v>0</v>
      </c>
      <c r="BF27" s="1"/>
      <c r="BG27" s="1"/>
      <c r="BH27" s="52">
        <f t="shared" si="25"/>
        <v>0</v>
      </c>
      <c r="BI27" s="1">
        <f t="shared" si="26"/>
        <v>0</v>
      </c>
      <c r="BJ27" s="1">
        <f t="shared" si="27"/>
        <v>0</v>
      </c>
      <c r="BK27" s="1"/>
      <c r="BL27" s="1">
        <f t="shared" si="28"/>
        <v>0</v>
      </c>
      <c r="BM27" s="1">
        <f t="shared" si="29"/>
        <v>0</v>
      </c>
      <c r="BN27" s="10"/>
      <c r="BP27" s="1">
        <f t="shared" si="30"/>
        <v>0</v>
      </c>
      <c r="BQ27" s="1"/>
      <c r="BR27" s="1"/>
      <c r="BS27" s="52">
        <f t="shared" si="31"/>
        <v>0</v>
      </c>
      <c r="BT27" s="1">
        <f t="shared" si="32"/>
        <v>0</v>
      </c>
      <c r="BU27" s="1">
        <f t="shared" si="33"/>
        <v>0</v>
      </c>
      <c r="BV27" s="1"/>
      <c r="BW27" s="1">
        <f t="shared" si="34"/>
        <v>0</v>
      </c>
      <c r="BX27" s="1">
        <f t="shared" si="35"/>
        <v>0</v>
      </c>
      <c r="BY27" s="10"/>
      <c r="CA27" s="1">
        <f t="shared" si="36"/>
        <v>0</v>
      </c>
      <c r="CB27" s="1"/>
      <c r="CC27" s="1"/>
      <c r="CD27" s="52">
        <f t="shared" si="37"/>
        <v>0</v>
      </c>
      <c r="CE27" s="1">
        <f t="shared" si="38"/>
        <v>0</v>
      </c>
      <c r="CF27" s="1">
        <f t="shared" si="39"/>
        <v>0</v>
      </c>
      <c r="CG27" s="1"/>
      <c r="CH27" s="1">
        <f t="shared" si="40"/>
        <v>0</v>
      </c>
      <c r="CI27" s="1">
        <f t="shared" si="41"/>
        <v>0</v>
      </c>
      <c r="CJ27" s="10"/>
      <c r="CL27" s="1">
        <f t="shared" si="42"/>
        <v>0</v>
      </c>
      <c r="CM27" s="1"/>
      <c r="CN27" s="1"/>
      <c r="CO27" s="52">
        <f t="shared" si="43"/>
        <v>0</v>
      </c>
      <c r="CP27" s="1">
        <f t="shared" si="44"/>
        <v>0</v>
      </c>
      <c r="CQ27" s="1">
        <f t="shared" si="45"/>
        <v>0</v>
      </c>
      <c r="CR27" s="1"/>
      <c r="CS27" s="1">
        <f t="shared" si="46"/>
        <v>0</v>
      </c>
      <c r="CT27" s="1">
        <f t="shared" si="47"/>
        <v>0</v>
      </c>
      <c r="CU27" s="10"/>
      <c r="CW27" s="1">
        <f t="shared" si="48"/>
        <v>0</v>
      </c>
      <c r="CX27" s="1"/>
      <c r="CY27" s="1"/>
      <c r="CZ27" s="52">
        <f t="shared" si="49"/>
        <v>0</v>
      </c>
      <c r="DA27" s="1">
        <f t="shared" si="50"/>
        <v>0</v>
      </c>
      <c r="DB27" s="1">
        <f t="shared" si="51"/>
        <v>0</v>
      </c>
      <c r="DC27" s="1"/>
      <c r="DD27" s="1">
        <f t="shared" si="52"/>
        <v>0</v>
      </c>
      <c r="DE27" s="1">
        <f t="shared" si="53"/>
        <v>0</v>
      </c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</row>
    <row r="28" spans="1:126" ht="15" x14ac:dyDescent="0.25">
      <c r="C28" s="1"/>
      <c r="D28" s="1"/>
      <c r="E28" s="1"/>
      <c r="F28" s="1"/>
      <c r="G28" s="1"/>
      <c r="H28" s="1"/>
      <c r="I28" s="1"/>
      <c r="J28" s="1"/>
      <c r="K28" s="1"/>
      <c r="M28" s="1"/>
      <c r="N28" s="1"/>
      <c r="O28" s="1"/>
      <c r="P28" s="52">
        <f t="shared" si="1"/>
        <v>0</v>
      </c>
      <c r="Q28" s="1">
        <f t="shared" si="2"/>
        <v>0</v>
      </c>
      <c r="R28" s="1">
        <f t="shared" si="3"/>
        <v>0</v>
      </c>
      <c r="S28" s="1"/>
      <c r="T28" s="1">
        <f t="shared" si="4"/>
        <v>0</v>
      </c>
      <c r="U28" s="1">
        <f t="shared" si="5"/>
        <v>0</v>
      </c>
      <c r="X28" s="1">
        <f t="shared" si="6"/>
        <v>0</v>
      </c>
      <c r="Y28" s="1"/>
      <c r="Z28" s="1"/>
      <c r="AA28" s="52">
        <f t="shared" si="7"/>
        <v>0</v>
      </c>
      <c r="AB28" s="1">
        <f t="shared" si="8"/>
        <v>0</v>
      </c>
      <c r="AC28" s="1">
        <f t="shared" si="9"/>
        <v>0</v>
      </c>
      <c r="AD28" s="1"/>
      <c r="AE28" s="1">
        <f t="shared" si="10"/>
        <v>0</v>
      </c>
      <c r="AF28" s="1">
        <f t="shared" si="11"/>
        <v>0</v>
      </c>
      <c r="AI28" s="1">
        <f t="shared" si="12"/>
        <v>0</v>
      </c>
      <c r="AJ28" s="1"/>
      <c r="AK28" s="1"/>
      <c r="AL28" s="52">
        <f t="shared" si="13"/>
        <v>0</v>
      </c>
      <c r="AM28" s="1">
        <f t="shared" si="14"/>
        <v>0</v>
      </c>
      <c r="AN28" s="1">
        <f t="shared" si="15"/>
        <v>0</v>
      </c>
      <c r="AO28" s="1"/>
      <c r="AP28" s="1">
        <f t="shared" si="16"/>
        <v>0</v>
      </c>
      <c r="AQ28" s="1">
        <f t="shared" si="17"/>
        <v>0</v>
      </c>
      <c r="AT28" s="1">
        <f t="shared" si="18"/>
        <v>0</v>
      </c>
      <c r="AU28" s="1"/>
      <c r="AV28" s="1"/>
      <c r="AW28" s="52">
        <f t="shared" si="19"/>
        <v>0</v>
      </c>
      <c r="AX28" s="1">
        <f t="shared" si="20"/>
        <v>0</v>
      </c>
      <c r="AY28" s="1">
        <f t="shared" si="21"/>
        <v>0</v>
      </c>
      <c r="AZ28" s="1"/>
      <c r="BA28" s="1">
        <f t="shared" si="22"/>
        <v>0</v>
      </c>
      <c r="BB28" s="1">
        <f t="shared" si="23"/>
        <v>0</v>
      </c>
      <c r="BE28" s="1">
        <f t="shared" si="24"/>
        <v>0</v>
      </c>
      <c r="BF28" s="1"/>
      <c r="BG28" s="1"/>
      <c r="BH28" s="52">
        <f t="shared" si="25"/>
        <v>0</v>
      </c>
      <c r="BI28" s="1">
        <f t="shared" si="26"/>
        <v>0</v>
      </c>
      <c r="BJ28" s="1">
        <f t="shared" si="27"/>
        <v>0</v>
      </c>
      <c r="BK28" s="1"/>
      <c r="BL28" s="1">
        <f t="shared" si="28"/>
        <v>0</v>
      </c>
      <c r="BM28" s="1">
        <f t="shared" si="29"/>
        <v>0</v>
      </c>
      <c r="BN28" s="10"/>
      <c r="BP28" s="1">
        <f t="shared" si="30"/>
        <v>0</v>
      </c>
      <c r="BQ28" s="1"/>
      <c r="BR28" s="1"/>
      <c r="BS28" s="52">
        <f t="shared" si="31"/>
        <v>0</v>
      </c>
      <c r="BT28" s="1">
        <f t="shared" si="32"/>
        <v>0</v>
      </c>
      <c r="BU28" s="1">
        <f t="shared" si="33"/>
        <v>0</v>
      </c>
      <c r="BV28" s="1"/>
      <c r="BW28" s="1">
        <f t="shared" si="34"/>
        <v>0</v>
      </c>
      <c r="BX28" s="1">
        <f t="shared" si="35"/>
        <v>0</v>
      </c>
      <c r="BY28" s="10"/>
      <c r="CA28" s="1">
        <f t="shared" si="36"/>
        <v>0</v>
      </c>
      <c r="CB28" s="1"/>
      <c r="CC28" s="1"/>
      <c r="CD28" s="52">
        <f t="shared" si="37"/>
        <v>0</v>
      </c>
      <c r="CE28" s="1">
        <f t="shared" si="38"/>
        <v>0</v>
      </c>
      <c r="CF28" s="1">
        <f t="shared" si="39"/>
        <v>0</v>
      </c>
      <c r="CG28" s="1"/>
      <c r="CH28" s="1">
        <f t="shared" si="40"/>
        <v>0</v>
      </c>
      <c r="CI28" s="1">
        <f t="shared" si="41"/>
        <v>0</v>
      </c>
      <c r="CJ28" s="10"/>
      <c r="CL28" s="1">
        <f t="shared" si="42"/>
        <v>0</v>
      </c>
      <c r="CM28" s="1"/>
      <c r="CN28" s="1"/>
      <c r="CO28" s="52">
        <f t="shared" si="43"/>
        <v>0</v>
      </c>
      <c r="CP28" s="1">
        <f t="shared" si="44"/>
        <v>0</v>
      </c>
      <c r="CQ28" s="1">
        <f t="shared" si="45"/>
        <v>0</v>
      </c>
      <c r="CR28" s="1"/>
      <c r="CS28" s="1">
        <f t="shared" si="46"/>
        <v>0</v>
      </c>
      <c r="CT28" s="1">
        <f t="shared" si="47"/>
        <v>0</v>
      </c>
      <c r="CU28" s="10"/>
      <c r="CW28" s="1">
        <f t="shared" si="48"/>
        <v>0</v>
      </c>
      <c r="CX28" s="1"/>
      <c r="CY28" s="1"/>
      <c r="CZ28" s="52">
        <f t="shared" si="49"/>
        <v>0</v>
      </c>
      <c r="DA28" s="1">
        <f t="shared" si="50"/>
        <v>0</v>
      </c>
      <c r="DB28" s="1">
        <f t="shared" si="51"/>
        <v>0</v>
      </c>
      <c r="DC28" s="1"/>
      <c r="DD28" s="1">
        <f t="shared" si="52"/>
        <v>0</v>
      </c>
      <c r="DE28" s="1">
        <f t="shared" si="53"/>
        <v>0</v>
      </c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</row>
    <row r="29" spans="1:126" ht="15" x14ac:dyDescent="0.25">
      <c r="A29" t="s">
        <v>36</v>
      </c>
      <c r="B29" s="1">
        <f t="shared" ref="B29:G29" si="54">SUM(B5:B28)</f>
        <v>27805751.88783019</v>
      </c>
      <c r="C29" s="1">
        <f t="shared" si="54"/>
        <v>45801776</v>
      </c>
      <c r="D29" s="1">
        <f t="shared" si="54"/>
        <v>10863000</v>
      </c>
      <c r="E29" s="1">
        <f t="shared" si="54"/>
        <v>48915016.728606671</v>
      </c>
      <c r="F29" s="1">
        <f t="shared" si="54"/>
        <v>130707205</v>
      </c>
      <c r="G29" s="1">
        <f t="shared" si="54"/>
        <v>264092749.6164369</v>
      </c>
      <c r="H29" s="1"/>
      <c r="I29" s="1"/>
      <c r="J29" s="1"/>
      <c r="K29" s="1"/>
      <c r="M29" s="1"/>
      <c r="N29" s="1"/>
      <c r="O29" s="1"/>
      <c r="P29" s="52">
        <f t="shared" si="1"/>
        <v>0</v>
      </c>
      <c r="Q29" s="1">
        <f t="shared" si="2"/>
        <v>0</v>
      </c>
      <c r="R29" s="1">
        <f t="shared" si="3"/>
        <v>0</v>
      </c>
      <c r="S29" s="1"/>
      <c r="T29" s="1">
        <f t="shared" si="4"/>
        <v>0</v>
      </c>
      <c r="U29" s="1">
        <f t="shared" si="5"/>
        <v>0</v>
      </c>
      <c r="X29" s="1">
        <f t="shared" si="6"/>
        <v>0</v>
      </c>
      <c r="Y29" s="1"/>
      <c r="Z29" s="1"/>
      <c r="AA29" s="52">
        <f t="shared" si="7"/>
        <v>0</v>
      </c>
      <c r="AB29" s="1">
        <f t="shared" si="8"/>
        <v>0</v>
      </c>
      <c r="AC29" s="1">
        <f t="shared" si="9"/>
        <v>0</v>
      </c>
      <c r="AD29" s="1"/>
      <c r="AE29" s="1">
        <f t="shared" si="10"/>
        <v>0</v>
      </c>
      <c r="AF29" s="1">
        <f t="shared" si="11"/>
        <v>0</v>
      </c>
      <c r="AI29" s="1">
        <f t="shared" si="12"/>
        <v>0</v>
      </c>
      <c r="AJ29" s="1"/>
      <c r="AK29" s="1"/>
      <c r="AL29" s="52">
        <f t="shared" si="13"/>
        <v>0</v>
      </c>
      <c r="AM29" s="1">
        <f t="shared" si="14"/>
        <v>0</v>
      </c>
      <c r="AN29" s="1">
        <f t="shared" si="15"/>
        <v>0</v>
      </c>
      <c r="AO29" s="1"/>
      <c r="AP29" s="1">
        <f t="shared" si="16"/>
        <v>0</v>
      </c>
      <c r="AQ29" s="1">
        <f t="shared" si="17"/>
        <v>0</v>
      </c>
      <c r="AT29" s="1">
        <f t="shared" si="18"/>
        <v>0</v>
      </c>
      <c r="AU29" s="1"/>
      <c r="AV29" s="1"/>
      <c r="AW29" s="52">
        <f t="shared" si="19"/>
        <v>0</v>
      </c>
      <c r="AX29" s="1">
        <f t="shared" si="20"/>
        <v>0</v>
      </c>
      <c r="AY29" s="1">
        <f t="shared" si="21"/>
        <v>0</v>
      </c>
      <c r="AZ29" s="1"/>
      <c r="BA29" s="1">
        <f t="shared" si="22"/>
        <v>0</v>
      </c>
      <c r="BB29" s="1">
        <f t="shared" si="23"/>
        <v>0</v>
      </c>
      <c r="BE29" s="1">
        <f t="shared" si="24"/>
        <v>0</v>
      </c>
      <c r="BF29" s="1"/>
      <c r="BG29" s="1"/>
      <c r="BH29" s="52">
        <f t="shared" si="25"/>
        <v>0</v>
      </c>
      <c r="BI29" s="1">
        <f t="shared" si="26"/>
        <v>0</v>
      </c>
      <c r="BJ29" s="1">
        <f t="shared" si="27"/>
        <v>0</v>
      </c>
      <c r="BK29" s="1"/>
      <c r="BL29" s="1">
        <f t="shared" si="28"/>
        <v>0</v>
      </c>
      <c r="BM29" s="1">
        <f t="shared" si="29"/>
        <v>0</v>
      </c>
      <c r="BN29" s="10"/>
      <c r="BP29" s="1">
        <f t="shared" si="30"/>
        <v>0</v>
      </c>
      <c r="BQ29" s="1"/>
      <c r="BR29" s="1"/>
      <c r="BS29" s="52">
        <f t="shared" si="31"/>
        <v>0</v>
      </c>
      <c r="BT29" s="1">
        <f t="shared" si="32"/>
        <v>0</v>
      </c>
      <c r="BU29" s="1">
        <f t="shared" si="33"/>
        <v>0</v>
      </c>
      <c r="BV29" s="1"/>
      <c r="BW29" s="1">
        <f t="shared" si="34"/>
        <v>0</v>
      </c>
      <c r="BX29" s="1">
        <f t="shared" si="35"/>
        <v>0</v>
      </c>
      <c r="BY29" s="10"/>
      <c r="CA29" s="1">
        <f t="shared" si="36"/>
        <v>0</v>
      </c>
      <c r="CB29" s="1"/>
      <c r="CC29" s="1"/>
      <c r="CD29" s="52">
        <f t="shared" si="37"/>
        <v>0</v>
      </c>
      <c r="CE29" s="1">
        <f t="shared" si="38"/>
        <v>0</v>
      </c>
      <c r="CF29" s="1">
        <f t="shared" si="39"/>
        <v>0</v>
      </c>
      <c r="CG29" s="1"/>
      <c r="CH29" s="1">
        <f t="shared" si="40"/>
        <v>0</v>
      </c>
      <c r="CI29" s="1">
        <f t="shared" si="41"/>
        <v>0</v>
      </c>
      <c r="CJ29" s="10"/>
      <c r="CL29" s="1">
        <f t="shared" si="42"/>
        <v>0</v>
      </c>
      <c r="CM29" s="1"/>
      <c r="CN29" s="1"/>
      <c r="CO29" s="52">
        <f t="shared" si="43"/>
        <v>0</v>
      </c>
      <c r="CP29" s="1">
        <f t="shared" si="44"/>
        <v>0</v>
      </c>
      <c r="CQ29" s="1">
        <f t="shared" si="45"/>
        <v>0</v>
      </c>
      <c r="CR29" s="1"/>
      <c r="CS29" s="1">
        <f t="shared" si="46"/>
        <v>0</v>
      </c>
      <c r="CT29" s="1">
        <f t="shared" si="47"/>
        <v>0</v>
      </c>
      <c r="CU29" s="10"/>
      <c r="CW29" s="1">
        <f t="shared" si="48"/>
        <v>0</v>
      </c>
      <c r="CX29" s="1"/>
      <c r="CY29" s="1"/>
      <c r="CZ29" s="52">
        <f t="shared" si="49"/>
        <v>0</v>
      </c>
      <c r="DA29" s="1">
        <f t="shared" si="50"/>
        <v>0</v>
      </c>
      <c r="DB29" s="1">
        <f t="shared" si="51"/>
        <v>0</v>
      </c>
      <c r="DC29" s="1"/>
      <c r="DD29" s="1">
        <f t="shared" si="52"/>
        <v>0</v>
      </c>
      <c r="DE29" s="1">
        <f t="shared" si="53"/>
        <v>0</v>
      </c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</row>
    <row r="30" spans="1:126" ht="15.75" thickBot="1" x14ac:dyDescent="0.3">
      <c r="B30" s="1">
        <f>+'BRZ SCH 8 Rates'!O29</f>
        <v>27805751.88783019</v>
      </c>
      <c r="C30" s="1">
        <f>+'ERZ SCH 8 Rates '!Q29</f>
        <v>45801776</v>
      </c>
      <c r="D30" s="1">
        <f>+'GRZ SCH 8 Rates'!Q29</f>
        <v>10863000</v>
      </c>
      <c r="E30" s="1">
        <f>+'HRZ SCH 8 Rates'!Q29</f>
        <v>48915016.728606671</v>
      </c>
      <c r="F30" s="1">
        <f>+'PRZ SCH 8 Rates'!Q29</f>
        <v>130707205</v>
      </c>
      <c r="G30" s="1"/>
      <c r="H30" s="1"/>
      <c r="I30" s="1"/>
      <c r="J30" s="1"/>
      <c r="K30" s="1"/>
      <c r="M30" s="3">
        <f>SUM(M5:M29)</f>
        <v>0</v>
      </c>
      <c r="N30" s="3">
        <f>SUM(N5:N29)</f>
        <v>1500000</v>
      </c>
      <c r="O30" s="3">
        <f t="shared" ref="O30:R30" si="55">SUM(O5:O29)</f>
        <v>0</v>
      </c>
      <c r="P30" s="3">
        <f t="shared" si="55"/>
        <v>1500000</v>
      </c>
      <c r="Q30" s="3">
        <f t="shared" si="55"/>
        <v>1500000</v>
      </c>
      <c r="R30" s="3">
        <f t="shared" si="55"/>
        <v>1500000</v>
      </c>
      <c r="S30" s="1"/>
      <c r="T30" s="3">
        <f t="shared" ref="T30:U30" si="56">SUM(T5:T29)</f>
        <v>-1500000</v>
      </c>
      <c r="U30" s="3">
        <f t="shared" si="56"/>
        <v>0</v>
      </c>
      <c r="X30" s="3">
        <f>SUM(X5:X29)</f>
        <v>0</v>
      </c>
      <c r="Y30" s="3">
        <f>SUM(Y5:Y29)</f>
        <v>0</v>
      </c>
      <c r="Z30" s="3">
        <f t="shared" ref="Z30:AC30" si="57">SUM(Z5:Z29)</f>
        <v>0</v>
      </c>
      <c r="AA30" s="3">
        <f t="shared" si="57"/>
        <v>0</v>
      </c>
      <c r="AB30" s="3">
        <f t="shared" si="57"/>
        <v>0</v>
      </c>
      <c r="AC30" s="3">
        <f t="shared" si="57"/>
        <v>0</v>
      </c>
      <c r="AD30" s="1"/>
      <c r="AE30" s="3">
        <f t="shared" ref="AE30:AF30" si="58">SUM(AE5:AE29)</f>
        <v>0</v>
      </c>
      <c r="AF30" s="3">
        <f t="shared" si="58"/>
        <v>0</v>
      </c>
      <c r="AI30" s="3">
        <f>SUM(AI5:AI29)</f>
        <v>0</v>
      </c>
      <c r="AJ30" s="3">
        <f>SUM(AJ5:AJ29)</f>
        <v>0</v>
      </c>
      <c r="AK30" s="3">
        <f t="shared" ref="AK30:AN30" si="59">SUM(AK5:AK29)</f>
        <v>0</v>
      </c>
      <c r="AL30" s="3">
        <f t="shared" si="59"/>
        <v>0</v>
      </c>
      <c r="AM30" s="3">
        <f t="shared" si="59"/>
        <v>0</v>
      </c>
      <c r="AN30" s="3">
        <f t="shared" si="59"/>
        <v>0</v>
      </c>
      <c r="AO30" s="1"/>
      <c r="AP30" s="3">
        <f t="shared" ref="AP30:AQ30" si="60">SUM(AP5:AP29)</f>
        <v>0</v>
      </c>
      <c r="AQ30" s="3">
        <f t="shared" si="60"/>
        <v>0</v>
      </c>
      <c r="AT30" s="3">
        <f>SUM(AT5:AT29)</f>
        <v>0</v>
      </c>
      <c r="AU30" s="3">
        <f>SUM(AU5:AU29)</f>
        <v>0</v>
      </c>
      <c r="AV30" s="3">
        <f t="shared" ref="AV30:AY30" si="61">SUM(AV5:AV29)</f>
        <v>0</v>
      </c>
      <c r="AW30" s="3">
        <f t="shared" si="61"/>
        <v>0</v>
      </c>
      <c r="AX30" s="3">
        <f t="shared" si="61"/>
        <v>0</v>
      </c>
      <c r="AY30" s="3">
        <f t="shared" si="61"/>
        <v>0</v>
      </c>
      <c r="AZ30" s="1"/>
      <c r="BA30" s="3">
        <f t="shared" ref="BA30:BB30" si="62">SUM(BA5:BA29)</f>
        <v>0</v>
      </c>
      <c r="BB30" s="3">
        <f t="shared" si="62"/>
        <v>0</v>
      </c>
      <c r="BE30" s="3">
        <f>SUM(BE5:BE29)</f>
        <v>0</v>
      </c>
      <c r="BF30" s="3">
        <f>SUM(BF5:BF29)</f>
        <v>0</v>
      </c>
      <c r="BG30" s="3">
        <f t="shared" ref="BG30:BJ30" si="63">SUM(BG5:BG29)</f>
        <v>0</v>
      </c>
      <c r="BH30" s="3">
        <f t="shared" si="63"/>
        <v>0</v>
      </c>
      <c r="BI30" s="3">
        <f t="shared" si="63"/>
        <v>0</v>
      </c>
      <c r="BJ30" s="3">
        <f t="shared" si="63"/>
        <v>0</v>
      </c>
      <c r="BK30" s="1"/>
      <c r="BL30" s="3">
        <f t="shared" ref="BL30:BM30" si="64">SUM(BL5:BL29)</f>
        <v>0</v>
      </c>
      <c r="BM30" s="3">
        <f t="shared" si="64"/>
        <v>0</v>
      </c>
      <c r="BN30" s="10"/>
      <c r="BP30" s="3">
        <f>SUM(BP5:BP29)</f>
        <v>0</v>
      </c>
      <c r="BQ30" s="3">
        <f>SUM(BQ5:BQ29)</f>
        <v>0</v>
      </c>
      <c r="BR30" s="3">
        <f t="shared" ref="BR30:BU30" si="65">SUM(BR5:BR29)</f>
        <v>0</v>
      </c>
      <c r="BS30" s="3">
        <f t="shared" si="65"/>
        <v>0</v>
      </c>
      <c r="BT30" s="3">
        <f t="shared" si="65"/>
        <v>0</v>
      </c>
      <c r="BU30" s="3">
        <f t="shared" si="65"/>
        <v>0</v>
      </c>
      <c r="BV30" s="1"/>
      <c r="BW30" s="3">
        <f t="shared" ref="BW30:BX30" si="66">SUM(BW5:BW29)</f>
        <v>0</v>
      </c>
      <c r="BX30" s="3">
        <f t="shared" si="66"/>
        <v>0</v>
      </c>
      <c r="BY30" s="10"/>
      <c r="CA30" s="3">
        <f>SUM(CA5:CA29)</f>
        <v>0</v>
      </c>
      <c r="CB30" s="3">
        <f>SUM(CB5:CB29)</f>
        <v>0</v>
      </c>
      <c r="CC30" s="3">
        <f t="shared" ref="CC30:CF30" si="67">SUM(CC5:CC29)</f>
        <v>0</v>
      </c>
      <c r="CD30" s="3">
        <f t="shared" si="67"/>
        <v>0</v>
      </c>
      <c r="CE30" s="3">
        <f t="shared" si="67"/>
        <v>0</v>
      </c>
      <c r="CF30" s="3">
        <f t="shared" si="67"/>
        <v>0</v>
      </c>
      <c r="CG30" s="1"/>
      <c r="CH30" s="3">
        <f t="shared" ref="CH30:CI30" si="68">SUM(CH5:CH29)</f>
        <v>0</v>
      </c>
      <c r="CI30" s="3">
        <f t="shared" si="68"/>
        <v>0</v>
      </c>
      <c r="CJ30" s="10"/>
      <c r="CL30" s="3">
        <f>SUM(CL5:CL29)</f>
        <v>0</v>
      </c>
      <c r="CM30" s="3">
        <f>SUM(CM5:CM29)</f>
        <v>0</v>
      </c>
      <c r="CN30" s="3">
        <f t="shared" ref="CN30:CQ30" si="69">SUM(CN5:CN29)</f>
        <v>0</v>
      </c>
      <c r="CO30" s="3">
        <f t="shared" si="69"/>
        <v>0</v>
      </c>
      <c r="CP30" s="3">
        <f t="shared" si="69"/>
        <v>0</v>
      </c>
      <c r="CQ30" s="3">
        <f t="shared" si="69"/>
        <v>0</v>
      </c>
      <c r="CR30" s="1"/>
      <c r="CS30" s="3">
        <f t="shared" ref="CS30:CT30" si="70">SUM(CS5:CS29)</f>
        <v>0</v>
      </c>
      <c r="CT30" s="3">
        <f t="shared" si="70"/>
        <v>0</v>
      </c>
      <c r="CU30" s="10"/>
      <c r="CW30" s="3">
        <f>SUM(CW5:CW29)</f>
        <v>0</v>
      </c>
      <c r="CX30" s="3">
        <f>SUM(CX5:CX29)</f>
        <v>0</v>
      </c>
      <c r="CY30" s="3">
        <f t="shared" ref="CY30:DB30" si="71">SUM(CY5:CY29)</f>
        <v>0</v>
      </c>
      <c r="CZ30" s="3">
        <f t="shared" si="71"/>
        <v>0</v>
      </c>
      <c r="DA30" s="3">
        <f t="shared" si="71"/>
        <v>0</v>
      </c>
      <c r="DB30" s="3">
        <f t="shared" si="71"/>
        <v>0</v>
      </c>
      <c r="DC30" s="1"/>
      <c r="DD30" s="3">
        <f t="shared" ref="DD30:DE30" si="72">SUM(DD5:DD29)</f>
        <v>0</v>
      </c>
      <c r="DE30" s="3">
        <f t="shared" si="72"/>
        <v>0</v>
      </c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</row>
    <row r="31" spans="1:126" ht="15.75" thickTop="1" x14ac:dyDescent="0.25">
      <c r="B31" s="9">
        <f>B29-B30</f>
        <v>0</v>
      </c>
      <c r="C31" s="9">
        <f>C29-C30</f>
        <v>0</v>
      </c>
      <c r="D31" s="9">
        <f>D29-D30</f>
        <v>0</v>
      </c>
      <c r="E31" s="9">
        <f>E29-E30</f>
        <v>0</v>
      </c>
      <c r="F31" s="9">
        <f>F29-F30</f>
        <v>0</v>
      </c>
      <c r="G31" s="1"/>
      <c r="H31" s="1"/>
      <c r="I31" s="1"/>
      <c r="J31" s="1"/>
      <c r="K31" s="1"/>
      <c r="BN31" s="10"/>
      <c r="BY31" s="10"/>
      <c r="CJ31" s="10"/>
      <c r="CU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</row>
    <row r="32" spans="1:126" ht="15" x14ac:dyDescent="0.25">
      <c r="C32" s="1"/>
      <c r="D32" s="1"/>
      <c r="E32" s="1"/>
      <c r="F32" s="1"/>
      <c r="G32" s="1"/>
      <c r="H32" s="1"/>
      <c r="I32" s="1"/>
      <c r="J32" s="1"/>
      <c r="K32" s="1"/>
      <c r="BN32" s="10"/>
      <c r="BY32" s="10"/>
      <c r="CJ32" s="10"/>
      <c r="CU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</row>
    <row r="33" spans="1:126" ht="15" x14ac:dyDescent="0.25">
      <c r="C33" s="1"/>
      <c r="D33" s="1"/>
      <c r="E33" s="1"/>
      <c r="F33" s="1"/>
      <c r="G33" s="1"/>
      <c r="H33" s="1"/>
      <c r="I33" s="1"/>
      <c r="J33" s="1"/>
      <c r="K33" s="1"/>
      <c r="BN33" s="10"/>
      <c r="BY33" s="10"/>
      <c r="CJ33" s="10"/>
      <c r="CU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</row>
    <row r="34" spans="1:126" ht="15" x14ac:dyDescent="0.25">
      <c r="A34" t="s">
        <v>56</v>
      </c>
      <c r="C34" s="1"/>
      <c r="D34" s="1"/>
      <c r="E34" s="1"/>
      <c r="F34" s="1"/>
      <c r="G34" s="1"/>
      <c r="H34" s="1"/>
      <c r="I34" s="1"/>
      <c r="J34" s="1"/>
      <c r="K34" s="1"/>
      <c r="BN34" s="10"/>
      <c r="BY34" s="10"/>
      <c r="CJ34" s="10"/>
      <c r="CU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</row>
    <row r="35" spans="1:126" ht="15" x14ac:dyDescent="0.25">
      <c r="B35" s="64">
        <f>+B8/$G$8</f>
        <v>7.1143202991682183E-2</v>
      </c>
      <c r="C35" s="64">
        <f>+C8/$G$8</f>
        <v>0.38571054669976046</v>
      </c>
      <c r="D35" s="64">
        <f>+D8/$G$8</f>
        <v>6.6792230330071756E-2</v>
      </c>
      <c r="E35" s="64">
        <f>+E8/$G$8</f>
        <v>0.21676849598825032</v>
      </c>
      <c r="F35" s="64">
        <f>+F8/$G$8</f>
        <v>0.25958552399023521</v>
      </c>
      <c r="G35" s="65">
        <f>SUM(B35:F35)</f>
        <v>1</v>
      </c>
      <c r="H35" s="1"/>
      <c r="I35" s="1"/>
      <c r="J35" s="1"/>
      <c r="K35" s="1"/>
      <c r="L35" s="71" t="str">
        <f>LEFT(L3,4)&amp;" - NO $1.5MM Immediate Expensing"</f>
        <v>2021 - NO $1.5MM Immediate Expensing</v>
      </c>
      <c r="M35" s="71"/>
      <c r="N35" s="71"/>
      <c r="O35" s="71"/>
      <c r="P35" s="71"/>
      <c r="Q35" s="71"/>
      <c r="R35" s="71"/>
      <c r="S35" s="71"/>
      <c r="T35" s="71"/>
      <c r="U35" s="71"/>
      <c r="W35" s="71" t="str">
        <f>LEFT(W3,4)&amp;" - NO $1.5MM Immediate Expensing"</f>
        <v>2022 - NO $1.5MM Immediate Expensing</v>
      </c>
      <c r="X35" s="71"/>
      <c r="Y35" s="71"/>
      <c r="Z35" s="71"/>
      <c r="AA35" s="71"/>
      <c r="AB35" s="71"/>
      <c r="AC35" s="71"/>
      <c r="AD35" s="71"/>
      <c r="AE35" s="71"/>
      <c r="AF35" s="71"/>
      <c r="AH35" s="71" t="str">
        <f>LEFT(AH3,4)&amp;" - NO $1.5MM Immediate Expensing"</f>
        <v>2023 - NO $1.5MM Immediate Expensing</v>
      </c>
      <c r="AI35" s="71"/>
      <c r="AJ35" s="71"/>
      <c r="AK35" s="71"/>
      <c r="AL35" s="71"/>
      <c r="AM35" s="71"/>
      <c r="AN35" s="71"/>
      <c r="AO35" s="71"/>
      <c r="AP35" s="71"/>
      <c r="AQ35" s="71"/>
      <c r="AS35" s="71" t="str">
        <f>LEFT(AS3,4)&amp;" - NO $1.5MM Immediate Expensing"</f>
        <v>2024 - NO $1.5MM Immediate Expensing</v>
      </c>
      <c r="AT35" s="71"/>
      <c r="AU35" s="71"/>
      <c r="AV35" s="71"/>
      <c r="AW35" s="71"/>
      <c r="AX35" s="71"/>
      <c r="AY35" s="71"/>
      <c r="AZ35" s="71"/>
      <c r="BA35" s="71"/>
      <c r="BB35" s="71"/>
      <c r="BD35" s="71" t="str">
        <f>LEFT(BD3,4)&amp;" - NO $1.5MM Immediate Expensing"</f>
        <v>2025 - NO $1.5MM Immediate Expensing</v>
      </c>
      <c r="BE35" s="71"/>
      <c r="BF35" s="71"/>
      <c r="BG35" s="71"/>
      <c r="BH35" s="71"/>
      <c r="BI35" s="71"/>
      <c r="BJ35" s="71"/>
      <c r="BK35" s="71"/>
      <c r="BL35" s="71"/>
      <c r="BM35" s="71"/>
      <c r="BN35" s="10"/>
      <c r="BO35" s="71" t="str">
        <f>LEFT(BO3,4)&amp;" - NO $1.5MM Immediate Expensing"</f>
        <v>2026 - NO $1.5MM Immediate Expensing</v>
      </c>
      <c r="BP35" s="71"/>
      <c r="BQ35" s="71"/>
      <c r="BR35" s="71"/>
      <c r="BS35" s="71"/>
      <c r="BT35" s="71"/>
      <c r="BU35" s="71"/>
      <c r="BV35" s="71"/>
      <c r="BW35" s="71"/>
      <c r="BX35" s="71"/>
      <c r="BY35" s="10"/>
      <c r="BZ35" s="71" t="str">
        <f>LEFT(BZ3,4)&amp;" - NO $1.5MM Immediate Expensing"</f>
        <v>2027 - NO $1.5MM Immediate Expensing</v>
      </c>
      <c r="CA35" s="71"/>
      <c r="CB35" s="71"/>
      <c r="CC35" s="71"/>
      <c r="CD35" s="71"/>
      <c r="CE35" s="71"/>
      <c r="CF35" s="71"/>
      <c r="CG35" s="71"/>
      <c r="CH35" s="71"/>
      <c r="CI35" s="71"/>
      <c r="CJ35" s="10"/>
      <c r="CK35" s="71" t="str">
        <f>LEFT(CK3,4)&amp;" - NO $1.5MM Immediate Expensing"</f>
        <v>2028 - NO $1.5MM Immediate Expensing</v>
      </c>
      <c r="CL35" s="71"/>
      <c r="CM35" s="71"/>
      <c r="CN35" s="71"/>
      <c r="CO35" s="71"/>
      <c r="CP35" s="71"/>
      <c r="CQ35" s="71"/>
      <c r="CR35" s="71"/>
      <c r="CS35" s="71"/>
      <c r="CT35" s="71"/>
      <c r="CU35" s="10"/>
      <c r="CV35" s="71" t="str">
        <f>LEFT(CV3,4)&amp;" - NO $1.5MM Immediate Expensing"</f>
        <v>2029 - NO $1.5MM Immediate Expensing</v>
      </c>
      <c r="CW35" s="71"/>
      <c r="CX35" s="71"/>
      <c r="CY35" s="71"/>
      <c r="CZ35" s="71"/>
      <c r="DA35" s="71"/>
      <c r="DB35" s="71"/>
      <c r="DC35" s="71"/>
      <c r="DD35" s="71"/>
      <c r="DE35" s="71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</row>
    <row r="36" spans="1:126" ht="60.75" thickBot="1" x14ac:dyDescent="0.3">
      <c r="L36" s="11" t="s">
        <v>38</v>
      </c>
      <c r="M36" s="11" t="s">
        <v>42</v>
      </c>
      <c r="N36" s="11" t="s">
        <v>43</v>
      </c>
      <c r="O36" s="11"/>
      <c r="P36" s="11" t="s">
        <v>39</v>
      </c>
      <c r="Q36" s="53" t="s">
        <v>57</v>
      </c>
      <c r="R36" s="11" t="s">
        <v>58</v>
      </c>
      <c r="S36" s="11" t="s">
        <v>46</v>
      </c>
      <c r="T36" s="11" t="s">
        <v>47</v>
      </c>
      <c r="U36" s="11" t="s">
        <v>48</v>
      </c>
      <c r="W36" s="11" t="s">
        <v>38</v>
      </c>
      <c r="X36" s="11" t="s">
        <v>42</v>
      </c>
      <c r="Y36" s="11" t="s">
        <v>43</v>
      </c>
      <c r="Z36" s="11"/>
      <c r="AA36" s="11" t="s">
        <v>39</v>
      </c>
      <c r="AB36" s="53" t="s">
        <v>57</v>
      </c>
      <c r="AC36" s="11" t="s">
        <v>58</v>
      </c>
      <c r="AD36" s="11" t="s">
        <v>46</v>
      </c>
      <c r="AE36" s="11" t="s">
        <v>47</v>
      </c>
      <c r="AF36" s="11" t="s">
        <v>48</v>
      </c>
      <c r="AH36" s="11" t="s">
        <v>38</v>
      </c>
      <c r="AI36" s="11" t="s">
        <v>42</v>
      </c>
      <c r="AJ36" s="11" t="s">
        <v>43</v>
      </c>
      <c r="AK36" s="11"/>
      <c r="AL36" s="11" t="s">
        <v>39</v>
      </c>
      <c r="AM36" s="53" t="s">
        <v>57</v>
      </c>
      <c r="AN36" s="11" t="s">
        <v>58</v>
      </c>
      <c r="AO36" s="11" t="s">
        <v>46</v>
      </c>
      <c r="AP36" s="11" t="s">
        <v>47</v>
      </c>
      <c r="AQ36" s="11" t="s">
        <v>48</v>
      </c>
      <c r="AS36" s="11" t="s">
        <v>38</v>
      </c>
      <c r="AT36" s="11" t="s">
        <v>42</v>
      </c>
      <c r="AU36" s="11" t="s">
        <v>43</v>
      </c>
      <c r="AV36" s="11"/>
      <c r="AW36" s="11" t="s">
        <v>39</v>
      </c>
      <c r="AX36" s="53" t="s">
        <v>57</v>
      </c>
      <c r="AY36" s="11" t="s">
        <v>58</v>
      </c>
      <c r="AZ36" s="11" t="s">
        <v>46</v>
      </c>
      <c r="BA36" s="11" t="s">
        <v>47</v>
      </c>
      <c r="BB36" s="11" t="s">
        <v>48</v>
      </c>
      <c r="BD36" s="11" t="s">
        <v>38</v>
      </c>
      <c r="BE36" s="11" t="s">
        <v>42</v>
      </c>
      <c r="BF36" s="11" t="s">
        <v>43</v>
      </c>
      <c r="BG36" s="11"/>
      <c r="BH36" s="11" t="s">
        <v>39</v>
      </c>
      <c r="BI36" s="53" t="s">
        <v>57</v>
      </c>
      <c r="BJ36" s="11" t="s">
        <v>58</v>
      </c>
      <c r="BK36" s="11" t="s">
        <v>46</v>
      </c>
      <c r="BL36" s="11" t="s">
        <v>47</v>
      </c>
      <c r="BM36" s="11" t="s">
        <v>48</v>
      </c>
      <c r="BN36" s="10"/>
      <c r="BO36" s="11" t="s">
        <v>38</v>
      </c>
      <c r="BP36" s="11" t="s">
        <v>42</v>
      </c>
      <c r="BQ36" s="11" t="s">
        <v>43</v>
      </c>
      <c r="BR36" s="11"/>
      <c r="BS36" s="11" t="s">
        <v>39</v>
      </c>
      <c r="BT36" s="53" t="s">
        <v>57</v>
      </c>
      <c r="BU36" s="11" t="s">
        <v>58</v>
      </c>
      <c r="BV36" s="11" t="s">
        <v>46</v>
      </c>
      <c r="BW36" s="11" t="s">
        <v>47</v>
      </c>
      <c r="BX36" s="11" t="s">
        <v>48</v>
      </c>
      <c r="BY36" s="10"/>
      <c r="BZ36" s="11" t="s">
        <v>38</v>
      </c>
      <c r="CA36" s="11" t="s">
        <v>42</v>
      </c>
      <c r="CB36" s="11" t="s">
        <v>43</v>
      </c>
      <c r="CC36" s="11"/>
      <c r="CD36" s="11" t="s">
        <v>39</v>
      </c>
      <c r="CE36" s="53" t="s">
        <v>57</v>
      </c>
      <c r="CF36" s="11" t="s">
        <v>58</v>
      </c>
      <c r="CG36" s="11" t="s">
        <v>46</v>
      </c>
      <c r="CH36" s="11" t="s">
        <v>47</v>
      </c>
      <c r="CI36" s="11" t="s">
        <v>48</v>
      </c>
      <c r="CJ36" s="10"/>
      <c r="CK36" s="11" t="s">
        <v>38</v>
      </c>
      <c r="CL36" s="11" t="s">
        <v>42</v>
      </c>
      <c r="CM36" s="11" t="s">
        <v>43</v>
      </c>
      <c r="CN36" s="11"/>
      <c r="CO36" s="11" t="s">
        <v>39</v>
      </c>
      <c r="CP36" s="53" t="s">
        <v>57</v>
      </c>
      <c r="CQ36" s="11" t="s">
        <v>58</v>
      </c>
      <c r="CR36" s="11" t="s">
        <v>46</v>
      </c>
      <c r="CS36" s="11" t="s">
        <v>47</v>
      </c>
      <c r="CT36" s="11" t="s">
        <v>48</v>
      </c>
      <c r="CU36" s="10"/>
      <c r="CV36" s="11" t="s">
        <v>38</v>
      </c>
      <c r="CW36" s="11" t="s">
        <v>42</v>
      </c>
      <c r="CX36" s="11" t="s">
        <v>43</v>
      </c>
      <c r="CY36" s="11"/>
      <c r="CZ36" s="11" t="s">
        <v>39</v>
      </c>
      <c r="DA36" s="53" t="s">
        <v>57</v>
      </c>
      <c r="DB36" s="11" t="s">
        <v>58</v>
      </c>
      <c r="DC36" s="11" t="s">
        <v>46</v>
      </c>
      <c r="DD36" s="11" t="s">
        <v>47</v>
      </c>
      <c r="DE36" s="11" t="s">
        <v>48</v>
      </c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</row>
    <row r="37" spans="1:126" ht="15" x14ac:dyDescent="0.25">
      <c r="L37" s="12">
        <v>1</v>
      </c>
      <c r="M37" s="1"/>
      <c r="N37" s="1">
        <f>+N5</f>
        <v>0</v>
      </c>
      <c r="O37" s="1"/>
      <c r="P37" s="52">
        <f>IF(N37+O37&lt;0,0,N37+O37)</f>
        <v>0</v>
      </c>
      <c r="Q37" s="1">
        <f>P37*0.5</f>
        <v>0</v>
      </c>
      <c r="R37" s="1">
        <f>+M37+Q37</f>
        <v>0</v>
      </c>
      <c r="S37" s="13">
        <v>0.04</v>
      </c>
      <c r="T37" s="1">
        <f>-R37*S37</f>
        <v>0</v>
      </c>
      <c r="U37" s="1">
        <f>+M37+P37+T37</f>
        <v>0</v>
      </c>
      <c r="W37" s="12">
        <v>1</v>
      </c>
      <c r="X37" s="1">
        <f>+U37</f>
        <v>0</v>
      </c>
      <c r="Y37" s="1"/>
      <c r="Z37" s="1"/>
      <c r="AA37" s="52">
        <f>IF(Y37+Z37&lt;0,0,Y37+Z37)</f>
        <v>0</v>
      </c>
      <c r="AB37" s="1">
        <f>AA37*0.5</f>
        <v>0</v>
      </c>
      <c r="AC37" s="1">
        <f>+X37+AB37</f>
        <v>0</v>
      </c>
      <c r="AD37" s="13">
        <v>0.04</v>
      </c>
      <c r="AE37" s="1">
        <f>-AC37*AD37</f>
        <v>0</v>
      </c>
      <c r="AF37" s="1">
        <f>+X37+AA37+AE37</f>
        <v>0</v>
      </c>
      <c r="AH37" s="12">
        <v>1</v>
      </c>
      <c r="AI37" s="1">
        <f>AF37</f>
        <v>0</v>
      </c>
      <c r="AJ37" s="1"/>
      <c r="AK37" s="1"/>
      <c r="AL37" s="52">
        <f>IF(AJ37+AK37&lt;0,0,AJ37+AK37)</f>
        <v>0</v>
      </c>
      <c r="AM37" s="1">
        <f>AL37*0.5</f>
        <v>0</v>
      </c>
      <c r="AN37" s="1">
        <f>+AI37+AM37</f>
        <v>0</v>
      </c>
      <c r="AO37" s="13">
        <v>0.04</v>
      </c>
      <c r="AP37" s="1">
        <f>-AN37*AO37</f>
        <v>0</v>
      </c>
      <c r="AQ37" s="1">
        <f>+AI37+AL37+AP37</f>
        <v>0</v>
      </c>
      <c r="AS37" s="12">
        <v>1</v>
      </c>
      <c r="AT37" s="1">
        <f>+AQ37</f>
        <v>0</v>
      </c>
      <c r="AU37" s="1"/>
      <c r="AV37" s="1"/>
      <c r="AW37" s="52">
        <f>IF(AU37+AV37&lt;0,0,AU37+AV37)</f>
        <v>0</v>
      </c>
      <c r="AX37" s="1">
        <f>AW37*0.5</f>
        <v>0</v>
      </c>
      <c r="AY37" s="1">
        <f>+AT37+AX37</f>
        <v>0</v>
      </c>
      <c r="AZ37" s="13">
        <v>0.04</v>
      </c>
      <c r="BA37" s="1">
        <f>-AY37*AZ37</f>
        <v>0</v>
      </c>
      <c r="BB37" s="1">
        <f>+AT37+AW37+BA37</f>
        <v>0</v>
      </c>
      <c r="BD37" s="12">
        <v>1</v>
      </c>
      <c r="BE37" s="1">
        <f>+BB37</f>
        <v>0</v>
      </c>
      <c r="BF37" s="1"/>
      <c r="BG37" s="1"/>
      <c r="BH37" s="52">
        <f>IF(BF37+BG37&lt;0,0,BF37+BG37)</f>
        <v>0</v>
      </c>
      <c r="BI37" s="1">
        <f>BH37*0.5</f>
        <v>0</v>
      </c>
      <c r="BJ37" s="1">
        <f>+BE37+BI37</f>
        <v>0</v>
      </c>
      <c r="BK37" s="13">
        <v>0.04</v>
      </c>
      <c r="BL37" s="1">
        <f>-BJ37*BK37</f>
        <v>0</v>
      </c>
      <c r="BM37" s="1">
        <f>+BE37+BH37+BL37</f>
        <v>0</v>
      </c>
      <c r="BN37" s="10"/>
      <c r="BO37" s="12">
        <v>1</v>
      </c>
      <c r="BP37" s="1">
        <f>+BM37</f>
        <v>0</v>
      </c>
      <c r="BQ37" s="1"/>
      <c r="BR37" s="1"/>
      <c r="BS37" s="52">
        <f>IF(BQ37+BR37&lt;0,0,BQ37+BR37)</f>
        <v>0</v>
      </c>
      <c r="BT37" s="1">
        <f>BS37*0.5</f>
        <v>0</v>
      </c>
      <c r="BU37" s="1">
        <f>+BP37+BT37</f>
        <v>0</v>
      </c>
      <c r="BV37" s="13">
        <v>0.04</v>
      </c>
      <c r="BW37" s="1">
        <f>-BU37*BV37</f>
        <v>0</v>
      </c>
      <c r="BX37" s="1">
        <f>+BP37+BS37+BW37</f>
        <v>0</v>
      </c>
      <c r="BY37" s="10"/>
      <c r="BZ37" s="12">
        <v>1</v>
      </c>
      <c r="CA37" s="1">
        <f>+BX37</f>
        <v>0</v>
      </c>
      <c r="CB37" s="1"/>
      <c r="CC37" s="1"/>
      <c r="CD37" s="52">
        <f>IF(CB37+CC37&lt;0,0,CB37+CC37)</f>
        <v>0</v>
      </c>
      <c r="CE37" s="1">
        <f>CD37*0.5</f>
        <v>0</v>
      </c>
      <c r="CF37" s="1">
        <f>+CA37+CE37</f>
        <v>0</v>
      </c>
      <c r="CG37" s="13">
        <v>0.04</v>
      </c>
      <c r="CH37" s="1">
        <f>-CF37*CG37</f>
        <v>0</v>
      </c>
      <c r="CI37" s="1">
        <f>+CA37+CD37+CH37</f>
        <v>0</v>
      </c>
      <c r="CJ37" s="10"/>
      <c r="CK37" s="12">
        <v>1</v>
      </c>
      <c r="CL37" s="1">
        <f>+CI37</f>
        <v>0</v>
      </c>
      <c r="CM37" s="1"/>
      <c r="CN37" s="1"/>
      <c r="CO37" s="52">
        <f>IF(CM37+CN37&lt;0,0,CM37+CN37)</f>
        <v>0</v>
      </c>
      <c r="CP37" s="1">
        <f>CO37*0.5</f>
        <v>0</v>
      </c>
      <c r="CQ37" s="1">
        <f>+CL37+CP37</f>
        <v>0</v>
      </c>
      <c r="CR37" s="13">
        <v>0.04</v>
      </c>
      <c r="CS37" s="1">
        <f>-CQ37*CR37</f>
        <v>0</v>
      </c>
      <c r="CT37" s="1">
        <f>+CL37+CO37+CS37</f>
        <v>0</v>
      </c>
      <c r="CU37" s="10"/>
      <c r="CV37" s="12">
        <v>1</v>
      </c>
      <c r="CW37" s="1">
        <f>+CT37</f>
        <v>0</v>
      </c>
      <c r="CX37" s="1"/>
      <c r="CY37" s="1"/>
      <c r="CZ37" s="52">
        <f>IF(CX37+CY37&lt;0,0,CX37+CY37)</f>
        <v>0</v>
      </c>
      <c r="DA37" s="1">
        <f>CZ37*0.5</f>
        <v>0</v>
      </c>
      <c r="DB37" s="1">
        <f>+CW37+DA37</f>
        <v>0</v>
      </c>
      <c r="DC37" s="13">
        <v>0.04</v>
      </c>
      <c r="DD37" s="1">
        <f>-DB37*DC37</f>
        <v>0</v>
      </c>
      <c r="DE37" s="1">
        <f>+CW37+CZ37+DD37</f>
        <v>0</v>
      </c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</row>
    <row r="38" spans="1:126" ht="15" x14ac:dyDescent="0.25">
      <c r="L38" s="12" t="s">
        <v>50</v>
      </c>
      <c r="M38" s="1"/>
      <c r="N38" s="1">
        <f t="shared" ref="N38:N61" si="73">+N6</f>
        <v>0</v>
      </c>
      <c r="O38" s="1"/>
      <c r="P38" s="52">
        <f t="shared" ref="P38:P61" si="74">IF(N38+O38&lt;0,0,N38+O38)</f>
        <v>0</v>
      </c>
      <c r="Q38" s="1">
        <f t="shared" ref="Q38:Q61" si="75">P38*0.5</f>
        <v>0</v>
      </c>
      <c r="R38" s="1">
        <f t="shared" ref="R38:R61" si="76">+M38+Q38</f>
        <v>0</v>
      </c>
      <c r="S38" s="13">
        <v>0.06</v>
      </c>
      <c r="T38" s="1">
        <f t="shared" ref="T38:T61" si="77">-R38*S38</f>
        <v>0</v>
      </c>
      <c r="U38" s="1">
        <f t="shared" ref="U38:U61" si="78">+M38+P38+T38</f>
        <v>0</v>
      </c>
      <c r="W38" s="12" t="s">
        <v>50</v>
      </c>
      <c r="X38" s="1">
        <f t="shared" ref="X38:X61" si="79">+U38</f>
        <v>0</v>
      </c>
      <c r="Y38" s="1"/>
      <c r="Z38" s="1"/>
      <c r="AA38" s="52">
        <f t="shared" ref="AA38:AA61" si="80">IF(Y38+Z38&lt;0,0,Y38+Z38)</f>
        <v>0</v>
      </c>
      <c r="AB38" s="1">
        <f t="shared" ref="AB38:AB61" si="81">AA38*0.5</f>
        <v>0</v>
      </c>
      <c r="AC38" s="1">
        <f t="shared" ref="AC38:AC61" si="82">+X38+AB38</f>
        <v>0</v>
      </c>
      <c r="AD38" s="13">
        <v>0.06</v>
      </c>
      <c r="AE38" s="1">
        <f t="shared" ref="AE38:AE61" si="83">-AC38*AD38</f>
        <v>0</v>
      </c>
      <c r="AF38" s="1">
        <f t="shared" ref="AF38:AF61" si="84">+X38+AA38+AE38</f>
        <v>0</v>
      </c>
      <c r="AH38" s="12" t="s">
        <v>50</v>
      </c>
      <c r="AI38" s="1">
        <f t="shared" ref="AI38:AI61" si="85">AF38</f>
        <v>0</v>
      </c>
      <c r="AJ38" s="1"/>
      <c r="AK38" s="1"/>
      <c r="AL38" s="52">
        <f t="shared" ref="AL38:AL61" si="86">IF(AJ38+AK38&lt;0,0,AJ38+AK38)</f>
        <v>0</v>
      </c>
      <c r="AM38" s="1">
        <f t="shared" ref="AM38:AM61" si="87">AL38*0.5</f>
        <v>0</v>
      </c>
      <c r="AN38" s="1">
        <f t="shared" ref="AN38:AN61" si="88">+AI38+AM38</f>
        <v>0</v>
      </c>
      <c r="AO38" s="13">
        <v>0.06</v>
      </c>
      <c r="AP38" s="1">
        <f t="shared" ref="AP38:AP61" si="89">-AN38*AO38</f>
        <v>0</v>
      </c>
      <c r="AQ38" s="1">
        <f t="shared" ref="AQ38:AQ61" si="90">+AI38+AL38+AP38</f>
        <v>0</v>
      </c>
      <c r="AS38" s="12" t="s">
        <v>50</v>
      </c>
      <c r="AT38" s="1">
        <f t="shared" ref="AT38:AT61" si="91">+AQ38</f>
        <v>0</v>
      </c>
      <c r="AU38" s="1"/>
      <c r="AV38" s="1"/>
      <c r="AW38" s="52">
        <f t="shared" ref="AW38:AW61" si="92">IF(AU38+AV38&lt;0,0,AU38+AV38)</f>
        <v>0</v>
      </c>
      <c r="AX38" s="1">
        <f t="shared" ref="AX38:AX61" si="93">AW38*0.5</f>
        <v>0</v>
      </c>
      <c r="AY38" s="1">
        <f t="shared" ref="AY38:AY61" si="94">+AT38+AX38</f>
        <v>0</v>
      </c>
      <c r="AZ38" s="13">
        <v>0.06</v>
      </c>
      <c r="BA38" s="1">
        <f t="shared" ref="BA38:BA61" si="95">-AY38*AZ38</f>
        <v>0</v>
      </c>
      <c r="BB38" s="1">
        <f t="shared" ref="BB38:BB61" si="96">+AT38+AW38+BA38</f>
        <v>0</v>
      </c>
      <c r="BD38" s="12" t="s">
        <v>50</v>
      </c>
      <c r="BE38" s="1">
        <f t="shared" ref="BE38:BE61" si="97">+BB38</f>
        <v>0</v>
      </c>
      <c r="BF38" s="1"/>
      <c r="BG38" s="1"/>
      <c r="BH38" s="52">
        <f t="shared" ref="BH38:BH61" si="98">IF(BF38+BG38&lt;0,0,BF38+BG38)</f>
        <v>0</v>
      </c>
      <c r="BI38" s="1">
        <f t="shared" ref="BI38:BI61" si="99">BH38*0.5</f>
        <v>0</v>
      </c>
      <c r="BJ38" s="1">
        <f t="shared" ref="BJ38:BJ61" si="100">+BE38+BI38</f>
        <v>0</v>
      </c>
      <c r="BK38" s="13">
        <v>0.06</v>
      </c>
      <c r="BL38" s="1">
        <f t="shared" ref="BL38:BL61" si="101">-BJ38*BK38</f>
        <v>0</v>
      </c>
      <c r="BM38" s="1">
        <f t="shared" ref="BM38:BM61" si="102">+BE38+BH38+BL38</f>
        <v>0</v>
      </c>
      <c r="BN38" s="10"/>
      <c r="BO38" s="12" t="s">
        <v>50</v>
      </c>
      <c r="BP38" s="1">
        <f t="shared" ref="BP38:BP61" si="103">+BM38</f>
        <v>0</v>
      </c>
      <c r="BQ38" s="1"/>
      <c r="BR38" s="1"/>
      <c r="BS38" s="52">
        <f t="shared" ref="BS38:BS61" si="104">IF(BQ38+BR38&lt;0,0,BQ38+BR38)</f>
        <v>0</v>
      </c>
      <c r="BT38" s="1">
        <f t="shared" ref="BT38:BT61" si="105">BS38*0.5</f>
        <v>0</v>
      </c>
      <c r="BU38" s="1">
        <f t="shared" ref="BU38:BU61" si="106">+BP38+BT38</f>
        <v>0</v>
      </c>
      <c r="BV38" s="13">
        <v>0.06</v>
      </c>
      <c r="BW38" s="1">
        <f t="shared" ref="BW38:BW61" si="107">-BU38*BV38</f>
        <v>0</v>
      </c>
      <c r="BX38" s="1">
        <f t="shared" ref="BX38:BX61" si="108">+BP38+BS38+BW38</f>
        <v>0</v>
      </c>
      <c r="BY38" s="10"/>
      <c r="BZ38" s="12" t="s">
        <v>50</v>
      </c>
      <c r="CA38" s="1">
        <f t="shared" ref="CA38:CA61" si="109">+BX38</f>
        <v>0</v>
      </c>
      <c r="CB38" s="1"/>
      <c r="CC38" s="1"/>
      <c r="CD38" s="52">
        <f t="shared" ref="CD38:CD61" si="110">IF(CB38+CC38&lt;0,0,CB38+CC38)</f>
        <v>0</v>
      </c>
      <c r="CE38" s="1">
        <f t="shared" ref="CE38:CE61" si="111">CD38*0.5</f>
        <v>0</v>
      </c>
      <c r="CF38" s="1">
        <f t="shared" ref="CF38:CF61" si="112">+CA38+CE38</f>
        <v>0</v>
      </c>
      <c r="CG38" s="13">
        <v>0.06</v>
      </c>
      <c r="CH38" s="1">
        <f t="shared" ref="CH38:CH61" si="113">-CF38*CG38</f>
        <v>0</v>
      </c>
      <c r="CI38" s="1">
        <f t="shared" ref="CI38:CI61" si="114">+CA38+CD38+CH38</f>
        <v>0</v>
      </c>
      <c r="CJ38" s="10"/>
      <c r="CK38" s="12" t="s">
        <v>50</v>
      </c>
      <c r="CL38" s="1">
        <f t="shared" ref="CL38:CL61" si="115">+CI38</f>
        <v>0</v>
      </c>
      <c r="CM38" s="1"/>
      <c r="CN38" s="1"/>
      <c r="CO38" s="52">
        <f t="shared" ref="CO38:CO61" si="116">IF(CM38+CN38&lt;0,0,CM38+CN38)</f>
        <v>0</v>
      </c>
      <c r="CP38" s="1">
        <f t="shared" ref="CP38:CP61" si="117">CO38*0.5</f>
        <v>0</v>
      </c>
      <c r="CQ38" s="1">
        <f t="shared" ref="CQ38:CQ61" si="118">+CL38+CP38</f>
        <v>0</v>
      </c>
      <c r="CR38" s="13">
        <v>0.06</v>
      </c>
      <c r="CS38" s="1">
        <f t="shared" ref="CS38:CS61" si="119">-CQ38*CR38</f>
        <v>0</v>
      </c>
      <c r="CT38" s="1">
        <f t="shared" ref="CT38:CT61" si="120">+CL38+CO38+CS38</f>
        <v>0</v>
      </c>
      <c r="CU38" s="10"/>
      <c r="CV38" s="12" t="s">
        <v>50</v>
      </c>
      <c r="CW38" s="1">
        <f t="shared" ref="CW38:CW61" si="121">+CT38</f>
        <v>0</v>
      </c>
      <c r="CX38" s="1"/>
      <c r="CY38" s="1"/>
      <c r="CZ38" s="52">
        <f t="shared" ref="CZ38:CZ61" si="122">IF(CX38+CY38&lt;0,0,CX38+CY38)</f>
        <v>0</v>
      </c>
      <c r="DA38" s="1">
        <f t="shared" ref="DA38:DA61" si="123">CZ38*0.5</f>
        <v>0</v>
      </c>
      <c r="DB38" s="1">
        <f t="shared" ref="DB38:DB61" si="124">+CW38+DA38</f>
        <v>0</v>
      </c>
      <c r="DC38" s="13">
        <v>0.06</v>
      </c>
      <c r="DD38" s="1">
        <f t="shared" ref="DD38:DD61" si="125">-DB38*DC38</f>
        <v>0</v>
      </c>
      <c r="DE38" s="1">
        <f t="shared" ref="DE38:DE61" si="126">+CW38+CZ38+DD38</f>
        <v>0</v>
      </c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</row>
    <row r="39" spans="1:126" ht="15" x14ac:dyDescent="0.25">
      <c r="L39" s="12">
        <v>2</v>
      </c>
      <c r="M39" s="1"/>
      <c r="N39" s="1">
        <f t="shared" si="73"/>
        <v>0</v>
      </c>
      <c r="O39" s="1"/>
      <c r="P39" s="52">
        <f t="shared" si="74"/>
        <v>0</v>
      </c>
      <c r="Q39" s="1">
        <f t="shared" si="75"/>
        <v>0</v>
      </c>
      <c r="R39" s="1">
        <f t="shared" si="76"/>
        <v>0</v>
      </c>
      <c r="S39" s="13">
        <v>0.06</v>
      </c>
      <c r="T39" s="1">
        <f t="shared" si="77"/>
        <v>0</v>
      </c>
      <c r="U39" s="1">
        <f t="shared" si="78"/>
        <v>0</v>
      </c>
      <c r="W39" s="12">
        <v>2</v>
      </c>
      <c r="X39" s="1">
        <f t="shared" si="79"/>
        <v>0</v>
      </c>
      <c r="Y39" s="1"/>
      <c r="Z39" s="1"/>
      <c r="AA39" s="52">
        <f t="shared" si="80"/>
        <v>0</v>
      </c>
      <c r="AB39" s="1">
        <f t="shared" si="81"/>
        <v>0</v>
      </c>
      <c r="AC39" s="1">
        <f t="shared" si="82"/>
        <v>0</v>
      </c>
      <c r="AD39" s="13">
        <v>0.06</v>
      </c>
      <c r="AE39" s="1">
        <f t="shared" si="83"/>
        <v>0</v>
      </c>
      <c r="AF39" s="1">
        <f t="shared" si="84"/>
        <v>0</v>
      </c>
      <c r="AH39" s="12">
        <v>2</v>
      </c>
      <c r="AI39" s="1">
        <f t="shared" si="85"/>
        <v>0</v>
      </c>
      <c r="AJ39" s="1"/>
      <c r="AK39" s="1"/>
      <c r="AL39" s="52">
        <f t="shared" si="86"/>
        <v>0</v>
      </c>
      <c r="AM39" s="1">
        <f t="shared" si="87"/>
        <v>0</v>
      </c>
      <c r="AN39" s="1">
        <f t="shared" si="88"/>
        <v>0</v>
      </c>
      <c r="AO39" s="13">
        <v>0.06</v>
      </c>
      <c r="AP39" s="1">
        <f t="shared" si="89"/>
        <v>0</v>
      </c>
      <c r="AQ39" s="1">
        <f t="shared" si="90"/>
        <v>0</v>
      </c>
      <c r="AS39" s="12">
        <v>2</v>
      </c>
      <c r="AT39" s="1">
        <f t="shared" si="91"/>
        <v>0</v>
      </c>
      <c r="AU39" s="1"/>
      <c r="AV39" s="1"/>
      <c r="AW39" s="52">
        <f t="shared" si="92"/>
        <v>0</v>
      </c>
      <c r="AX39" s="1">
        <f t="shared" si="93"/>
        <v>0</v>
      </c>
      <c r="AY39" s="1">
        <f t="shared" si="94"/>
        <v>0</v>
      </c>
      <c r="AZ39" s="13">
        <v>0.06</v>
      </c>
      <c r="BA39" s="1">
        <f t="shared" si="95"/>
        <v>0</v>
      </c>
      <c r="BB39" s="1">
        <f t="shared" si="96"/>
        <v>0</v>
      </c>
      <c r="BD39" s="12">
        <v>2</v>
      </c>
      <c r="BE39" s="1">
        <f t="shared" si="97"/>
        <v>0</v>
      </c>
      <c r="BF39" s="1"/>
      <c r="BG39" s="1"/>
      <c r="BH39" s="52">
        <f t="shared" si="98"/>
        <v>0</v>
      </c>
      <c r="BI39" s="1">
        <f t="shared" si="99"/>
        <v>0</v>
      </c>
      <c r="BJ39" s="1">
        <f t="shared" si="100"/>
        <v>0</v>
      </c>
      <c r="BK39" s="13">
        <v>0.06</v>
      </c>
      <c r="BL39" s="1">
        <f t="shared" si="101"/>
        <v>0</v>
      </c>
      <c r="BM39" s="1">
        <f t="shared" si="102"/>
        <v>0</v>
      </c>
      <c r="BN39" s="10"/>
      <c r="BO39" s="12">
        <v>2</v>
      </c>
      <c r="BP39" s="1">
        <f t="shared" si="103"/>
        <v>0</v>
      </c>
      <c r="BQ39" s="1"/>
      <c r="BR39" s="1"/>
      <c r="BS39" s="52">
        <f t="shared" si="104"/>
        <v>0</v>
      </c>
      <c r="BT39" s="1">
        <f t="shared" si="105"/>
        <v>0</v>
      </c>
      <c r="BU39" s="1">
        <f t="shared" si="106"/>
        <v>0</v>
      </c>
      <c r="BV39" s="13">
        <v>0.06</v>
      </c>
      <c r="BW39" s="1">
        <f t="shared" si="107"/>
        <v>0</v>
      </c>
      <c r="BX39" s="1">
        <f t="shared" si="108"/>
        <v>0</v>
      </c>
      <c r="BY39" s="10"/>
      <c r="BZ39" s="12">
        <v>2</v>
      </c>
      <c r="CA39" s="1">
        <f t="shared" si="109"/>
        <v>0</v>
      </c>
      <c r="CB39" s="1"/>
      <c r="CC39" s="1"/>
      <c r="CD39" s="52">
        <f t="shared" si="110"/>
        <v>0</v>
      </c>
      <c r="CE39" s="1">
        <f t="shared" si="111"/>
        <v>0</v>
      </c>
      <c r="CF39" s="1">
        <f t="shared" si="112"/>
        <v>0</v>
      </c>
      <c r="CG39" s="13">
        <v>0.06</v>
      </c>
      <c r="CH39" s="1">
        <f t="shared" si="113"/>
        <v>0</v>
      </c>
      <c r="CI39" s="1">
        <f t="shared" si="114"/>
        <v>0</v>
      </c>
      <c r="CJ39" s="10"/>
      <c r="CK39" s="12">
        <v>2</v>
      </c>
      <c r="CL39" s="1">
        <f t="shared" si="115"/>
        <v>0</v>
      </c>
      <c r="CM39" s="1"/>
      <c r="CN39" s="1"/>
      <c r="CO39" s="52">
        <f t="shared" si="116"/>
        <v>0</v>
      </c>
      <c r="CP39" s="1">
        <f t="shared" si="117"/>
        <v>0</v>
      </c>
      <c r="CQ39" s="1">
        <f t="shared" si="118"/>
        <v>0</v>
      </c>
      <c r="CR39" s="13">
        <v>0.06</v>
      </c>
      <c r="CS39" s="1">
        <f t="shared" si="119"/>
        <v>0</v>
      </c>
      <c r="CT39" s="1">
        <f t="shared" si="120"/>
        <v>0</v>
      </c>
      <c r="CU39" s="10"/>
      <c r="CV39" s="12">
        <v>2</v>
      </c>
      <c r="CW39" s="1">
        <f t="shared" si="121"/>
        <v>0</v>
      </c>
      <c r="CX39" s="1"/>
      <c r="CY39" s="1"/>
      <c r="CZ39" s="52">
        <f t="shared" si="122"/>
        <v>0</v>
      </c>
      <c r="DA39" s="1">
        <f t="shared" si="123"/>
        <v>0</v>
      </c>
      <c r="DB39" s="1">
        <f t="shared" si="124"/>
        <v>0</v>
      </c>
      <c r="DC39" s="13">
        <v>0.06</v>
      </c>
      <c r="DD39" s="1">
        <f t="shared" si="125"/>
        <v>0</v>
      </c>
      <c r="DE39" s="1">
        <f t="shared" si="126"/>
        <v>0</v>
      </c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</row>
    <row r="40" spans="1:126" ht="15" x14ac:dyDescent="0.25">
      <c r="L40" s="12">
        <v>8</v>
      </c>
      <c r="M40" s="1"/>
      <c r="N40" s="1">
        <f t="shared" si="73"/>
        <v>1500000</v>
      </c>
      <c r="O40" s="1"/>
      <c r="P40" s="52">
        <f t="shared" si="74"/>
        <v>1500000</v>
      </c>
      <c r="Q40" s="1">
        <f t="shared" si="75"/>
        <v>750000</v>
      </c>
      <c r="R40" s="1">
        <f t="shared" si="76"/>
        <v>750000</v>
      </c>
      <c r="S40" s="13">
        <v>0.2</v>
      </c>
      <c r="T40" s="1">
        <f t="shared" si="77"/>
        <v>-150000</v>
      </c>
      <c r="U40" s="1">
        <f t="shared" si="78"/>
        <v>1350000</v>
      </c>
      <c r="W40" s="12">
        <v>8</v>
      </c>
      <c r="X40" s="1">
        <f t="shared" si="79"/>
        <v>1350000</v>
      </c>
      <c r="Y40" s="1"/>
      <c r="Z40" s="1"/>
      <c r="AA40" s="52">
        <f t="shared" si="80"/>
        <v>0</v>
      </c>
      <c r="AB40" s="1">
        <f t="shared" si="81"/>
        <v>0</v>
      </c>
      <c r="AC40" s="1">
        <f t="shared" si="82"/>
        <v>1350000</v>
      </c>
      <c r="AD40" s="13">
        <v>0.2</v>
      </c>
      <c r="AE40" s="1">
        <f t="shared" si="83"/>
        <v>-270000</v>
      </c>
      <c r="AF40" s="1">
        <f t="shared" si="84"/>
        <v>1080000</v>
      </c>
      <c r="AH40" s="12">
        <v>8</v>
      </c>
      <c r="AI40" s="1">
        <f t="shared" si="85"/>
        <v>1080000</v>
      </c>
      <c r="AJ40" s="1"/>
      <c r="AK40" s="1"/>
      <c r="AL40" s="52">
        <f t="shared" si="86"/>
        <v>0</v>
      </c>
      <c r="AM40" s="1">
        <f t="shared" si="87"/>
        <v>0</v>
      </c>
      <c r="AN40" s="1">
        <f t="shared" si="88"/>
        <v>1080000</v>
      </c>
      <c r="AO40" s="13">
        <v>0.2</v>
      </c>
      <c r="AP40" s="1">
        <f t="shared" si="89"/>
        <v>-216000</v>
      </c>
      <c r="AQ40" s="1">
        <f t="shared" si="90"/>
        <v>864000</v>
      </c>
      <c r="AS40" s="12">
        <v>8</v>
      </c>
      <c r="AT40" s="1">
        <f t="shared" si="91"/>
        <v>864000</v>
      </c>
      <c r="AU40" s="1"/>
      <c r="AV40" s="1"/>
      <c r="AW40" s="52">
        <f t="shared" si="92"/>
        <v>0</v>
      </c>
      <c r="AX40" s="1">
        <f t="shared" si="93"/>
        <v>0</v>
      </c>
      <c r="AY40" s="1">
        <f t="shared" si="94"/>
        <v>864000</v>
      </c>
      <c r="AZ40" s="13">
        <v>0.2</v>
      </c>
      <c r="BA40" s="1">
        <f t="shared" si="95"/>
        <v>-172800</v>
      </c>
      <c r="BB40" s="1">
        <f t="shared" si="96"/>
        <v>691200</v>
      </c>
      <c r="BD40" s="12">
        <v>8</v>
      </c>
      <c r="BE40" s="1">
        <f t="shared" si="97"/>
        <v>691200</v>
      </c>
      <c r="BF40" s="1"/>
      <c r="BG40" s="1"/>
      <c r="BH40" s="52">
        <f t="shared" si="98"/>
        <v>0</v>
      </c>
      <c r="BI40" s="1">
        <f t="shared" si="99"/>
        <v>0</v>
      </c>
      <c r="BJ40" s="1">
        <f t="shared" si="100"/>
        <v>691200</v>
      </c>
      <c r="BK40" s="13">
        <v>0.2</v>
      </c>
      <c r="BL40" s="1">
        <f t="shared" si="101"/>
        <v>-138240</v>
      </c>
      <c r="BM40" s="1">
        <f t="shared" si="102"/>
        <v>552960</v>
      </c>
      <c r="BN40" s="10"/>
      <c r="BO40" s="12">
        <v>8</v>
      </c>
      <c r="BP40" s="1">
        <f t="shared" si="103"/>
        <v>552960</v>
      </c>
      <c r="BQ40" s="1"/>
      <c r="BR40" s="1"/>
      <c r="BS40" s="52">
        <f t="shared" si="104"/>
        <v>0</v>
      </c>
      <c r="BT40" s="1">
        <f t="shared" si="105"/>
        <v>0</v>
      </c>
      <c r="BU40" s="1">
        <f t="shared" si="106"/>
        <v>552960</v>
      </c>
      <c r="BV40" s="13">
        <v>0.2</v>
      </c>
      <c r="BW40" s="1">
        <f t="shared" si="107"/>
        <v>-110592</v>
      </c>
      <c r="BX40" s="1">
        <f t="shared" si="108"/>
        <v>442368</v>
      </c>
      <c r="BY40" s="10"/>
      <c r="BZ40" s="12">
        <v>8</v>
      </c>
      <c r="CA40" s="1">
        <f t="shared" si="109"/>
        <v>442368</v>
      </c>
      <c r="CB40" s="1"/>
      <c r="CC40" s="1"/>
      <c r="CD40" s="52">
        <f t="shared" si="110"/>
        <v>0</v>
      </c>
      <c r="CE40" s="1">
        <f t="shared" si="111"/>
        <v>0</v>
      </c>
      <c r="CF40" s="1">
        <f t="shared" si="112"/>
        <v>442368</v>
      </c>
      <c r="CG40" s="13">
        <v>0.2</v>
      </c>
      <c r="CH40" s="1">
        <f t="shared" si="113"/>
        <v>-88473.600000000006</v>
      </c>
      <c r="CI40" s="1">
        <f t="shared" si="114"/>
        <v>353894.40000000002</v>
      </c>
      <c r="CJ40" s="10"/>
      <c r="CK40" s="12">
        <v>8</v>
      </c>
      <c r="CL40" s="1">
        <f t="shared" si="115"/>
        <v>353894.40000000002</v>
      </c>
      <c r="CM40" s="1"/>
      <c r="CN40" s="1"/>
      <c r="CO40" s="52">
        <f t="shared" si="116"/>
        <v>0</v>
      </c>
      <c r="CP40" s="1">
        <f t="shared" si="117"/>
        <v>0</v>
      </c>
      <c r="CQ40" s="1">
        <f t="shared" si="118"/>
        <v>353894.40000000002</v>
      </c>
      <c r="CR40" s="13">
        <v>0.2</v>
      </c>
      <c r="CS40" s="1">
        <f t="shared" si="119"/>
        <v>-70778.880000000005</v>
      </c>
      <c r="CT40" s="1">
        <f t="shared" si="120"/>
        <v>283115.52000000002</v>
      </c>
      <c r="CU40" s="10"/>
      <c r="CV40" s="12">
        <v>8</v>
      </c>
      <c r="CW40" s="1">
        <f t="shared" si="121"/>
        <v>283115.52000000002</v>
      </c>
      <c r="CX40" s="1"/>
      <c r="CY40" s="1"/>
      <c r="CZ40" s="52">
        <f t="shared" si="122"/>
        <v>0</v>
      </c>
      <c r="DA40" s="1">
        <f t="shared" si="123"/>
        <v>0</v>
      </c>
      <c r="DB40" s="1">
        <f t="shared" si="124"/>
        <v>283115.52000000002</v>
      </c>
      <c r="DC40" s="13">
        <v>0.2</v>
      </c>
      <c r="DD40" s="1">
        <f t="shared" si="125"/>
        <v>-56623.104000000007</v>
      </c>
      <c r="DE40" s="1">
        <f t="shared" si="126"/>
        <v>226492.41600000003</v>
      </c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</row>
    <row r="41" spans="1:126" ht="15" x14ac:dyDescent="0.25">
      <c r="L41" s="12">
        <v>10</v>
      </c>
      <c r="M41" s="1"/>
      <c r="N41" s="1">
        <f t="shared" si="73"/>
        <v>0</v>
      </c>
      <c r="O41" s="1"/>
      <c r="P41" s="52">
        <f t="shared" si="74"/>
        <v>0</v>
      </c>
      <c r="Q41" s="1">
        <f t="shared" si="75"/>
        <v>0</v>
      </c>
      <c r="R41" s="1">
        <f t="shared" si="76"/>
        <v>0</v>
      </c>
      <c r="S41" s="13">
        <v>0.3</v>
      </c>
      <c r="T41" s="1">
        <f t="shared" si="77"/>
        <v>0</v>
      </c>
      <c r="U41" s="1">
        <f t="shared" si="78"/>
        <v>0</v>
      </c>
      <c r="W41" s="12">
        <v>10</v>
      </c>
      <c r="X41" s="1">
        <f t="shared" si="79"/>
        <v>0</v>
      </c>
      <c r="Y41" s="1"/>
      <c r="Z41" s="1"/>
      <c r="AA41" s="52">
        <f t="shared" si="80"/>
        <v>0</v>
      </c>
      <c r="AB41" s="1">
        <f t="shared" si="81"/>
        <v>0</v>
      </c>
      <c r="AC41" s="1">
        <f t="shared" si="82"/>
        <v>0</v>
      </c>
      <c r="AD41" s="13">
        <v>0.3</v>
      </c>
      <c r="AE41" s="1">
        <f t="shared" si="83"/>
        <v>0</v>
      </c>
      <c r="AF41" s="1">
        <f t="shared" si="84"/>
        <v>0</v>
      </c>
      <c r="AH41" s="12">
        <v>10</v>
      </c>
      <c r="AI41" s="1">
        <f t="shared" si="85"/>
        <v>0</v>
      </c>
      <c r="AJ41" s="1"/>
      <c r="AK41" s="1"/>
      <c r="AL41" s="52">
        <f t="shared" si="86"/>
        <v>0</v>
      </c>
      <c r="AM41" s="1">
        <f t="shared" si="87"/>
        <v>0</v>
      </c>
      <c r="AN41" s="1">
        <f t="shared" si="88"/>
        <v>0</v>
      </c>
      <c r="AO41" s="13">
        <v>0.3</v>
      </c>
      <c r="AP41" s="1">
        <f t="shared" si="89"/>
        <v>0</v>
      </c>
      <c r="AQ41" s="1">
        <f t="shared" si="90"/>
        <v>0</v>
      </c>
      <c r="AS41" s="12">
        <v>10</v>
      </c>
      <c r="AT41" s="1">
        <f t="shared" si="91"/>
        <v>0</v>
      </c>
      <c r="AU41" s="1"/>
      <c r="AV41" s="1"/>
      <c r="AW41" s="52">
        <f t="shared" si="92"/>
        <v>0</v>
      </c>
      <c r="AX41" s="1">
        <f t="shared" si="93"/>
        <v>0</v>
      </c>
      <c r="AY41" s="1">
        <f t="shared" si="94"/>
        <v>0</v>
      </c>
      <c r="AZ41" s="13">
        <v>0.3</v>
      </c>
      <c r="BA41" s="1">
        <f t="shared" si="95"/>
        <v>0</v>
      </c>
      <c r="BB41" s="1">
        <f t="shared" si="96"/>
        <v>0</v>
      </c>
      <c r="BD41" s="12">
        <v>10</v>
      </c>
      <c r="BE41" s="1">
        <f t="shared" si="97"/>
        <v>0</v>
      </c>
      <c r="BF41" s="1"/>
      <c r="BG41" s="1"/>
      <c r="BH41" s="52">
        <f t="shared" si="98"/>
        <v>0</v>
      </c>
      <c r="BI41" s="1">
        <f t="shared" si="99"/>
        <v>0</v>
      </c>
      <c r="BJ41" s="1">
        <f t="shared" si="100"/>
        <v>0</v>
      </c>
      <c r="BK41" s="13">
        <v>0.3</v>
      </c>
      <c r="BL41" s="1">
        <f t="shared" si="101"/>
        <v>0</v>
      </c>
      <c r="BM41" s="1">
        <f t="shared" si="102"/>
        <v>0</v>
      </c>
      <c r="BN41" s="10"/>
      <c r="BO41" s="12">
        <v>10</v>
      </c>
      <c r="BP41" s="1">
        <f t="shared" si="103"/>
        <v>0</v>
      </c>
      <c r="BQ41" s="1"/>
      <c r="BR41" s="1"/>
      <c r="BS41" s="52">
        <f t="shared" si="104"/>
        <v>0</v>
      </c>
      <c r="BT41" s="1">
        <f t="shared" si="105"/>
        <v>0</v>
      </c>
      <c r="BU41" s="1">
        <f t="shared" si="106"/>
        <v>0</v>
      </c>
      <c r="BV41" s="13">
        <v>0.3</v>
      </c>
      <c r="BW41" s="1">
        <f t="shared" si="107"/>
        <v>0</v>
      </c>
      <c r="BX41" s="1">
        <f t="shared" si="108"/>
        <v>0</v>
      </c>
      <c r="BY41" s="10"/>
      <c r="BZ41" s="12">
        <v>10</v>
      </c>
      <c r="CA41" s="1">
        <f t="shared" si="109"/>
        <v>0</v>
      </c>
      <c r="CB41" s="1"/>
      <c r="CC41" s="1"/>
      <c r="CD41" s="52">
        <f t="shared" si="110"/>
        <v>0</v>
      </c>
      <c r="CE41" s="1">
        <f t="shared" si="111"/>
        <v>0</v>
      </c>
      <c r="CF41" s="1">
        <f t="shared" si="112"/>
        <v>0</v>
      </c>
      <c r="CG41" s="13">
        <v>0.3</v>
      </c>
      <c r="CH41" s="1">
        <f t="shared" si="113"/>
        <v>0</v>
      </c>
      <c r="CI41" s="1">
        <f t="shared" si="114"/>
        <v>0</v>
      </c>
      <c r="CJ41" s="10"/>
      <c r="CK41" s="12">
        <v>10</v>
      </c>
      <c r="CL41" s="1">
        <f t="shared" si="115"/>
        <v>0</v>
      </c>
      <c r="CM41" s="1"/>
      <c r="CN41" s="1"/>
      <c r="CO41" s="52">
        <f t="shared" si="116"/>
        <v>0</v>
      </c>
      <c r="CP41" s="1">
        <f t="shared" si="117"/>
        <v>0</v>
      </c>
      <c r="CQ41" s="1">
        <f t="shared" si="118"/>
        <v>0</v>
      </c>
      <c r="CR41" s="13">
        <v>0.3</v>
      </c>
      <c r="CS41" s="1">
        <f t="shared" si="119"/>
        <v>0</v>
      </c>
      <c r="CT41" s="1">
        <f t="shared" si="120"/>
        <v>0</v>
      </c>
      <c r="CU41" s="10"/>
      <c r="CV41" s="12">
        <v>10</v>
      </c>
      <c r="CW41" s="1">
        <f t="shared" si="121"/>
        <v>0</v>
      </c>
      <c r="CX41" s="1"/>
      <c r="CY41" s="1"/>
      <c r="CZ41" s="52">
        <f t="shared" si="122"/>
        <v>0</v>
      </c>
      <c r="DA41" s="1">
        <f t="shared" si="123"/>
        <v>0</v>
      </c>
      <c r="DB41" s="1">
        <f t="shared" si="124"/>
        <v>0</v>
      </c>
      <c r="DC41" s="13">
        <v>0.3</v>
      </c>
      <c r="DD41" s="1">
        <f t="shared" si="125"/>
        <v>0</v>
      </c>
      <c r="DE41" s="1">
        <f t="shared" si="126"/>
        <v>0</v>
      </c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</row>
    <row r="42" spans="1:126" ht="15" x14ac:dyDescent="0.25">
      <c r="L42" s="12">
        <v>10.1</v>
      </c>
      <c r="M42" s="1"/>
      <c r="N42" s="1">
        <f t="shared" si="73"/>
        <v>0</v>
      </c>
      <c r="O42" s="1"/>
      <c r="P42" s="52">
        <f t="shared" si="74"/>
        <v>0</v>
      </c>
      <c r="Q42" s="1">
        <f t="shared" si="75"/>
        <v>0</v>
      </c>
      <c r="R42" s="1">
        <f t="shared" si="76"/>
        <v>0</v>
      </c>
      <c r="S42" s="13">
        <v>0.3</v>
      </c>
      <c r="T42" s="1">
        <f t="shared" si="77"/>
        <v>0</v>
      </c>
      <c r="U42" s="1">
        <f t="shared" si="78"/>
        <v>0</v>
      </c>
      <c r="W42" s="12">
        <v>10.1</v>
      </c>
      <c r="X42" s="1">
        <f t="shared" si="79"/>
        <v>0</v>
      </c>
      <c r="Y42" s="1"/>
      <c r="Z42" s="1"/>
      <c r="AA42" s="52">
        <f t="shared" si="80"/>
        <v>0</v>
      </c>
      <c r="AB42" s="1">
        <f t="shared" si="81"/>
        <v>0</v>
      </c>
      <c r="AC42" s="1">
        <f t="shared" si="82"/>
        <v>0</v>
      </c>
      <c r="AD42" s="13">
        <v>0.3</v>
      </c>
      <c r="AE42" s="1">
        <f t="shared" si="83"/>
        <v>0</v>
      </c>
      <c r="AF42" s="1">
        <f t="shared" si="84"/>
        <v>0</v>
      </c>
      <c r="AH42" s="12">
        <v>10.1</v>
      </c>
      <c r="AI42" s="1">
        <f t="shared" si="85"/>
        <v>0</v>
      </c>
      <c r="AJ42" s="1"/>
      <c r="AK42" s="1"/>
      <c r="AL42" s="52">
        <f t="shared" si="86"/>
        <v>0</v>
      </c>
      <c r="AM42" s="1">
        <f t="shared" si="87"/>
        <v>0</v>
      </c>
      <c r="AN42" s="1">
        <f t="shared" si="88"/>
        <v>0</v>
      </c>
      <c r="AO42" s="13">
        <v>0.3</v>
      </c>
      <c r="AP42" s="1">
        <f t="shared" si="89"/>
        <v>0</v>
      </c>
      <c r="AQ42" s="1">
        <f t="shared" si="90"/>
        <v>0</v>
      </c>
      <c r="AS42" s="12">
        <v>10.1</v>
      </c>
      <c r="AT42" s="1">
        <f t="shared" si="91"/>
        <v>0</v>
      </c>
      <c r="AU42" s="1"/>
      <c r="AV42" s="1"/>
      <c r="AW42" s="52">
        <f t="shared" si="92"/>
        <v>0</v>
      </c>
      <c r="AX42" s="1">
        <f t="shared" si="93"/>
        <v>0</v>
      </c>
      <c r="AY42" s="1">
        <f t="shared" si="94"/>
        <v>0</v>
      </c>
      <c r="AZ42" s="13">
        <v>0.3</v>
      </c>
      <c r="BA42" s="1">
        <f t="shared" si="95"/>
        <v>0</v>
      </c>
      <c r="BB42" s="1">
        <f t="shared" si="96"/>
        <v>0</v>
      </c>
      <c r="BD42" s="12">
        <v>10.1</v>
      </c>
      <c r="BE42" s="1">
        <f t="shared" si="97"/>
        <v>0</v>
      </c>
      <c r="BF42" s="1"/>
      <c r="BG42" s="1"/>
      <c r="BH42" s="52">
        <f t="shared" si="98"/>
        <v>0</v>
      </c>
      <c r="BI42" s="1">
        <f t="shared" si="99"/>
        <v>0</v>
      </c>
      <c r="BJ42" s="1">
        <f t="shared" si="100"/>
        <v>0</v>
      </c>
      <c r="BK42" s="13">
        <v>0.3</v>
      </c>
      <c r="BL42" s="1">
        <f t="shared" si="101"/>
        <v>0</v>
      </c>
      <c r="BM42" s="1">
        <f t="shared" si="102"/>
        <v>0</v>
      </c>
      <c r="BN42" s="10"/>
      <c r="BO42" s="12">
        <v>10.1</v>
      </c>
      <c r="BP42" s="1">
        <f t="shared" si="103"/>
        <v>0</v>
      </c>
      <c r="BQ42" s="1"/>
      <c r="BR42" s="1"/>
      <c r="BS42" s="52">
        <f t="shared" si="104"/>
        <v>0</v>
      </c>
      <c r="BT42" s="1">
        <f t="shared" si="105"/>
        <v>0</v>
      </c>
      <c r="BU42" s="1">
        <f t="shared" si="106"/>
        <v>0</v>
      </c>
      <c r="BV42" s="13">
        <v>0.3</v>
      </c>
      <c r="BW42" s="1">
        <f t="shared" si="107"/>
        <v>0</v>
      </c>
      <c r="BX42" s="1">
        <f t="shared" si="108"/>
        <v>0</v>
      </c>
      <c r="BY42" s="10"/>
      <c r="BZ42" s="12">
        <v>10.1</v>
      </c>
      <c r="CA42" s="1">
        <f t="shared" si="109"/>
        <v>0</v>
      </c>
      <c r="CB42" s="1"/>
      <c r="CC42" s="1"/>
      <c r="CD42" s="52">
        <f t="shared" si="110"/>
        <v>0</v>
      </c>
      <c r="CE42" s="1">
        <f t="shared" si="111"/>
        <v>0</v>
      </c>
      <c r="CF42" s="1">
        <f t="shared" si="112"/>
        <v>0</v>
      </c>
      <c r="CG42" s="13">
        <v>0.3</v>
      </c>
      <c r="CH42" s="1">
        <f t="shared" si="113"/>
        <v>0</v>
      </c>
      <c r="CI42" s="1">
        <f t="shared" si="114"/>
        <v>0</v>
      </c>
      <c r="CJ42" s="10"/>
      <c r="CK42" s="12">
        <v>10.1</v>
      </c>
      <c r="CL42" s="1">
        <f t="shared" si="115"/>
        <v>0</v>
      </c>
      <c r="CM42" s="1"/>
      <c r="CN42" s="1"/>
      <c r="CO42" s="52">
        <f t="shared" si="116"/>
        <v>0</v>
      </c>
      <c r="CP42" s="1">
        <f t="shared" si="117"/>
        <v>0</v>
      </c>
      <c r="CQ42" s="1">
        <f t="shared" si="118"/>
        <v>0</v>
      </c>
      <c r="CR42" s="13">
        <v>0.3</v>
      </c>
      <c r="CS42" s="1">
        <f t="shared" si="119"/>
        <v>0</v>
      </c>
      <c r="CT42" s="1">
        <f t="shared" si="120"/>
        <v>0</v>
      </c>
      <c r="CU42" s="10"/>
      <c r="CV42" s="12">
        <v>10.1</v>
      </c>
      <c r="CW42" s="1">
        <f t="shared" si="121"/>
        <v>0</v>
      </c>
      <c r="CX42" s="1"/>
      <c r="CY42" s="1"/>
      <c r="CZ42" s="52">
        <f t="shared" si="122"/>
        <v>0</v>
      </c>
      <c r="DA42" s="1">
        <f t="shared" si="123"/>
        <v>0</v>
      </c>
      <c r="DB42" s="1">
        <f t="shared" si="124"/>
        <v>0</v>
      </c>
      <c r="DC42" s="13">
        <v>0.3</v>
      </c>
      <c r="DD42" s="1">
        <f t="shared" si="125"/>
        <v>0</v>
      </c>
      <c r="DE42" s="1">
        <f t="shared" si="126"/>
        <v>0</v>
      </c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</row>
    <row r="43" spans="1:126" ht="15" x14ac:dyDescent="0.25">
      <c r="L43" s="12">
        <v>12</v>
      </c>
      <c r="M43" s="1"/>
      <c r="N43" s="1">
        <f t="shared" si="73"/>
        <v>0</v>
      </c>
      <c r="O43" s="1"/>
      <c r="P43" s="52">
        <f t="shared" si="74"/>
        <v>0</v>
      </c>
      <c r="Q43" s="1">
        <f t="shared" si="75"/>
        <v>0</v>
      </c>
      <c r="R43" s="1">
        <f t="shared" si="76"/>
        <v>0</v>
      </c>
      <c r="S43" s="13">
        <v>1</v>
      </c>
      <c r="T43" s="1">
        <f t="shared" si="77"/>
        <v>0</v>
      </c>
      <c r="U43" s="1">
        <f t="shared" si="78"/>
        <v>0</v>
      </c>
      <c r="W43" s="12">
        <v>12</v>
      </c>
      <c r="X43" s="1">
        <f t="shared" si="79"/>
        <v>0</v>
      </c>
      <c r="Y43" s="1"/>
      <c r="Z43" s="1"/>
      <c r="AA43" s="52">
        <f t="shared" si="80"/>
        <v>0</v>
      </c>
      <c r="AB43" s="1">
        <f t="shared" si="81"/>
        <v>0</v>
      </c>
      <c r="AC43" s="1">
        <f t="shared" si="82"/>
        <v>0</v>
      </c>
      <c r="AD43" s="13">
        <v>1</v>
      </c>
      <c r="AE43" s="1">
        <f t="shared" si="83"/>
        <v>0</v>
      </c>
      <c r="AF43" s="1">
        <f t="shared" si="84"/>
        <v>0</v>
      </c>
      <c r="AH43" s="12">
        <v>12</v>
      </c>
      <c r="AI43" s="1">
        <f t="shared" si="85"/>
        <v>0</v>
      </c>
      <c r="AJ43" s="1"/>
      <c r="AK43" s="1"/>
      <c r="AL43" s="52">
        <f t="shared" si="86"/>
        <v>0</v>
      </c>
      <c r="AM43" s="1">
        <f t="shared" si="87"/>
        <v>0</v>
      </c>
      <c r="AN43" s="1">
        <f t="shared" si="88"/>
        <v>0</v>
      </c>
      <c r="AO43" s="13">
        <v>1</v>
      </c>
      <c r="AP43" s="1">
        <f t="shared" si="89"/>
        <v>0</v>
      </c>
      <c r="AQ43" s="1">
        <f t="shared" si="90"/>
        <v>0</v>
      </c>
      <c r="AS43" s="12">
        <v>12</v>
      </c>
      <c r="AT43" s="1">
        <f t="shared" si="91"/>
        <v>0</v>
      </c>
      <c r="AU43" s="1"/>
      <c r="AV43" s="1"/>
      <c r="AW43" s="52">
        <f t="shared" si="92"/>
        <v>0</v>
      </c>
      <c r="AX43" s="1">
        <f t="shared" si="93"/>
        <v>0</v>
      </c>
      <c r="AY43" s="1">
        <f t="shared" si="94"/>
        <v>0</v>
      </c>
      <c r="AZ43" s="13">
        <v>1</v>
      </c>
      <c r="BA43" s="1">
        <f t="shared" si="95"/>
        <v>0</v>
      </c>
      <c r="BB43" s="1">
        <f t="shared" si="96"/>
        <v>0</v>
      </c>
      <c r="BD43" s="12">
        <v>12</v>
      </c>
      <c r="BE43" s="1">
        <f t="shared" si="97"/>
        <v>0</v>
      </c>
      <c r="BF43" s="1"/>
      <c r="BG43" s="1"/>
      <c r="BH43" s="52">
        <f t="shared" si="98"/>
        <v>0</v>
      </c>
      <c r="BI43" s="1">
        <f t="shared" si="99"/>
        <v>0</v>
      </c>
      <c r="BJ43" s="1">
        <f t="shared" si="100"/>
        <v>0</v>
      </c>
      <c r="BK43" s="13">
        <v>1</v>
      </c>
      <c r="BL43" s="1">
        <f t="shared" si="101"/>
        <v>0</v>
      </c>
      <c r="BM43" s="1">
        <f t="shared" si="102"/>
        <v>0</v>
      </c>
      <c r="BN43" s="10"/>
      <c r="BO43" s="12">
        <v>12</v>
      </c>
      <c r="BP43" s="1">
        <f t="shared" si="103"/>
        <v>0</v>
      </c>
      <c r="BQ43" s="1"/>
      <c r="BR43" s="1"/>
      <c r="BS43" s="52">
        <f t="shared" si="104"/>
        <v>0</v>
      </c>
      <c r="BT43" s="1">
        <f t="shared" si="105"/>
        <v>0</v>
      </c>
      <c r="BU43" s="1">
        <f t="shared" si="106"/>
        <v>0</v>
      </c>
      <c r="BV43" s="13">
        <v>1</v>
      </c>
      <c r="BW43" s="1">
        <f t="shared" si="107"/>
        <v>0</v>
      </c>
      <c r="BX43" s="1">
        <f t="shared" si="108"/>
        <v>0</v>
      </c>
      <c r="BY43" s="10"/>
      <c r="BZ43" s="12">
        <v>12</v>
      </c>
      <c r="CA43" s="1">
        <f t="shared" si="109"/>
        <v>0</v>
      </c>
      <c r="CB43" s="1"/>
      <c r="CC43" s="1"/>
      <c r="CD43" s="52">
        <f t="shared" si="110"/>
        <v>0</v>
      </c>
      <c r="CE43" s="1">
        <f t="shared" si="111"/>
        <v>0</v>
      </c>
      <c r="CF43" s="1">
        <f t="shared" si="112"/>
        <v>0</v>
      </c>
      <c r="CG43" s="13">
        <v>1</v>
      </c>
      <c r="CH43" s="1">
        <f t="shared" si="113"/>
        <v>0</v>
      </c>
      <c r="CI43" s="1">
        <f t="shared" si="114"/>
        <v>0</v>
      </c>
      <c r="CJ43" s="10"/>
      <c r="CK43" s="12">
        <v>12</v>
      </c>
      <c r="CL43" s="1">
        <f t="shared" si="115"/>
        <v>0</v>
      </c>
      <c r="CM43" s="1"/>
      <c r="CN43" s="1"/>
      <c r="CO43" s="52">
        <f t="shared" si="116"/>
        <v>0</v>
      </c>
      <c r="CP43" s="1">
        <f t="shared" si="117"/>
        <v>0</v>
      </c>
      <c r="CQ43" s="1">
        <f t="shared" si="118"/>
        <v>0</v>
      </c>
      <c r="CR43" s="13">
        <v>1</v>
      </c>
      <c r="CS43" s="1">
        <f t="shared" si="119"/>
        <v>0</v>
      </c>
      <c r="CT43" s="1">
        <f t="shared" si="120"/>
        <v>0</v>
      </c>
      <c r="CU43" s="10"/>
      <c r="CV43" s="12">
        <v>12</v>
      </c>
      <c r="CW43" s="1">
        <f t="shared" si="121"/>
        <v>0</v>
      </c>
      <c r="CX43" s="1"/>
      <c r="CY43" s="1"/>
      <c r="CZ43" s="52">
        <f t="shared" si="122"/>
        <v>0</v>
      </c>
      <c r="DA43" s="1">
        <f t="shared" si="123"/>
        <v>0</v>
      </c>
      <c r="DB43" s="1">
        <f t="shared" si="124"/>
        <v>0</v>
      </c>
      <c r="DC43" s="13">
        <v>1</v>
      </c>
      <c r="DD43" s="1">
        <f t="shared" si="125"/>
        <v>0</v>
      </c>
      <c r="DE43" s="1">
        <f t="shared" si="126"/>
        <v>0</v>
      </c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</row>
    <row r="44" spans="1:126" ht="15" x14ac:dyDescent="0.25">
      <c r="L44" s="12" t="s">
        <v>52</v>
      </c>
      <c r="M44" s="1"/>
      <c r="N44" s="1">
        <f t="shared" si="73"/>
        <v>0</v>
      </c>
      <c r="O44" s="1"/>
      <c r="P44" s="52">
        <f t="shared" si="74"/>
        <v>0</v>
      </c>
      <c r="Q44" s="1">
        <f t="shared" si="75"/>
        <v>0</v>
      </c>
      <c r="R44" s="1">
        <f t="shared" si="76"/>
        <v>0</v>
      </c>
      <c r="S44" s="13"/>
      <c r="T44" s="1">
        <f t="shared" si="77"/>
        <v>0</v>
      </c>
      <c r="U44" s="1">
        <f t="shared" si="78"/>
        <v>0</v>
      </c>
      <c r="W44" s="12" t="s">
        <v>52</v>
      </c>
      <c r="X44" s="1">
        <f t="shared" si="79"/>
        <v>0</v>
      </c>
      <c r="Y44" s="1"/>
      <c r="Z44" s="1"/>
      <c r="AA44" s="52">
        <f t="shared" si="80"/>
        <v>0</v>
      </c>
      <c r="AB44" s="1">
        <f t="shared" si="81"/>
        <v>0</v>
      </c>
      <c r="AC44" s="1">
        <f t="shared" si="82"/>
        <v>0</v>
      </c>
      <c r="AD44" s="13"/>
      <c r="AE44" s="1">
        <f t="shared" si="83"/>
        <v>0</v>
      </c>
      <c r="AF44" s="1">
        <f t="shared" si="84"/>
        <v>0</v>
      </c>
      <c r="AH44" s="12" t="s">
        <v>52</v>
      </c>
      <c r="AI44" s="1">
        <f t="shared" si="85"/>
        <v>0</v>
      </c>
      <c r="AJ44" s="1"/>
      <c r="AK44" s="1"/>
      <c r="AL44" s="52">
        <f t="shared" si="86"/>
        <v>0</v>
      </c>
      <c r="AM44" s="1">
        <f t="shared" si="87"/>
        <v>0</v>
      </c>
      <c r="AN44" s="1">
        <f t="shared" si="88"/>
        <v>0</v>
      </c>
      <c r="AO44" s="13"/>
      <c r="AP44" s="1">
        <f t="shared" si="89"/>
        <v>0</v>
      </c>
      <c r="AQ44" s="1">
        <f t="shared" si="90"/>
        <v>0</v>
      </c>
      <c r="AS44" s="12" t="s">
        <v>52</v>
      </c>
      <c r="AT44" s="1">
        <f t="shared" si="91"/>
        <v>0</v>
      </c>
      <c r="AU44" s="1"/>
      <c r="AV44" s="1"/>
      <c r="AW44" s="52">
        <f t="shared" si="92"/>
        <v>0</v>
      </c>
      <c r="AX44" s="1">
        <f t="shared" si="93"/>
        <v>0</v>
      </c>
      <c r="AY44" s="1">
        <f t="shared" si="94"/>
        <v>0</v>
      </c>
      <c r="AZ44" s="13"/>
      <c r="BA44" s="1">
        <f t="shared" si="95"/>
        <v>0</v>
      </c>
      <c r="BB44" s="1">
        <f t="shared" si="96"/>
        <v>0</v>
      </c>
      <c r="BD44" s="12" t="s">
        <v>52</v>
      </c>
      <c r="BE44" s="1">
        <f t="shared" si="97"/>
        <v>0</v>
      </c>
      <c r="BF44" s="1"/>
      <c r="BG44" s="1"/>
      <c r="BH44" s="52">
        <f t="shared" si="98"/>
        <v>0</v>
      </c>
      <c r="BI44" s="1">
        <f t="shared" si="99"/>
        <v>0</v>
      </c>
      <c r="BJ44" s="1">
        <f t="shared" si="100"/>
        <v>0</v>
      </c>
      <c r="BK44" s="13"/>
      <c r="BL44" s="1">
        <f t="shared" si="101"/>
        <v>0</v>
      </c>
      <c r="BM44" s="1">
        <f t="shared" si="102"/>
        <v>0</v>
      </c>
      <c r="BN44" s="10"/>
      <c r="BO44" s="12" t="s">
        <v>52</v>
      </c>
      <c r="BP44" s="1">
        <f t="shared" si="103"/>
        <v>0</v>
      </c>
      <c r="BQ44" s="1"/>
      <c r="BR44" s="1"/>
      <c r="BS44" s="52">
        <f t="shared" si="104"/>
        <v>0</v>
      </c>
      <c r="BT44" s="1">
        <f t="shared" si="105"/>
        <v>0</v>
      </c>
      <c r="BU44" s="1">
        <f t="shared" si="106"/>
        <v>0</v>
      </c>
      <c r="BV44" s="13"/>
      <c r="BW44" s="1">
        <f t="shared" si="107"/>
        <v>0</v>
      </c>
      <c r="BX44" s="1">
        <f t="shared" si="108"/>
        <v>0</v>
      </c>
      <c r="BY44" s="10"/>
      <c r="BZ44" s="12" t="s">
        <v>52</v>
      </c>
      <c r="CA44" s="1">
        <f t="shared" si="109"/>
        <v>0</v>
      </c>
      <c r="CB44" s="1"/>
      <c r="CC44" s="1"/>
      <c r="CD44" s="52">
        <f t="shared" si="110"/>
        <v>0</v>
      </c>
      <c r="CE44" s="1">
        <f t="shared" si="111"/>
        <v>0</v>
      </c>
      <c r="CF44" s="1">
        <f t="shared" si="112"/>
        <v>0</v>
      </c>
      <c r="CG44" s="13"/>
      <c r="CH44" s="1">
        <f t="shared" si="113"/>
        <v>0</v>
      </c>
      <c r="CI44" s="1">
        <f t="shared" si="114"/>
        <v>0</v>
      </c>
      <c r="CJ44" s="10"/>
      <c r="CK44" s="12" t="s">
        <v>52</v>
      </c>
      <c r="CL44" s="1">
        <f t="shared" si="115"/>
        <v>0</v>
      </c>
      <c r="CM44" s="1"/>
      <c r="CN44" s="1"/>
      <c r="CO44" s="52">
        <f t="shared" si="116"/>
        <v>0</v>
      </c>
      <c r="CP44" s="1">
        <f t="shared" si="117"/>
        <v>0</v>
      </c>
      <c r="CQ44" s="1">
        <f t="shared" si="118"/>
        <v>0</v>
      </c>
      <c r="CR44" s="13"/>
      <c r="CS44" s="1">
        <f t="shared" si="119"/>
        <v>0</v>
      </c>
      <c r="CT44" s="1">
        <f t="shared" si="120"/>
        <v>0</v>
      </c>
      <c r="CU44" s="10"/>
      <c r="CV44" s="12" t="s">
        <v>52</v>
      </c>
      <c r="CW44" s="1">
        <f t="shared" si="121"/>
        <v>0</v>
      </c>
      <c r="CX44" s="1"/>
      <c r="CY44" s="1"/>
      <c r="CZ44" s="52">
        <f t="shared" si="122"/>
        <v>0</v>
      </c>
      <c r="DA44" s="1">
        <f t="shared" si="123"/>
        <v>0</v>
      </c>
      <c r="DB44" s="1">
        <f t="shared" si="124"/>
        <v>0</v>
      </c>
      <c r="DC44" s="13"/>
      <c r="DD44" s="1">
        <f t="shared" si="125"/>
        <v>0</v>
      </c>
      <c r="DE44" s="1">
        <f t="shared" si="126"/>
        <v>0</v>
      </c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</row>
    <row r="45" spans="1:126" ht="15" x14ac:dyDescent="0.25">
      <c r="L45" s="12" t="s">
        <v>53</v>
      </c>
      <c r="M45" s="1"/>
      <c r="N45" s="1">
        <f t="shared" si="73"/>
        <v>0</v>
      </c>
      <c r="O45" s="1"/>
      <c r="P45" s="52">
        <f t="shared" si="74"/>
        <v>0</v>
      </c>
      <c r="Q45" s="1">
        <f t="shared" si="75"/>
        <v>0</v>
      </c>
      <c r="R45" s="1">
        <f t="shared" si="76"/>
        <v>0</v>
      </c>
      <c r="S45" s="13"/>
      <c r="T45" s="1">
        <f t="shared" si="77"/>
        <v>0</v>
      </c>
      <c r="U45" s="1">
        <f t="shared" si="78"/>
        <v>0</v>
      </c>
      <c r="W45" s="12" t="s">
        <v>53</v>
      </c>
      <c r="X45" s="1">
        <f t="shared" si="79"/>
        <v>0</v>
      </c>
      <c r="Y45" s="1"/>
      <c r="Z45" s="1"/>
      <c r="AA45" s="52">
        <f t="shared" si="80"/>
        <v>0</v>
      </c>
      <c r="AB45" s="1">
        <f t="shared" si="81"/>
        <v>0</v>
      </c>
      <c r="AC45" s="1">
        <f t="shared" si="82"/>
        <v>0</v>
      </c>
      <c r="AD45" s="13"/>
      <c r="AE45" s="1">
        <f t="shared" si="83"/>
        <v>0</v>
      </c>
      <c r="AF45" s="1">
        <f t="shared" si="84"/>
        <v>0</v>
      </c>
      <c r="AH45" s="12" t="s">
        <v>53</v>
      </c>
      <c r="AI45" s="1">
        <f t="shared" si="85"/>
        <v>0</v>
      </c>
      <c r="AJ45" s="1"/>
      <c r="AK45" s="1"/>
      <c r="AL45" s="52">
        <f t="shared" si="86"/>
        <v>0</v>
      </c>
      <c r="AM45" s="1">
        <f t="shared" si="87"/>
        <v>0</v>
      </c>
      <c r="AN45" s="1">
        <f t="shared" si="88"/>
        <v>0</v>
      </c>
      <c r="AO45" s="13"/>
      <c r="AP45" s="1">
        <f t="shared" si="89"/>
        <v>0</v>
      </c>
      <c r="AQ45" s="1">
        <f t="shared" si="90"/>
        <v>0</v>
      </c>
      <c r="AS45" s="12" t="s">
        <v>53</v>
      </c>
      <c r="AT45" s="1">
        <f t="shared" si="91"/>
        <v>0</v>
      </c>
      <c r="AU45" s="1"/>
      <c r="AV45" s="1"/>
      <c r="AW45" s="52">
        <f t="shared" si="92"/>
        <v>0</v>
      </c>
      <c r="AX45" s="1">
        <f t="shared" si="93"/>
        <v>0</v>
      </c>
      <c r="AY45" s="1">
        <f t="shared" si="94"/>
        <v>0</v>
      </c>
      <c r="AZ45" s="13"/>
      <c r="BA45" s="1">
        <f t="shared" si="95"/>
        <v>0</v>
      </c>
      <c r="BB45" s="1">
        <f t="shared" si="96"/>
        <v>0</v>
      </c>
      <c r="BD45" s="12" t="s">
        <v>53</v>
      </c>
      <c r="BE45" s="1">
        <f t="shared" si="97"/>
        <v>0</v>
      </c>
      <c r="BF45" s="1"/>
      <c r="BG45" s="1"/>
      <c r="BH45" s="52">
        <f t="shared" si="98"/>
        <v>0</v>
      </c>
      <c r="BI45" s="1">
        <f t="shared" si="99"/>
        <v>0</v>
      </c>
      <c r="BJ45" s="1">
        <f t="shared" si="100"/>
        <v>0</v>
      </c>
      <c r="BK45" s="13"/>
      <c r="BL45" s="1">
        <f t="shared" si="101"/>
        <v>0</v>
      </c>
      <c r="BM45" s="1">
        <f t="shared" si="102"/>
        <v>0</v>
      </c>
      <c r="BN45" s="10"/>
      <c r="BO45" s="12" t="s">
        <v>53</v>
      </c>
      <c r="BP45" s="1">
        <f t="shared" si="103"/>
        <v>0</v>
      </c>
      <c r="BQ45" s="1"/>
      <c r="BR45" s="1"/>
      <c r="BS45" s="52">
        <f t="shared" si="104"/>
        <v>0</v>
      </c>
      <c r="BT45" s="1">
        <f t="shared" si="105"/>
        <v>0</v>
      </c>
      <c r="BU45" s="1">
        <f t="shared" si="106"/>
        <v>0</v>
      </c>
      <c r="BV45" s="13"/>
      <c r="BW45" s="1">
        <f t="shared" si="107"/>
        <v>0</v>
      </c>
      <c r="BX45" s="1">
        <f t="shared" si="108"/>
        <v>0</v>
      </c>
      <c r="BY45" s="10"/>
      <c r="BZ45" s="12" t="s">
        <v>53</v>
      </c>
      <c r="CA45" s="1">
        <f t="shared" si="109"/>
        <v>0</v>
      </c>
      <c r="CB45" s="1"/>
      <c r="CC45" s="1"/>
      <c r="CD45" s="52">
        <f t="shared" si="110"/>
        <v>0</v>
      </c>
      <c r="CE45" s="1">
        <f t="shared" si="111"/>
        <v>0</v>
      </c>
      <c r="CF45" s="1">
        <f t="shared" si="112"/>
        <v>0</v>
      </c>
      <c r="CG45" s="13"/>
      <c r="CH45" s="1">
        <f t="shared" si="113"/>
        <v>0</v>
      </c>
      <c r="CI45" s="1">
        <f t="shared" si="114"/>
        <v>0</v>
      </c>
      <c r="CJ45" s="10"/>
      <c r="CK45" s="12" t="s">
        <v>53</v>
      </c>
      <c r="CL45" s="1">
        <f t="shared" si="115"/>
        <v>0</v>
      </c>
      <c r="CM45" s="1"/>
      <c r="CN45" s="1"/>
      <c r="CO45" s="52">
        <f t="shared" si="116"/>
        <v>0</v>
      </c>
      <c r="CP45" s="1">
        <f t="shared" si="117"/>
        <v>0</v>
      </c>
      <c r="CQ45" s="1">
        <f t="shared" si="118"/>
        <v>0</v>
      </c>
      <c r="CR45" s="13"/>
      <c r="CS45" s="1">
        <f t="shared" si="119"/>
        <v>0</v>
      </c>
      <c r="CT45" s="1">
        <f t="shared" si="120"/>
        <v>0</v>
      </c>
      <c r="CU45" s="10"/>
      <c r="CV45" s="12" t="s">
        <v>53</v>
      </c>
      <c r="CW45" s="1">
        <f t="shared" si="121"/>
        <v>0</v>
      </c>
      <c r="CX45" s="1"/>
      <c r="CY45" s="1"/>
      <c r="CZ45" s="52">
        <f t="shared" si="122"/>
        <v>0</v>
      </c>
      <c r="DA45" s="1">
        <f t="shared" si="123"/>
        <v>0</v>
      </c>
      <c r="DB45" s="1">
        <f t="shared" si="124"/>
        <v>0</v>
      </c>
      <c r="DC45" s="13"/>
      <c r="DD45" s="1">
        <f t="shared" si="125"/>
        <v>0</v>
      </c>
      <c r="DE45" s="1">
        <f t="shared" si="126"/>
        <v>0</v>
      </c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</row>
    <row r="46" spans="1:126" ht="15" x14ac:dyDescent="0.25">
      <c r="L46" s="12" t="s">
        <v>54</v>
      </c>
      <c r="M46" s="1"/>
      <c r="N46" s="1">
        <f t="shared" si="73"/>
        <v>0</v>
      </c>
      <c r="O46" s="1"/>
      <c r="P46" s="52">
        <f t="shared" si="74"/>
        <v>0</v>
      </c>
      <c r="Q46" s="1">
        <f t="shared" si="75"/>
        <v>0</v>
      </c>
      <c r="R46" s="1">
        <f t="shared" si="76"/>
        <v>0</v>
      </c>
      <c r="S46" s="13"/>
      <c r="T46" s="1">
        <f t="shared" si="77"/>
        <v>0</v>
      </c>
      <c r="U46" s="1">
        <f t="shared" si="78"/>
        <v>0</v>
      </c>
      <c r="W46" s="12" t="s">
        <v>54</v>
      </c>
      <c r="X46" s="1">
        <f t="shared" si="79"/>
        <v>0</v>
      </c>
      <c r="Y46" s="1"/>
      <c r="Z46" s="1"/>
      <c r="AA46" s="52">
        <f t="shared" si="80"/>
        <v>0</v>
      </c>
      <c r="AB46" s="1">
        <f t="shared" si="81"/>
        <v>0</v>
      </c>
      <c r="AC46" s="1">
        <f t="shared" si="82"/>
        <v>0</v>
      </c>
      <c r="AD46" s="13"/>
      <c r="AE46" s="1">
        <f t="shared" si="83"/>
        <v>0</v>
      </c>
      <c r="AF46" s="1">
        <f t="shared" si="84"/>
        <v>0</v>
      </c>
      <c r="AH46" s="12" t="s">
        <v>54</v>
      </c>
      <c r="AI46" s="1">
        <f t="shared" si="85"/>
        <v>0</v>
      </c>
      <c r="AJ46" s="1"/>
      <c r="AK46" s="1"/>
      <c r="AL46" s="52">
        <f t="shared" si="86"/>
        <v>0</v>
      </c>
      <c r="AM46" s="1">
        <f t="shared" si="87"/>
        <v>0</v>
      </c>
      <c r="AN46" s="1">
        <f t="shared" si="88"/>
        <v>0</v>
      </c>
      <c r="AO46" s="13"/>
      <c r="AP46" s="1">
        <f t="shared" si="89"/>
        <v>0</v>
      </c>
      <c r="AQ46" s="1">
        <f t="shared" si="90"/>
        <v>0</v>
      </c>
      <c r="AS46" s="12" t="s">
        <v>54</v>
      </c>
      <c r="AT46" s="1">
        <f t="shared" si="91"/>
        <v>0</v>
      </c>
      <c r="AU46" s="1"/>
      <c r="AV46" s="1"/>
      <c r="AW46" s="52">
        <f t="shared" si="92"/>
        <v>0</v>
      </c>
      <c r="AX46" s="1">
        <f t="shared" si="93"/>
        <v>0</v>
      </c>
      <c r="AY46" s="1">
        <f t="shared" si="94"/>
        <v>0</v>
      </c>
      <c r="AZ46" s="13"/>
      <c r="BA46" s="1">
        <f t="shared" si="95"/>
        <v>0</v>
      </c>
      <c r="BB46" s="1">
        <f t="shared" si="96"/>
        <v>0</v>
      </c>
      <c r="BD46" s="12" t="s">
        <v>54</v>
      </c>
      <c r="BE46" s="1">
        <f t="shared" si="97"/>
        <v>0</v>
      </c>
      <c r="BF46" s="1"/>
      <c r="BG46" s="1"/>
      <c r="BH46" s="52">
        <f t="shared" si="98"/>
        <v>0</v>
      </c>
      <c r="BI46" s="1">
        <f t="shared" si="99"/>
        <v>0</v>
      </c>
      <c r="BJ46" s="1">
        <f t="shared" si="100"/>
        <v>0</v>
      </c>
      <c r="BK46" s="13"/>
      <c r="BL46" s="1">
        <f t="shared" si="101"/>
        <v>0</v>
      </c>
      <c r="BM46" s="1">
        <f t="shared" si="102"/>
        <v>0</v>
      </c>
      <c r="BN46" s="10"/>
      <c r="BO46" s="12" t="s">
        <v>54</v>
      </c>
      <c r="BP46" s="1">
        <f t="shared" si="103"/>
        <v>0</v>
      </c>
      <c r="BQ46" s="1"/>
      <c r="BR46" s="1"/>
      <c r="BS46" s="52">
        <f t="shared" si="104"/>
        <v>0</v>
      </c>
      <c r="BT46" s="1">
        <f t="shared" si="105"/>
        <v>0</v>
      </c>
      <c r="BU46" s="1">
        <f t="shared" si="106"/>
        <v>0</v>
      </c>
      <c r="BV46" s="13"/>
      <c r="BW46" s="1">
        <f t="shared" si="107"/>
        <v>0</v>
      </c>
      <c r="BX46" s="1">
        <f t="shared" si="108"/>
        <v>0</v>
      </c>
      <c r="BY46" s="10"/>
      <c r="BZ46" s="12" t="s">
        <v>54</v>
      </c>
      <c r="CA46" s="1">
        <f t="shared" si="109"/>
        <v>0</v>
      </c>
      <c r="CB46" s="1"/>
      <c r="CC46" s="1"/>
      <c r="CD46" s="52">
        <f t="shared" si="110"/>
        <v>0</v>
      </c>
      <c r="CE46" s="1">
        <f t="shared" si="111"/>
        <v>0</v>
      </c>
      <c r="CF46" s="1">
        <f t="shared" si="112"/>
        <v>0</v>
      </c>
      <c r="CG46" s="13"/>
      <c r="CH46" s="1">
        <f t="shared" si="113"/>
        <v>0</v>
      </c>
      <c r="CI46" s="1">
        <f t="shared" si="114"/>
        <v>0</v>
      </c>
      <c r="CJ46" s="10"/>
      <c r="CK46" s="12" t="s">
        <v>54</v>
      </c>
      <c r="CL46" s="1">
        <f t="shared" si="115"/>
        <v>0</v>
      </c>
      <c r="CM46" s="1"/>
      <c r="CN46" s="1"/>
      <c r="CO46" s="52">
        <f t="shared" si="116"/>
        <v>0</v>
      </c>
      <c r="CP46" s="1">
        <f t="shared" si="117"/>
        <v>0</v>
      </c>
      <c r="CQ46" s="1">
        <f t="shared" si="118"/>
        <v>0</v>
      </c>
      <c r="CR46" s="13"/>
      <c r="CS46" s="1">
        <f t="shared" si="119"/>
        <v>0</v>
      </c>
      <c r="CT46" s="1">
        <f t="shared" si="120"/>
        <v>0</v>
      </c>
      <c r="CU46" s="10"/>
      <c r="CV46" s="12" t="s">
        <v>54</v>
      </c>
      <c r="CW46" s="1">
        <f t="shared" si="121"/>
        <v>0</v>
      </c>
      <c r="CX46" s="1"/>
      <c r="CY46" s="1"/>
      <c r="CZ46" s="52">
        <f t="shared" si="122"/>
        <v>0</v>
      </c>
      <c r="DA46" s="1">
        <f t="shared" si="123"/>
        <v>0</v>
      </c>
      <c r="DB46" s="1">
        <f t="shared" si="124"/>
        <v>0</v>
      </c>
      <c r="DC46" s="13"/>
      <c r="DD46" s="1">
        <f t="shared" si="125"/>
        <v>0</v>
      </c>
      <c r="DE46" s="1">
        <f t="shared" si="126"/>
        <v>0</v>
      </c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</row>
    <row r="47" spans="1:126" ht="15" x14ac:dyDescent="0.25">
      <c r="L47" s="12" t="s">
        <v>55</v>
      </c>
      <c r="M47" s="1"/>
      <c r="N47" s="1">
        <f t="shared" si="73"/>
        <v>0</v>
      </c>
      <c r="O47" s="1"/>
      <c r="P47" s="52">
        <f t="shared" si="74"/>
        <v>0</v>
      </c>
      <c r="Q47" s="1">
        <f t="shared" si="75"/>
        <v>0</v>
      </c>
      <c r="R47" s="1">
        <f t="shared" si="76"/>
        <v>0</v>
      </c>
      <c r="S47" s="13"/>
      <c r="T47" s="1">
        <f t="shared" si="77"/>
        <v>0</v>
      </c>
      <c r="U47" s="1">
        <f t="shared" si="78"/>
        <v>0</v>
      </c>
      <c r="W47" s="12" t="s">
        <v>55</v>
      </c>
      <c r="X47" s="1">
        <f t="shared" si="79"/>
        <v>0</v>
      </c>
      <c r="Y47" s="1"/>
      <c r="Z47" s="1"/>
      <c r="AA47" s="52">
        <f t="shared" si="80"/>
        <v>0</v>
      </c>
      <c r="AB47" s="1">
        <f t="shared" si="81"/>
        <v>0</v>
      </c>
      <c r="AC47" s="1">
        <f t="shared" si="82"/>
        <v>0</v>
      </c>
      <c r="AD47" s="13"/>
      <c r="AE47" s="1">
        <f t="shared" si="83"/>
        <v>0</v>
      </c>
      <c r="AF47" s="1">
        <f t="shared" si="84"/>
        <v>0</v>
      </c>
      <c r="AH47" s="12" t="s">
        <v>55</v>
      </c>
      <c r="AI47" s="1">
        <f t="shared" si="85"/>
        <v>0</v>
      </c>
      <c r="AJ47" s="1"/>
      <c r="AK47" s="1"/>
      <c r="AL47" s="52">
        <f t="shared" si="86"/>
        <v>0</v>
      </c>
      <c r="AM47" s="1">
        <f t="shared" si="87"/>
        <v>0</v>
      </c>
      <c r="AN47" s="1">
        <f t="shared" si="88"/>
        <v>0</v>
      </c>
      <c r="AO47" s="13"/>
      <c r="AP47" s="1">
        <f t="shared" si="89"/>
        <v>0</v>
      </c>
      <c r="AQ47" s="1">
        <f t="shared" si="90"/>
        <v>0</v>
      </c>
      <c r="AS47" s="12" t="s">
        <v>55</v>
      </c>
      <c r="AT47" s="1">
        <f t="shared" si="91"/>
        <v>0</v>
      </c>
      <c r="AU47" s="1"/>
      <c r="AV47" s="1"/>
      <c r="AW47" s="52">
        <f t="shared" si="92"/>
        <v>0</v>
      </c>
      <c r="AX47" s="1">
        <f t="shared" si="93"/>
        <v>0</v>
      </c>
      <c r="AY47" s="1">
        <f t="shared" si="94"/>
        <v>0</v>
      </c>
      <c r="AZ47" s="13"/>
      <c r="BA47" s="1">
        <f t="shared" si="95"/>
        <v>0</v>
      </c>
      <c r="BB47" s="1">
        <f t="shared" si="96"/>
        <v>0</v>
      </c>
      <c r="BD47" s="12" t="s">
        <v>55</v>
      </c>
      <c r="BE47" s="1">
        <f t="shared" si="97"/>
        <v>0</v>
      </c>
      <c r="BF47" s="1"/>
      <c r="BG47" s="1"/>
      <c r="BH47" s="52">
        <f t="shared" si="98"/>
        <v>0</v>
      </c>
      <c r="BI47" s="1">
        <f t="shared" si="99"/>
        <v>0</v>
      </c>
      <c r="BJ47" s="1">
        <f t="shared" si="100"/>
        <v>0</v>
      </c>
      <c r="BK47" s="13"/>
      <c r="BL47" s="1">
        <f t="shared" si="101"/>
        <v>0</v>
      </c>
      <c r="BM47" s="1">
        <f t="shared" si="102"/>
        <v>0</v>
      </c>
      <c r="BN47" s="10"/>
      <c r="BO47" s="12" t="s">
        <v>55</v>
      </c>
      <c r="BP47" s="1">
        <f t="shared" si="103"/>
        <v>0</v>
      </c>
      <c r="BQ47" s="1"/>
      <c r="BR47" s="1"/>
      <c r="BS47" s="52">
        <f t="shared" si="104"/>
        <v>0</v>
      </c>
      <c r="BT47" s="1">
        <f t="shared" si="105"/>
        <v>0</v>
      </c>
      <c r="BU47" s="1">
        <f t="shared" si="106"/>
        <v>0</v>
      </c>
      <c r="BV47" s="13"/>
      <c r="BW47" s="1">
        <f t="shared" si="107"/>
        <v>0</v>
      </c>
      <c r="BX47" s="1">
        <f t="shared" si="108"/>
        <v>0</v>
      </c>
      <c r="BY47" s="10"/>
      <c r="BZ47" s="12" t="s">
        <v>55</v>
      </c>
      <c r="CA47" s="1">
        <f t="shared" si="109"/>
        <v>0</v>
      </c>
      <c r="CB47" s="1"/>
      <c r="CC47" s="1"/>
      <c r="CD47" s="52">
        <f t="shared" si="110"/>
        <v>0</v>
      </c>
      <c r="CE47" s="1">
        <f t="shared" si="111"/>
        <v>0</v>
      </c>
      <c r="CF47" s="1">
        <f t="shared" si="112"/>
        <v>0</v>
      </c>
      <c r="CG47" s="13"/>
      <c r="CH47" s="1">
        <f t="shared" si="113"/>
        <v>0</v>
      </c>
      <c r="CI47" s="1">
        <f t="shared" si="114"/>
        <v>0</v>
      </c>
      <c r="CJ47" s="10"/>
      <c r="CK47" s="12" t="s">
        <v>55</v>
      </c>
      <c r="CL47" s="1">
        <f t="shared" si="115"/>
        <v>0</v>
      </c>
      <c r="CM47" s="1"/>
      <c r="CN47" s="1"/>
      <c r="CO47" s="52">
        <f t="shared" si="116"/>
        <v>0</v>
      </c>
      <c r="CP47" s="1">
        <f t="shared" si="117"/>
        <v>0</v>
      </c>
      <c r="CQ47" s="1">
        <f t="shared" si="118"/>
        <v>0</v>
      </c>
      <c r="CR47" s="13"/>
      <c r="CS47" s="1">
        <f t="shared" si="119"/>
        <v>0</v>
      </c>
      <c r="CT47" s="1">
        <f t="shared" si="120"/>
        <v>0</v>
      </c>
      <c r="CU47" s="10"/>
      <c r="CV47" s="12" t="s">
        <v>55</v>
      </c>
      <c r="CW47" s="1">
        <f t="shared" si="121"/>
        <v>0</v>
      </c>
      <c r="CX47" s="1"/>
      <c r="CY47" s="1"/>
      <c r="CZ47" s="52">
        <f t="shared" si="122"/>
        <v>0</v>
      </c>
      <c r="DA47" s="1">
        <f t="shared" si="123"/>
        <v>0</v>
      </c>
      <c r="DB47" s="1">
        <f t="shared" si="124"/>
        <v>0</v>
      </c>
      <c r="DC47" s="13"/>
      <c r="DD47" s="1">
        <f t="shared" si="125"/>
        <v>0</v>
      </c>
      <c r="DE47" s="1">
        <f t="shared" si="126"/>
        <v>0</v>
      </c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</row>
    <row r="48" spans="1:126" ht="15" x14ac:dyDescent="0.25">
      <c r="L48" s="12">
        <v>14</v>
      </c>
      <c r="M48" s="1"/>
      <c r="N48" s="1">
        <f t="shared" si="73"/>
        <v>0</v>
      </c>
      <c r="O48" s="1"/>
      <c r="P48" s="52">
        <f t="shared" si="74"/>
        <v>0</v>
      </c>
      <c r="Q48" s="1">
        <f t="shared" si="75"/>
        <v>0</v>
      </c>
      <c r="R48" s="1">
        <f t="shared" si="76"/>
        <v>0</v>
      </c>
      <c r="S48" s="13"/>
      <c r="T48" s="1">
        <f t="shared" si="77"/>
        <v>0</v>
      </c>
      <c r="U48" s="1">
        <f t="shared" si="78"/>
        <v>0</v>
      </c>
      <c r="W48" s="12">
        <v>14</v>
      </c>
      <c r="X48" s="1">
        <f t="shared" si="79"/>
        <v>0</v>
      </c>
      <c r="Y48" s="1"/>
      <c r="Z48" s="1"/>
      <c r="AA48" s="52">
        <f t="shared" si="80"/>
        <v>0</v>
      </c>
      <c r="AB48" s="1">
        <f t="shared" si="81"/>
        <v>0</v>
      </c>
      <c r="AC48" s="1">
        <f t="shared" si="82"/>
        <v>0</v>
      </c>
      <c r="AD48" s="13"/>
      <c r="AE48" s="1">
        <f t="shared" si="83"/>
        <v>0</v>
      </c>
      <c r="AF48" s="1">
        <f t="shared" si="84"/>
        <v>0</v>
      </c>
      <c r="AH48" s="12">
        <v>14</v>
      </c>
      <c r="AI48" s="1">
        <f t="shared" si="85"/>
        <v>0</v>
      </c>
      <c r="AJ48" s="1"/>
      <c r="AK48" s="1"/>
      <c r="AL48" s="52">
        <f t="shared" si="86"/>
        <v>0</v>
      </c>
      <c r="AM48" s="1">
        <f t="shared" si="87"/>
        <v>0</v>
      </c>
      <c r="AN48" s="1">
        <f t="shared" si="88"/>
        <v>0</v>
      </c>
      <c r="AO48" s="13"/>
      <c r="AP48" s="1">
        <f t="shared" si="89"/>
        <v>0</v>
      </c>
      <c r="AQ48" s="1">
        <f t="shared" si="90"/>
        <v>0</v>
      </c>
      <c r="AS48" s="12">
        <v>14</v>
      </c>
      <c r="AT48" s="1">
        <f t="shared" si="91"/>
        <v>0</v>
      </c>
      <c r="AU48" s="1"/>
      <c r="AV48" s="1"/>
      <c r="AW48" s="52">
        <f t="shared" si="92"/>
        <v>0</v>
      </c>
      <c r="AX48" s="1">
        <f t="shared" si="93"/>
        <v>0</v>
      </c>
      <c r="AY48" s="1">
        <f t="shared" si="94"/>
        <v>0</v>
      </c>
      <c r="AZ48" s="13"/>
      <c r="BA48" s="1">
        <f t="shared" si="95"/>
        <v>0</v>
      </c>
      <c r="BB48" s="1">
        <f t="shared" si="96"/>
        <v>0</v>
      </c>
      <c r="BD48" s="12">
        <v>14</v>
      </c>
      <c r="BE48" s="1">
        <f t="shared" si="97"/>
        <v>0</v>
      </c>
      <c r="BF48" s="1"/>
      <c r="BG48" s="1"/>
      <c r="BH48" s="52">
        <f t="shared" si="98"/>
        <v>0</v>
      </c>
      <c r="BI48" s="1">
        <f t="shared" si="99"/>
        <v>0</v>
      </c>
      <c r="BJ48" s="1">
        <f t="shared" si="100"/>
        <v>0</v>
      </c>
      <c r="BK48" s="13"/>
      <c r="BL48" s="1">
        <f t="shared" si="101"/>
        <v>0</v>
      </c>
      <c r="BM48" s="1">
        <f t="shared" si="102"/>
        <v>0</v>
      </c>
      <c r="BN48" s="10"/>
      <c r="BO48" s="12">
        <v>14</v>
      </c>
      <c r="BP48" s="1">
        <f t="shared" si="103"/>
        <v>0</v>
      </c>
      <c r="BQ48" s="1"/>
      <c r="BR48" s="1"/>
      <c r="BS48" s="52">
        <f t="shared" si="104"/>
        <v>0</v>
      </c>
      <c r="BT48" s="1">
        <f t="shared" si="105"/>
        <v>0</v>
      </c>
      <c r="BU48" s="1">
        <f t="shared" si="106"/>
        <v>0</v>
      </c>
      <c r="BV48" s="13"/>
      <c r="BW48" s="1">
        <f t="shared" si="107"/>
        <v>0</v>
      </c>
      <c r="BX48" s="1">
        <f t="shared" si="108"/>
        <v>0</v>
      </c>
      <c r="BY48" s="10"/>
      <c r="BZ48" s="12">
        <v>14</v>
      </c>
      <c r="CA48" s="1">
        <f t="shared" si="109"/>
        <v>0</v>
      </c>
      <c r="CB48" s="1"/>
      <c r="CC48" s="1"/>
      <c r="CD48" s="52">
        <f t="shared" si="110"/>
        <v>0</v>
      </c>
      <c r="CE48" s="1">
        <f t="shared" si="111"/>
        <v>0</v>
      </c>
      <c r="CF48" s="1">
        <f t="shared" si="112"/>
        <v>0</v>
      </c>
      <c r="CG48" s="13"/>
      <c r="CH48" s="1">
        <f t="shared" si="113"/>
        <v>0</v>
      </c>
      <c r="CI48" s="1">
        <f t="shared" si="114"/>
        <v>0</v>
      </c>
      <c r="CJ48" s="10"/>
      <c r="CK48" s="12">
        <v>14</v>
      </c>
      <c r="CL48" s="1">
        <f t="shared" si="115"/>
        <v>0</v>
      </c>
      <c r="CM48" s="1"/>
      <c r="CN48" s="1"/>
      <c r="CO48" s="52">
        <f t="shared" si="116"/>
        <v>0</v>
      </c>
      <c r="CP48" s="1">
        <f t="shared" si="117"/>
        <v>0</v>
      </c>
      <c r="CQ48" s="1">
        <f t="shared" si="118"/>
        <v>0</v>
      </c>
      <c r="CR48" s="13"/>
      <c r="CS48" s="1">
        <f t="shared" si="119"/>
        <v>0</v>
      </c>
      <c r="CT48" s="1">
        <f t="shared" si="120"/>
        <v>0</v>
      </c>
      <c r="CU48" s="10"/>
      <c r="CV48" s="12">
        <v>14</v>
      </c>
      <c r="CW48" s="1">
        <f t="shared" si="121"/>
        <v>0</v>
      </c>
      <c r="CX48" s="1"/>
      <c r="CY48" s="1"/>
      <c r="CZ48" s="52">
        <f t="shared" si="122"/>
        <v>0</v>
      </c>
      <c r="DA48" s="1">
        <f t="shared" si="123"/>
        <v>0</v>
      </c>
      <c r="DB48" s="1">
        <f t="shared" si="124"/>
        <v>0</v>
      </c>
      <c r="DC48" s="13"/>
      <c r="DD48" s="1">
        <f t="shared" si="125"/>
        <v>0</v>
      </c>
      <c r="DE48" s="1">
        <f t="shared" si="126"/>
        <v>0</v>
      </c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</row>
    <row r="49" spans="12:126" ht="15" x14ac:dyDescent="0.25">
      <c r="L49" s="12">
        <v>17</v>
      </c>
      <c r="M49" s="1"/>
      <c r="N49" s="1">
        <f t="shared" si="73"/>
        <v>0</v>
      </c>
      <c r="O49" s="1"/>
      <c r="P49" s="52">
        <f t="shared" si="74"/>
        <v>0</v>
      </c>
      <c r="Q49" s="1">
        <f t="shared" si="75"/>
        <v>0</v>
      </c>
      <c r="R49" s="1">
        <f t="shared" si="76"/>
        <v>0</v>
      </c>
      <c r="S49" s="13">
        <v>0.08</v>
      </c>
      <c r="T49" s="1">
        <f t="shared" si="77"/>
        <v>0</v>
      </c>
      <c r="U49" s="1">
        <f t="shared" si="78"/>
        <v>0</v>
      </c>
      <c r="W49" s="12">
        <v>17</v>
      </c>
      <c r="X49" s="1">
        <f t="shared" si="79"/>
        <v>0</v>
      </c>
      <c r="Y49" s="1"/>
      <c r="Z49" s="1"/>
      <c r="AA49" s="52">
        <f t="shared" si="80"/>
        <v>0</v>
      </c>
      <c r="AB49" s="1">
        <f t="shared" si="81"/>
        <v>0</v>
      </c>
      <c r="AC49" s="1">
        <f t="shared" si="82"/>
        <v>0</v>
      </c>
      <c r="AD49" s="13">
        <v>0.08</v>
      </c>
      <c r="AE49" s="1">
        <f t="shared" si="83"/>
        <v>0</v>
      </c>
      <c r="AF49" s="1">
        <f t="shared" si="84"/>
        <v>0</v>
      </c>
      <c r="AH49" s="12">
        <v>17</v>
      </c>
      <c r="AI49" s="1">
        <f t="shared" si="85"/>
        <v>0</v>
      </c>
      <c r="AJ49" s="1"/>
      <c r="AK49" s="1"/>
      <c r="AL49" s="52">
        <f t="shared" si="86"/>
        <v>0</v>
      </c>
      <c r="AM49" s="1">
        <f t="shared" si="87"/>
        <v>0</v>
      </c>
      <c r="AN49" s="1">
        <f t="shared" si="88"/>
        <v>0</v>
      </c>
      <c r="AO49" s="13">
        <v>0.08</v>
      </c>
      <c r="AP49" s="1">
        <f t="shared" si="89"/>
        <v>0</v>
      </c>
      <c r="AQ49" s="1">
        <f t="shared" si="90"/>
        <v>0</v>
      </c>
      <c r="AS49" s="12">
        <v>17</v>
      </c>
      <c r="AT49" s="1">
        <f t="shared" si="91"/>
        <v>0</v>
      </c>
      <c r="AU49" s="1"/>
      <c r="AV49" s="1"/>
      <c r="AW49" s="52">
        <f t="shared" si="92"/>
        <v>0</v>
      </c>
      <c r="AX49" s="1">
        <f t="shared" si="93"/>
        <v>0</v>
      </c>
      <c r="AY49" s="1">
        <f t="shared" si="94"/>
        <v>0</v>
      </c>
      <c r="AZ49" s="13">
        <v>0.08</v>
      </c>
      <c r="BA49" s="1">
        <f t="shared" si="95"/>
        <v>0</v>
      </c>
      <c r="BB49" s="1">
        <f t="shared" si="96"/>
        <v>0</v>
      </c>
      <c r="BD49" s="12">
        <v>17</v>
      </c>
      <c r="BE49" s="1">
        <f t="shared" si="97"/>
        <v>0</v>
      </c>
      <c r="BF49" s="1"/>
      <c r="BG49" s="1"/>
      <c r="BH49" s="52">
        <f t="shared" si="98"/>
        <v>0</v>
      </c>
      <c r="BI49" s="1">
        <f t="shared" si="99"/>
        <v>0</v>
      </c>
      <c r="BJ49" s="1">
        <f t="shared" si="100"/>
        <v>0</v>
      </c>
      <c r="BK49" s="13">
        <v>0.08</v>
      </c>
      <c r="BL49" s="1">
        <f t="shared" si="101"/>
        <v>0</v>
      </c>
      <c r="BM49" s="1">
        <f t="shared" si="102"/>
        <v>0</v>
      </c>
      <c r="BN49" s="10"/>
      <c r="BO49" s="12">
        <v>17</v>
      </c>
      <c r="BP49" s="1">
        <f t="shared" si="103"/>
        <v>0</v>
      </c>
      <c r="BQ49" s="1"/>
      <c r="BR49" s="1"/>
      <c r="BS49" s="52">
        <f t="shared" si="104"/>
        <v>0</v>
      </c>
      <c r="BT49" s="1">
        <f t="shared" si="105"/>
        <v>0</v>
      </c>
      <c r="BU49" s="1">
        <f t="shared" si="106"/>
        <v>0</v>
      </c>
      <c r="BV49" s="13">
        <v>0.08</v>
      </c>
      <c r="BW49" s="1">
        <f t="shared" si="107"/>
        <v>0</v>
      </c>
      <c r="BX49" s="1">
        <f t="shared" si="108"/>
        <v>0</v>
      </c>
      <c r="BY49" s="10"/>
      <c r="BZ49" s="12">
        <v>17</v>
      </c>
      <c r="CA49" s="1">
        <f t="shared" si="109"/>
        <v>0</v>
      </c>
      <c r="CB49" s="1"/>
      <c r="CC49" s="1"/>
      <c r="CD49" s="52">
        <f t="shared" si="110"/>
        <v>0</v>
      </c>
      <c r="CE49" s="1">
        <f t="shared" si="111"/>
        <v>0</v>
      </c>
      <c r="CF49" s="1">
        <f t="shared" si="112"/>
        <v>0</v>
      </c>
      <c r="CG49" s="13">
        <v>0.08</v>
      </c>
      <c r="CH49" s="1">
        <f t="shared" si="113"/>
        <v>0</v>
      </c>
      <c r="CI49" s="1">
        <f t="shared" si="114"/>
        <v>0</v>
      </c>
      <c r="CJ49" s="10"/>
      <c r="CK49" s="12">
        <v>17</v>
      </c>
      <c r="CL49" s="1">
        <f t="shared" si="115"/>
        <v>0</v>
      </c>
      <c r="CM49" s="1"/>
      <c r="CN49" s="1"/>
      <c r="CO49" s="52">
        <f t="shared" si="116"/>
        <v>0</v>
      </c>
      <c r="CP49" s="1">
        <f t="shared" si="117"/>
        <v>0</v>
      </c>
      <c r="CQ49" s="1">
        <f t="shared" si="118"/>
        <v>0</v>
      </c>
      <c r="CR49" s="13">
        <v>0.08</v>
      </c>
      <c r="CS49" s="1">
        <f t="shared" si="119"/>
        <v>0</v>
      </c>
      <c r="CT49" s="1">
        <f t="shared" si="120"/>
        <v>0</v>
      </c>
      <c r="CU49" s="10"/>
      <c r="CV49" s="12">
        <v>17</v>
      </c>
      <c r="CW49" s="1">
        <f t="shared" si="121"/>
        <v>0</v>
      </c>
      <c r="CX49" s="1"/>
      <c r="CY49" s="1"/>
      <c r="CZ49" s="52">
        <f t="shared" si="122"/>
        <v>0</v>
      </c>
      <c r="DA49" s="1">
        <f t="shared" si="123"/>
        <v>0</v>
      </c>
      <c r="DB49" s="1">
        <f t="shared" si="124"/>
        <v>0</v>
      </c>
      <c r="DC49" s="13">
        <v>0.08</v>
      </c>
      <c r="DD49" s="1">
        <f t="shared" si="125"/>
        <v>0</v>
      </c>
      <c r="DE49" s="1">
        <f t="shared" si="126"/>
        <v>0</v>
      </c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</row>
    <row r="50" spans="12:126" ht="15" x14ac:dyDescent="0.25">
      <c r="L50" s="12">
        <v>42</v>
      </c>
      <c r="M50" s="1"/>
      <c r="N50" s="1">
        <f t="shared" si="73"/>
        <v>0</v>
      </c>
      <c r="O50" s="1"/>
      <c r="P50" s="52">
        <f t="shared" si="74"/>
        <v>0</v>
      </c>
      <c r="Q50" s="1">
        <f t="shared" si="75"/>
        <v>0</v>
      </c>
      <c r="R50" s="1">
        <f t="shared" si="76"/>
        <v>0</v>
      </c>
      <c r="S50" s="13">
        <v>0.12</v>
      </c>
      <c r="T50" s="1">
        <f t="shared" si="77"/>
        <v>0</v>
      </c>
      <c r="U50" s="1">
        <f t="shared" si="78"/>
        <v>0</v>
      </c>
      <c r="W50" s="12">
        <v>42</v>
      </c>
      <c r="X50" s="1">
        <f t="shared" si="79"/>
        <v>0</v>
      </c>
      <c r="Y50" s="1"/>
      <c r="Z50" s="1"/>
      <c r="AA50" s="52">
        <f t="shared" si="80"/>
        <v>0</v>
      </c>
      <c r="AB50" s="1">
        <f t="shared" si="81"/>
        <v>0</v>
      </c>
      <c r="AC50" s="1">
        <f t="shared" si="82"/>
        <v>0</v>
      </c>
      <c r="AD50" s="13">
        <v>0.12</v>
      </c>
      <c r="AE50" s="1">
        <f t="shared" si="83"/>
        <v>0</v>
      </c>
      <c r="AF50" s="1">
        <f t="shared" si="84"/>
        <v>0</v>
      </c>
      <c r="AH50" s="12">
        <v>42</v>
      </c>
      <c r="AI50" s="1">
        <f t="shared" si="85"/>
        <v>0</v>
      </c>
      <c r="AJ50" s="1"/>
      <c r="AK50" s="1"/>
      <c r="AL50" s="52">
        <f t="shared" si="86"/>
        <v>0</v>
      </c>
      <c r="AM50" s="1">
        <f t="shared" si="87"/>
        <v>0</v>
      </c>
      <c r="AN50" s="1">
        <f t="shared" si="88"/>
        <v>0</v>
      </c>
      <c r="AO50" s="13">
        <v>0.12</v>
      </c>
      <c r="AP50" s="1">
        <f t="shared" si="89"/>
        <v>0</v>
      </c>
      <c r="AQ50" s="1">
        <f t="shared" si="90"/>
        <v>0</v>
      </c>
      <c r="AS50" s="12">
        <v>42</v>
      </c>
      <c r="AT50" s="1">
        <f t="shared" si="91"/>
        <v>0</v>
      </c>
      <c r="AU50" s="1"/>
      <c r="AV50" s="1"/>
      <c r="AW50" s="52">
        <f t="shared" si="92"/>
        <v>0</v>
      </c>
      <c r="AX50" s="1">
        <f t="shared" si="93"/>
        <v>0</v>
      </c>
      <c r="AY50" s="1">
        <f t="shared" si="94"/>
        <v>0</v>
      </c>
      <c r="AZ50" s="13">
        <v>0.12</v>
      </c>
      <c r="BA50" s="1">
        <f t="shared" si="95"/>
        <v>0</v>
      </c>
      <c r="BB50" s="1">
        <f t="shared" si="96"/>
        <v>0</v>
      </c>
      <c r="BD50" s="12">
        <v>42</v>
      </c>
      <c r="BE50" s="1">
        <f t="shared" si="97"/>
        <v>0</v>
      </c>
      <c r="BF50" s="1"/>
      <c r="BG50" s="1"/>
      <c r="BH50" s="52">
        <f t="shared" si="98"/>
        <v>0</v>
      </c>
      <c r="BI50" s="1">
        <f t="shared" si="99"/>
        <v>0</v>
      </c>
      <c r="BJ50" s="1">
        <f t="shared" si="100"/>
        <v>0</v>
      </c>
      <c r="BK50" s="13">
        <v>0.12</v>
      </c>
      <c r="BL50" s="1">
        <f t="shared" si="101"/>
        <v>0</v>
      </c>
      <c r="BM50" s="1">
        <f t="shared" si="102"/>
        <v>0</v>
      </c>
      <c r="BN50" s="10"/>
      <c r="BO50" s="12">
        <v>42</v>
      </c>
      <c r="BP50" s="1">
        <f t="shared" si="103"/>
        <v>0</v>
      </c>
      <c r="BQ50" s="1"/>
      <c r="BR50" s="1"/>
      <c r="BS50" s="52">
        <f t="shared" si="104"/>
        <v>0</v>
      </c>
      <c r="BT50" s="1">
        <f t="shared" si="105"/>
        <v>0</v>
      </c>
      <c r="BU50" s="1">
        <f t="shared" si="106"/>
        <v>0</v>
      </c>
      <c r="BV50" s="13">
        <v>0.12</v>
      </c>
      <c r="BW50" s="1">
        <f t="shared" si="107"/>
        <v>0</v>
      </c>
      <c r="BX50" s="1">
        <f t="shared" si="108"/>
        <v>0</v>
      </c>
      <c r="BY50" s="10"/>
      <c r="BZ50" s="12">
        <v>42</v>
      </c>
      <c r="CA50" s="1">
        <f t="shared" si="109"/>
        <v>0</v>
      </c>
      <c r="CB50" s="1"/>
      <c r="CC50" s="1"/>
      <c r="CD50" s="52">
        <f t="shared" si="110"/>
        <v>0</v>
      </c>
      <c r="CE50" s="1">
        <f t="shared" si="111"/>
        <v>0</v>
      </c>
      <c r="CF50" s="1">
        <f t="shared" si="112"/>
        <v>0</v>
      </c>
      <c r="CG50" s="13">
        <v>0.12</v>
      </c>
      <c r="CH50" s="1">
        <f t="shared" si="113"/>
        <v>0</v>
      </c>
      <c r="CI50" s="1">
        <f t="shared" si="114"/>
        <v>0</v>
      </c>
      <c r="CJ50" s="10"/>
      <c r="CK50" s="12">
        <v>42</v>
      </c>
      <c r="CL50" s="1">
        <f t="shared" si="115"/>
        <v>0</v>
      </c>
      <c r="CM50" s="1"/>
      <c r="CN50" s="1"/>
      <c r="CO50" s="52">
        <f t="shared" si="116"/>
        <v>0</v>
      </c>
      <c r="CP50" s="1">
        <f t="shared" si="117"/>
        <v>0</v>
      </c>
      <c r="CQ50" s="1">
        <f t="shared" si="118"/>
        <v>0</v>
      </c>
      <c r="CR50" s="13">
        <v>0.12</v>
      </c>
      <c r="CS50" s="1">
        <f t="shared" si="119"/>
        <v>0</v>
      </c>
      <c r="CT50" s="1">
        <f t="shared" si="120"/>
        <v>0</v>
      </c>
      <c r="CU50" s="10"/>
      <c r="CV50" s="12">
        <v>42</v>
      </c>
      <c r="CW50" s="1">
        <f t="shared" si="121"/>
        <v>0</v>
      </c>
      <c r="CX50" s="1"/>
      <c r="CY50" s="1"/>
      <c r="CZ50" s="52">
        <f t="shared" si="122"/>
        <v>0</v>
      </c>
      <c r="DA50" s="1">
        <f t="shared" si="123"/>
        <v>0</v>
      </c>
      <c r="DB50" s="1">
        <f t="shared" si="124"/>
        <v>0</v>
      </c>
      <c r="DC50" s="13">
        <v>0.12</v>
      </c>
      <c r="DD50" s="1">
        <f t="shared" si="125"/>
        <v>0</v>
      </c>
      <c r="DE50" s="1">
        <f t="shared" si="126"/>
        <v>0</v>
      </c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</row>
    <row r="51" spans="12:126" ht="15" x14ac:dyDescent="0.25">
      <c r="L51" s="12">
        <v>43.1</v>
      </c>
      <c r="M51" s="1"/>
      <c r="N51" s="1">
        <f t="shared" si="73"/>
        <v>0</v>
      </c>
      <c r="O51" s="1"/>
      <c r="P51" s="52">
        <f t="shared" si="74"/>
        <v>0</v>
      </c>
      <c r="Q51" s="1">
        <f t="shared" si="75"/>
        <v>0</v>
      </c>
      <c r="R51" s="1">
        <f t="shared" si="76"/>
        <v>0</v>
      </c>
      <c r="S51" s="13">
        <v>0.3</v>
      </c>
      <c r="T51" s="1">
        <f t="shared" si="77"/>
        <v>0</v>
      </c>
      <c r="U51" s="1">
        <f t="shared" si="78"/>
        <v>0</v>
      </c>
      <c r="W51" s="12">
        <v>43.1</v>
      </c>
      <c r="X51" s="1">
        <f t="shared" si="79"/>
        <v>0</v>
      </c>
      <c r="Y51" s="1"/>
      <c r="Z51" s="1"/>
      <c r="AA51" s="52">
        <f t="shared" si="80"/>
        <v>0</v>
      </c>
      <c r="AB51" s="1">
        <f t="shared" si="81"/>
        <v>0</v>
      </c>
      <c r="AC51" s="1">
        <f t="shared" si="82"/>
        <v>0</v>
      </c>
      <c r="AD51" s="13">
        <v>0.3</v>
      </c>
      <c r="AE51" s="1">
        <f t="shared" si="83"/>
        <v>0</v>
      </c>
      <c r="AF51" s="1">
        <f t="shared" si="84"/>
        <v>0</v>
      </c>
      <c r="AH51" s="12">
        <v>43.1</v>
      </c>
      <c r="AI51" s="1">
        <f t="shared" si="85"/>
        <v>0</v>
      </c>
      <c r="AJ51" s="1"/>
      <c r="AK51" s="1"/>
      <c r="AL51" s="52">
        <f t="shared" si="86"/>
        <v>0</v>
      </c>
      <c r="AM51" s="1">
        <f t="shared" si="87"/>
        <v>0</v>
      </c>
      <c r="AN51" s="1">
        <f t="shared" si="88"/>
        <v>0</v>
      </c>
      <c r="AO51" s="13">
        <v>0.3</v>
      </c>
      <c r="AP51" s="1">
        <f t="shared" si="89"/>
        <v>0</v>
      </c>
      <c r="AQ51" s="1">
        <f t="shared" si="90"/>
        <v>0</v>
      </c>
      <c r="AS51" s="12">
        <v>43.1</v>
      </c>
      <c r="AT51" s="1">
        <f t="shared" si="91"/>
        <v>0</v>
      </c>
      <c r="AU51" s="1"/>
      <c r="AV51" s="1"/>
      <c r="AW51" s="52">
        <f t="shared" si="92"/>
        <v>0</v>
      </c>
      <c r="AX51" s="1">
        <f t="shared" si="93"/>
        <v>0</v>
      </c>
      <c r="AY51" s="1">
        <f t="shared" si="94"/>
        <v>0</v>
      </c>
      <c r="AZ51" s="13">
        <v>0.3</v>
      </c>
      <c r="BA51" s="1">
        <f t="shared" si="95"/>
        <v>0</v>
      </c>
      <c r="BB51" s="1">
        <f t="shared" si="96"/>
        <v>0</v>
      </c>
      <c r="BD51" s="12">
        <v>43.1</v>
      </c>
      <c r="BE51" s="1">
        <f t="shared" si="97"/>
        <v>0</v>
      </c>
      <c r="BF51" s="1"/>
      <c r="BG51" s="1"/>
      <c r="BH51" s="52">
        <f t="shared" si="98"/>
        <v>0</v>
      </c>
      <c r="BI51" s="1">
        <f t="shared" si="99"/>
        <v>0</v>
      </c>
      <c r="BJ51" s="1">
        <f t="shared" si="100"/>
        <v>0</v>
      </c>
      <c r="BK51" s="13">
        <v>0.3</v>
      </c>
      <c r="BL51" s="1">
        <f t="shared" si="101"/>
        <v>0</v>
      </c>
      <c r="BM51" s="1">
        <f t="shared" si="102"/>
        <v>0</v>
      </c>
      <c r="BN51" s="10"/>
      <c r="BO51" s="12">
        <v>43.1</v>
      </c>
      <c r="BP51" s="1">
        <f t="shared" si="103"/>
        <v>0</v>
      </c>
      <c r="BQ51" s="1"/>
      <c r="BR51" s="1"/>
      <c r="BS51" s="52">
        <f t="shared" si="104"/>
        <v>0</v>
      </c>
      <c r="BT51" s="1">
        <f t="shared" si="105"/>
        <v>0</v>
      </c>
      <c r="BU51" s="1">
        <f t="shared" si="106"/>
        <v>0</v>
      </c>
      <c r="BV51" s="13">
        <v>0.3</v>
      </c>
      <c r="BW51" s="1">
        <f t="shared" si="107"/>
        <v>0</v>
      </c>
      <c r="BX51" s="1">
        <f t="shared" si="108"/>
        <v>0</v>
      </c>
      <c r="BY51" s="10"/>
      <c r="BZ51" s="12">
        <v>43.1</v>
      </c>
      <c r="CA51" s="1">
        <f t="shared" si="109"/>
        <v>0</v>
      </c>
      <c r="CB51" s="1"/>
      <c r="CC51" s="1"/>
      <c r="CD51" s="52">
        <f t="shared" si="110"/>
        <v>0</v>
      </c>
      <c r="CE51" s="1">
        <f t="shared" si="111"/>
        <v>0</v>
      </c>
      <c r="CF51" s="1">
        <f t="shared" si="112"/>
        <v>0</v>
      </c>
      <c r="CG51" s="13">
        <v>0.3</v>
      </c>
      <c r="CH51" s="1">
        <f t="shared" si="113"/>
        <v>0</v>
      </c>
      <c r="CI51" s="1">
        <f t="shared" si="114"/>
        <v>0</v>
      </c>
      <c r="CJ51" s="10"/>
      <c r="CK51" s="12">
        <v>43.1</v>
      </c>
      <c r="CL51" s="1">
        <f t="shared" si="115"/>
        <v>0</v>
      </c>
      <c r="CM51" s="1"/>
      <c r="CN51" s="1"/>
      <c r="CO51" s="52">
        <f t="shared" si="116"/>
        <v>0</v>
      </c>
      <c r="CP51" s="1">
        <f t="shared" si="117"/>
        <v>0</v>
      </c>
      <c r="CQ51" s="1">
        <f t="shared" si="118"/>
        <v>0</v>
      </c>
      <c r="CR51" s="13">
        <v>0.3</v>
      </c>
      <c r="CS51" s="1">
        <f t="shared" si="119"/>
        <v>0</v>
      </c>
      <c r="CT51" s="1">
        <f t="shared" si="120"/>
        <v>0</v>
      </c>
      <c r="CU51" s="10"/>
      <c r="CV51" s="12">
        <v>43.1</v>
      </c>
      <c r="CW51" s="1">
        <f t="shared" si="121"/>
        <v>0</v>
      </c>
      <c r="CX51" s="1"/>
      <c r="CY51" s="1"/>
      <c r="CZ51" s="52">
        <f t="shared" si="122"/>
        <v>0</v>
      </c>
      <c r="DA51" s="1">
        <f t="shared" si="123"/>
        <v>0</v>
      </c>
      <c r="DB51" s="1">
        <f t="shared" si="124"/>
        <v>0</v>
      </c>
      <c r="DC51" s="13">
        <v>0.3</v>
      </c>
      <c r="DD51" s="1">
        <f t="shared" si="125"/>
        <v>0</v>
      </c>
      <c r="DE51" s="1">
        <f t="shared" si="126"/>
        <v>0</v>
      </c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</row>
    <row r="52" spans="12:126" ht="15" x14ac:dyDescent="0.25">
      <c r="L52" s="12">
        <v>43.2</v>
      </c>
      <c r="M52" s="1"/>
      <c r="N52" s="1">
        <f t="shared" si="73"/>
        <v>0</v>
      </c>
      <c r="O52" s="1"/>
      <c r="P52" s="52">
        <f t="shared" si="74"/>
        <v>0</v>
      </c>
      <c r="Q52" s="1">
        <f t="shared" si="75"/>
        <v>0</v>
      </c>
      <c r="R52" s="1">
        <f t="shared" si="76"/>
        <v>0</v>
      </c>
      <c r="S52" s="13">
        <v>0.5</v>
      </c>
      <c r="T52" s="1">
        <f t="shared" si="77"/>
        <v>0</v>
      </c>
      <c r="U52" s="1">
        <f t="shared" si="78"/>
        <v>0</v>
      </c>
      <c r="W52" s="12">
        <v>43.2</v>
      </c>
      <c r="X52" s="1">
        <f t="shared" si="79"/>
        <v>0</v>
      </c>
      <c r="Y52" s="1"/>
      <c r="Z52" s="1"/>
      <c r="AA52" s="52">
        <f t="shared" si="80"/>
        <v>0</v>
      </c>
      <c r="AB52" s="1">
        <f t="shared" si="81"/>
        <v>0</v>
      </c>
      <c r="AC52" s="1">
        <f t="shared" si="82"/>
        <v>0</v>
      </c>
      <c r="AD52" s="13">
        <v>0.5</v>
      </c>
      <c r="AE52" s="1">
        <f t="shared" si="83"/>
        <v>0</v>
      </c>
      <c r="AF52" s="1">
        <f t="shared" si="84"/>
        <v>0</v>
      </c>
      <c r="AH52" s="12">
        <v>43.2</v>
      </c>
      <c r="AI52" s="1">
        <f t="shared" si="85"/>
        <v>0</v>
      </c>
      <c r="AJ52" s="1"/>
      <c r="AK52" s="1"/>
      <c r="AL52" s="52">
        <f t="shared" si="86"/>
        <v>0</v>
      </c>
      <c r="AM52" s="1">
        <f t="shared" si="87"/>
        <v>0</v>
      </c>
      <c r="AN52" s="1">
        <f t="shared" si="88"/>
        <v>0</v>
      </c>
      <c r="AO52" s="13">
        <v>0.5</v>
      </c>
      <c r="AP52" s="1">
        <f t="shared" si="89"/>
        <v>0</v>
      </c>
      <c r="AQ52" s="1">
        <f t="shared" si="90"/>
        <v>0</v>
      </c>
      <c r="AS52" s="12">
        <v>43.2</v>
      </c>
      <c r="AT52" s="1">
        <f t="shared" si="91"/>
        <v>0</v>
      </c>
      <c r="AU52" s="1"/>
      <c r="AV52" s="1"/>
      <c r="AW52" s="52">
        <f t="shared" si="92"/>
        <v>0</v>
      </c>
      <c r="AX52" s="1">
        <f t="shared" si="93"/>
        <v>0</v>
      </c>
      <c r="AY52" s="1">
        <f t="shared" si="94"/>
        <v>0</v>
      </c>
      <c r="AZ52" s="13">
        <v>0.5</v>
      </c>
      <c r="BA52" s="1">
        <f t="shared" si="95"/>
        <v>0</v>
      </c>
      <c r="BB52" s="1">
        <f t="shared" si="96"/>
        <v>0</v>
      </c>
      <c r="BD52" s="12">
        <v>43.2</v>
      </c>
      <c r="BE52" s="1">
        <f t="shared" si="97"/>
        <v>0</v>
      </c>
      <c r="BF52" s="1"/>
      <c r="BG52" s="1"/>
      <c r="BH52" s="52">
        <f t="shared" si="98"/>
        <v>0</v>
      </c>
      <c r="BI52" s="1">
        <f t="shared" si="99"/>
        <v>0</v>
      </c>
      <c r="BJ52" s="1">
        <f t="shared" si="100"/>
        <v>0</v>
      </c>
      <c r="BK52" s="13">
        <v>0.5</v>
      </c>
      <c r="BL52" s="1">
        <f t="shared" si="101"/>
        <v>0</v>
      </c>
      <c r="BM52" s="1">
        <f t="shared" si="102"/>
        <v>0</v>
      </c>
      <c r="BN52" s="10"/>
      <c r="BO52" s="12">
        <v>43.2</v>
      </c>
      <c r="BP52" s="1">
        <f t="shared" si="103"/>
        <v>0</v>
      </c>
      <c r="BQ52" s="1"/>
      <c r="BR52" s="1"/>
      <c r="BS52" s="52">
        <f t="shared" si="104"/>
        <v>0</v>
      </c>
      <c r="BT52" s="1">
        <f t="shared" si="105"/>
        <v>0</v>
      </c>
      <c r="BU52" s="1">
        <f t="shared" si="106"/>
        <v>0</v>
      </c>
      <c r="BV52" s="13">
        <v>0.5</v>
      </c>
      <c r="BW52" s="1">
        <f t="shared" si="107"/>
        <v>0</v>
      </c>
      <c r="BX52" s="1">
        <f t="shared" si="108"/>
        <v>0</v>
      </c>
      <c r="BY52" s="10"/>
      <c r="BZ52" s="12">
        <v>43.2</v>
      </c>
      <c r="CA52" s="1">
        <f t="shared" si="109"/>
        <v>0</v>
      </c>
      <c r="CB52" s="1"/>
      <c r="CC52" s="1"/>
      <c r="CD52" s="52">
        <f t="shared" si="110"/>
        <v>0</v>
      </c>
      <c r="CE52" s="1">
        <f t="shared" si="111"/>
        <v>0</v>
      </c>
      <c r="CF52" s="1">
        <f t="shared" si="112"/>
        <v>0</v>
      </c>
      <c r="CG52" s="13">
        <v>0.5</v>
      </c>
      <c r="CH52" s="1">
        <f t="shared" si="113"/>
        <v>0</v>
      </c>
      <c r="CI52" s="1">
        <f t="shared" si="114"/>
        <v>0</v>
      </c>
      <c r="CJ52" s="10"/>
      <c r="CK52" s="12">
        <v>43.2</v>
      </c>
      <c r="CL52" s="1">
        <f t="shared" si="115"/>
        <v>0</v>
      </c>
      <c r="CM52" s="1"/>
      <c r="CN52" s="1"/>
      <c r="CO52" s="52">
        <f t="shared" si="116"/>
        <v>0</v>
      </c>
      <c r="CP52" s="1">
        <f t="shared" si="117"/>
        <v>0</v>
      </c>
      <c r="CQ52" s="1">
        <f t="shared" si="118"/>
        <v>0</v>
      </c>
      <c r="CR52" s="13">
        <v>0.5</v>
      </c>
      <c r="CS52" s="1">
        <f t="shared" si="119"/>
        <v>0</v>
      </c>
      <c r="CT52" s="1">
        <f t="shared" si="120"/>
        <v>0</v>
      </c>
      <c r="CU52" s="10"/>
      <c r="CV52" s="12">
        <v>43.2</v>
      </c>
      <c r="CW52" s="1">
        <f t="shared" si="121"/>
        <v>0</v>
      </c>
      <c r="CX52" s="1"/>
      <c r="CY52" s="1"/>
      <c r="CZ52" s="52">
        <f t="shared" si="122"/>
        <v>0</v>
      </c>
      <c r="DA52" s="1">
        <f t="shared" si="123"/>
        <v>0</v>
      </c>
      <c r="DB52" s="1">
        <f t="shared" si="124"/>
        <v>0</v>
      </c>
      <c r="DC52" s="13">
        <v>0.5</v>
      </c>
      <c r="DD52" s="1">
        <f t="shared" si="125"/>
        <v>0</v>
      </c>
      <c r="DE52" s="1">
        <f t="shared" si="126"/>
        <v>0</v>
      </c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</row>
    <row r="53" spans="12:126" ht="15" x14ac:dyDescent="0.25">
      <c r="L53" s="12">
        <v>45</v>
      </c>
      <c r="M53" s="1"/>
      <c r="N53" s="1">
        <f t="shared" si="73"/>
        <v>0</v>
      </c>
      <c r="O53" s="1"/>
      <c r="P53" s="52">
        <f t="shared" si="74"/>
        <v>0</v>
      </c>
      <c r="Q53" s="1">
        <f t="shared" si="75"/>
        <v>0</v>
      </c>
      <c r="R53" s="1">
        <f t="shared" si="76"/>
        <v>0</v>
      </c>
      <c r="S53" s="13">
        <v>0.45</v>
      </c>
      <c r="T53" s="1">
        <f t="shared" si="77"/>
        <v>0</v>
      </c>
      <c r="U53" s="1">
        <f t="shared" si="78"/>
        <v>0</v>
      </c>
      <c r="W53" s="12">
        <v>45</v>
      </c>
      <c r="X53" s="1">
        <f t="shared" si="79"/>
        <v>0</v>
      </c>
      <c r="Y53" s="1"/>
      <c r="Z53" s="1"/>
      <c r="AA53" s="52">
        <f t="shared" si="80"/>
        <v>0</v>
      </c>
      <c r="AB53" s="1">
        <f t="shared" si="81"/>
        <v>0</v>
      </c>
      <c r="AC53" s="1">
        <f t="shared" si="82"/>
        <v>0</v>
      </c>
      <c r="AD53" s="13">
        <v>0.45</v>
      </c>
      <c r="AE53" s="1">
        <f t="shared" si="83"/>
        <v>0</v>
      </c>
      <c r="AF53" s="1">
        <f t="shared" si="84"/>
        <v>0</v>
      </c>
      <c r="AH53" s="12">
        <v>45</v>
      </c>
      <c r="AI53" s="1">
        <f t="shared" si="85"/>
        <v>0</v>
      </c>
      <c r="AJ53" s="1"/>
      <c r="AK53" s="1"/>
      <c r="AL53" s="52">
        <f t="shared" si="86"/>
        <v>0</v>
      </c>
      <c r="AM53" s="1">
        <f t="shared" si="87"/>
        <v>0</v>
      </c>
      <c r="AN53" s="1">
        <f t="shared" si="88"/>
        <v>0</v>
      </c>
      <c r="AO53" s="13">
        <v>0.45</v>
      </c>
      <c r="AP53" s="1">
        <f t="shared" si="89"/>
        <v>0</v>
      </c>
      <c r="AQ53" s="1">
        <f t="shared" si="90"/>
        <v>0</v>
      </c>
      <c r="AS53" s="12">
        <v>45</v>
      </c>
      <c r="AT53" s="1">
        <f t="shared" si="91"/>
        <v>0</v>
      </c>
      <c r="AU53" s="1"/>
      <c r="AV53" s="1"/>
      <c r="AW53" s="52">
        <f t="shared" si="92"/>
        <v>0</v>
      </c>
      <c r="AX53" s="1">
        <f t="shared" si="93"/>
        <v>0</v>
      </c>
      <c r="AY53" s="1">
        <f t="shared" si="94"/>
        <v>0</v>
      </c>
      <c r="AZ53" s="13">
        <v>0.45</v>
      </c>
      <c r="BA53" s="1">
        <f t="shared" si="95"/>
        <v>0</v>
      </c>
      <c r="BB53" s="1">
        <f t="shared" si="96"/>
        <v>0</v>
      </c>
      <c r="BD53" s="12">
        <v>45</v>
      </c>
      <c r="BE53" s="1">
        <f t="shared" si="97"/>
        <v>0</v>
      </c>
      <c r="BF53" s="1"/>
      <c r="BG53" s="1"/>
      <c r="BH53" s="52">
        <f t="shared" si="98"/>
        <v>0</v>
      </c>
      <c r="BI53" s="1">
        <f t="shared" si="99"/>
        <v>0</v>
      </c>
      <c r="BJ53" s="1">
        <f t="shared" si="100"/>
        <v>0</v>
      </c>
      <c r="BK53" s="13">
        <v>0.45</v>
      </c>
      <c r="BL53" s="1">
        <f t="shared" si="101"/>
        <v>0</v>
      </c>
      <c r="BM53" s="1">
        <f t="shared" si="102"/>
        <v>0</v>
      </c>
      <c r="BN53" s="10"/>
      <c r="BO53" s="12">
        <v>45</v>
      </c>
      <c r="BP53" s="1">
        <f t="shared" si="103"/>
        <v>0</v>
      </c>
      <c r="BQ53" s="1"/>
      <c r="BR53" s="1"/>
      <c r="BS53" s="52">
        <f t="shared" si="104"/>
        <v>0</v>
      </c>
      <c r="BT53" s="1">
        <f t="shared" si="105"/>
        <v>0</v>
      </c>
      <c r="BU53" s="1">
        <f t="shared" si="106"/>
        <v>0</v>
      </c>
      <c r="BV53" s="13">
        <v>0.45</v>
      </c>
      <c r="BW53" s="1">
        <f t="shared" si="107"/>
        <v>0</v>
      </c>
      <c r="BX53" s="1">
        <f t="shared" si="108"/>
        <v>0</v>
      </c>
      <c r="BY53" s="10"/>
      <c r="BZ53" s="12">
        <v>45</v>
      </c>
      <c r="CA53" s="1">
        <f t="shared" si="109"/>
        <v>0</v>
      </c>
      <c r="CB53" s="1"/>
      <c r="CC53" s="1"/>
      <c r="CD53" s="52">
        <f t="shared" si="110"/>
        <v>0</v>
      </c>
      <c r="CE53" s="1">
        <f t="shared" si="111"/>
        <v>0</v>
      </c>
      <c r="CF53" s="1">
        <f t="shared" si="112"/>
        <v>0</v>
      </c>
      <c r="CG53" s="13">
        <v>0.45</v>
      </c>
      <c r="CH53" s="1">
        <f t="shared" si="113"/>
        <v>0</v>
      </c>
      <c r="CI53" s="1">
        <f t="shared" si="114"/>
        <v>0</v>
      </c>
      <c r="CJ53" s="10"/>
      <c r="CK53" s="12">
        <v>45</v>
      </c>
      <c r="CL53" s="1">
        <f t="shared" si="115"/>
        <v>0</v>
      </c>
      <c r="CM53" s="1"/>
      <c r="CN53" s="1"/>
      <c r="CO53" s="52">
        <f t="shared" si="116"/>
        <v>0</v>
      </c>
      <c r="CP53" s="1">
        <f t="shared" si="117"/>
        <v>0</v>
      </c>
      <c r="CQ53" s="1">
        <f t="shared" si="118"/>
        <v>0</v>
      </c>
      <c r="CR53" s="13">
        <v>0.45</v>
      </c>
      <c r="CS53" s="1">
        <f t="shared" si="119"/>
        <v>0</v>
      </c>
      <c r="CT53" s="1">
        <f t="shared" si="120"/>
        <v>0</v>
      </c>
      <c r="CU53" s="10"/>
      <c r="CV53" s="12">
        <v>45</v>
      </c>
      <c r="CW53" s="1">
        <f t="shared" si="121"/>
        <v>0</v>
      </c>
      <c r="CX53" s="1"/>
      <c r="CY53" s="1"/>
      <c r="CZ53" s="52">
        <f t="shared" si="122"/>
        <v>0</v>
      </c>
      <c r="DA53" s="1">
        <f t="shared" si="123"/>
        <v>0</v>
      </c>
      <c r="DB53" s="1">
        <f t="shared" si="124"/>
        <v>0</v>
      </c>
      <c r="DC53" s="13">
        <v>0.45</v>
      </c>
      <c r="DD53" s="1">
        <f t="shared" si="125"/>
        <v>0</v>
      </c>
      <c r="DE53" s="1">
        <f t="shared" si="126"/>
        <v>0</v>
      </c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</row>
    <row r="54" spans="12:126" ht="15" x14ac:dyDescent="0.25">
      <c r="L54" s="12">
        <v>46</v>
      </c>
      <c r="M54" s="1"/>
      <c r="N54" s="1">
        <f t="shared" si="73"/>
        <v>0</v>
      </c>
      <c r="O54" s="1"/>
      <c r="P54" s="52">
        <f t="shared" si="74"/>
        <v>0</v>
      </c>
      <c r="Q54" s="1">
        <f t="shared" si="75"/>
        <v>0</v>
      </c>
      <c r="R54" s="1">
        <f t="shared" si="76"/>
        <v>0</v>
      </c>
      <c r="S54" s="13">
        <v>0.3</v>
      </c>
      <c r="T54" s="1">
        <f t="shared" si="77"/>
        <v>0</v>
      </c>
      <c r="U54" s="1">
        <f t="shared" si="78"/>
        <v>0</v>
      </c>
      <c r="W54" s="12">
        <v>46</v>
      </c>
      <c r="X54" s="1">
        <f t="shared" si="79"/>
        <v>0</v>
      </c>
      <c r="Y54" s="1"/>
      <c r="Z54" s="1"/>
      <c r="AA54" s="52">
        <f t="shared" si="80"/>
        <v>0</v>
      </c>
      <c r="AB54" s="1">
        <f t="shared" si="81"/>
        <v>0</v>
      </c>
      <c r="AC54" s="1">
        <f t="shared" si="82"/>
        <v>0</v>
      </c>
      <c r="AD54" s="13">
        <v>0.3</v>
      </c>
      <c r="AE54" s="1">
        <f t="shared" si="83"/>
        <v>0</v>
      </c>
      <c r="AF54" s="1">
        <f t="shared" si="84"/>
        <v>0</v>
      </c>
      <c r="AH54" s="12">
        <v>46</v>
      </c>
      <c r="AI54" s="1">
        <f t="shared" si="85"/>
        <v>0</v>
      </c>
      <c r="AJ54" s="1"/>
      <c r="AK54" s="1"/>
      <c r="AL54" s="52">
        <f t="shared" si="86"/>
        <v>0</v>
      </c>
      <c r="AM54" s="1">
        <f t="shared" si="87"/>
        <v>0</v>
      </c>
      <c r="AN54" s="1">
        <f t="shared" si="88"/>
        <v>0</v>
      </c>
      <c r="AO54" s="13">
        <v>0.3</v>
      </c>
      <c r="AP54" s="1">
        <f t="shared" si="89"/>
        <v>0</v>
      </c>
      <c r="AQ54" s="1">
        <f t="shared" si="90"/>
        <v>0</v>
      </c>
      <c r="AS54" s="12">
        <v>46</v>
      </c>
      <c r="AT54" s="1">
        <f t="shared" si="91"/>
        <v>0</v>
      </c>
      <c r="AU54" s="1"/>
      <c r="AV54" s="1"/>
      <c r="AW54" s="52">
        <f t="shared" si="92"/>
        <v>0</v>
      </c>
      <c r="AX54" s="1">
        <f t="shared" si="93"/>
        <v>0</v>
      </c>
      <c r="AY54" s="1">
        <f t="shared" si="94"/>
        <v>0</v>
      </c>
      <c r="AZ54" s="13">
        <v>0.3</v>
      </c>
      <c r="BA54" s="1">
        <f t="shared" si="95"/>
        <v>0</v>
      </c>
      <c r="BB54" s="1">
        <f t="shared" si="96"/>
        <v>0</v>
      </c>
      <c r="BD54" s="12">
        <v>46</v>
      </c>
      <c r="BE54" s="1">
        <f t="shared" si="97"/>
        <v>0</v>
      </c>
      <c r="BF54" s="1"/>
      <c r="BG54" s="1"/>
      <c r="BH54" s="52">
        <f t="shared" si="98"/>
        <v>0</v>
      </c>
      <c r="BI54" s="1">
        <f t="shared" si="99"/>
        <v>0</v>
      </c>
      <c r="BJ54" s="1">
        <f t="shared" si="100"/>
        <v>0</v>
      </c>
      <c r="BK54" s="13">
        <v>0.3</v>
      </c>
      <c r="BL54" s="1">
        <f t="shared" si="101"/>
        <v>0</v>
      </c>
      <c r="BM54" s="1">
        <f t="shared" si="102"/>
        <v>0</v>
      </c>
      <c r="BN54" s="10"/>
      <c r="BO54" s="12">
        <v>46</v>
      </c>
      <c r="BP54" s="1">
        <f t="shared" si="103"/>
        <v>0</v>
      </c>
      <c r="BQ54" s="1"/>
      <c r="BR54" s="1"/>
      <c r="BS54" s="52">
        <f t="shared" si="104"/>
        <v>0</v>
      </c>
      <c r="BT54" s="1">
        <f t="shared" si="105"/>
        <v>0</v>
      </c>
      <c r="BU54" s="1">
        <f t="shared" si="106"/>
        <v>0</v>
      </c>
      <c r="BV54" s="13">
        <v>0.3</v>
      </c>
      <c r="BW54" s="1">
        <f t="shared" si="107"/>
        <v>0</v>
      </c>
      <c r="BX54" s="1">
        <f t="shared" si="108"/>
        <v>0</v>
      </c>
      <c r="BY54" s="10"/>
      <c r="BZ54" s="12">
        <v>46</v>
      </c>
      <c r="CA54" s="1">
        <f t="shared" si="109"/>
        <v>0</v>
      </c>
      <c r="CB54" s="1"/>
      <c r="CC54" s="1"/>
      <c r="CD54" s="52">
        <f t="shared" si="110"/>
        <v>0</v>
      </c>
      <c r="CE54" s="1">
        <f t="shared" si="111"/>
        <v>0</v>
      </c>
      <c r="CF54" s="1">
        <f t="shared" si="112"/>
        <v>0</v>
      </c>
      <c r="CG54" s="13">
        <v>0.3</v>
      </c>
      <c r="CH54" s="1">
        <f t="shared" si="113"/>
        <v>0</v>
      </c>
      <c r="CI54" s="1">
        <f t="shared" si="114"/>
        <v>0</v>
      </c>
      <c r="CJ54" s="10"/>
      <c r="CK54" s="12">
        <v>46</v>
      </c>
      <c r="CL54" s="1">
        <f t="shared" si="115"/>
        <v>0</v>
      </c>
      <c r="CM54" s="1"/>
      <c r="CN54" s="1"/>
      <c r="CO54" s="52">
        <f t="shared" si="116"/>
        <v>0</v>
      </c>
      <c r="CP54" s="1">
        <f t="shared" si="117"/>
        <v>0</v>
      </c>
      <c r="CQ54" s="1">
        <f t="shared" si="118"/>
        <v>0</v>
      </c>
      <c r="CR54" s="13">
        <v>0.3</v>
      </c>
      <c r="CS54" s="1">
        <f t="shared" si="119"/>
        <v>0</v>
      </c>
      <c r="CT54" s="1">
        <f t="shared" si="120"/>
        <v>0</v>
      </c>
      <c r="CU54" s="10"/>
      <c r="CV54" s="12">
        <v>46</v>
      </c>
      <c r="CW54" s="1">
        <f t="shared" si="121"/>
        <v>0</v>
      </c>
      <c r="CX54" s="1"/>
      <c r="CY54" s="1"/>
      <c r="CZ54" s="52">
        <f t="shared" si="122"/>
        <v>0</v>
      </c>
      <c r="DA54" s="1">
        <f t="shared" si="123"/>
        <v>0</v>
      </c>
      <c r="DB54" s="1">
        <f t="shared" si="124"/>
        <v>0</v>
      </c>
      <c r="DC54" s="13">
        <v>0.3</v>
      </c>
      <c r="DD54" s="1">
        <f t="shared" si="125"/>
        <v>0</v>
      </c>
      <c r="DE54" s="1">
        <f t="shared" si="126"/>
        <v>0</v>
      </c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</row>
    <row r="55" spans="12:126" ht="15" x14ac:dyDescent="0.25">
      <c r="L55" s="12">
        <v>47</v>
      </c>
      <c r="M55" s="1"/>
      <c r="N55" s="1">
        <f t="shared" si="73"/>
        <v>0</v>
      </c>
      <c r="O55" s="1"/>
      <c r="P55" s="52">
        <f t="shared" si="74"/>
        <v>0</v>
      </c>
      <c r="Q55" s="1">
        <f t="shared" si="75"/>
        <v>0</v>
      </c>
      <c r="R55" s="1">
        <f t="shared" si="76"/>
        <v>0</v>
      </c>
      <c r="S55" s="13">
        <v>0.08</v>
      </c>
      <c r="T55" s="1">
        <f t="shared" si="77"/>
        <v>0</v>
      </c>
      <c r="U55" s="1">
        <f t="shared" si="78"/>
        <v>0</v>
      </c>
      <c r="W55" s="12">
        <v>47</v>
      </c>
      <c r="X55" s="1">
        <f t="shared" si="79"/>
        <v>0</v>
      </c>
      <c r="Y55" s="1"/>
      <c r="Z55" s="1"/>
      <c r="AA55" s="52">
        <f t="shared" si="80"/>
        <v>0</v>
      </c>
      <c r="AB55" s="1">
        <f t="shared" si="81"/>
        <v>0</v>
      </c>
      <c r="AC55" s="1">
        <f t="shared" si="82"/>
        <v>0</v>
      </c>
      <c r="AD55" s="13">
        <v>0.08</v>
      </c>
      <c r="AE55" s="1">
        <f t="shared" si="83"/>
        <v>0</v>
      </c>
      <c r="AF55" s="1">
        <f t="shared" si="84"/>
        <v>0</v>
      </c>
      <c r="AH55" s="12">
        <v>47</v>
      </c>
      <c r="AI55" s="1">
        <f t="shared" si="85"/>
        <v>0</v>
      </c>
      <c r="AJ55" s="1"/>
      <c r="AK55" s="1"/>
      <c r="AL55" s="52">
        <f t="shared" si="86"/>
        <v>0</v>
      </c>
      <c r="AM55" s="1">
        <f t="shared" si="87"/>
        <v>0</v>
      </c>
      <c r="AN55" s="1">
        <f t="shared" si="88"/>
        <v>0</v>
      </c>
      <c r="AO55" s="13">
        <v>0.08</v>
      </c>
      <c r="AP55" s="1">
        <f t="shared" si="89"/>
        <v>0</v>
      </c>
      <c r="AQ55" s="1">
        <f t="shared" si="90"/>
        <v>0</v>
      </c>
      <c r="AS55" s="12">
        <v>47</v>
      </c>
      <c r="AT55" s="1">
        <f t="shared" si="91"/>
        <v>0</v>
      </c>
      <c r="AU55" s="1"/>
      <c r="AV55" s="1"/>
      <c r="AW55" s="52">
        <f t="shared" si="92"/>
        <v>0</v>
      </c>
      <c r="AX55" s="1">
        <f t="shared" si="93"/>
        <v>0</v>
      </c>
      <c r="AY55" s="1">
        <f t="shared" si="94"/>
        <v>0</v>
      </c>
      <c r="AZ55" s="13">
        <v>0.08</v>
      </c>
      <c r="BA55" s="1">
        <f t="shared" si="95"/>
        <v>0</v>
      </c>
      <c r="BB55" s="1">
        <f t="shared" si="96"/>
        <v>0</v>
      </c>
      <c r="BD55" s="12">
        <v>47</v>
      </c>
      <c r="BE55" s="1">
        <f t="shared" si="97"/>
        <v>0</v>
      </c>
      <c r="BF55" s="1"/>
      <c r="BG55" s="1"/>
      <c r="BH55" s="52">
        <f t="shared" si="98"/>
        <v>0</v>
      </c>
      <c r="BI55" s="1">
        <f t="shared" si="99"/>
        <v>0</v>
      </c>
      <c r="BJ55" s="1">
        <f t="shared" si="100"/>
        <v>0</v>
      </c>
      <c r="BK55" s="13">
        <v>0.08</v>
      </c>
      <c r="BL55" s="1">
        <f t="shared" si="101"/>
        <v>0</v>
      </c>
      <c r="BM55" s="1">
        <f t="shared" si="102"/>
        <v>0</v>
      </c>
      <c r="BN55" s="10"/>
      <c r="BO55" s="12">
        <v>47</v>
      </c>
      <c r="BP55" s="1">
        <f t="shared" si="103"/>
        <v>0</v>
      </c>
      <c r="BQ55" s="1"/>
      <c r="BR55" s="1"/>
      <c r="BS55" s="52">
        <f t="shared" si="104"/>
        <v>0</v>
      </c>
      <c r="BT55" s="1">
        <f t="shared" si="105"/>
        <v>0</v>
      </c>
      <c r="BU55" s="1">
        <f t="shared" si="106"/>
        <v>0</v>
      </c>
      <c r="BV55" s="13">
        <v>0.08</v>
      </c>
      <c r="BW55" s="1">
        <f t="shared" si="107"/>
        <v>0</v>
      </c>
      <c r="BX55" s="1">
        <f t="shared" si="108"/>
        <v>0</v>
      </c>
      <c r="BY55" s="10"/>
      <c r="BZ55" s="12">
        <v>47</v>
      </c>
      <c r="CA55" s="1">
        <f t="shared" si="109"/>
        <v>0</v>
      </c>
      <c r="CB55" s="1"/>
      <c r="CC55" s="1"/>
      <c r="CD55" s="52">
        <f t="shared" si="110"/>
        <v>0</v>
      </c>
      <c r="CE55" s="1">
        <f t="shared" si="111"/>
        <v>0</v>
      </c>
      <c r="CF55" s="1">
        <f t="shared" si="112"/>
        <v>0</v>
      </c>
      <c r="CG55" s="13">
        <v>0.08</v>
      </c>
      <c r="CH55" s="1">
        <f t="shared" si="113"/>
        <v>0</v>
      </c>
      <c r="CI55" s="1">
        <f t="shared" si="114"/>
        <v>0</v>
      </c>
      <c r="CJ55" s="10"/>
      <c r="CK55" s="12">
        <v>47</v>
      </c>
      <c r="CL55" s="1">
        <f t="shared" si="115"/>
        <v>0</v>
      </c>
      <c r="CM55" s="1"/>
      <c r="CN55" s="1"/>
      <c r="CO55" s="52">
        <f t="shared" si="116"/>
        <v>0</v>
      </c>
      <c r="CP55" s="1">
        <f t="shared" si="117"/>
        <v>0</v>
      </c>
      <c r="CQ55" s="1">
        <f t="shared" si="118"/>
        <v>0</v>
      </c>
      <c r="CR55" s="13">
        <v>0.08</v>
      </c>
      <c r="CS55" s="1">
        <f t="shared" si="119"/>
        <v>0</v>
      </c>
      <c r="CT55" s="1">
        <f t="shared" si="120"/>
        <v>0</v>
      </c>
      <c r="CU55" s="10"/>
      <c r="CV55" s="12">
        <v>47</v>
      </c>
      <c r="CW55" s="1">
        <f t="shared" si="121"/>
        <v>0</v>
      </c>
      <c r="CX55" s="1"/>
      <c r="CY55" s="1"/>
      <c r="CZ55" s="52">
        <f t="shared" si="122"/>
        <v>0</v>
      </c>
      <c r="DA55" s="1">
        <f t="shared" si="123"/>
        <v>0</v>
      </c>
      <c r="DB55" s="1">
        <f t="shared" si="124"/>
        <v>0</v>
      </c>
      <c r="DC55" s="13">
        <v>0.08</v>
      </c>
      <c r="DD55" s="1">
        <f t="shared" si="125"/>
        <v>0</v>
      </c>
      <c r="DE55" s="1">
        <f t="shared" si="126"/>
        <v>0</v>
      </c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</row>
    <row r="56" spans="12:126" ht="15" x14ac:dyDescent="0.25">
      <c r="L56" s="12">
        <v>50</v>
      </c>
      <c r="M56" s="1"/>
      <c r="N56" s="1">
        <f t="shared" si="73"/>
        <v>0</v>
      </c>
      <c r="O56" s="1"/>
      <c r="P56" s="52">
        <f t="shared" si="74"/>
        <v>0</v>
      </c>
      <c r="Q56" s="1">
        <f t="shared" si="75"/>
        <v>0</v>
      </c>
      <c r="R56" s="1">
        <f t="shared" si="76"/>
        <v>0</v>
      </c>
      <c r="S56" s="13">
        <v>0.55000000000000004</v>
      </c>
      <c r="T56" s="1">
        <f t="shared" si="77"/>
        <v>0</v>
      </c>
      <c r="U56" s="1">
        <f t="shared" si="78"/>
        <v>0</v>
      </c>
      <c r="W56" s="12">
        <v>50</v>
      </c>
      <c r="X56" s="1">
        <f t="shared" si="79"/>
        <v>0</v>
      </c>
      <c r="Y56" s="1"/>
      <c r="Z56" s="1"/>
      <c r="AA56" s="52">
        <f t="shared" si="80"/>
        <v>0</v>
      </c>
      <c r="AB56" s="1">
        <f t="shared" si="81"/>
        <v>0</v>
      </c>
      <c r="AC56" s="1">
        <f t="shared" si="82"/>
        <v>0</v>
      </c>
      <c r="AD56" s="13">
        <v>0.55000000000000004</v>
      </c>
      <c r="AE56" s="1">
        <f t="shared" si="83"/>
        <v>0</v>
      </c>
      <c r="AF56" s="1">
        <f t="shared" si="84"/>
        <v>0</v>
      </c>
      <c r="AH56" s="12">
        <v>50</v>
      </c>
      <c r="AI56" s="1">
        <f t="shared" si="85"/>
        <v>0</v>
      </c>
      <c r="AJ56" s="1"/>
      <c r="AK56" s="1"/>
      <c r="AL56" s="52">
        <f t="shared" si="86"/>
        <v>0</v>
      </c>
      <c r="AM56" s="1">
        <f t="shared" si="87"/>
        <v>0</v>
      </c>
      <c r="AN56" s="1">
        <f t="shared" si="88"/>
        <v>0</v>
      </c>
      <c r="AO56" s="13">
        <v>0.55000000000000004</v>
      </c>
      <c r="AP56" s="1">
        <f t="shared" si="89"/>
        <v>0</v>
      </c>
      <c r="AQ56" s="1">
        <f t="shared" si="90"/>
        <v>0</v>
      </c>
      <c r="AS56" s="12">
        <v>50</v>
      </c>
      <c r="AT56" s="1">
        <f t="shared" si="91"/>
        <v>0</v>
      </c>
      <c r="AU56" s="1"/>
      <c r="AV56" s="1"/>
      <c r="AW56" s="52">
        <f t="shared" si="92"/>
        <v>0</v>
      </c>
      <c r="AX56" s="1">
        <f t="shared" si="93"/>
        <v>0</v>
      </c>
      <c r="AY56" s="1">
        <f t="shared" si="94"/>
        <v>0</v>
      </c>
      <c r="AZ56" s="13">
        <v>0.55000000000000004</v>
      </c>
      <c r="BA56" s="1">
        <f t="shared" si="95"/>
        <v>0</v>
      </c>
      <c r="BB56" s="1">
        <f t="shared" si="96"/>
        <v>0</v>
      </c>
      <c r="BD56" s="12">
        <v>50</v>
      </c>
      <c r="BE56" s="1">
        <f t="shared" si="97"/>
        <v>0</v>
      </c>
      <c r="BF56" s="1"/>
      <c r="BG56" s="1"/>
      <c r="BH56" s="52">
        <f t="shared" si="98"/>
        <v>0</v>
      </c>
      <c r="BI56" s="1">
        <f t="shared" si="99"/>
        <v>0</v>
      </c>
      <c r="BJ56" s="1">
        <f t="shared" si="100"/>
        <v>0</v>
      </c>
      <c r="BK56" s="13">
        <v>0.55000000000000004</v>
      </c>
      <c r="BL56" s="1">
        <f t="shared" si="101"/>
        <v>0</v>
      </c>
      <c r="BM56" s="1">
        <f t="shared" si="102"/>
        <v>0</v>
      </c>
      <c r="BN56" s="10"/>
      <c r="BO56" s="12">
        <v>50</v>
      </c>
      <c r="BP56" s="1">
        <f t="shared" si="103"/>
        <v>0</v>
      </c>
      <c r="BQ56" s="1"/>
      <c r="BR56" s="1"/>
      <c r="BS56" s="52">
        <f t="shared" si="104"/>
        <v>0</v>
      </c>
      <c r="BT56" s="1">
        <f t="shared" si="105"/>
        <v>0</v>
      </c>
      <c r="BU56" s="1">
        <f t="shared" si="106"/>
        <v>0</v>
      </c>
      <c r="BV56" s="13">
        <v>0.55000000000000004</v>
      </c>
      <c r="BW56" s="1">
        <f t="shared" si="107"/>
        <v>0</v>
      </c>
      <c r="BX56" s="1">
        <f t="shared" si="108"/>
        <v>0</v>
      </c>
      <c r="BY56" s="10"/>
      <c r="BZ56" s="12">
        <v>50</v>
      </c>
      <c r="CA56" s="1">
        <f t="shared" si="109"/>
        <v>0</v>
      </c>
      <c r="CB56" s="1"/>
      <c r="CC56" s="1"/>
      <c r="CD56" s="52">
        <f t="shared" si="110"/>
        <v>0</v>
      </c>
      <c r="CE56" s="1">
        <f t="shared" si="111"/>
        <v>0</v>
      </c>
      <c r="CF56" s="1">
        <f t="shared" si="112"/>
        <v>0</v>
      </c>
      <c r="CG56" s="13">
        <v>0.55000000000000004</v>
      </c>
      <c r="CH56" s="1">
        <f t="shared" si="113"/>
        <v>0</v>
      </c>
      <c r="CI56" s="1">
        <f t="shared" si="114"/>
        <v>0</v>
      </c>
      <c r="CJ56" s="10"/>
      <c r="CK56" s="12">
        <v>50</v>
      </c>
      <c r="CL56" s="1">
        <f t="shared" si="115"/>
        <v>0</v>
      </c>
      <c r="CM56" s="1"/>
      <c r="CN56" s="1"/>
      <c r="CO56" s="52">
        <f t="shared" si="116"/>
        <v>0</v>
      </c>
      <c r="CP56" s="1">
        <f t="shared" si="117"/>
        <v>0</v>
      </c>
      <c r="CQ56" s="1">
        <f t="shared" si="118"/>
        <v>0</v>
      </c>
      <c r="CR56" s="13">
        <v>0.55000000000000004</v>
      </c>
      <c r="CS56" s="1">
        <f t="shared" si="119"/>
        <v>0</v>
      </c>
      <c r="CT56" s="1">
        <f t="shared" si="120"/>
        <v>0</v>
      </c>
      <c r="CU56" s="10"/>
      <c r="CV56" s="12">
        <v>50</v>
      </c>
      <c r="CW56" s="1">
        <f t="shared" si="121"/>
        <v>0</v>
      </c>
      <c r="CX56" s="1"/>
      <c r="CY56" s="1"/>
      <c r="CZ56" s="52">
        <f t="shared" si="122"/>
        <v>0</v>
      </c>
      <c r="DA56" s="1">
        <f t="shared" si="123"/>
        <v>0</v>
      </c>
      <c r="DB56" s="1">
        <f t="shared" si="124"/>
        <v>0</v>
      </c>
      <c r="DC56" s="13">
        <v>0.55000000000000004</v>
      </c>
      <c r="DD56" s="1">
        <f t="shared" si="125"/>
        <v>0</v>
      </c>
      <c r="DE56" s="1">
        <f t="shared" si="126"/>
        <v>0</v>
      </c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</row>
    <row r="57" spans="12:126" ht="15" x14ac:dyDescent="0.25">
      <c r="L57" s="12">
        <v>52</v>
      </c>
      <c r="M57" s="1"/>
      <c r="N57" s="1">
        <f t="shared" si="73"/>
        <v>0</v>
      </c>
      <c r="O57" s="1"/>
      <c r="P57" s="52">
        <f t="shared" si="74"/>
        <v>0</v>
      </c>
      <c r="Q57" s="1">
        <f t="shared" si="75"/>
        <v>0</v>
      </c>
      <c r="R57" s="1">
        <f t="shared" si="76"/>
        <v>0</v>
      </c>
      <c r="S57" s="13">
        <v>0.55000000000000004</v>
      </c>
      <c r="T57" s="1">
        <f t="shared" si="77"/>
        <v>0</v>
      </c>
      <c r="U57" s="1">
        <f t="shared" si="78"/>
        <v>0</v>
      </c>
      <c r="W57" s="12">
        <v>52</v>
      </c>
      <c r="X57" s="1">
        <f t="shared" si="79"/>
        <v>0</v>
      </c>
      <c r="Y57" s="1"/>
      <c r="Z57" s="1"/>
      <c r="AA57" s="52">
        <f t="shared" si="80"/>
        <v>0</v>
      </c>
      <c r="AB57" s="1">
        <f t="shared" si="81"/>
        <v>0</v>
      </c>
      <c r="AC57" s="1">
        <f t="shared" si="82"/>
        <v>0</v>
      </c>
      <c r="AD57" s="13">
        <v>0.55000000000000004</v>
      </c>
      <c r="AE57" s="1">
        <f t="shared" si="83"/>
        <v>0</v>
      </c>
      <c r="AF57" s="1">
        <f t="shared" si="84"/>
        <v>0</v>
      </c>
      <c r="AH57" s="12">
        <v>52</v>
      </c>
      <c r="AI57" s="1">
        <f t="shared" si="85"/>
        <v>0</v>
      </c>
      <c r="AJ57" s="1"/>
      <c r="AK57" s="1"/>
      <c r="AL57" s="52">
        <f t="shared" si="86"/>
        <v>0</v>
      </c>
      <c r="AM57" s="1">
        <f t="shared" si="87"/>
        <v>0</v>
      </c>
      <c r="AN57" s="1">
        <f t="shared" si="88"/>
        <v>0</v>
      </c>
      <c r="AO57" s="13">
        <v>0.55000000000000004</v>
      </c>
      <c r="AP57" s="1">
        <f t="shared" si="89"/>
        <v>0</v>
      </c>
      <c r="AQ57" s="1">
        <f t="shared" si="90"/>
        <v>0</v>
      </c>
      <c r="AS57" s="12">
        <v>52</v>
      </c>
      <c r="AT57" s="1">
        <f t="shared" si="91"/>
        <v>0</v>
      </c>
      <c r="AU57" s="1"/>
      <c r="AV57" s="1"/>
      <c r="AW57" s="52">
        <f t="shared" si="92"/>
        <v>0</v>
      </c>
      <c r="AX57" s="1">
        <f t="shared" si="93"/>
        <v>0</v>
      </c>
      <c r="AY57" s="1">
        <f t="shared" si="94"/>
        <v>0</v>
      </c>
      <c r="AZ57" s="13">
        <v>0.55000000000000004</v>
      </c>
      <c r="BA57" s="1">
        <f t="shared" si="95"/>
        <v>0</v>
      </c>
      <c r="BB57" s="1">
        <f t="shared" si="96"/>
        <v>0</v>
      </c>
      <c r="BD57" s="12">
        <v>52</v>
      </c>
      <c r="BE57" s="1">
        <f t="shared" si="97"/>
        <v>0</v>
      </c>
      <c r="BF57" s="1"/>
      <c r="BG57" s="1"/>
      <c r="BH57" s="52">
        <f t="shared" si="98"/>
        <v>0</v>
      </c>
      <c r="BI57" s="1">
        <f t="shared" si="99"/>
        <v>0</v>
      </c>
      <c r="BJ57" s="1">
        <f t="shared" si="100"/>
        <v>0</v>
      </c>
      <c r="BK57" s="13">
        <v>0.55000000000000004</v>
      </c>
      <c r="BL57" s="1">
        <f t="shared" si="101"/>
        <v>0</v>
      </c>
      <c r="BM57" s="1">
        <f t="shared" si="102"/>
        <v>0</v>
      </c>
      <c r="BN57" s="10"/>
      <c r="BO57" s="12">
        <v>52</v>
      </c>
      <c r="BP57" s="1">
        <f t="shared" si="103"/>
        <v>0</v>
      </c>
      <c r="BQ57" s="1"/>
      <c r="BR57" s="1"/>
      <c r="BS57" s="52">
        <f t="shared" si="104"/>
        <v>0</v>
      </c>
      <c r="BT57" s="1">
        <f t="shared" si="105"/>
        <v>0</v>
      </c>
      <c r="BU57" s="1">
        <f t="shared" si="106"/>
        <v>0</v>
      </c>
      <c r="BV57" s="13">
        <v>0.55000000000000004</v>
      </c>
      <c r="BW57" s="1">
        <f t="shared" si="107"/>
        <v>0</v>
      </c>
      <c r="BX57" s="1">
        <f t="shared" si="108"/>
        <v>0</v>
      </c>
      <c r="BY57" s="10"/>
      <c r="BZ57" s="12">
        <v>52</v>
      </c>
      <c r="CA57" s="1">
        <f t="shared" si="109"/>
        <v>0</v>
      </c>
      <c r="CB57" s="1"/>
      <c r="CC57" s="1"/>
      <c r="CD57" s="52">
        <f t="shared" si="110"/>
        <v>0</v>
      </c>
      <c r="CE57" s="1">
        <f t="shared" si="111"/>
        <v>0</v>
      </c>
      <c r="CF57" s="1">
        <f t="shared" si="112"/>
        <v>0</v>
      </c>
      <c r="CG57" s="13">
        <v>0.55000000000000004</v>
      </c>
      <c r="CH57" s="1">
        <f t="shared" si="113"/>
        <v>0</v>
      </c>
      <c r="CI57" s="1">
        <f t="shared" si="114"/>
        <v>0</v>
      </c>
      <c r="CJ57" s="10"/>
      <c r="CK57" s="12">
        <v>52</v>
      </c>
      <c r="CL57" s="1">
        <f t="shared" si="115"/>
        <v>0</v>
      </c>
      <c r="CM57" s="1"/>
      <c r="CN57" s="1"/>
      <c r="CO57" s="52">
        <f t="shared" si="116"/>
        <v>0</v>
      </c>
      <c r="CP57" s="1">
        <f t="shared" si="117"/>
        <v>0</v>
      </c>
      <c r="CQ57" s="1">
        <f t="shared" si="118"/>
        <v>0</v>
      </c>
      <c r="CR57" s="13">
        <v>0.55000000000000004</v>
      </c>
      <c r="CS57" s="1">
        <f t="shared" si="119"/>
        <v>0</v>
      </c>
      <c r="CT57" s="1">
        <f t="shared" si="120"/>
        <v>0</v>
      </c>
      <c r="CU57" s="10"/>
      <c r="CV57" s="12">
        <v>52</v>
      </c>
      <c r="CW57" s="1">
        <f t="shared" si="121"/>
        <v>0</v>
      </c>
      <c r="CX57" s="1"/>
      <c r="CY57" s="1"/>
      <c r="CZ57" s="52">
        <f t="shared" si="122"/>
        <v>0</v>
      </c>
      <c r="DA57" s="1">
        <f t="shared" si="123"/>
        <v>0</v>
      </c>
      <c r="DB57" s="1">
        <f t="shared" si="124"/>
        <v>0</v>
      </c>
      <c r="DC57" s="13">
        <v>0.55000000000000004</v>
      </c>
      <c r="DD57" s="1">
        <f t="shared" si="125"/>
        <v>0</v>
      </c>
      <c r="DE57" s="1">
        <f t="shared" si="126"/>
        <v>0</v>
      </c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</row>
    <row r="58" spans="12:126" ht="15" x14ac:dyDescent="0.25">
      <c r="L58" s="12">
        <v>95</v>
      </c>
      <c r="M58" s="1"/>
      <c r="N58" s="1">
        <f t="shared" si="73"/>
        <v>0</v>
      </c>
      <c r="O58" s="1"/>
      <c r="P58" s="52">
        <f t="shared" si="74"/>
        <v>0</v>
      </c>
      <c r="Q58" s="1">
        <f t="shared" si="75"/>
        <v>0</v>
      </c>
      <c r="R58" s="1">
        <f t="shared" si="76"/>
        <v>0</v>
      </c>
      <c r="S58" s="13">
        <v>0</v>
      </c>
      <c r="T58" s="1">
        <f t="shared" si="77"/>
        <v>0</v>
      </c>
      <c r="U58" s="1">
        <f t="shared" si="78"/>
        <v>0</v>
      </c>
      <c r="W58" s="12">
        <v>95</v>
      </c>
      <c r="X58" s="1">
        <f t="shared" si="79"/>
        <v>0</v>
      </c>
      <c r="Y58" s="1"/>
      <c r="Z58" s="1"/>
      <c r="AA58" s="52">
        <f t="shared" si="80"/>
        <v>0</v>
      </c>
      <c r="AB58" s="1">
        <f t="shared" si="81"/>
        <v>0</v>
      </c>
      <c r="AC58" s="1">
        <f t="shared" si="82"/>
        <v>0</v>
      </c>
      <c r="AD58" s="13">
        <v>0</v>
      </c>
      <c r="AE58" s="1">
        <f t="shared" si="83"/>
        <v>0</v>
      </c>
      <c r="AF58" s="1">
        <f t="shared" si="84"/>
        <v>0</v>
      </c>
      <c r="AH58" s="12">
        <v>95</v>
      </c>
      <c r="AI58" s="1">
        <f t="shared" si="85"/>
        <v>0</v>
      </c>
      <c r="AJ58" s="1"/>
      <c r="AK58" s="1"/>
      <c r="AL58" s="52">
        <f t="shared" si="86"/>
        <v>0</v>
      </c>
      <c r="AM58" s="1">
        <f t="shared" si="87"/>
        <v>0</v>
      </c>
      <c r="AN58" s="1">
        <f t="shared" si="88"/>
        <v>0</v>
      </c>
      <c r="AO58" s="13">
        <v>0</v>
      </c>
      <c r="AP58" s="1">
        <f t="shared" si="89"/>
        <v>0</v>
      </c>
      <c r="AQ58" s="1">
        <f t="shared" si="90"/>
        <v>0</v>
      </c>
      <c r="AS58" s="12">
        <v>95</v>
      </c>
      <c r="AT58" s="1">
        <f t="shared" si="91"/>
        <v>0</v>
      </c>
      <c r="AU58" s="1"/>
      <c r="AV58" s="1"/>
      <c r="AW58" s="52">
        <f t="shared" si="92"/>
        <v>0</v>
      </c>
      <c r="AX58" s="1">
        <f t="shared" si="93"/>
        <v>0</v>
      </c>
      <c r="AY58" s="1">
        <f t="shared" si="94"/>
        <v>0</v>
      </c>
      <c r="AZ58" s="13">
        <v>0</v>
      </c>
      <c r="BA58" s="1">
        <f t="shared" si="95"/>
        <v>0</v>
      </c>
      <c r="BB58" s="1">
        <f t="shared" si="96"/>
        <v>0</v>
      </c>
      <c r="BD58" s="12">
        <v>95</v>
      </c>
      <c r="BE58" s="1">
        <f t="shared" si="97"/>
        <v>0</v>
      </c>
      <c r="BF58" s="1"/>
      <c r="BG58" s="1"/>
      <c r="BH58" s="52">
        <f t="shared" si="98"/>
        <v>0</v>
      </c>
      <c r="BI58" s="1">
        <f t="shared" si="99"/>
        <v>0</v>
      </c>
      <c r="BJ58" s="1">
        <f t="shared" si="100"/>
        <v>0</v>
      </c>
      <c r="BK58" s="13">
        <v>0</v>
      </c>
      <c r="BL58" s="1">
        <f t="shared" si="101"/>
        <v>0</v>
      </c>
      <c r="BM58" s="1">
        <f t="shared" si="102"/>
        <v>0</v>
      </c>
      <c r="BN58" s="10"/>
      <c r="BO58" s="12">
        <v>95</v>
      </c>
      <c r="BP58" s="1">
        <f t="shared" si="103"/>
        <v>0</v>
      </c>
      <c r="BQ58" s="1"/>
      <c r="BR58" s="1"/>
      <c r="BS58" s="52">
        <f t="shared" si="104"/>
        <v>0</v>
      </c>
      <c r="BT58" s="1">
        <f t="shared" si="105"/>
        <v>0</v>
      </c>
      <c r="BU58" s="1">
        <f t="shared" si="106"/>
        <v>0</v>
      </c>
      <c r="BV58" s="13">
        <v>0</v>
      </c>
      <c r="BW58" s="1">
        <f t="shared" si="107"/>
        <v>0</v>
      </c>
      <c r="BX58" s="1">
        <f t="shared" si="108"/>
        <v>0</v>
      </c>
      <c r="BY58" s="10"/>
      <c r="BZ58" s="12">
        <v>95</v>
      </c>
      <c r="CA58" s="1">
        <f t="shared" si="109"/>
        <v>0</v>
      </c>
      <c r="CB58" s="1"/>
      <c r="CC58" s="1"/>
      <c r="CD58" s="52">
        <f t="shared" si="110"/>
        <v>0</v>
      </c>
      <c r="CE58" s="1">
        <f t="shared" si="111"/>
        <v>0</v>
      </c>
      <c r="CF58" s="1">
        <f t="shared" si="112"/>
        <v>0</v>
      </c>
      <c r="CG58" s="13">
        <v>0</v>
      </c>
      <c r="CH58" s="1">
        <f t="shared" si="113"/>
        <v>0</v>
      </c>
      <c r="CI58" s="1">
        <f t="shared" si="114"/>
        <v>0</v>
      </c>
      <c r="CJ58" s="10"/>
      <c r="CK58" s="12">
        <v>95</v>
      </c>
      <c r="CL58" s="1">
        <f t="shared" si="115"/>
        <v>0</v>
      </c>
      <c r="CM58" s="1"/>
      <c r="CN58" s="1"/>
      <c r="CO58" s="52">
        <f t="shared" si="116"/>
        <v>0</v>
      </c>
      <c r="CP58" s="1">
        <f t="shared" si="117"/>
        <v>0</v>
      </c>
      <c r="CQ58" s="1">
        <f t="shared" si="118"/>
        <v>0</v>
      </c>
      <c r="CR58" s="13">
        <v>0</v>
      </c>
      <c r="CS58" s="1">
        <f t="shared" si="119"/>
        <v>0</v>
      </c>
      <c r="CT58" s="1">
        <f t="shared" si="120"/>
        <v>0</v>
      </c>
      <c r="CU58" s="10"/>
      <c r="CV58" s="12">
        <v>95</v>
      </c>
      <c r="CW58" s="1">
        <f t="shared" si="121"/>
        <v>0</v>
      </c>
      <c r="CX58" s="1"/>
      <c r="CY58" s="1"/>
      <c r="CZ58" s="52">
        <f t="shared" si="122"/>
        <v>0</v>
      </c>
      <c r="DA58" s="1">
        <f t="shared" si="123"/>
        <v>0</v>
      </c>
      <c r="DB58" s="1">
        <f t="shared" si="124"/>
        <v>0</v>
      </c>
      <c r="DC58" s="13">
        <v>0</v>
      </c>
      <c r="DD58" s="1">
        <f t="shared" si="125"/>
        <v>0</v>
      </c>
      <c r="DE58" s="1">
        <f t="shared" si="126"/>
        <v>0</v>
      </c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</row>
    <row r="59" spans="12:126" ht="15" x14ac:dyDescent="0.25">
      <c r="M59" s="1"/>
      <c r="N59" s="1">
        <f t="shared" si="73"/>
        <v>0</v>
      </c>
      <c r="O59" s="1"/>
      <c r="P59" s="52">
        <f t="shared" si="74"/>
        <v>0</v>
      </c>
      <c r="Q59" s="1">
        <f t="shared" si="75"/>
        <v>0</v>
      </c>
      <c r="R59" s="1">
        <f t="shared" si="76"/>
        <v>0</v>
      </c>
      <c r="S59" s="1"/>
      <c r="T59" s="1">
        <f t="shared" si="77"/>
        <v>0</v>
      </c>
      <c r="U59" s="1">
        <f t="shared" si="78"/>
        <v>0</v>
      </c>
      <c r="X59" s="1">
        <f t="shared" si="79"/>
        <v>0</v>
      </c>
      <c r="Y59" s="1"/>
      <c r="Z59" s="1"/>
      <c r="AA59" s="52">
        <f t="shared" si="80"/>
        <v>0</v>
      </c>
      <c r="AB59" s="1">
        <f t="shared" si="81"/>
        <v>0</v>
      </c>
      <c r="AC59" s="1">
        <f t="shared" si="82"/>
        <v>0</v>
      </c>
      <c r="AD59" s="1"/>
      <c r="AE59" s="1">
        <f t="shared" si="83"/>
        <v>0</v>
      </c>
      <c r="AF59" s="1">
        <f t="shared" si="84"/>
        <v>0</v>
      </c>
      <c r="AI59" s="1">
        <f t="shared" si="85"/>
        <v>0</v>
      </c>
      <c r="AJ59" s="1"/>
      <c r="AK59" s="1"/>
      <c r="AL59" s="52">
        <f t="shared" si="86"/>
        <v>0</v>
      </c>
      <c r="AM59" s="1">
        <f t="shared" si="87"/>
        <v>0</v>
      </c>
      <c r="AN59" s="1">
        <f t="shared" si="88"/>
        <v>0</v>
      </c>
      <c r="AO59" s="1"/>
      <c r="AP59" s="1">
        <f t="shared" si="89"/>
        <v>0</v>
      </c>
      <c r="AQ59" s="1">
        <f t="shared" si="90"/>
        <v>0</v>
      </c>
      <c r="AT59" s="1">
        <f t="shared" si="91"/>
        <v>0</v>
      </c>
      <c r="AU59" s="1"/>
      <c r="AV59" s="1"/>
      <c r="AW59" s="52">
        <f t="shared" si="92"/>
        <v>0</v>
      </c>
      <c r="AX59" s="1">
        <f t="shared" si="93"/>
        <v>0</v>
      </c>
      <c r="AY59" s="1">
        <f t="shared" si="94"/>
        <v>0</v>
      </c>
      <c r="AZ59" s="1"/>
      <c r="BA59" s="1">
        <f t="shared" si="95"/>
        <v>0</v>
      </c>
      <c r="BB59" s="1">
        <f t="shared" si="96"/>
        <v>0</v>
      </c>
      <c r="BE59" s="1">
        <f t="shared" si="97"/>
        <v>0</v>
      </c>
      <c r="BF59" s="1"/>
      <c r="BG59" s="1"/>
      <c r="BH59" s="52">
        <f t="shared" si="98"/>
        <v>0</v>
      </c>
      <c r="BI59" s="1">
        <f t="shared" si="99"/>
        <v>0</v>
      </c>
      <c r="BJ59" s="1">
        <f t="shared" si="100"/>
        <v>0</v>
      </c>
      <c r="BK59" s="1"/>
      <c r="BL59" s="1">
        <f t="shared" si="101"/>
        <v>0</v>
      </c>
      <c r="BM59" s="1">
        <f t="shared" si="102"/>
        <v>0</v>
      </c>
      <c r="BN59" s="10"/>
      <c r="BP59" s="1">
        <f t="shared" si="103"/>
        <v>0</v>
      </c>
      <c r="BQ59" s="1"/>
      <c r="BR59" s="1"/>
      <c r="BS59" s="52">
        <f t="shared" si="104"/>
        <v>0</v>
      </c>
      <c r="BT59" s="1">
        <f t="shared" si="105"/>
        <v>0</v>
      </c>
      <c r="BU59" s="1">
        <f t="shared" si="106"/>
        <v>0</v>
      </c>
      <c r="BV59" s="1"/>
      <c r="BW59" s="1">
        <f t="shared" si="107"/>
        <v>0</v>
      </c>
      <c r="BX59" s="1">
        <f t="shared" si="108"/>
        <v>0</v>
      </c>
      <c r="BY59" s="10"/>
      <c r="CA59" s="1">
        <f t="shared" si="109"/>
        <v>0</v>
      </c>
      <c r="CB59" s="1"/>
      <c r="CC59" s="1"/>
      <c r="CD59" s="52">
        <f t="shared" si="110"/>
        <v>0</v>
      </c>
      <c r="CE59" s="1">
        <f t="shared" si="111"/>
        <v>0</v>
      </c>
      <c r="CF59" s="1">
        <f t="shared" si="112"/>
        <v>0</v>
      </c>
      <c r="CG59" s="1"/>
      <c r="CH59" s="1">
        <f t="shared" si="113"/>
        <v>0</v>
      </c>
      <c r="CI59" s="1">
        <f t="shared" si="114"/>
        <v>0</v>
      </c>
      <c r="CJ59" s="10"/>
      <c r="CL59" s="1">
        <f t="shared" si="115"/>
        <v>0</v>
      </c>
      <c r="CM59" s="1"/>
      <c r="CN59" s="1"/>
      <c r="CO59" s="52">
        <f t="shared" si="116"/>
        <v>0</v>
      </c>
      <c r="CP59" s="1">
        <f t="shared" si="117"/>
        <v>0</v>
      </c>
      <c r="CQ59" s="1">
        <f t="shared" si="118"/>
        <v>0</v>
      </c>
      <c r="CR59" s="1"/>
      <c r="CS59" s="1">
        <f t="shared" si="119"/>
        <v>0</v>
      </c>
      <c r="CT59" s="1">
        <f t="shared" si="120"/>
        <v>0</v>
      </c>
      <c r="CU59" s="10"/>
      <c r="CW59" s="1">
        <f t="shared" si="121"/>
        <v>0</v>
      </c>
      <c r="CX59" s="1"/>
      <c r="CY59" s="1"/>
      <c r="CZ59" s="52">
        <f t="shared" si="122"/>
        <v>0</v>
      </c>
      <c r="DA59" s="1">
        <f t="shared" si="123"/>
        <v>0</v>
      </c>
      <c r="DB59" s="1">
        <f t="shared" si="124"/>
        <v>0</v>
      </c>
      <c r="DC59" s="1"/>
      <c r="DD59" s="1">
        <f t="shared" si="125"/>
        <v>0</v>
      </c>
      <c r="DE59" s="1">
        <f t="shared" si="126"/>
        <v>0</v>
      </c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</row>
    <row r="60" spans="12:126" ht="15" x14ac:dyDescent="0.25">
      <c r="M60" s="1"/>
      <c r="N60" s="1">
        <f t="shared" si="73"/>
        <v>0</v>
      </c>
      <c r="O60" s="1"/>
      <c r="P60" s="52">
        <f t="shared" si="74"/>
        <v>0</v>
      </c>
      <c r="Q60" s="1">
        <f t="shared" si="75"/>
        <v>0</v>
      </c>
      <c r="R60" s="1">
        <f t="shared" si="76"/>
        <v>0</v>
      </c>
      <c r="S60" s="1"/>
      <c r="T60" s="1">
        <f t="shared" si="77"/>
        <v>0</v>
      </c>
      <c r="U60" s="1">
        <f t="shared" si="78"/>
        <v>0</v>
      </c>
      <c r="X60" s="1">
        <f t="shared" si="79"/>
        <v>0</v>
      </c>
      <c r="Y60" s="1"/>
      <c r="Z60" s="1"/>
      <c r="AA60" s="52">
        <f t="shared" si="80"/>
        <v>0</v>
      </c>
      <c r="AB60" s="1">
        <f t="shared" si="81"/>
        <v>0</v>
      </c>
      <c r="AC60" s="1">
        <f t="shared" si="82"/>
        <v>0</v>
      </c>
      <c r="AD60" s="1"/>
      <c r="AE60" s="1">
        <f t="shared" si="83"/>
        <v>0</v>
      </c>
      <c r="AF60" s="1">
        <f t="shared" si="84"/>
        <v>0</v>
      </c>
      <c r="AI60" s="1">
        <f t="shared" si="85"/>
        <v>0</v>
      </c>
      <c r="AJ60" s="1"/>
      <c r="AK60" s="1"/>
      <c r="AL60" s="52">
        <f t="shared" si="86"/>
        <v>0</v>
      </c>
      <c r="AM60" s="1">
        <f t="shared" si="87"/>
        <v>0</v>
      </c>
      <c r="AN60" s="1">
        <f t="shared" si="88"/>
        <v>0</v>
      </c>
      <c r="AO60" s="1"/>
      <c r="AP60" s="1">
        <f t="shared" si="89"/>
        <v>0</v>
      </c>
      <c r="AQ60" s="1">
        <f t="shared" si="90"/>
        <v>0</v>
      </c>
      <c r="AT60" s="1">
        <f t="shared" si="91"/>
        <v>0</v>
      </c>
      <c r="AU60" s="1"/>
      <c r="AV60" s="1"/>
      <c r="AW60" s="52">
        <f t="shared" si="92"/>
        <v>0</v>
      </c>
      <c r="AX60" s="1">
        <f t="shared" si="93"/>
        <v>0</v>
      </c>
      <c r="AY60" s="1">
        <f t="shared" si="94"/>
        <v>0</v>
      </c>
      <c r="AZ60" s="1"/>
      <c r="BA60" s="1">
        <f t="shared" si="95"/>
        <v>0</v>
      </c>
      <c r="BB60" s="1">
        <f t="shared" si="96"/>
        <v>0</v>
      </c>
      <c r="BE60" s="1">
        <f t="shared" si="97"/>
        <v>0</v>
      </c>
      <c r="BF60" s="1"/>
      <c r="BG60" s="1"/>
      <c r="BH60" s="52">
        <f t="shared" si="98"/>
        <v>0</v>
      </c>
      <c r="BI60" s="1">
        <f t="shared" si="99"/>
        <v>0</v>
      </c>
      <c r="BJ60" s="1">
        <f t="shared" si="100"/>
        <v>0</v>
      </c>
      <c r="BK60" s="1"/>
      <c r="BL60" s="1">
        <f t="shared" si="101"/>
        <v>0</v>
      </c>
      <c r="BM60" s="1">
        <f t="shared" si="102"/>
        <v>0</v>
      </c>
      <c r="BN60" s="10"/>
      <c r="BP60" s="1">
        <f t="shared" si="103"/>
        <v>0</v>
      </c>
      <c r="BQ60" s="1"/>
      <c r="BR60" s="1"/>
      <c r="BS60" s="52">
        <f t="shared" si="104"/>
        <v>0</v>
      </c>
      <c r="BT60" s="1">
        <f t="shared" si="105"/>
        <v>0</v>
      </c>
      <c r="BU60" s="1">
        <f t="shared" si="106"/>
        <v>0</v>
      </c>
      <c r="BV60" s="1"/>
      <c r="BW60" s="1">
        <f t="shared" si="107"/>
        <v>0</v>
      </c>
      <c r="BX60" s="1">
        <f t="shared" si="108"/>
        <v>0</v>
      </c>
      <c r="BY60" s="10"/>
      <c r="CA60" s="1">
        <f t="shared" si="109"/>
        <v>0</v>
      </c>
      <c r="CB60" s="1"/>
      <c r="CC60" s="1"/>
      <c r="CD60" s="52">
        <f t="shared" si="110"/>
        <v>0</v>
      </c>
      <c r="CE60" s="1">
        <f t="shared" si="111"/>
        <v>0</v>
      </c>
      <c r="CF60" s="1">
        <f t="shared" si="112"/>
        <v>0</v>
      </c>
      <c r="CG60" s="1"/>
      <c r="CH60" s="1">
        <f t="shared" si="113"/>
        <v>0</v>
      </c>
      <c r="CI60" s="1">
        <f t="shared" si="114"/>
        <v>0</v>
      </c>
      <c r="CJ60" s="10"/>
      <c r="CL60" s="1">
        <f t="shared" si="115"/>
        <v>0</v>
      </c>
      <c r="CM60" s="1"/>
      <c r="CN60" s="1"/>
      <c r="CO60" s="52">
        <f t="shared" si="116"/>
        <v>0</v>
      </c>
      <c r="CP60" s="1">
        <f t="shared" si="117"/>
        <v>0</v>
      </c>
      <c r="CQ60" s="1">
        <f t="shared" si="118"/>
        <v>0</v>
      </c>
      <c r="CR60" s="1"/>
      <c r="CS60" s="1">
        <f t="shared" si="119"/>
        <v>0</v>
      </c>
      <c r="CT60" s="1">
        <f t="shared" si="120"/>
        <v>0</v>
      </c>
      <c r="CU60" s="10"/>
      <c r="CW60" s="1">
        <f t="shared" si="121"/>
        <v>0</v>
      </c>
      <c r="CX60" s="1"/>
      <c r="CY60" s="1"/>
      <c r="CZ60" s="52">
        <f t="shared" si="122"/>
        <v>0</v>
      </c>
      <c r="DA60" s="1">
        <f t="shared" si="123"/>
        <v>0</v>
      </c>
      <c r="DB60" s="1">
        <f t="shared" si="124"/>
        <v>0</v>
      </c>
      <c r="DC60" s="1"/>
      <c r="DD60" s="1">
        <f t="shared" si="125"/>
        <v>0</v>
      </c>
      <c r="DE60" s="1">
        <f t="shared" si="126"/>
        <v>0</v>
      </c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</row>
    <row r="61" spans="12:126" ht="15" x14ac:dyDescent="0.25">
      <c r="M61" s="1"/>
      <c r="N61" s="1">
        <f t="shared" si="73"/>
        <v>0</v>
      </c>
      <c r="O61" s="1"/>
      <c r="P61" s="52">
        <f t="shared" si="74"/>
        <v>0</v>
      </c>
      <c r="Q61" s="1">
        <f t="shared" si="75"/>
        <v>0</v>
      </c>
      <c r="R61" s="1">
        <f t="shared" si="76"/>
        <v>0</v>
      </c>
      <c r="S61" s="1"/>
      <c r="T61" s="1">
        <f t="shared" si="77"/>
        <v>0</v>
      </c>
      <c r="U61" s="1">
        <f t="shared" si="78"/>
        <v>0</v>
      </c>
      <c r="X61" s="1">
        <f t="shared" si="79"/>
        <v>0</v>
      </c>
      <c r="Y61" s="1"/>
      <c r="Z61" s="1"/>
      <c r="AA61" s="52">
        <f t="shared" si="80"/>
        <v>0</v>
      </c>
      <c r="AB61" s="1">
        <f t="shared" si="81"/>
        <v>0</v>
      </c>
      <c r="AC61" s="1">
        <f t="shared" si="82"/>
        <v>0</v>
      </c>
      <c r="AD61" s="1"/>
      <c r="AE61" s="1">
        <f t="shared" si="83"/>
        <v>0</v>
      </c>
      <c r="AF61" s="1">
        <f t="shared" si="84"/>
        <v>0</v>
      </c>
      <c r="AI61" s="1">
        <f t="shared" si="85"/>
        <v>0</v>
      </c>
      <c r="AJ61" s="1"/>
      <c r="AK61" s="1"/>
      <c r="AL61" s="52">
        <f t="shared" si="86"/>
        <v>0</v>
      </c>
      <c r="AM61" s="1">
        <f t="shared" si="87"/>
        <v>0</v>
      </c>
      <c r="AN61" s="1">
        <f t="shared" si="88"/>
        <v>0</v>
      </c>
      <c r="AO61" s="1"/>
      <c r="AP61" s="1">
        <f t="shared" si="89"/>
        <v>0</v>
      </c>
      <c r="AQ61" s="1">
        <f t="shared" si="90"/>
        <v>0</v>
      </c>
      <c r="AT61" s="1">
        <f t="shared" si="91"/>
        <v>0</v>
      </c>
      <c r="AU61" s="1"/>
      <c r="AV61" s="1"/>
      <c r="AW61" s="52">
        <f t="shared" si="92"/>
        <v>0</v>
      </c>
      <c r="AX61" s="1">
        <f t="shared" si="93"/>
        <v>0</v>
      </c>
      <c r="AY61" s="1">
        <f t="shared" si="94"/>
        <v>0</v>
      </c>
      <c r="AZ61" s="1"/>
      <c r="BA61" s="1">
        <f t="shared" si="95"/>
        <v>0</v>
      </c>
      <c r="BB61" s="1">
        <f t="shared" si="96"/>
        <v>0</v>
      </c>
      <c r="BE61" s="1">
        <f t="shared" si="97"/>
        <v>0</v>
      </c>
      <c r="BF61" s="1"/>
      <c r="BG61" s="1"/>
      <c r="BH61" s="52">
        <f t="shared" si="98"/>
        <v>0</v>
      </c>
      <c r="BI61" s="1">
        <f t="shared" si="99"/>
        <v>0</v>
      </c>
      <c r="BJ61" s="1">
        <f t="shared" si="100"/>
        <v>0</v>
      </c>
      <c r="BK61" s="1"/>
      <c r="BL61" s="1">
        <f t="shared" si="101"/>
        <v>0</v>
      </c>
      <c r="BM61" s="1">
        <f t="shared" si="102"/>
        <v>0</v>
      </c>
      <c r="BN61" s="10"/>
      <c r="BP61" s="1">
        <f t="shared" si="103"/>
        <v>0</v>
      </c>
      <c r="BQ61" s="1"/>
      <c r="BR61" s="1"/>
      <c r="BS61" s="52">
        <f t="shared" si="104"/>
        <v>0</v>
      </c>
      <c r="BT61" s="1">
        <f t="shared" si="105"/>
        <v>0</v>
      </c>
      <c r="BU61" s="1">
        <f t="shared" si="106"/>
        <v>0</v>
      </c>
      <c r="BV61" s="1"/>
      <c r="BW61" s="1">
        <f t="shared" si="107"/>
        <v>0</v>
      </c>
      <c r="BX61" s="1">
        <f t="shared" si="108"/>
        <v>0</v>
      </c>
      <c r="BY61" s="10"/>
      <c r="CA61" s="1">
        <f t="shared" si="109"/>
        <v>0</v>
      </c>
      <c r="CB61" s="1"/>
      <c r="CC61" s="1"/>
      <c r="CD61" s="52">
        <f t="shared" si="110"/>
        <v>0</v>
      </c>
      <c r="CE61" s="1">
        <f t="shared" si="111"/>
        <v>0</v>
      </c>
      <c r="CF61" s="1">
        <f t="shared" si="112"/>
        <v>0</v>
      </c>
      <c r="CG61" s="1"/>
      <c r="CH61" s="1">
        <f t="shared" si="113"/>
        <v>0</v>
      </c>
      <c r="CI61" s="1">
        <f t="shared" si="114"/>
        <v>0</v>
      </c>
      <c r="CJ61" s="10"/>
      <c r="CL61" s="1">
        <f t="shared" si="115"/>
        <v>0</v>
      </c>
      <c r="CM61" s="1"/>
      <c r="CN61" s="1"/>
      <c r="CO61" s="52">
        <f t="shared" si="116"/>
        <v>0</v>
      </c>
      <c r="CP61" s="1">
        <f t="shared" si="117"/>
        <v>0</v>
      </c>
      <c r="CQ61" s="1">
        <f t="shared" si="118"/>
        <v>0</v>
      </c>
      <c r="CR61" s="1"/>
      <c r="CS61" s="1">
        <f t="shared" si="119"/>
        <v>0</v>
      </c>
      <c r="CT61" s="1">
        <f t="shared" si="120"/>
        <v>0</v>
      </c>
      <c r="CU61" s="10"/>
      <c r="CW61" s="1">
        <f t="shared" si="121"/>
        <v>0</v>
      </c>
      <c r="CX61" s="1"/>
      <c r="CY61" s="1"/>
      <c r="CZ61" s="52">
        <f t="shared" si="122"/>
        <v>0</v>
      </c>
      <c r="DA61" s="1">
        <f t="shared" si="123"/>
        <v>0</v>
      </c>
      <c r="DB61" s="1">
        <f t="shared" si="124"/>
        <v>0</v>
      </c>
      <c r="DC61" s="1"/>
      <c r="DD61" s="1">
        <f t="shared" si="125"/>
        <v>0</v>
      </c>
      <c r="DE61" s="1">
        <f t="shared" si="126"/>
        <v>0</v>
      </c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</row>
    <row r="62" spans="12:126" ht="15.75" thickBot="1" x14ac:dyDescent="0.3">
      <c r="M62" s="3">
        <f>SUM(M37:M61)</f>
        <v>0</v>
      </c>
      <c r="N62" s="3">
        <f>SUM(N37:N61)</f>
        <v>1500000</v>
      </c>
      <c r="O62" s="3">
        <f t="shared" ref="O62:U62" si="127">SUM(O37:O61)</f>
        <v>0</v>
      </c>
      <c r="P62" s="3">
        <f t="shared" si="127"/>
        <v>1500000</v>
      </c>
      <c r="Q62" s="3">
        <f t="shared" si="127"/>
        <v>750000</v>
      </c>
      <c r="R62" s="3">
        <f t="shared" si="127"/>
        <v>750000</v>
      </c>
      <c r="S62" s="1"/>
      <c r="T62" s="3">
        <f t="shared" si="127"/>
        <v>-150000</v>
      </c>
      <c r="U62" s="3">
        <f t="shared" si="127"/>
        <v>1350000</v>
      </c>
      <c r="X62" s="3">
        <f>SUM(X37:X61)</f>
        <v>1350000</v>
      </c>
      <c r="Y62" s="3">
        <f>SUM(Y37:Y61)</f>
        <v>0</v>
      </c>
      <c r="Z62" s="3">
        <f t="shared" ref="Z62:AC62" si="128">SUM(Z37:Z61)</f>
        <v>0</v>
      </c>
      <c r="AA62" s="3">
        <f t="shared" si="128"/>
        <v>0</v>
      </c>
      <c r="AB62" s="3">
        <f t="shared" si="128"/>
        <v>0</v>
      </c>
      <c r="AC62" s="3">
        <f t="shared" si="128"/>
        <v>1350000</v>
      </c>
      <c r="AD62" s="1"/>
      <c r="AE62" s="3">
        <f t="shared" ref="AE62:AF62" si="129">SUM(AE37:AE61)</f>
        <v>-270000</v>
      </c>
      <c r="AF62" s="3">
        <f t="shared" si="129"/>
        <v>1080000</v>
      </c>
      <c r="AI62" s="3">
        <f>SUM(AI37:AI61)</f>
        <v>1080000</v>
      </c>
      <c r="AJ62" s="3">
        <f>SUM(AJ37:AJ61)</f>
        <v>0</v>
      </c>
      <c r="AK62" s="3">
        <f t="shared" ref="AK62:AN62" si="130">SUM(AK37:AK61)</f>
        <v>0</v>
      </c>
      <c r="AL62" s="3">
        <f t="shared" si="130"/>
        <v>0</v>
      </c>
      <c r="AM62" s="3">
        <f t="shared" si="130"/>
        <v>0</v>
      </c>
      <c r="AN62" s="3">
        <f t="shared" si="130"/>
        <v>1080000</v>
      </c>
      <c r="AO62" s="1"/>
      <c r="AP62" s="3">
        <f t="shared" ref="AP62:AQ62" si="131">SUM(AP37:AP61)</f>
        <v>-216000</v>
      </c>
      <c r="AQ62" s="3">
        <f t="shared" si="131"/>
        <v>864000</v>
      </c>
      <c r="AT62" s="3">
        <f>SUM(AT37:AT61)</f>
        <v>864000</v>
      </c>
      <c r="AU62" s="3">
        <f>SUM(AU37:AU61)</f>
        <v>0</v>
      </c>
      <c r="AV62" s="3">
        <f t="shared" ref="AV62:AY62" si="132">SUM(AV37:AV61)</f>
        <v>0</v>
      </c>
      <c r="AW62" s="3">
        <f t="shared" si="132"/>
        <v>0</v>
      </c>
      <c r="AX62" s="3">
        <f t="shared" si="132"/>
        <v>0</v>
      </c>
      <c r="AY62" s="3">
        <f t="shared" si="132"/>
        <v>864000</v>
      </c>
      <c r="AZ62" s="1"/>
      <c r="BA62" s="3">
        <f t="shared" ref="BA62:BB62" si="133">SUM(BA37:BA61)</f>
        <v>-172800</v>
      </c>
      <c r="BB62" s="3">
        <f t="shared" si="133"/>
        <v>691200</v>
      </c>
      <c r="BE62" s="3">
        <f>SUM(BE37:BE61)</f>
        <v>691200</v>
      </c>
      <c r="BF62" s="3">
        <f>SUM(BF37:BF61)</f>
        <v>0</v>
      </c>
      <c r="BG62" s="3">
        <f t="shared" ref="BG62:BJ62" si="134">SUM(BG37:BG61)</f>
        <v>0</v>
      </c>
      <c r="BH62" s="3">
        <f t="shared" si="134"/>
        <v>0</v>
      </c>
      <c r="BI62" s="3">
        <f t="shared" si="134"/>
        <v>0</v>
      </c>
      <c r="BJ62" s="3">
        <f t="shared" si="134"/>
        <v>691200</v>
      </c>
      <c r="BK62" s="1"/>
      <c r="BL62" s="3">
        <f t="shared" ref="BL62:BM62" si="135">SUM(BL37:BL61)</f>
        <v>-138240</v>
      </c>
      <c r="BM62" s="3">
        <f t="shared" si="135"/>
        <v>552960</v>
      </c>
      <c r="BN62" s="10"/>
      <c r="BP62" s="3">
        <f>SUM(BP37:BP61)</f>
        <v>552960</v>
      </c>
      <c r="BQ62" s="3">
        <f>SUM(BQ37:BQ61)</f>
        <v>0</v>
      </c>
      <c r="BR62" s="3">
        <f t="shared" ref="BR62:BU62" si="136">SUM(BR37:BR61)</f>
        <v>0</v>
      </c>
      <c r="BS62" s="3">
        <f t="shared" si="136"/>
        <v>0</v>
      </c>
      <c r="BT62" s="3">
        <f t="shared" si="136"/>
        <v>0</v>
      </c>
      <c r="BU62" s="3">
        <f t="shared" si="136"/>
        <v>552960</v>
      </c>
      <c r="BV62" s="1"/>
      <c r="BW62" s="3">
        <f t="shared" ref="BW62:BX62" si="137">SUM(BW37:BW61)</f>
        <v>-110592</v>
      </c>
      <c r="BX62" s="3">
        <f t="shared" si="137"/>
        <v>442368</v>
      </c>
      <c r="BY62" s="10"/>
      <c r="CA62" s="3">
        <f>SUM(CA37:CA61)</f>
        <v>442368</v>
      </c>
      <c r="CB62" s="3">
        <f>SUM(CB37:CB61)</f>
        <v>0</v>
      </c>
      <c r="CC62" s="3">
        <f t="shared" ref="CC62:CF62" si="138">SUM(CC37:CC61)</f>
        <v>0</v>
      </c>
      <c r="CD62" s="3">
        <f t="shared" si="138"/>
        <v>0</v>
      </c>
      <c r="CE62" s="3">
        <f t="shared" si="138"/>
        <v>0</v>
      </c>
      <c r="CF62" s="3">
        <f t="shared" si="138"/>
        <v>442368</v>
      </c>
      <c r="CG62" s="1"/>
      <c r="CH62" s="3">
        <f t="shared" ref="CH62:CI62" si="139">SUM(CH37:CH61)</f>
        <v>-88473.600000000006</v>
      </c>
      <c r="CI62" s="3">
        <f t="shared" si="139"/>
        <v>353894.40000000002</v>
      </c>
      <c r="CJ62" s="10"/>
      <c r="CL62" s="3">
        <f>SUM(CL37:CL61)</f>
        <v>353894.40000000002</v>
      </c>
      <c r="CM62" s="3">
        <f>SUM(CM37:CM61)</f>
        <v>0</v>
      </c>
      <c r="CN62" s="3">
        <f t="shared" ref="CN62:CQ62" si="140">SUM(CN37:CN61)</f>
        <v>0</v>
      </c>
      <c r="CO62" s="3">
        <f t="shared" si="140"/>
        <v>0</v>
      </c>
      <c r="CP62" s="3">
        <f t="shared" si="140"/>
        <v>0</v>
      </c>
      <c r="CQ62" s="3">
        <f t="shared" si="140"/>
        <v>353894.40000000002</v>
      </c>
      <c r="CR62" s="1"/>
      <c r="CS62" s="3">
        <f t="shared" ref="CS62:CT62" si="141">SUM(CS37:CS61)</f>
        <v>-70778.880000000005</v>
      </c>
      <c r="CT62" s="3">
        <f t="shared" si="141"/>
        <v>283115.52000000002</v>
      </c>
      <c r="CU62" s="10"/>
      <c r="CW62" s="3">
        <f>SUM(CW37:CW61)</f>
        <v>283115.52000000002</v>
      </c>
      <c r="CX62" s="3">
        <f>SUM(CX37:CX61)</f>
        <v>0</v>
      </c>
      <c r="CY62" s="3">
        <f t="shared" ref="CY62:DB62" si="142">SUM(CY37:CY61)</f>
        <v>0</v>
      </c>
      <c r="CZ62" s="3">
        <f t="shared" si="142"/>
        <v>0</v>
      </c>
      <c r="DA62" s="3">
        <f t="shared" si="142"/>
        <v>0</v>
      </c>
      <c r="DB62" s="3">
        <f t="shared" si="142"/>
        <v>283115.52000000002</v>
      </c>
      <c r="DC62" s="1"/>
      <c r="DD62" s="3">
        <f t="shared" ref="DD62:DE62" si="143">SUM(DD37:DD61)</f>
        <v>-56623.104000000007</v>
      </c>
      <c r="DE62" s="3">
        <f t="shared" si="143"/>
        <v>226492.41600000003</v>
      </c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</row>
    <row r="63" spans="12:126" ht="15.75" thickTop="1" x14ac:dyDescent="0.25"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</row>
    <row r="64" spans="12:126" ht="15" x14ac:dyDescent="0.25"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</row>
    <row r="65" spans="12:126" ht="15" x14ac:dyDescent="0.25">
      <c r="L65" s="10"/>
      <c r="M65" s="10"/>
      <c r="N65" s="10"/>
      <c r="O65" s="10"/>
      <c r="P65" s="10"/>
      <c r="Q65" s="10"/>
      <c r="R65" s="10"/>
      <c r="S65" s="10"/>
      <c r="T65" s="54">
        <f>+T30-T62</f>
        <v>-1350000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54">
        <f>+AE30-AE62</f>
        <v>270000</v>
      </c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54">
        <f>+AP30-AP62</f>
        <v>216000</v>
      </c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54">
        <f>+BA30-BA62</f>
        <v>172800</v>
      </c>
      <c r="BB65" s="54"/>
      <c r="BC65" s="10"/>
      <c r="BD65" s="10"/>
      <c r="BE65" s="10"/>
      <c r="BF65" s="10"/>
      <c r="BG65" s="10"/>
      <c r="BH65" s="10"/>
      <c r="BI65" s="10"/>
      <c r="BJ65" s="10"/>
      <c r="BK65" s="10"/>
      <c r="BL65" s="54">
        <f>+BL30-BL62</f>
        <v>138240</v>
      </c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54">
        <f>+BW30-BW62</f>
        <v>110592</v>
      </c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54">
        <f>+CH30-CH62</f>
        <v>88473.600000000006</v>
      </c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54">
        <f>+CS30-CS62</f>
        <v>70778.880000000005</v>
      </c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54">
        <f>+DD30-DD62</f>
        <v>56623.104000000007</v>
      </c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</row>
    <row r="66" spans="12:126" ht="15" x14ac:dyDescent="0.25"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</row>
    <row r="67" spans="12:126" ht="15" x14ac:dyDescent="0.25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</row>
    <row r="68" spans="12:126" ht="15" x14ac:dyDescent="0.25"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</row>
    <row r="69" spans="12:126" ht="15" x14ac:dyDescent="0.25">
      <c r="L69" s="12">
        <v>1</v>
      </c>
      <c r="M69" s="10"/>
      <c r="N69" s="10"/>
      <c r="O69" s="10"/>
      <c r="P69" s="10"/>
      <c r="Q69" s="10"/>
      <c r="R69" s="10"/>
      <c r="S69" s="10"/>
      <c r="T69" s="54">
        <f>T5-T37</f>
        <v>0</v>
      </c>
      <c r="U69" s="10"/>
      <c r="V69" s="10"/>
      <c r="W69" s="12">
        <v>1</v>
      </c>
      <c r="X69" s="10"/>
      <c r="Y69" s="10"/>
      <c r="Z69" s="10"/>
      <c r="AA69" s="10"/>
      <c r="AB69" s="10"/>
      <c r="AC69" s="10"/>
      <c r="AD69" s="10"/>
      <c r="AE69" s="54">
        <f>AE5-AE37</f>
        <v>0</v>
      </c>
      <c r="AF69" s="10"/>
      <c r="AG69" s="10"/>
      <c r="AH69" s="12">
        <v>1</v>
      </c>
      <c r="AI69" s="10"/>
      <c r="AJ69" s="10"/>
      <c r="AK69" s="10"/>
      <c r="AL69" s="10"/>
      <c r="AM69" s="10"/>
      <c r="AN69" s="10"/>
      <c r="AO69" s="10"/>
      <c r="AP69" s="54">
        <f>AP5-AP37</f>
        <v>0</v>
      </c>
      <c r="AQ69" s="10"/>
      <c r="AR69" s="10"/>
      <c r="AS69" s="12">
        <v>1</v>
      </c>
      <c r="AT69" s="10"/>
      <c r="AU69" s="10"/>
      <c r="AV69" s="10"/>
      <c r="AW69" s="10"/>
      <c r="AX69" s="10"/>
      <c r="AY69" s="10"/>
      <c r="AZ69" s="10"/>
      <c r="BA69" s="54">
        <f>BA5-BA37</f>
        <v>0</v>
      </c>
      <c r="BB69" s="10"/>
      <c r="BC69" s="10"/>
      <c r="BD69" s="12">
        <v>1</v>
      </c>
      <c r="BE69" s="10"/>
      <c r="BF69" s="10"/>
      <c r="BG69" s="10"/>
      <c r="BH69" s="10"/>
      <c r="BI69" s="10"/>
      <c r="BJ69" s="10"/>
      <c r="BK69" s="10"/>
      <c r="BL69" s="54">
        <f>BL5-BL37</f>
        <v>0</v>
      </c>
      <c r="BM69" s="10"/>
      <c r="BN69" s="10"/>
      <c r="BO69" s="12">
        <v>1</v>
      </c>
      <c r="BP69" s="10"/>
      <c r="BQ69" s="10"/>
      <c r="BR69" s="10"/>
      <c r="BS69" s="10"/>
      <c r="BT69" s="10"/>
      <c r="BU69" s="10"/>
      <c r="BV69" s="10"/>
      <c r="BW69" s="54">
        <f>BW5-BW37</f>
        <v>0</v>
      </c>
      <c r="BX69" s="10"/>
      <c r="BY69" s="10"/>
      <c r="BZ69" s="12">
        <v>1</v>
      </c>
      <c r="CA69" s="10"/>
      <c r="CB69" s="10"/>
      <c r="CC69" s="10"/>
      <c r="CD69" s="10"/>
      <c r="CE69" s="10"/>
      <c r="CF69" s="10"/>
      <c r="CG69" s="10"/>
      <c r="CH69" s="54">
        <f>CH5-CH37</f>
        <v>0</v>
      </c>
      <c r="CI69" s="10"/>
      <c r="CJ69" s="10"/>
      <c r="CK69" s="12">
        <v>1</v>
      </c>
      <c r="CL69" s="10"/>
      <c r="CM69" s="10"/>
      <c r="CN69" s="10"/>
      <c r="CO69" s="10"/>
      <c r="CP69" s="10"/>
      <c r="CQ69" s="10"/>
      <c r="CR69" s="10"/>
      <c r="CS69" s="54">
        <f>CS5-CS37</f>
        <v>0</v>
      </c>
      <c r="CT69" s="10"/>
      <c r="CU69" s="10"/>
      <c r="CV69" s="12">
        <v>1</v>
      </c>
      <c r="CW69" s="10"/>
      <c r="CX69" s="10"/>
      <c r="CY69" s="10"/>
      <c r="CZ69" s="10"/>
      <c r="DA69" s="10"/>
      <c r="DB69" s="10"/>
      <c r="DC69" s="10"/>
      <c r="DD69" s="54">
        <f>DD5-DD37</f>
        <v>0</v>
      </c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</row>
    <row r="70" spans="12:126" ht="15" x14ac:dyDescent="0.25">
      <c r="L70" s="12" t="s">
        <v>50</v>
      </c>
      <c r="M70" s="10"/>
      <c r="N70" s="10"/>
      <c r="O70" s="10"/>
      <c r="P70" s="10"/>
      <c r="Q70" s="10"/>
      <c r="R70" s="10"/>
      <c r="S70" s="10"/>
      <c r="T70" s="54">
        <f t="shared" ref="T70:T90" si="144">T6-T38</f>
        <v>0</v>
      </c>
      <c r="U70" s="10"/>
      <c r="V70" s="10"/>
      <c r="W70" s="12" t="s">
        <v>50</v>
      </c>
      <c r="X70" s="10"/>
      <c r="Y70" s="10"/>
      <c r="Z70" s="10"/>
      <c r="AA70" s="10"/>
      <c r="AB70" s="10"/>
      <c r="AC70" s="10"/>
      <c r="AD70" s="10"/>
      <c r="AE70" s="54">
        <f t="shared" ref="AE70:AE90" si="145">AE6-AE38</f>
        <v>0</v>
      </c>
      <c r="AF70" s="10"/>
      <c r="AG70" s="10"/>
      <c r="AH70" s="12" t="s">
        <v>50</v>
      </c>
      <c r="AI70" s="10"/>
      <c r="AJ70" s="10"/>
      <c r="AK70" s="10"/>
      <c r="AL70" s="10"/>
      <c r="AM70" s="10"/>
      <c r="AN70" s="10"/>
      <c r="AO70" s="10"/>
      <c r="AP70" s="54">
        <f t="shared" ref="AP70:AP90" si="146">AP6-AP38</f>
        <v>0</v>
      </c>
      <c r="AQ70" s="10"/>
      <c r="AR70" s="10"/>
      <c r="AS70" s="12" t="s">
        <v>50</v>
      </c>
      <c r="AT70" s="10"/>
      <c r="AU70" s="10"/>
      <c r="AV70" s="10"/>
      <c r="AW70" s="10"/>
      <c r="AX70" s="10"/>
      <c r="AY70" s="10"/>
      <c r="AZ70" s="10"/>
      <c r="BA70" s="54">
        <f t="shared" ref="BA70:BA90" si="147">BA6-BA38</f>
        <v>0</v>
      </c>
      <c r="BB70" s="10"/>
      <c r="BC70" s="10"/>
      <c r="BD70" s="12" t="s">
        <v>50</v>
      </c>
      <c r="BE70" s="10"/>
      <c r="BF70" s="10"/>
      <c r="BG70" s="10"/>
      <c r="BH70" s="10"/>
      <c r="BI70" s="10"/>
      <c r="BJ70" s="10"/>
      <c r="BK70" s="10"/>
      <c r="BL70" s="54">
        <f t="shared" ref="BL70:BL90" si="148">BL6-BL38</f>
        <v>0</v>
      </c>
      <c r="BM70" s="10"/>
      <c r="BN70" s="10"/>
      <c r="BO70" s="12" t="s">
        <v>50</v>
      </c>
      <c r="BP70" s="10"/>
      <c r="BQ70" s="10"/>
      <c r="BR70" s="10"/>
      <c r="BS70" s="10"/>
      <c r="BT70" s="10"/>
      <c r="BU70" s="10"/>
      <c r="BV70" s="10"/>
      <c r="BW70" s="54">
        <f t="shared" ref="BW70:BW90" si="149">BW6-BW38</f>
        <v>0</v>
      </c>
      <c r="BX70" s="10"/>
      <c r="BY70" s="10"/>
      <c r="BZ70" s="12" t="s">
        <v>50</v>
      </c>
      <c r="CA70" s="10"/>
      <c r="CB70" s="10"/>
      <c r="CC70" s="10"/>
      <c r="CD70" s="10"/>
      <c r="CE70" s="10"/>
      <c r="CF70" s="10"/>
      <c r="CG70" s="10"/>
      <c r="CH70" s="54">
        <f t="shared" ref="CH70:CH90" si="150">CH6-CH38</f>
        <v>0</v>
      </c>
      <c r="CI70" s="10"/>
      <c r="CJ70" s="10"/>
      <c r="CK70" s="12" t="s">
        <v>50</v>
      </c>
      <c r="CL70" s="10"/>
      <c r="CM70" s="10"/>
      <c r="CN70" s="10"/>
      <c r="CO70" s="10"/>
      <c r="CP70" s="10"/>
      <c r="CQ70" s="10"/>
      <c r="CR70" s="10"/>
      <c r="CS70" s="54">
        <f t="shared" ref="CS70:CS90" si="151">CS6-CS38</f>
        <v>0</v>
      </c>
      <c r="CT70" s="10"/>
      <c r="CU70" s="10"/>
      <c r="CV70" s="12" t="s">
        <v>50</v>
      </c>
      <c r="CW70" s="10"/>
      <c r="CX70" s="10"/>
      <c r="CY70" s="10"/>
      <c r="CZ70" s="10"/>
      <c r="DA70" s="10"/>
      <c r="DB70" s="10"/>
      <c r="DC70" s="10"/>
      <c r="DD70" s="54">
        <f t="shared" ref="DD70:DD90" si="152">DD6-DD38</f>
        <v>0</v>
      </c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</row>
    <row r="71" spans="12:126" ht="15" x14ac:dyDescent="0.25">
      <c r="L71" s="12">
        <v>2</v>
      </c>
      <c r="M71" s="10"/>
      <c r="N71" s="10"/>
      <c r="O71" s="10"/>
      <c r="P71" s="10"/>
      <c r="Q71" s="10"/>
      <c r="R71" s="10"/>
      <c r="S71" s="10"/>
      <c r="T71" s="54">
        <f t="shared" si="144"/>
        <v>0</v>
      </c>
      <c r="U71" s="10"/>
      <c r="V71" s="10"/>
      <c r="W71" s="12">
        <v>2</v>
      </c>
      <c r="X71" s="10"/>
      <c r="Y71" s="10"/>
      <c r="Z71" s="10"/>
      <c r="AA71" s="10"/>
      <c r="AB71" s="10"/>
      <c r="AC71" s="10"/>
      <c r="AD71" s="10"/>
      <c r="AE71" s="54">
        <f t="shared" si="145"/>
        <v>0</v>
      </c>
      <c r="AF71" s="10"/>
      <c r="AG71" s="10"/>
      <c r="AH71" s="12">
        <v>2</v>
      </c>
      <c r="AI71" s="10"/>
      <c r="AJ71" s="10"/>
      <c r="AK71" s="10"/>
      <c r="AL71" s="10"/>
      <c r="AM71" s="10"/>
      <c r="AN71" s="10"/>
      <c r="AO71" s="10"/>
      <c r="AP71" s="54">
        <f t="shared" si="146"/>
        <v>0</v>
      </c>
      <c r="AQ71" s="10"/>
      <c r="AR71" s="10"/>
      <c r="AS71" s="12">
        <v>2</v>
      </c>
      <c r="AT71" s="10"/>
      <c r="AU71" s="10"/>
      <c r="AV71" s="10"/>
      <c r="AW71" s="10"/>
      <c r="AX71" s="10"/>
      <c r="AY71" s="10"/>
      <c r="AZ71" s="10"/>
      <c r="BA71" s="54">
        <f t="shared" si="147"/>
        <v>0</v>
      </c>
      <c r="BB71" s="10"/>
      <c r="BC71" s="10"/>
      <c r="BD71" s="12">
        <v>2</v>
      </c>
      <c r="BE71" s="10"/>
      <c r="BF71" s="10"/>
      <c r="BG71" s="10"/>
      <c r="BH71" s="10"/>
      <c r="BI71" s="10"/>
      <c r="BJ71" s="10"/>
      <c r="BK71" s="10"/>
      <c r="BL71" s="54">
        <f t="shared" si="148"/>
        <v>0</v>
      </c>
      <c r="BM71" s="10"/>
      <c r="BN71" s="10"/>
      <c r="BO71" s="12">
        <v>2</v>
      </c>
      <c r="BP71" s="10"/>
      <c r="BQ71" s="10"/>
      <c r="BR71" s="10"/>
      <c r="BS71" s="10"/>
      <c r="BT71" s="10"/>
      <c r="BU71" s="10"/>
      <c r="BV71" s="10"/>
      <c r="BW71" s="54">
        <f t="shared" si="149"/>
        <v>0</v>
      </c>
      <c r="BX71" s="10"/>
      <c r="BY71" s="10"/>
      <c r="BZ71" s="12">
        <v>2</v>
      </c>
      <c r="CA71" s="10"/>
      <c r="CB71" s="10"/>
      <c r="CC71" s="10"/>
      <c r="CD71" s="10"/>
      <c r="CE71" s="10"/>
      <c r="CF71" s="10"/>
      <c r="CG71" s="10"/>
      <c r="CH71" s="54">
        <f t="shared" si="150"/>
        <v>0</v>
      </c>
      <c r="CI71" s="10"/>
      <c r="CJ71" s="10"/>
      <c r="CK71" s="12">
        <v>2</v>
      </c>
      <c r="CL71" s="10"/>
      <c r="CM71" s="10"/>
      <c r="CN71" s="10"/>
      <c r="CO71" s="10"/>
      <c r="CP71" s="10"/>
      <c r="CQ71" s="10"/>
      <c r="CR71" s="10"/>
      <c r="CS71" s="54">
        <f t="shared" si="151"/>
        <v>0</v>
      </c>
      <c r="CT71" s="10"/>
      <c r="CU71" s="10"/>
      <c r="CV71" s="12">
        <v>2</v>
      </c>
      <c r="CW71" s="10"/>
      <c r="CX71" s="10"/>
      <c r="CY71" s="10"/>
      <c r="CZ71" s="10"/>
      <c r="DA71" s="10"/>
      <c r="DB71" s="10"/>
      <c r="DC71" s="10"/>
      <c r="DD71" s="54">
        <f t="shared" si="152"/>
        <v>0</v>
      </c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</row>
    <row r="72" spans="12:126" ht="15" x14ac:dyDescent="0.25">
      <c r="L72" s="12">
        <v>8</v>
      </c>
      <c r="M72" s="10"/>
      <c r="N72" s="10"/>
      <c r="O72" s="10"/>
      <c r="P72" s="10"/>
      <c r="Q72" s="10"/>
      <c r="R72" s="10"/>
      <c r="S72" s="10"/>
      <c r="T72" s="54">
        <f t="shared" si="144"/>
        <v>-1350000</v>
      </c>
      <c r="U72" s="10"/>
      <c r="V72" s="10"/>
      <c r="W72" s="12">
        <v>8</v>
      </c>
      <c r="X72" s="10"/>
      <c r="Y72" s="10"/>
      <c r="Z72" s="10"/>
      <c r="AA72" s="10"/>
      <c r="AB72" s="10"/>
      <c r="AC72" s="10"/>
      <c r="AD72" s="10"/>
      <c r="AE72" s="54">
        <f t="shared" si="145"/>
        <v>270000</v>
      </c>
      <c r="AF72" s="10"/>
      <c r="AG72" s="10"/>
      <c r="AH72" s="12">
        <v>8</v>
      </c>
      <c r="AI72" s="10"/>
      <c r="AJ72" s="10"/>
      <c r="AK72" s="10"/>
      <c r="AL72" s="10"/>
      <c r="AM72" s="10"/>
      <c r="AN72" s="10"/>
      <c r="AO72" s="10"/>
      <c r="AP72" s="54">
        <f t="shared" si="146"/>
        <v>216000</v>
      </c>
      <c r="AQ72" s="10"/>
      <c r="AR72" s="10"/>
      <c r="AS72" s="12">
        <v>8</v>
      </c>
      <c r="AT72" s="10"/>
      <c r="AU72" s="10"/>
      <c r="AV72" s="10"/>
      <c r="AW72" s="10"/>
      <c r="AX72" s="10"/>
      <c r="AY72" s="10"/>
      <c r="AZ72" s="10"/>
      <c r="BA72" s="54">
        <f t="shared" si="147"/>
        <v>172800</v>
      </c>
      <c r="BB72" s="10"/>
      <c r="BC72" s="10"/>
      <c r="BD72" s="12">
        <v>8</v>
      </c>
      <c r="BE72" s="10"/>
      <c r="BF72" s="10"/>
      <c r="BG72" s="10"/>
      <c r="BH72" s="10"/>
      <c r="BI72" s="10"/>
      <c r="BJ72" s="10"/>
      <c r="BK72" s="10"/>
      <c r="BL72" s="54">
        <f t="shared" si="148"/>
        <v>138240</v>
      </c>
      <c r="BM72" s="10"/>
      <c r="BN72" s="10"/>
      <c r="BO72" s="12">
        <v>8</v>
      </c>
      <c r="BP72" s="10"/>
      <c r="BQ72" s="10"/>
      <c r="BR72" s="10"/>
      <c r="BS72" s="10"/>
      <c r="BT72" s="10"/>
      <c r="BU72" s="10"/>
      <c r="BV72" s="10"/>
      <c r="BW72" s="54">
        <f t="shared" si="149"/>
        <v>110592</v>
      </c>
      <c r="BX72" s="10"/>
      <c r="BY72" s="10"/>
      <c r="BZ72" s="12">
        <v>8</v>
      </c>
      <c r="CA72" s="10"/>
      <c r="CB72" s="10"/>
      <c r="CC72" s="10"/>
      <c r="CD72" s="10"/>
      <c r="CE72" s="10"/>
      <c r="CF72" s="10"/>
      <c r="CG72" s="10"/>
      <c r="CH72" s="54">
        <f t="shared" si="150"/>
        <v>88473.600000000006</v>
      </c>
      <c r="CI72" s="10"/>
      <c r="CJ72" s="10"/>
      <c r="CK72" s="12">
        <v>8</v>
      </c>
      <c r="CL72" s="10"/>
      <c r="CM72" s="10"/>
      <c r="CN72" s="10"/>
      <c r="CO72" s="10"/>
      <c r="CP72" s="10"/>
      <c r="CQ72" s="10"/>
      <c r="CR72" s="10"/>
      <c r="CS72" s="54">
        <f t="shared" si="151"/>
        <v>70778.880000000005</v>
      </c>
      <c r="CT72" s="10"/>
      <c r="CU72" s="10"/>
      <c r="CV72" s="12">
        <v>8</v>
      </c>
      <c r="CW72" s="10"/>
      <c r="CX72" s="10"/>
      <c r="CY72" s="10"/>
      <c r="CZ72" s="10"/>
      <c r="DA72" s="10"/>
      <c r="DB72" s="10"/>
      <c r="DC72" s="10"/>
      <c r="DD72" s="54">
        <f t="shared" si="152"/>
        <v>56623.104000000007</v>
      </c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</row>
    <row r="73" spans="12:126" ht="15" x14ac:dyDescent="0.25">
      <c r="L73" s="12">
        <v>10</v>
      </c>
      <c r="M73" s="10"/>
      <c r="N73" s="10"/>
      <c r="O73" s="10"/>
      <c r="P73" s="10"/>
      <c r="Q73" s="10"/>
      <c r="R73" s="10"/>
      <c r="S73" s="10"/>
      <c r="T73" s="54">
        <f t="shared" si="144"/>
        <v>0</v>
      </c>
      <c r="U73" s="10"/>
      <c r="V73" s="10"/>
      <c r="W73" s="12">
        <v>10</v>
      </c>
      <c r="X73" s="10"/>
      <c r="Y73" s="10"/>
      <c r="Z73" s="10"/>
      <c r="AA73" s="10"/>
      <c r="AB73" s="10"/>
      <c r="AC73" s="10"/>
      <c r="AD73" s="10"/>
      <c r="AE73" s="54">
        <f t="shared" si="145"/>
        <v>0</v>
      </c>
      <c r="AF73" s="10"/>
      <c r="AG73" s="10"/>
      <c r="AH73" s="12">
        <v>10</v>
      </c>
      <c r="AI73" s="10"/>
      <c r="AJ73" s="10"/>
      <c r="AK73" s="10"/>
      <c r="AL73" s="10"/>
      <c r="AM73" s="10"/>
      <c r="AN73" s="10"/>
      <c r="AO73" s="10"/>
      <c r="AP73" s="54">
        <f t="shared" si="146"/>
        <v>0</v>
      </c>
      <c r="AQ73" s="10"/>
      <c r="AR73" s="10"/>
      <c r="AS73" s="12">
        <v>10</v>
      </c>
      <c r="AT73" s="10"/>
      <c r="AU73" s="10"/>
      <c r="AV73" s="10"/>
      <c r="AW73" s="10"/>
      <c r="AX73" s="10"/>
      <c r="AY73" s="10"/>
      <c r="AZ73" s="10"/>
      <c r="BA73" s="54">
        <f t="shared" si="147"/>
        <v>0</v>
      </c>
      <c r="BB73" s="10"/>
      <c r="BC73" s="10"/>
      <c r="BD73" s="12">
        <v>10</v>
      </c>
      <c r="BE73" s="10"/>
      <c r="BF73" s="10"/>
      <c r="BG73" s="10"/>
      <c r="BH73" s="10"/>
      <c r="BI73" s="10"/>
      <c r="BJ73" s="10"/>
      <c r="BK73" s="10"/>
      <c r="BL73" s="54">
        <f t="shared" si="148"/>
        <v>0</v>
      </c>
      <c r="BM73" s="10"/>
      <c r="BN73" s="10"/>
      <c r="BO73" s="12">
        <v>10</v>
      </c>
      <c r="BP73" s="10"/>
      <c r="BQ73" s="10"/>
      <c r="BR73" s="10"/>
      <c r="BS73" s="10"/>
      <c r="BT73" s="10"/>
      <c r="BU73" s="10"/>
      <c r="BV73" s="10"/>
      <c r="BW73" s="54">
        <f t="shared" si="149"/>
        <v>0</v>
      </c>
      <c r="BX73" s="10"/>
      <c r="BY73" s="10"/>
      <c r="BZ73" s="12">
        <v>10</v>
      </c>
      <c r="CA73" s="10"/>
      <c r="CB73" s="10"/>
      <c r="CC73" s="10"/>
      <c r="CD73" s="10"/>
      <c r="CE73" s="10"/>
      <c r="CF73" s="10"/>
      <c r="CG73" s="10"/>
      <c r="CH73" s="54">
        <f t="shared" si="150"/>
        <v>0</v>
      </c>
      <c r="CI73" s="10"/>
      <c r="CJ73" s="10"/>
      <c r="CK73" s="12">
        <v>10</v>
      </c>
      <c r="CL73" s="10"/>
      <c r="CM73" s="10"/>
      <c r="CN73" s="10"/>
      <c r="CO73" s="10"/>
      <c r="CP73" s="10"/>
      <c r="CQ73" s="10"/>
      <c r="CR73" s="10"/>
      <c r="CS73" s="54">
        <f t="shared" si="151"/>
        <v>0</v>
      </c>
      <c r="CT73" s="10"/>
      <c r="CU73" s="10"/>
      <c r="CV73" s="12">
        <v>10</v>
      </c>
      <c r="CW73" s="10"/>
      <c r="CX73" s="10"/>
      <c r="CY73" s="10"/>
      <c r="CZ73" s="10"/>
      <c r="DA73" s="10"/>
      <c r="DB73" s="10"/>
      <c r="DC73" s="10"/>
      <c r="DD73" s="54">
        <f t="shared" si="152"/>
        <v>0</v>
      </c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</row>
    <row r="74" spans="12:126" ht="15" x14ac:dyDescent="0.25">
      <c r="L74" s="12">
        <v>10.1</v>
      </c>
      <c r="M74" s="10"/>
      <c r="N74" s="10"/>
      <c r="O74" s="10"/>
      <c r="P74" s="10"/>
      <c r="Q74" s="10"/>
      <c r="R74" s="10"/>
      <c r="S74" s="10"/>
      <c r="T74" s="54">
        <f t="shared" si="144"/>
        <v>0</v>
      </c>
      <c r="U74" s="10"/>
      <c r="V74" s="10"/>
      <c r="W74" s="12">
        <v>10.1</v>
      </c>
      <c r="X74" s="10"/>
      <c r="Y74" s="10"/>
      <c r="Z74" s="10"/>
      <c r="AA74" s="10"/>
      <c r="AB74" s="10"/>
      <c r="AC74" s="10"/>
      <c r="AD74" s="10"/>
      <c r="AE74" s="54">
        <f t="shared" si="145"/>
        <v>0</v>
      </c>
      <c r="AF74" s="10"/>
      <c r="AG74" s="10"/>
      <c r="AH74" s="12">
        <v>10.1</v>
      </c>
      <c r="AI74" s="10"/>
      <c r="AJ74" s="10"/>
      <c r="AK74" s="10"/>
      <c r="AL74" s="10"/>
      <c r="AM74" s="10"/>
      <c r="AN74" s="10"/>
      <c r="AO74" s="10"/>
      <c r="AP74" s="54">
        <f t="shared" si="146"/>
        <v>0</v>
      </c>
      <c r="AQ74" s="10"/>
      <c r="AR74" s="10"/>
      <c r="AS74" s="12">
        <v>10.1</v>
      </c>
      <c r="AT74" s="10"/>
      <c r="AU74" s="10"/>
      <c r="AV74" s="10"/>
      <c r="AW74" s="10"/>
      <c r="AX74" s="10"/>
      <c r="AY74" s="10"/>
      <c r="AZ74" s="10"/>
      <c r="BA74" s="54">
        <f t="shared" si="147"/>
        <v>0</v>
      </c>
      <c r="BB74" s="10"/>
      <c r="BC74" s="10"/>
      <c r="BD74" s="12">
        <v>10.1</v>
      </c>
      <c r="BE74" s="10"/>
      <c r="BF74" s="10"/>
      <c r="BG74" s="10"/>
      <c r="BH74" s="10"/>
      <c r="BI74" s="10"/>
      <c r="BJ74" s="10"/>
      <c r="BK74" s="10"/>
      <c r="BL74" s="54">
        <f t="shared" si="148"/>
        <v>0</v>
      </c>
      <c r="BM74" s="10"/>
      <c r="BN74" s="10"/>
      <c r="BO74" s="12">
        <v>10.1</v>
      </c>
      <c r="BP74" s="10"/>
      <c r="BQ74" s="10"/>
      <c r="BR74" s="10"/>
      <c r="BS74" s="10"/>
      <c r="BT74" s="10"/>
      <c r="BU74" s="10"/>
      <c r="BV74" s="10"/>
      <c r="BW74" s="54">
        <f t="shared" si="149"/>
        <v>0</v>
      </c>
      <c r="BX74" s="10"/>
      <c r="BY74" s="10"/>
      <c r="BZ74" s="12">
        <v>10.1</v>
      </c>
      <c r="CA74" s="10"/>
      <c r="CB74" s="10"/>
      <c r="CC74" s="10"/>
      <c r="CD74" s="10"/>
      <c r="CE74" s="10"/>
      <c r="CF74" s="10"/>
      <c r="CG74" s="10"/>
      <c r="CH74" s="54">
        <f t="shared" si="150"/>
        <v>0</v>
      </c>
      <c r="CI74" s="10"/>
      <c r="CJ74" s="10"/>
      <c r="CK74" s="12">
        <v>10.1</v>
      </c>
      <c r="CL74" s="10"/>
      <c r="CM74" s="10"/>
      <c r="CN74" s="10"/>
      <c r="CO74" s="10"/>
      <c r="CP74" s="10"/>
      <c r="CQ74" s="10"/>
      <c r="CR74" s="10"/>
      <c r="CS74" s="54">
        <f t="shared" si="151"/>
        <v>0</v>
      </c>
      <c r="CT74" s="10"/>
      <c r="CU74" s="10"/>
      <c r="CV74" s="12">
        <v>10.1</v>
      </c>
      <c r="CW74" s="10"/>
      <c r="CX74" s="10"/>
      <c r="CY74" s="10"/>
      <c r="CZ74" s="10"/>
      <c r="DA74" s="10"/>
      <c r="DB74" s="10"/>
      <c r="DC74" s="10"/>
      <c r="DD74" s="54">
        <f t="shared" si="152"/>
        <v>0</v>
      </c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</row>
    <row r="75" spans="12:126" ht="15" x14ac:dyDescent="0.25">
      <c r="L75" s="12">
        <v>12</v>
      </c>
      <c r="M75" s="10"/>
      <c r="N75" s="10"/>
      <c r="O75" s="10"/>
      <c r="P75" s="10"/>
      <c r="Q75" s="10"/>
      <c r="R75" s="10"/>
      <c r="S75" s="10"/>
      <c r="T75" s="54">
        <f t="shared" si="144"/>
        <v>0</v>
      </c>
      <c r="U75" s="10"/>
      <c r="V75" s="10"/>
      <c r="W75" s="12">
        <v>12</v>
      </c>
      <c r="X75" s="10"/>
      <c r="Y75" s="10"/>
      <c r="Z75" s="10"/>
      <c r="AA75" s="10"/>
      <c r="AB75" s="10"/>
      <c r="AC75" s="10"/>
      <c r="AD75" s="10"/>
      <c r="AE75" s="54">
        <f t="shared" si="145"/>
        <v>0</v>
      </c>
      <c r="AF75" s="10"/>
      <c r="AG75" s="10"/>
      <c r="AH75" s="12">
        <v>12</v>
      </c>
      <c r="AI75" s="10"/>
      <c r="AJ75" s="10"/>
      <c r="AK75" s="10"/>
      <c r="AL75" s="10"/>
      <c r="AM75" s="10"/>
      <c r="AN75" s="10"/>
      <c r="AO75" s="10"/>
      <c r="AP75" s="54">
        <f t="shared" si="146"/>
        <v>0</v>
      </c>
      <c r="AQ75" s="10"/>
      <c r="AR75" s="10"/>
      <c r="AS75" s="12">
        <v>12</v>
      </c>
      <c r="AT75" s="10"/>
      <c r="AU75" s="10"/>
      <c r="AV75" s="10"/>
      <c r="AW75" s="10"/>
      <c r="AX75" s="10"/>
      <c r="AY75" s="10"/>
      <c r="AZ75" s="10"/>
      <c r="BA75" s="54">
        <f t="shared" si="147"/>
        <v>0</v>
      </c>
      <c r="BB75" s="10"/>
      <c r="BC75" s="10"/>
      <c r="BD75" s="12">
        <v>12</v>
      </c>
      <c r="BE75" s="10"/>
      <c r="BF75" s="10"/>
      <c r="BG75" s="10"/>
      <c r="BH75" s="10"/>
      <c r="BI75" s="10"/>
      <c r="BJ75" s="10"/>
      <c r="BK75" s="10"/>
      <c r="BL75" s="54">
        <f t="shared" si="148"/>
        <v>0</v>
      </c>
      <c r="BM75" s="10"/>
      <c r="BN75" s="10"/>
      <c r="BO75" s="12">
        <v>12</v>
      </c>
      <c r="BP75" s="10"/>
      <c r="BQ75" s="10"/>
      <c r="BR75" s="10"/>
      <c r="BS75" s="10"/>
      <c r="BT75" s="10"/>
      <c r="BU75" s="10"/>
      <c r="BV75" s="10"/>
      <c r="BW75" s="54">
        <f t="shared" si="149"/>
        <v>0</v>
      </c>
      <c r="BX75" s="10"/>
      <c r="BY75" s="10"/>
      <c r="BZ75" s="12">
        <v>12</v>
      </c>
      <c r="CA75" s="10"/>
      <c r="CB75" s="10"/>
      <c r="CC75" s="10"/>
      <c r="CD75" s="10"/>
      <c r="CE75" s="10"/>
      <c r="CF75" s="10"/>
      <c r="CG75" s="10"/>
      <c r="CH75" s="54">
        <f t="shared" si="150"/>
        <v>0</v>
      </c>
      <c r="CI75" s="10"/>
      <c r="CJ75" s="10"/>
      <c r="CK75" s="12">
        <v>12</v>
      </c>
      <c r="CL75" s="10"/>
      <c r="CM75" s="10"/>
      <c r="CN75" s="10"/>
      <c r="CO75" s="10"/>
      <c r="CP75" s="10"/>
      <c r="CQ75" s="10"/>
      <c r="CR75" s="10"/>
      <c r="CS75" s="54">
        <f t="shared" si="151"/>
        <v>0</v>
      </c>
      <c r="CT75" s="10"/>
      <c r="CU75" s="10"/>
      <c r="CV75" s="12">
        <v>12</v>
      </c>
      <c r="CW75" s="10"/>
      <c r="CX75" s="10"/>
      <c r="CY75" s="10"/>
      <c r="CZ75" s="10"/>
      <c r="DA75" s="10"/>
      <c r="DB75" s="10"/>
      <c r="DC75" s="10"/>
      <c r="DD75" s="54">
        <f t="shared" si="152"/>
        <v>0</v>
      </c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</row>
    <row r="76" spans="12:126" ht="15" x14ac:dyDescent="0.25">
      <c r="L76" s="12" t="s">
        <v>52</v>
      </c>
      <c r="M76" s="10"/>
      <c r="N76" s="10"/>
      <c r="O76" s="10"/>
      <c r="P76" s="10"/>
      <c r="Q76" s="10"/>
      <c r="R76" s="10"/>
      <c r="S76" s="10"/>
      <c r="T76" s="54">
        <f t="shared" si="144"/>
        <v>0</v>
      </c>
      <c r="U76" s="10"/>
      <c r="V76" s="10"/>
      <c r="W76" s="12" t="s">
        <v>52</v>
      </c>
      <c r="X76" s="10"/>
      <c r="Y76" s="10"/>
      <c r="Z76" s="10"/>
      <c r="AA76" s="10"/>
      <c r="AB76" s="10"/>
      <c r="AC76" s="10"/>
      <c r="AD76" s="10"/>
      <c r="AE76" s="54">
        <f t="shared" si="145"/>
        <v>0</v>
      </c>
      <c r="AF76" s="10"/>
      <c r="AG76" s="10"/>
      <c r="AH76" s="12" t="s">
        <v>52</v>
      </c>
      <c r="AI76" s="10"/>
      <c r="AJ76" s="10"/>
      <c r="AK76" s="10"/>
      <c r="AL76" s="10"/>
      <c r="AM76" s="10"/>
      <c r="AN76" s="10"/>
      <c r="AO76" s="10"/>
      <c r="AP76" s="54">
        <f t="shared" si="146"/>
        <v>0</v>
      </c>
      <c r="AQ76" s="10"/>
      <c r="AR76" s="10"/>
      <c r="AS76" s="12" t="s">
        <v>52</v>
      </c>
      <c r="AT76" s="10"/>
      <c r="AU76" s="10"/>
      <c r="AV76" s="10"/>
      <c r="AW76" s="10"/>
      <c r="AX76" s="10"/>
      <c r="AY76" s="10"/>
      <c r="AZ76" s="10"/>
      <c r="BA76" s="54">
        <f t="shared" si="147"/>
        <v>0</v>
      </c>
      <c r="BB76" s="10"/>
      <c r="BC76" s="10"/>
      <c r="BD76" s="12" t="s">
        <v>52</v>
      </c>
      <c r="BE76" s="10"/>
      <c r="BF76" s="10"/>
      <c r="BG76" s="10"/>
      <c r="BH76" s="10"/>
      <c r="BI76" s="10"/>
      <c r="BJ76" s="10"/>
      <c r="BK76" s="10"/>
      <c r="BL76" s="54">
        <f t="shared" si="148"/>
        <v>0</v>
      </c>
      <c r="BM76" s="10"/>
      <c r="BN76" s="10"/>
      <c r="BO76" s="12" t="s">
        <v>52</v>
      </c>
      <c r="BP76" s="10"/>
      <c r="BQ76" s="10"/>
      <c r="BR76" s="10"/>
      <c r="BS76" s="10"/>
      <c r="BT76" s="10"/>
      <c r="BU76" s="10"/>
      <c r="BV76" s="10"/>
      <c r="BW76" s="54">
        <f t="shared" si="149"/>
        <v>0</v>
      </c>
      <c r="BX76" s="10"/>
      <c r="BY76" s="10"/>
      <c r="BZ76" s="12" t="s">
        <v>52</v>
      </c>
      <c r="CA76" s="10"/>
      <c r="CB76" s="10"/>
      <c r="CC76" s="10"/>
      <c r="CD76" s="10"/>
      <c r="CE76" s="10"/>
      <c r="CF76" s="10"/>
      <c r="CG76" s="10"/>
      <c r="CH76" s="54">
        <f t="shared" si="150"/>
        <v>0</v>
      </c>
      <c r="CI76" s="10"/>
      <c r="CJ76" s="10"/>
      <c r="CK76" s="12" t="s">
        <v>52</v>
      </c>
      <c r="CL76" s="10"/>
      <c r="CM76" s="10"/>
      <c r="CN76" s="10"/>
      <c r="CO76" s="10"/>
      <c r="CP76" s="10"/>
      <c r="CQ76" s="10"/>
      <c r="CR76" s="10"/>
      <c r="CS76" s="54">
        <f t="shared" si="151"/>
        <v>0</v>
      </c>
      <c r="CT76" s="10"/>
      <c r="CU76" s="10"/>
      <c r="CV76" s="12" t="s">
        <v>52</v>
      </c>
      <c r="CW76" s="10"/>
      <c r="CX76" s="10"/>
      <c r="CY76" s="10"/>
      <c r="CZ76" s="10"/>
      <c r="DA76" s="10"/>
      <c r="DB76" s="10"/>
      <c r="DC76" s="10"/>
      <c r="DD76" s="54">
        <f t="shared" si="152"/>
        <v>0</v>
      </c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</row>
    <row r="77" spans="12:126" ht="15" x14ac:dyDescent="0.25">
      <c r="L77" s="12" t="s">
        <v>53</v>
      </c>
      <c r="M77" s="10"/>
      <c r="N77" s="10"/>
      <c r="O77" s="10"/>
      <c r="P77" s="10"/>
      <c r="Q77" s="10"/>
      <c r="R77" s="10"/>
      <c r="S77" s="10"/>
      <c r="T77" s="54">
        <f t="shared" si="144"/>
        <v>0</v>
      </c>
      <c r="U77" s="10"/>
      <c r="V77" s="10"/>
      <c r="W77" s="12" t="s">
        <v>53</v>
      </c>
      <c r="X77" s="10"/>
      <c r="Y77" s="10"/>
      <c r="Z77" s="10"/>
      <c r="AA77" s="10"/>
      <c r="AB77" s="10"/>
      <c r="AC77" s="10"/>
      <c r="AD77" s="10"/>
      <c r="AE77" s="54">
        <f t="shared" si="145"/>
        <v>0</v>
      </c>
      <c r="AF77" s="10"/>
      <c r="AG77" s="10"/>
      <c r="AH77" s="12" t="s">
        <v>53</v>
      </c>
      <c r="AI77" s="10"/>
      <c r="AJ77" s="10"/>
      <c r="AK77" s="10"/>
      <c r="AL77" s="10"/>
      <c r="AM77" s="10"/>
      <c r="AN77" s="10"/>
      <c r="AO77" s="10"/>
      <c r="AP77" s="54">
        <f t="shared" si="146"/>
        <v>0</v>
      </c>
      <c r="AQ77" s="10"/>
      <c r="AR77" s="10"/>
      <c r="AS77" s="12" t="s">
        <v>53</v>
      </c>
      <c r="AT77" s="10"/>
      <c r="AU77" s="10"/>
      <c r="AV77" s="10"/>
      <c r="AW77" s="10"/>
      <c r="AX77" s="10"/>
      <c r="AY77" s="10"/>
      <c r="AZ77" s="10"/>
      <c r="BA77" s="54">
        <f t="shared" si="147"/>
        <v>0</v>
      </c>
      <c r="BB77" s="10"/>
      <c r="BC77" s="10"/>
      <c r="BD77" s="12" t="s">
        <v>53</v>
      </c>
      <c r="BE77" s="10"/>
      <c r="BF77" s="10"/>
      <c r="BG77" s="10"/>
      <c r="BH77" s="10"/>
      <c r="BI77" s="10"/>
      <c r="BJ77" s="10"/>
      <c r="BK77" s="10"/>
      <c r="BL77" s="54">
        <f t="shared" si="148"/>
        <v>0</v>
      </c>
      <c r="BM77" s="10"/>
      <c r="BN77" s="10"/>
      <c r="BO77" s="12" t="s">
        <v>53</v>
      </c>
      <c r="BP77" s="10"/>
      <c r="BQ77" s="10"/>
      <c r="BR77" s="10"/>
      <c r="BS77" s="10"/>
      <c r="BT77" s="10"/>
      <c r="BU77" s="10"/>
      <c r="BV77" s="10"/>
      <c r="BW77" s="54">
        <f t="shared" si="149"/>
        <v>0</v>
      </c>
      <c r="BX77" s="10"/>
      <c r="BY77" s="10"/>
      <c r="BZ77" s="12" t="s">
        <v>53</v>
      </c>
      <c r="CA77" s="10"/>
      <c r="CB77" s="10"/>
      <c r="CC77" s="10"/>
      <c r="CD77" s="10"/>
      <c r="CE77" s="10"/>
      <c r="CF77" s="10"/>
      <c r="CG77" s="10"/>
      <c r="CH77" s="54">
        <f t="shared" si="150"/>
        <v>0</v>
      </c>
      <c r="CI77" s="10"/>
      <c r="CJ77" s="10"/>
      <c r="CK77" s="12" t="s">
        <v>53</v>
      </c>
      <c r="CL77" s="10"/>
      <c r="CM77" s="10"/>
      <c r="CN77" s="10"/>
      <c r="CO77" s="10"/>
      <c r="CP77" s="10"/>
      <c r="CQ77" s="10"/>
      <c r="CR77" s="10"/>
      <c r="CS77" s="54">
        <f t="shared" si="151"/>
        <v>0</v>
      </c>
      <c r="CT77" s="10"/>
      <c r="CU77" s="10"/>
      <c r="CV77" s="12" t="s">
        <v>53</v>
      </c>
      <c r="CW77" s="10"/>
      <c r="CX77" s="10"/>
      <c r="CY77" s="10"/>
      <c r="CZ77" s="10"/>
      <c r="DA77" s="10"/>
      <c r="DB77" s="10"/>
      <c r="DC77" s="10"/>
      <c r="DD77" s="54">
        <f t="shared" si="152"/>
        <v>0</v>
      </c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</row>
    <row r="78" spans="12:126" ht="15" x14ac:dyDescent="0.25">
      <c r="L78" s="12" t="s">
        <v>54</v>
      </c>
      <c r="M78" s="10"/>
      <c r="N78" s="10"/>
      <c r="O78" s="10"/>
      <c r="P78" s="10"/>
      <c r="Q78" s="10"/>
      <c r="R78" s="10"/>
      <c r="S78" s="10"/>
      <c r="T78" s="54">
        <f t="shared" si="144"/>
        <v>0</v>
      </c>
      <c r="U78" s="10"/>
      <c r="V78" s="10"/>
      <c r="W78" s="12" t="s">
        <v>54</v>
      </c>
      <c r="X78" s="10"/>
      <c r="Y78" s="10"/>
      <c r="Z78" s="10"/>
      <c r="AA78" s="10"/>
      <c r="AB78" s="10"/>
      <c r="AC78" s="10"/>
      <c r="AD78" s="10"/>
      <c r="AE78" s="54">
        <f t="shared" si="145"/>
        <v>0</v>
      </c>
      <c r="AF78" s="10"/>
      <c r="AG78" s="10"/>
      <c r="AH78" s="12" t="s">
        <v>54</v>
      </c>
      <c r="AI78" s="10"/>
      <c r="AJ78" s="10"/>
      <c r="AK78" s="10"/>
      <c r="AL78" s="10"/>
      <c r="AM78" s="10"/>
      <c r="AN78" s="10"/>
      <c r="AO78" s="10"/>
      <c r="AP78" s="54">
        <f t="shared" si="146"/>
        <v>0</v>
      </c>
      <c r="AQ78" s="10"/>
      <c r="AR78" s="10"/>
      <c r="AS78" s="12" t="s">
        <v>54</v>
      </c>
      <c r="AT78" s="10"/>
      <c r="AU78" s="10"/>
      <c r="AV78" s="10"/>
      <c r="AW78" s="10"/>
      <c r="AX78" s="10"/>
      <c r="AY78" s="10"/>
      <c r="AZ78" s="10"/>
      <c r="BA78" s="54">
        <f t="shared" si="147"/>
        <v>0</v>
      </c>
      <c r="BB78" s="10"/>
      <c r="BC78" s="10"/>
      <c r="BD78" s="12" t="s">
        <v>54</v>
      </c>
      <c r="BE78" s="10"/>
      <c r="BF78" s="10"/>
      <c r="BG78" s="10"/>
      <c r="BH78" s="10"/>
      <c r="BI78" s="10"/>
      <c r="BJ78" s="10"/>
      <c r="BK78" s="10"/>
      <c r="BL78" s="54">
        <f t="shared" si="148"/>
        <v>0</v>
      </c>
      <c r="BM78" s="10"/>
      <c r="BN78" s="10"/>
      <c r="BO78" s="12" t="s">
        <v>54</v>
      </c>
      <c r="BP78" s="10"/>
      <c r="BQ78" s="10"/>
      <c r="BR78" s="10"/>
      <c r="BS78" s="10"/>
      <c r="BT78" s="10"/>
      <c r="BU78" s="10"/>
      <c r="BV78" s="10"/>
      <c r="BW78" s="54">
        <f t="shared" si="149"/>
        <v>0</v>
      </c>
      <c r="BX78" s="10"/>
      <c r="BY78" s="10"/>
      <c r="BZ78" s="12" t="s">
        <v>54</v>
      </c>
      <c r="CA78" s="10"/>
      <c r="CB78" s="10"/>
      <c r="CC78" s="10"/>
      <c r="CD78" s="10"/>
      <c r="CE78" s="10"/>
      <c r="CF78" s="10"/>
      <c r="CG78" s="10"/>
      <c r="CH78" s="54">
        <f t="shared" si="150"/>
        <v>0</v>
      </c>
      <c r="CI78" s="10"/>
      <c r="CJ78" s="10"/>
      <c r="CK78" s="12" t="s">
        <v>54</v>
      </c>
      <c r="CL78" s="10"/>
      <c r="CM78" s="10"/>
      <c r="CN78" s="10"/>
      <c r="CO78" s="10"/>
      <c r="CP78" s="10"/>
      <c r="CQ78" s="10"/>
      <c r="CR78" s="10"/>
      <c r="CS78" s="54">
        <f t="shared" si="151"/>
        <v>0</v>
      </c>
      <c r="CT78" s="10"/>
      <c r="CU78" s="10"/>
      <c r="CV78" s="12" t="s">
        <v>54</v>
      </c>
      <c r="CW78" s="10"/>
      <c r="CX78" s="10"/>
      <c r="CY78" s="10"/>
      <c r="CZ78" s="10"/>
      <c r="DA78" s="10"/>
      <c r="DB78" s="10"/>
      <c r="DC78" s="10"/>
      <c r="DD78" s="54">
        <f t="shared" si="152"/>
        <v>0</v>
      </c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</row>
    <row r="79" spans="12:126" ht="15" x14ac:dyDescent="0.25">
      <c r="L79" s="12" t="s">
        <v>55</v>
      </c>
      <c r="M79" s="10"/>
      <c r="N79" s="10"/>
      <c r="O79" s="10"/>
      <c r="P79" s="10"/>
      <c r="Q79" s="10"/>
      <c r="R79" s="10"/>
      <c r="S79" s="10"/>
      <c r="T79" s="54">
        <f t="shared" si="144"/>
        <v>0</v>
      </c>
      <c r="U79" s="10"/>
      <c r="V79" s="10"/>
      <c r="W79" s="12" t="s">
        <v>55</v>
      </c>
      <c r="X79" s="10"/>
      <c r="Y79" s="10"/>
      <c r="Z79" s="10"/>
      <c r="AA79" s="10"/>
      <c r="AB79" s="10"/>
      <c r="AC79" s="10"/>
      <c r="AD79" s="10"/>
      <c r="AE79" s="54">
        <f t="shared" si="145"/>
        <v>0</v>
      </c>
      <c r="AF79" s="10"/>
      <c r="AG79" s="10"/>
      <c r="AH79" s="12" t="s">
        <v>55</v>
      </c>
      <c r="AI79" s="10"/>
      <c r="AJ79" s="10"/>
      <c r="AK79" s="10"/>
      <c r="AL79" s="10"/>
      <c r="AM79" s="10"/>
      <c r="AN79" s="10"/>
      <c r="AO79" s="10"/>
      <c r="AP79" s="54">
        <f t="shared" si="146"/>
        <v>0</v>
      </c>
      <c r="AQ79" s="10"/>
      <c r="AR79" s="10"/>
      <c r="AS79" s="12" t="s">
        <v>55</v>
      </c>
      <c r="AT79" s="10"/>
      <c r="AU79" s="10"/>
      <c r="AV79" s="10"/>
      <c r="AW79" s="10"/>
      <c r="AX79" s="10"/>
      <c r="AY79" s="10"/>
      <c r="AZ79" s="10"/>
      <c r="BA79" s="54">
        <f t="shared" si="147"/>
        <v>0</v>
      </c>
      <c r="BB79" s="10"/>
      <c r="BC79" s="10"/>
      <c r="BD79" s="12" t="s">
        <v>55</v>
      </c>
      <c r="BE79" s="10"/>
      <c r="BF79" s="10"/>
      <c r="BG79" s="10"/>
      <c r="BH79" s="10"/>
      <c r="BI79" s="10"/>
      <c r="BJ79" s="10"/>
      <c r="BK79" s="10"/>
      <c r="BL79" s="54">
        <f t="shared" si="148"/>
        <v>0</v>
      </c>
      <c r="BM79" s="10"/>
      <c r="BN79" s="10"/>
      <c r="BO79" s="12" t="s">
        <v>55</v>
      </c>
      <c r="BP79" s="10"/>
      <c r="BQ79" s="10"/>
      <c r="BR79" s="10"/>
      <c r="BS79" s="10"/>
      <c r="BT79" s="10"/>
      <c r="BU79" s="10"/>
      <c r="BV79" s="10"/>
      <c r="BW79" s="54">
        <f t="shared" si="149"/>
        <v>0</v>
      </c>
      <c r="BX79" s="10"/>
      <c r="BY79" s="10"/>
      <c r="BZ79" s="12" t="s">
        <v>55</v>
      </c>
      <c r="CA79" s="10"/>
      <c r="CB79" s="10"/>
      <c r="CC79" s="10"/>
      <c r="CD79" s="10"/>
      <c r="CE79" s="10"/>
      <c r="CF79" s="10"/>
      <c r="CG79" s="10"/>
      <c r="CH79" s="54">
        <f t="shared" si="150"/>
        <v>0</v>
      </c>
      <c r="CI79" s="10"/>
      <c r="CJ79" s="10"/>
      <c r="CK79" s="12" t="s">
        <v>55</v>
      </c>
      <c r="CL79" s="10"/>
      <c r="CM79" s="10"/>
      <c r="CN79" s="10"/>
      <c r="CO79" s="10"/>
      <c r="CP79" s="10"/>
      <c r="CQ79" s="10"/>
      <c r="CR79" s="10"/>
      <c r="CS79" s="54">
        <f t="shared" si="151"/>
        <v>0</v>
      </c>
      <c r="CT79" s="10"/>
      <c r="CU79" s="10"/>
      <c r="CV79" s="12" t="s">
        <v>55</v>
      </c>
      <c r="CW79" s="10"/>
      <c r="CX79" s="10"/>
      <c r="CY79" s="10"/>
      <c r="CZ79" s="10"/>
      <c r="DA79" s="10"/>
      <c r="DB79" s="10"/>
      <c r="DC79" s="10"/>
      <c r="DD79" s="54">
        <f t="shared" si="152"/>
        <v>0</v>
      </c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</row>
    <row r="80" spans="12:126" ht="15" x14ac:dyDescent="0.25">
      <c r="L80" s="12">
        <v>14</v>
      </c>
      <c r="M80" s="10"/>
      <c r="N80" s="10"/>
      <c r="O80" s="10"/>
      <c r="P80" s="10"/>
      <c r="Q80" s="10"/>
      <c r="R80" s="10"/>
      <c r="S80" s="10"/>
      <c r="T80" s="54">
        <f t="shared" si="144"/>
        <v>0</v>
      </c>
      <c r="U80" s="10"/>
      <c r="V80" s="10"/>
      <c r="W80" s="12">
        <v>14</v>
      </c>
      <c r="X80" s="10"/>
      <c r="Y80" s="10"/>
      <c r="Z80" s="10"/>
      <c r="AA80" s="10"/>
      <c r="AB80" s="10"/>
      <c r="AC80" s="10"/>
      <c r="AD80" s="10"/>
      <c r="AE80" s="54">
        <f t="shared" si="145"/>
        <v>0</v>
      </c>
      <c r="AF80" s="10"/>
      <c r="AG80" s="10"/>
      <c r="AH80" s="12">
        <v>14</v>
      </c>
      <c r="AI80" s="10"/>
      <c r="AJ80" s="10"/>
      <c r="AK80" s="10"/>
      <c r="AL80" s="10"/>
      <c r="AM80" s="10"/>
      <c r="AN80" s="10"/>
      <c r="AO80" s="10"/>
      <c r="AP80" s="54">
        <f t="shared" si="146"/>
        <v>0</v>
      </c>
      <c r="AQ80" s="10"/>
      <c r="AR80" s="10"/>
      <c r="AS80" s="12">
        <v>14</v>
      </c>
      <c r="AT80" s="10"/>
      <c r="AU80" s="10"/>
      <c r="AV80" s="10"/>
      <c r="AW80" s="10"/>
      <c r="AX80" s="10"/>
      <c r="AY80" s="10"/>
      <c r="AZ80" s="10"/>
      <c r="BA80" s="54">
        <f t="shared" si="147"/>
        <v>0</v>
      </c>
      <c r="BB80" s="10"/>
      <c r="BC80" s="10"/>
      <c r="BD80" s="12">
        <v>14</v>
      </c>
      <c r="BE80" s="10"/>
      <c r="BF80" s="10"/>
      <c r="BG80" s="10"/>
      <c r="BH80" s="10"/>
      <c r="BI80" s="10"/>
      <c r="BJ80" s="10"/>
      <c r="BK80" s="10"/>
      <c r="BL80" s="54">
        <f t="shared" si="148"/>
        <v>0</v>
      </c>
      <c r="BM80" s="10"/>
      <c r="BN80" s="10"/>
      <c r="BO80" s="12">
        <v>14</v>
      </c>
      <c r="BP80" s="10"/>
      <c r="BQ80" s="10"/>
      <c r="BR80" s="10"/>
      <c r="BS80" s="10"/>
      <c r="BT80" s="10"/>
      <c r="BU80" s="10"/>
      <c r="BV80" s="10"/>
      <c r="BW80" s="54">
        <f t="shared" si="149"/>
        <v>0</v>
      </c>
      <c r="BX80" s="10"/>
      <c r="BY80" s="10"/>
      <c r="BZ80" s="12">
        <v>14</v>
      </c>
      <c r="CA80" s="10"/>
      <c r="CB80" s="10"/>
      <c r="CC80" s="10"/>
      <c r="CD80" s="10"/>
      <c r="CE80" s="10"/>
      <c r="CF80" s="10"/>
      <c r="CG80" s="10"/>
      <c r="CH80" s="54">
        <f t="shared" si="150"/>
        <v>0</v>
      </c>
      <c r="CI80" s="10"/>
      <c r="CJ80" s="10"/>
      <c r="CK80" s="12">
        <v>14</v>
      </c>
      <c r="CL80" s="10"/>
      <c r="CM80" s="10"/>
      <c r="CN80" s="10"/>
      <c r="CO80" s="10"/>
      <c r="CP80" s="10"/>
      <c r="CQ80" s="10"/>
      <c r="CR80" s="10"/>
      <c r="CS80" s="54">
        <f t="shared" si="151"/>
        <v>0</v>
      </c>
      <c r="CT80" s="10"/>
      <c r="CU80" s="10"/>
      <c r="CV80" s="12">
        <v>14</v>
      </c>
      <c r="CW80" s="10"/>
      <c r="CX80" s="10"/>
      <c r="CY80" s="10"/>
      <c r="CZ80" s="10"/>
      <c r="DA80" s="10"/>
      <c r="DB80" s="10"/>
      <c r="DC80" s="10"/>
      <c r="DD80" s="54">
        <f t="shared" si="152"/>
        <v>0</v>
      </c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</row>
    <row r="81" spans="12:126" ht="15" x14ac:dyDescent="0.25">
      <c r="L81" s="12">
        <v>17</v>
      </c>
      <c r="M81" s="10"/>
      <c r="N81" s="10"/>
      <c r="O81" s="10"/>
      <c r="P81" s="10"/>
      <c r="Q81" s="10"/>
      <c r="R81" s="10"/>
      <c r="S81" s="10"/>
      <c r="T81" s="54">
        <f t="shared" si="144"/>
        <v>0</v>
      </c>
      <c r="U81" s="10"/>
      <c r="V81" s="10"/>
      <c r="W81" s="12">
        <v>17</v>
      </c>
      <c r="X81" s="10"/>
      <c r="Y81" s="10"/>
      <c r="Z81" s="10"/>
      <c r="AA81" s="10"/>
      <c r="AB81" s="10"/>
      <c r="AC81" s="10"/>
      <c r="AD81" s="10"/>
      <c r="AE81" s="54">
        <f t="shared" si="145"/>
        <v>0</v>
      </c>
      <c r="AF81" s="10"/>
      <c r="AG81" s="10"/>
      <c r="AH81" s="12">
        <v>17</v>
      </c>
      <c r="AI81" s="10"/>
      <c r="AJ81" s="10"/>
      <c r="AK81" s="10"/>
      <c r="AL81" s="10"/>
      <c r="AM81" s="10"/>
      <c r="AN81" s="10"/>
      <c r="AO81" s="10"/>
      <c r="AP81" s="54">
        <f t="shared" si="146"/>
        <v>0</v>
      </c>
      <c r="AQ81" s="10"/>
      <c r="AR81" s="10"/>
      <c r="AS81" s="12">
        <v>17</v>
      </c>
      <c r="AT81" s="10"/>
      <c r="AU81" s="10"/>
      <c r="AV81" s="10"/>
      <c r="AW81" s="10"/>
      <c r="AX81" s="10"/>
      <c r="AY81" s="10"/>
      <c r="AZ81" s="10"/>
      <c r="BA81" s="54">
        <f t="shared" si="147"/>
        <v>0</v>
      </c>
      <c r="BB81" s="10"/>
      <c r="BC81" s="10"/>
      <c r="BD81" s="12">
        <v>17</v>
      </c>
      <c r="BE81" s="10"/>
      <c r="BF81" s="10"/>
      <c r="BG81" s="10"/>
      <c r="BH81" s="10"/>
      <c r="BI81" s="10"/>
      <c r="BJ81" s="10"/>
      <c r="BK81" s="10"/>
      <c r="BL81" s="54">
        <f t="shared" si="148"/>
        <v>0</v>
      </c>
      <c r="BM81" s="10"/>
      <c r="BN81" s="10"/>
      <c r="BO81" s="12">
        <v>17</v>
      </c>
      <c r="BP81" s="10"/>
      <c r="BQ81" s="10"/>
      <c r="BR81" s="10"/>
      <c r="BS81" s="10"/>
      <c r="BT81" s="10"/>
      <c r="BU81" s="10"/>
      <c r="BV81" s="10"/>
      <c r="BW81" s="54">
        <f t="shared" si="149"/>
        <v>0</v>
      </c>
      <c r="BX81" s="10"/>
      <c r="BY81" s="10"/>
      <c r="BZ81" s="12">
        <v>17</v>
      </c>
      <c r="CA81" s="10"/>
      <c r="CB81" s="10"/>
      <c r="CC81" s="10"/>
      <c r="CD81" s="10"/>
      <c r="CE81" s="10"/>
      <c r="CF81" s="10"/>
      <c r="CG81" s="10"/>
      <c r="CH81" s="54">
        <f t="shared" si="150"/>
        <v>0</v>
      </c>
      <c r="CI81" s="10"/>
      <c r="CJ81" s="10"/>
      <c r="CK81" s="12">
        <v>17</v>
      </c>
      <c r="CL81" s="10"/>
      <c r="CM81" s="10"/>
      <c r="CN81" s="10"/>
      <c r="CO81" s="10"/>
      <c r="CP81" s="10"/>
      <c r="CQ81" s="10"/>
      <c r="CR81" s="10"/>
      <c r="CS81" s="54">
        <f t="shared" si="151"/>
        <v>0</v>
      </c>
      <c r="CT81" s="10"/>
      <c r="CU81" s="10"/>
      <c r="CV81" s="12">
        <v>17</v>
      </c>
      <c r="CW81" s="10"/>
      <c r="CX81" s="10"/>
      <c r="CY81" s="10"/>
      <c r="CZ81" s="10"/>
      <c r="DA81" s="10"/>
      <c r="DB81" s="10"/>
      <c r="DC81" s="10"/>
      <c r="DD81" s="54">
        <f t="shared" si="152"/>
        <v>0</v>
      </c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</row>
    <row r="82" spans="12:126" ht="15" x14ac:dyDescent="0.25">
      <c r="L82" s="12">
        <v>42</v>
      </c>
      <c r="M82" s="10"/>
      <c r="N82" s="10"/>
      <c r="O82" s="10"/>
      <c r="P82" s="10"/>
      <c r="Q82" s="10"/>
      <c r="R82" s="10"/>
      <c r="S82" s="10"/>
      <c r="T82" s="54">
        <f t="shared" si="144"/>
        <v>0</v>
      </c>
      <c r="U82" s="10"/>
      <c r="V82" s="10"/>
      <c r="W82" s="12">
        <v>42</v>
      </c>
      <c r="X82" s="10"/>
      <c r="Y82" s="10"/>
      <c r="Z82" s="10"/>
      <c r="AA82" s="10"/>
      <c r="AB82" s="10"/>
      <c r="AC82" s="10"/>
      <c r="AD82" s="10"/>
      <c r="AE82" s="54">
        <f t="shared" si="145"/>
        <v>0</v>
      </c>
      <c r="AF82" s="10"/>
      <c r="AG82" s="10"/>
      <c r="AH82" s="12">
        <v>42</v>
      </c>
      <c r="AI82" s="10"/>
      <c r="AJ82" s="10"/>
      <c r="AK82" s="10"/>
      <c r="AL82" s="10"/>
      <c r="AM82" s="10"/>
      <c r="AN82" s="10"/>
      <c r="AO82" s="10"/>
      <c r="AP82" s="54">
        <f t="shared" si="146"/>
        <v>0</v>
      </c>
      <c r="AQ82" s="10"/>
      <c r="AR82" s="10"/>
      <c r="AS82" s="12">
        <v>42</v>
      </c>
      <c r="AT82" s="10"/>
      <c r="AU82" s="10"/>
      <c r="AV82" s="10"/>
      <c r="AW82" s="10"/>
      <c r="AX82" s="10"/>
      <c r="AY82" s="10"/>
      <c r="AZ82" s="10"/>
      <c r="BA82" s="54">
        <f t="shared" si="147"/>
        <v>0</v>
      </c>
      <c r="BB82" s="10"/>
      <c r="BC82" s="10"/>
      <c r="BD82" s="12">
        <v>42</v>
      </c>
      <c r="BE82" s="10"/>
      <c r="BF82" s="10"/>
      <c r="BG82" s="10"/>
      <c r="BH82" s="10"/>
      <c r="BI82" s="10"/>
      <c r="BJ82" s="10"/>
      <c r="BK82" s="10"/>
      <c r="BL82" s="54">
        <f t="shared" si="148"/>
        <v>0</v>
      </c>
      <c r="BM82" s="10"/>
      <c r="BN82" s="10"/>
      <c r="BO82" s="12">
        <v>42</v>
      </c>
      <c r="BP82" s="10"/>
      <c r="BQ82" s="10"/>
      <c r="BR82" s="10"/>
      <c r="BS82" s="10"/>
      <c r="BT82" s="10"/>
      <c r="BU82" s="10"/>
      <c r="BV82" s="10"/>
      <c r="BW82" s="54">
        <f t="shared" si="149"/>
        <v>0</v>
      </c>
      <c r="BX82" s="10"/>
      <c r="BY82" s="10"/>
      <c r="BZ82" s="12">
        <v>42</v>
      </c>
      <c r="CA82" s="10"/>
      <c r="CB82" s="10"/>
      <c r="CC82" s="10"/>
      <c r="CD82" s="10"/>
      <c r="CE82" s="10"/>
      <c r="CF82" s="10"/>
      <c r="CG82" s="10"/>
      <c r="CH82" s="54">
        <f t="shared" si="150"/>
        <v>0</v>
      </c>
      <c r="CI82" s="10"/>
      <c r="CJ82" s="10"/>
      <c r="CK82" s="12">
        <v>42</v>
      </c>
      <c r="CL82" s="10"/>
      <c r="CM82" s="10"/>
      <c r="CN82" s="10"/>
      <c r="CO82" s="10"/>
      <c r="CP82" s="10"/>
      <c r="CQ82" s="10"/>
      <c r="CR82" s="10"/>
      <c r="CS82" s="54">
        <f t="shared" si="151"/>
        <v>0</v>
      </c>
      <c r="CT82" s="10"/>
      <c r="CU82" s="10"/>
      <c r="CV82" s="12">
        <v>42</v>
      </c>
      <c r="CW82" s="10"/>
      <c r="CX82" s="10"/>
      <c r="CY82" s="10"/>
      <c r="CZ82" s="10"/>
      <c r="DA82" s="10"/>
      <c r="DB82" s="10"/>
      <c r="DC82" s="10"/>
      <c r="DD82" s="54">
        <f t="shared" si="152"/>
        <v>0</v>
      </c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</row>
    <row r="83" spans="12:126" ht="15" x14ac:dyDescent="0.25">
      <c r="L83" s="12">
        <v>43.1</v>
      </c>
      <c r="M83" s="10"/>
      <c r="N83" s="10"/>
      <c r="O83" s="10"/>
      <c r="P83" s="10"/>
      <c r="Q83" s="10"/>
      <c r="R83" s="10"/>
      <c r="S83" s="10"/>
      <c r="T83" s="54">
        <f t="shared" si="144"/>
        <v>0</v>
      </c>
      <c r="U83" s="10"/>
      <c r="V83" s="10"/>
      <c r="W83" s="12">
        <v>43.1</v>
      </c>
      <c r="X83" s="10"/>
      <c r="Y83" s="10"/>
      <c r="Z83" s="10"/>
      <c r="AA83" s="10"/>
      <c r="AB83" s="10"/>
      <c r="AC83" s="10"/>
      <c r="AD83" s="10"/>
      <c r="AE83" s="54">
        <f t="shared" si="145"/>
        <v>0</v>
      </c>
      <c r="AF83" s="10"/>
      <c r="AG83" s="10"/>
      <c r="AH83" s="12">
        <v>43.1</v>
      </c>
      <c r="AI83" s="10"/>
      <c r="AJ83" s="10"/>
      <c r="AK83" s="10"/>
      <c r="AL83" s="10"/>
      <c r="AM83" s="10"/>
      <c r="AN83" s="10"/>
      <c r="AO83" s="10"/>
      <c r="AP83" s="54">
        <f t="shared" si="146"/>
        <v>0</v>
      </c>
      <c r="AQ83" s="10"/>
      <c r="AR83" s="10"/>
      <c r="AS83" s="12">
        <v>43.1</v>
      </c>
      <c r="AT83" s="10"/>
      <c r="AU83" s="10"/>
      <c r="AV83" s="10"/>
      <c r="AW83" s="10"/>
      <c r="AX83" s="10"/>
      <c r="AY83" s="10"/>
      <c r="AZ83" s="10"/>
      <c r="BA83" s="54">
        <f t="shared" si="147"/>
        <v>0</v>
      </c>
      <c r="BB83" s="10"/>
      <c r="BC83" s="10"/>
      <c r="BD83" s="12">
        <v>43.1</v>
      </c>
      <c r="BE83" s="10"/>
      <c r="BF83" s="10"/>
      <c r="BG83" s="10"/>
      <c r="BH83" s="10"/>
      <c r="BI83" s="10"/>
      <c r="BJ83" s="10"/>
      <c r="BK83" s="10"/>
      <c r="BL83" s="54">
        <f t="shared" si="148"/>
        <v>0</v>
      </c>
      <c r="BM83" s="10"/>
      <c r="BN83" s="10"/>
      <c r="BO83" s="12">
        <v>43.1</v>
      </c>
      <c r="BP83" s="10"/>
      <c r="BQ83" s="10"/>
      <c r="BR83" s="10"/>
      <c r="BS83" s="10"/>
      <c r="BT83" s="10"/>
      <c r="BU83" s="10"/>
      <c r="BV83" s="10"/>
      <c r="BW83" s="54">
        <f t="shared" si="149"/>
        <v>0</v>
      </c>
      <c r="BX83" s="10"/>
      <c r="BY83" s="10"/>
      <c r="BZ83" s="12">
        <v>43.1</v>
      </c>
      <c r="CA83" s="10"/>
      <c r="CB83" s="10"/>
      <c r="CC83" s="10"/>
      <c r="CD83" s="10"/>
      <c r="CE83" s="10"/>
      <c r="CF83" s="10"/>
      <c r="CG83" s="10"/>
      <c r="CH83" s="54">
        <f t="shared" si="150"/>
        <v>0</v>
      </c>
      <c r="CI83" s="10"/>
      <c r="CJ83" s="10"/>
      <c r="CK83" s="12">
        <v>43.1</v>
      </c>
      <c r="CL83" s="10"/>
      <c r="CM83" s="10"/>
      <c r="CN83" s="10"/>
      <c r="CO83" s="10"/>
      <c r="CP83" s="10"/>
      <c r="CQ83" s="10"/>
      <c r="CR83" s="10"/>
      <c r="CS83" s="54">
        <f t="shared" si="151"/>
        <v>0</v>
      </c>
      <c r="CT83" s="10"/>
      <c r="CU83" s="10"/>
      <c r="CV83" s="12">
        <v>43.1</v>
      </c>
      <c r="CW83" s="10"/>
      <c r="CX83" s="10"/>
      <c r="CY83" s="10"/>
      <c r="CZ83" s="10"/>
      <c r="DA83" s="10"/>
      <c r="DB83" s="10"/>
      <c r="DC83" s="10"/>
      <c r="DD83" s="54">
        <f t="shared" si="152"/>
        <v>0</v>
      </c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</row>
    <row r="84" spans="12:126" ht="15" x14ac:dyDescent="0.25">
      <c r="L84" s="12">
        <v>43.2</v>
      </c>
      <c r="M84" s="10"/>
      <c r="N84" s="10"/>
      <c r="O84" s="10"/>
      <c r="P84" s="10"/>
      <c r="Q84" s="10"/>
      <c r="R84" s="10"/>
      <c r="S84" s="10"/>
      <c r="T84" s="54">
        <f t="shared" si="144"/>
        <v>0</v>
      </c>
      <c r="U84" s="10"/>
      <c r="V84" s="10"/>
      <c r="W84" s="12">
        <v>43.2</v>
      </c>
      <c r="X84" s="10"/>
      <c r="Y84" s="10"/>
      <c r="Z84" s="10"/>
      <c r="AA84" s="10"/>
      <c r="AB84" s="10"/>
      <c r="AC84" s="10"/>
      <c r="AD84" s="10"/>
      <c r="AE84" s="54">
        <f t="shared" si="145"/>
        <v>0</v>
      </c>
      <c r="AF84" s="10"/>
      <c r="AG84" s="10"/>
      <c r="AH84" s="12">
        <v>43.2</v>
      </c>
      <c r="AI84" s="10"/>
      <c r="AJ84" s="10"/>
      <c r="AK84" s="10"/>
      <c r="AL84" s="10"/>
      <c r="AM84" s="10"/>
      <c r="AN84" s="10"/>
      <c r="AO84" s="10"/>
      <c r="AP84" s="54">
        <f t="shared" si="146"/>
        <v>0</v>
      </c>
      <c r="AQ84" s="10"/>
      <c r="AR84" s="10"/>
      <c r="AS84" s="12">
        <v>43.2</v>
      </c>
      <c r="AT84" s="10"/>
      <c r="AU84" s="10"/>
      <c r="AV84" s="10"/>
      <c r="AW84" s="10"/>
      <c r="AX84" s="10"/>
      <c r="AY84" s="10"/>
      <c r="AZ84" s="10"/>
      <c r="BA84" s="54">
        <f t="shared" si="147"/>
        <v>0</v>
      </c>
      <c r="BB84" s="10"/>
      <c r="BC84" s="10"/>
      <c r="BD84" s="12">
        <v>43.2</v>
      </c>
      <c r="BE84" s="10"/>
      <c r="BF84" s="10"/>
      <c r="BG84" s="10"/>
      <c r="BH84" s="10"/>
      <c r="BI84" s="10"/>
      <c r="BJ84" s="10"/>
      <c r="BK84" s="10"/>
      <c r="BL84" s="54">
        <f t="shared" si="148"/>
        <v>0</v>
      </c>
      <c r="BM84" s="10"/>
      <c r="BN84" s="10"/>
      <c r="BO84" s="12">
        <v>43.2</v>
      </c>
      <c r="BP84" s="10"/>
      <c r="BQ84" s="10"/>
      <c r="BR84" s="10"/>
      <c r="BS84" s="10"/>
      <c r="BT84" s="10"/>
      <c r="BU84" s="10"/>
      <c r="BV84" s="10"/>
      <c r="BW84" s="54">
        <f t="shared" si="149"/>
        <v>0</v>
      </c>
      <c r="BX84" s="10"/>
      <c r="BY84" s="10"/>
      <c r="BZ84" s="12">
        <v>43.2</v>
      </c>
      <c r="CA84" s="10"/>
      <c r="CB84" s="10"/>
      <c r="CC84" s="10"/>
      <c r="CD84" s="10"/>
      <c r="CE84" s="10"/>
      <c r="CF84" s="10"/>
      <c r="CG84" s="10"/>
      <c r="CH84" s="54">
        <f t="shared" si="150"/>
        <v>0</v>
      </c>
      <c r="CI84" s="10"/>
      <c r="CJ84" s="10"/>
      <c r="CK84" s="12">
        <v>43.2</v>
      </c>
      <c r="CL84" s="10"/>
      <c r="CM84" s="10"/>
      <c r="CN84" s="10"/>
      <c r="CO84" s="10"/>
      <c r="CP84" s="10"/>
      <c r="CQ84" s="10"/>
      <c r="CR84" s="10"/>
      <c r="CS84" s="54">
        <f t="shared" si="151"/>
        <v>0</v>
      </c>
      <c r="CT84" s="10"/>
      <c r="CU84" s="10"/>
      <c r="CV84" s="12">
        <v>43.2</v>
      </c>
      <c r="CW84" s="10"/>
      <c r="CX84" s="10"/>
      <c r="CY84" s="10"/>
      <c r="CZ84" s="10"/>
      <c r="DA84" s="10"/>
      <c r="DB84" s="10"/>
      <c r="DC84" s="10"/>
      <c r="DD84" s="54">
        <f t="shared" si="152"/>
        <v>0</v>
      </c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</row>
    <row r="85" spans="12:126" ht="15" x14ac:dyDescent="0.25">
      <c r="L85" s="12">
        <v>45</v>
      </c>
      <c r="M85" s="10"/>
      <c r="N85" s="10"/>
      <c r="O85" s="10"/>
      <c r="P85" s="10"/>
      <c r="Q85" s="10"/>
      <c r="R85" s="10"/>
      <c r="S85" s="10"/>
      <c r="T85" s="54">
        <f t="shared" si="144"/>
        <v>0</v>
      </c>
      <c r="U85" s="10"/>
      <c r="V85" s="10"/>
      <c r="W85" s="12">
        <v>45</v>
      </c>
      <c r="X85" s="10"/>
      <c r="Y85" s="10"/>
      <c r="Z85" s="10"/>
      <c r="AA85" s="10"/>
      <c r="AB85" s="10"/>
      <c r="AC85" s="10"/>
      <c r="AD85" s="10"/>
      <c r="AE85" s="54">
        <f t="shared" si="145"/>
        <v>0</v>
      </c>
      <c r="AF85" s="10"/>
      <c r="AG85" s="10"/>
      <c r="AH85" s="12">
        <v>45</v>
      </c>
      <c r="AI85" s="10"/>
      <c r="AJ85" s="10"/>
      <c r="AK85" s="10"/>
      <c r="AL85" s="10"/>
      <c r="AM85" s="10"/>
      <c r="AN85" s="10"/>
      <c r="AO85" s="10"/>
      <c r="AP85" s="54">
        <f t="shared" si="146"/>
        <v>0</v>
      </c>
      <c r="AQ85" s="10"/>
      <c r="AR85" s="10"/>
      <c r="AS85" s="12">
        <v>45</v>
      </c>
      <c r="AT85" s="10"/>
      <c r="AU85" s="10"/>
      <c r="AV85" s="10"/>
      <c r="AW85" s="10"/>
      <c r="AX85" s="10"/>
      <c r="AY85" s="10"/>
      <c r="AZ85" s="10"/>
      <c r="BA85" s="54">
        <f t="shared" si="147"/>
        <v>0</v>
      </c>
      <c r="BB85" s="10"/>
      <c r="BC85" s="10"/>
      <c r="BD85" s="12">
        <v>45</v>
      </c>
      <c r="BE85" s="10"/>
      <c r="BF85" s="10"/>
      <c r="BG85" s="10"/>
      <c r="BH85" s="10"/>
      <c r="BI85" s="10"/>
      <c r="BJ85" s="10"/>
      <c r="BK85" s="10"/>
      <c r="BL85" s="54">
        <f t="shared" si="148"/>
        <v>0</v>
      </c>
      <c r="BM85" s="10"/>
      <c r="BN85" s="10"/>
      <c r="BO85" s="12">
        <v>45</v>
      </c>
      <c r="BP85" s="10"/>
      <c r="BQ85" s="10"/>
      <c r="BR85" s="10"/>
      <c r="BS85" s="10"/>
      <c r="BT85" s="10"/>
      <c r="BU85" s="10"/>
      <c r="BV85" s="10"/>
      <c r="BW85" s="54">
        <f t="shared" si="149"/>
        <v>0</v>
      </c>
      <c r="BX85" s="10"/>
      <c r="BY85" s="10"/>
      <c r="BZ85" s="12">
        <v>45</v>
      </c>
      <c r="CA85" s="10"/>
      <c r="CB85" s="10"/>
      <c r="CC85" s="10"/>
      <c r="CD85" s="10"/>
      <c r="CE85" s="10"/>
      <c r="CF85" s="10"/>
      <c r="CG85" s="10"/>
      <c r="CH85" s="54">
        <f t="shared" si="150"/>
        <v>0</v>
      </c>
      <c r="CI85" s="10"/>
      <c r="CJ85" s="10"/>
      <c r="CK85" s="12">
        <v>45</v>
      </c>
      <c r="CL85" s="10"/>
      <c r="CM85" s="10"/>
      <c r="CN85" s="10"/>
      <c r="CO85" s="10"/>
      <c r="CP85" s="10"/>
      <c r="CQ85" s="10"/>
      <c r="CR85" s="10"/>
      <c r="CS85" s="54">
        <f t="shared" si="151"/>
        <v>0</v>
      </c>
      <c r="CT85" s="10"/>
      <c r="CU85" s="10"/>
      <c r="CV85" s="12">
        <v>45</v>
      </c>
      <c r="CW85" s="10"/>
      <c r="CX85" s="10"/>
      <c r="CY85" s="10"/>
      <c r="CZ85" s="10"/>
      <c r="DA85" s="10"/>
      <c r="DB85" s="10"/>
      <c r="DC85" s="10"/>
      <c r="DD85" s="54">
        <f t="shared" si="152"/>
        <v>0</v>
      </c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</row>
    <row r="86" spans="12:126" ht="15" x14ac:dyDescent="0.25">
      <c r="L86" s="12">
        <v>46</v>
      </c>
      <c r="M86" s="10"/>
      <c r="N86" s="10"/>
      <c r="O86" s="10"/>
      <c r="P86" s="10"/>
      <c r="Q86" s="10"/>
      <c r="R86" s="10"/>
      <c r="S86" s="10"/>
      <c r="T86" s="54">
        <f t="shared" si="144"/>
        <v>0</v>
      </c>
      <c r="U86" s="10"/>
      <c r="V86" s="10"/>
      <c r="W86" s="12">
        <v>46</v>
      </c>
      <c r="X86" s="10"/>
      <c r="Y86" s="10"/>
      <c r="Z86" s="10"/>
      <c r="AA86" s="10"/>
      <c r="AB86" s="10"/>
      <c r="AC86" s="10"/>
      <c r="AD86" s="10"/>
      <c r="AE86" s="54">
        <f t="shared" si="145"/>
        <v>0</v>
      </c>
      <c r="AF86" s="10"/>
      <c r="AG86" s="10"/>
      <c r="AH86" s="12">
        <v>46</v>
      </c>
      <c r="AI86" s="10"/>
      <c r="AJ86" s="10"/>
      <c r="AK86" s="10"/>
      <c r="AL86" s="10"/>
      <c r="AM86" s="10"/>
      <c r="AN86" s="10"/>
      <c r="AO86" s="10"/>
      <c r="AP86" s="54">
        <f t="shared" si="146"/>
        <v>0</v>
      </c>
      <c r="AQ86" s="10"/>
      <c r="AR86" s="10"/>
      <c r="AS86" s="12">
        <v>46</v>
      </c>
      <c r="AT86" s="10"/>
      <c r="AU86" s="10"/>
      <c r="AV86" s="10"/>
      <c r="AW86" s="10"/>
      <c r="AX86" s="10"/>
      <c r="AY86" s="10"/>
      <c r="AZ86" s="10"/>
      <c r="BA86" s="54">
        <f t="shared" si="147"/>
        <v>0</v>
      </c>
      <c r="BB86" s="10"/>
      <c r="BC86" s="10"/>
      <c r="BD86" s="12">
        <v>46</v>
      </c>
      <c r="BE86" s="10"/>
      <c r="BF86" s="10"/>
      <c r="BG86" s="10"/>
      <c r="BH86" s="10"/>
      <c r="BI86" s="10"/>
      <c r="BJ86" s="10"/>
      <c r="BK86" s="10"/>
      <c r="BL86" s="54">
        <f t="shared" si="148"/>
        <v>0</v>
      </c>
      <c r="BM86" s="10"/>
      <c r="BN86" s="10"/>
      <c r="BO86" s="12">
        <v>46</v>
      </c>
      <c r="BP86" s="10"/>
      <c r="BQ86" s="10"/>
      <c r="BR86" s="10"/>
      <c r="BS86" s="10"/>
      <c r="BT86" s="10"/>
      <c r="BU86" s="10"/>
      <c r="BV86" s="10"/>
      <c r="BW86" s="54">
        <f t="shared" si="149"/>
        <v>0</v>
      </c>
      <c r="BX86" s="10"/>
      <c r="BY86" s="10"/>
      <c r="BZ86" s="12">
        <v>46</v>
      </c>
      <c r="CA86" s="10"/>
      <c r="CB86" s="10"/>
      <c r="CC86" s="10"/>
      <c r="CD86" s="10"/>
      <c r="CE86" s="10"/>
      <c r="CF86" s="10"/>
      <c r="CG86" s="10"/>
      <c r="CH86" s="54">
        <f t="shared" si="150"/>
        <v>0</v>
      </c>
      <c r="CI86" s="10"/>
      <c r="CJ86" s="10"/>
      <c r="CK86" s="12">
        <v>46</v>
      </c>
      <c r="CL86" s="10"/>
      <c r="CM86" s="10"/>
      <c r="CN86" s="10"/>
      <c r="CO86" s="10"/>
      <c r="CP86" s="10"/>
      <c r="CQ86" s="10"/>
      <c r="CR86" s="10"/>
      <c r="CS86" s="54">
        <f t="shared" si="151"/>
        <v>0</v>
      </c>
      <c r="CT86" s="10"/>
      <c r="CU86" s="10"/>
      <c r="CV86" s="12">
        <v>46</v>
      </c>
      <c r="CW86" s="10"/>
      <c r="CX86" s="10"/>
      <c r="CY86" s="10"/>
      <c r="CZ86" s="10"/>
      <c r="DA86" s="10"/>
      <c r="DB86" s="10"/>
      <c r="DC86" s="10"/>
      <c r="DD86" s="54">
        <f t="shared" si="152"/>
        <v>0</v>
      </c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</row>
    <row r="87" spans="12:126" ht="15" x14ac:dyDescent="0.25">
      <c r="L87" s="12">
        <v>47</v>
      </c>
      <c r="M87" s="10"/>
      <c r="N87" s="10"/>
      <c r="O87" s="10"/>
      <c r="P87" s="10"/>
      <c r="Q87" s="10"/>
      <c r="R87" s="10"/>
      <c r="S87" s="10"/>
      <c r="T87" s="54">
        <f t="shared" si="144"/>
        <v>0</v>
      </c>
      <c r="U87" s="10"/>
      <c r="V87" s="10"/>
      <c r="W87" s="12">
        <v>47</v>
      </c>
      <c r="X87" s="10"/>
      <c r="Y87" s="10"/>
      <c r="Z87" s="10"/>
      <c r="AA87" s="10"/>
      <c r="AB87" s="10"/>
      <c r="AC87" s="10"/>
      <c r="AD87" s="10"/>
      <c r="AE87" s="54">
        <f t="shared" si="145"/>
        <v>0</v>
      </c>
      <c r="AF87" s="10"/>
      <c r="AG87" s="10"/>
      <c r="AH87" s="12">
        <v>47</v>
      </c>
      <c r="AI87" s="10"/>
      <c r="AJ87" s="10"/>
      <c r="AK87" s="10"/>
      <c r="AL87" s="10"/>
      <c r="AM87" s="10"/>
      <c r="AN87" s="10"/>
      <c r="AO87" s="10"/>
      <c r="AP87" s="54">
        <f t="shared" si="146"/>
        <v>0</v>
      </c>
      <c r="AQ87" s="10"/>
      <c r="AR87" s="10"/>
      <c r="AS87" s="12">
        <v>47</v>
      </c>
      <c r="AT87" s="10"/>
      <c r="AU87" s="10"/>
      <c r="AV87" s="10"/>
      <c r="AW87" s="10"/>
      <c r="AX87" s="10"/>
      <c r="AY87" s="10"/>
      <c r="AZ87" s="10"/>
      <c r="BA87" s="54">
        <f t="shared" si="147"/>
        <v>0</v>
      </c>
      <c r="BB87" s="10"/>
      <c r="BC87" s="10"/>
      <c r="BD87" s="12">
        <v>47</v>
      </c>
      <c r="BE87" s="10"/>
      <c r="BF87" s="10"/>
      <c r="BG87" s="10"/>
      <c r="BH87" s="10"/>
      <c r="BI87" s="10"/>
      <c r="BJ87" s="10"/>
      <c r="BK87" s="10"/>
      <c r="BL87" s="54">
        <f t="shared" si="148"/>
        <v>0</v>
      </c>
      <c r="BM87" s="10"/>
      <c r="BN87" s="10"/>
      <c r="BO87" s="12">
        <v>47</v>
      </c>
      <c r="BP87" s="10"/>
      <c r="BQ87" s="10"/>
      <c r="BR87" s="10"/>
      <c r="BS87" s="10"/>
      <c r="BT87" s="10"/>
      <c r="BU87" s="10"/>
      <c r="BV87" s="10"/>
      <c r="BW87" s="54">
        <f t="shared" si="149"/>
        <v>0</v>
      </c>
      <c r="BX87" s="10"/>
      <c r="BY87" s="10"/>
      <c r="BZ87" s="12">
        <v>47</v>
      </c>
      <c r="CA87" s="10"/>
      <c r="CB87" s="10"/>
      <c r="CC87" s="10"/>
      <c r="CD87" s="10"/>
      <c r="CE87" s="10"/>
      <c r="CF87" s="10"/>
      <c r="CG87" s="10"/>
      <c r="CH87" s="54">
        <f t="shared" si="150"/>
        <v>0</v>
      </c>
      <c r="CI87" s="10"/>
      <c r="CJ87" s="10"/>
      <c r="CK87" s="12">
        <v>47</v>
      </c>
      <c r="CL87" s="10"/>
      <c r="CM87" s="10"/>
      <c r="CN87" s="10"/>
      <c r="CO87" s="10"/>
      <c r="CP87" s="10"/>
      <c r="CQ87" s="10"/>
      <c r="CR87" s="10"/>
      <c r="CS87" s="54">
        <f t="shared" si="151"/>
        <v>0</v>
      </c>
      <c r="CT87" s="10"/>
      <c r="CU87" s="10"/>
      <c r="CV87" s="12">
        <v>47</v>
      </c>
      <c r="CW87" s="10"/>
      <c r="CX87" s="10"/>
      <c r="CY87" s="10"/>
      <c r="CZ87" s="10"/>
      <c r="DA87" s="10"/>
      <c r="DB87" s="10"/>
      <c r="DC87" s="10"/>
      <c r="DD87" s="54">
        <f t="shared" si="152"/>
        <v>0</v>
      </c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</row>
    <row r="88" spans="12:126" ht="15" x14ac:dyDescent="0.25">
      <c r="L88" s="12">
        <v>50</v>
      </c>
      <c r="M88" s="10"/>
      <c r="N88" s="10"/>
      <c r="O88" s="10"/>
      <c r="P88" s="10"/>
      <c r="Q88" s="10"/>
      <c r="R88" s="10"/>
      <c r="S88" s="10"/>
      <c r="T88" s="54">
        <f t="shared" si="144"/>
        <v>0</v>
      </c>
      <c r="U88" s="10"/>
      <c r="V88" s="10"/>
      <c r="W88" s="12">
        <v>50</v>
      </c>
      <c r="X88" s="10"/>
      <c r="Y88" s="10"/>
      <c r="Z88" s="10"/>
      <c r="AA88" s="10"/>
      <c r="AB88" s="10"/>
      <c r="AC88" s="10"/>
      <c r="AD88" s="10"/>
      <c r="AE88" s="54">
        <f t="shared" si="145"/>
        <v>0</v>
      </c>
      <c r="AF88" s="10"/>
      <c r="AG88" s="10"/>
      <c r="AH88" s="12">
        <v>50</v>
      </c>
      <c r="AI88" s="10"/>
      <c r="AJ88" s="10"/>
      <c r="AK88" s="10"/>
      <c r="AL88" s="10"/>
      <c r="AM88" s="10"/>
      <c r="AN88" s="10"/>
      <c r="AO88" s="10"/>
      <c r="AP88" s="54">
        <f t="shared" si="146"/>
        <v>0</v>
      </c>
      <c r="AQ88" s="10"/>
      <c r="AR88" s="10"/>
      <c r="AS88" s="12">
        <v>50</v>
      </c>
      <c r="AT88" s="10"/>
      <c r="AU88" s="10"/>
      <c r="AV88" s="10"/>
      <c r="AW88" s="10"/>
      <c r="AX88" s="10"/>
      <c r="AY88" s="10"/>
      <c r="AZ88" s="10"/>
      <c r="BA88" s="54">
        <f t="shared" si="147"/>
        <v>0</v>
      </c>
      <c r="BB88" s="10"/>
      <c r="BC88" s="10"/>
      <c r="BD88" s="12">
        <v>50</v>
      </c>
      <c r="BE88" s="10"/>
      <c r="BF88" s="10"/>
      <c r="BG88" s="10"/>
      <c r="BH88" s="10"/>
      <c r="BI88" s="10"/>
      <c r="BJ88" s="10"/>
      <c r="BK88" s="10"/>
      <c r="BL88" s="54">
        <f t="shared" si="148"/>
        <v>0</v>
      </c>
      <c r="BM88" s="10"/>
      <c r="BN88" s="10"/>
      <c r="BO88" s="12">
        <v>50</v>
      </c>
      <c r="BP88" s="10"/>
      <c r="BQ88" s="10"/>
      <c r="BR88" s="10"/>
      <c r="BS88" s="10"/>
      <c r="BT88" s="10"/>
      <c r="BU88" s="10"/>
      <c r="BV88" s="10"/>
      <c r="BW88" s="54">
        <f t="shared" si="149"/>
        <v>0</v>
      </c>
      <c r="BX88" s="10"/>
      <c r="BY88" s="10"/>
      <c r="BZ88" s="12">
        <v>50</v>
      </c>
      <c r="CA88" s="10"/>
      <c r="CB88" s="10"/>
      <c r="CC88" s="10"/>
      <c r="CD88" s="10"/>
      <c r="CE88" s="10"/>
      <c r="CF88" s="10"/>
      <c r="CG88" s="10"/>
      <c r="CH88" s="54">
        <f t="shared" si="150"/>
        <v>0</v>
      </c>
      <c r="CI88" s="10"/>
      <c r="CJ88" s="10"/>
      <c r="CK88" s="12">
        <v>50</v>
      </c>
      <c r="CL88" s="10"/>
      <c r="CM88" s="10"/>
      <c r="CN88" s="10"/>
      <c r="CO88" s="10"/>
      <c r="CP88" s="10"/>
      <c r="CQ88" s="10"/>
      <c r="CR88" s="10"/>
      <c r="CS88" s="54">
        <f t="shared" si="151"/>
        <v>0</v>
      </c>
      <c r="CT88" s="10"/>
      <c r="CU88" s="10"/>
      <c r="CV88" s="12">
        <v>50</v>
      </c>
      <c r="CW88" s="10"/>
      <c r="CX88" s="10"/>
      <c r="CY88" s="10"/>
      <c r="CZ88" s="10"/>
      <c r="DA88" s="10"/>
      <c r="DB88" s="10"/>
      <c r="DC88" s="10"/>
      <c r="DD88" s="54">
        <f t="shared" si="152"/>
        <v>0</v>
      </c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</row>
    <row r="89" spans="12:126" ht="15" x14ac:dyDescent="0.25">
      <c r="L89" s="12">
        <v>52</v>
      </c>
      <c r="M89" s="10"/>
      <c r="N89" s="10"/>
      <c r="O89" s="10"/>
      <c r="P89" s="10"/>
      <c r="Q89" s="10"/>
      <c r="R89" s="10"/>
      <c r="S89" s="10"/>
      <c r="T89" s="54">
        <f t="shared" si="144"/>
        <v>0</v>
      </c>
      <c r="U89" s="10"/>
      <c r="V89" s="10"/>
      <c r="W89" s="12">
        <v>52</v>
      </c>
      <c r="X89" s="10"/>
      <c r="Y89" s="10"/>
      <c r="Z89" s="10"/>
      <c r="AA89" s="10"/>
      <c r="AB89" s="10"/>
      <c r="AC89" s="10"/>
      <c r="AD89" s="10"/>
      <c r="AE89" s="54">
        <f t="shared" si="145"/>
        <v>0</v>
      </c>
      <c r="AF89" s="10"/>
      <c r="AG89" s="10"/>
      <c r="AH89" s="12">
        <v>52</v>
      </c>
      <c r="AI89" s="10"/>
      <c r="AJ89" s="10"/>
      <c r="AK89" s="10"/>
      <c r="AL89" s="10"/>
      <c r="AM89" s="10"/>
      <c r="AN89" s="10"/>
      <c r="AO89" s="10"/>
      <c r="AP89" s="54">
        <f t="shared" si="146"/>
        <v>0</v>
      </c>
      <c r="AQ89" s="10"/>
      <c r="AR89" s="10"/>
      <c r="AS89" s="12">
        <v>52</v>
      </c>
      <c r="AT89" s="10"/>
      <c r="AU89" s="10"/>
      <c r="AV89" s="10"/>
      <c r="AW89" s="10"/>
      <c r="AX89" s="10"/>
      <c r="AY89" s="10"/>
      <c r="AZ89" s="10"/>
      <c r="BA89" s="54">
        <f t="shared" si="147"/>
        <v>0</v>
      </c>
      <c r="BB89" s="10"/>
      <c r="BC89" s="10"/>
      <c r="BD89" s="12">
        <v>52</v>
      </c>
      <c r="BE89" s="10"/>
      <c r="BF89" s="10"/>
      <c r="BG89" s="10"/>
      <c r="BH89" s="10"/>
      <c r="BI89" s="10"/>
      <c r="BJ89" s="10"/>
      <c r="BK89" s="10"/>
      <c r="BL89" s="54">
        <f t="shared" si="148"/>
        <v>0</v>
      </c>
      <c r="BM89" s="10"/>
      <c r="BN89" s="10"/>
      <c r="BO89" s="12">
        <v>52</v>
      </c>
      <c r="BP89" s="10"/>
      <c r="BQ89" s="10"/>
      <c r="BR89" s="10"/>
      <c r="BS89" s="10"/>
      <c r="BT89" s="10"/>
      <c r="BU89" s="10"/>
      <c r="BV89" s="10"/>
      <c r="BW89" s="54">
        <f t="shared" si="149"/>
        <v>0</v>
      </c>
      <c r="BX89" s="10"/>
      <c r="BY89" s="10"/>
      <c r="BZ89" s="12">
        <v>52</v>
      </c>
      <c r="CA89" s="10"/>
      <c r="CB89" s="10"/>
      <c r="CC89" s="10"/>
      <c r="CD89" s="10"/>
      <c r="CE89" s="10"/>
      <c r="CF89" s="10"/>
      <c r="CG89" s="10"/>
      <c r="CH89" s="54">
        <f t="shared" si="150"/>
        <v>0</v>
      </c>
      <c r="CI89" s="10"/>
      <c r="CJ89" s="10"/>
      <c r="CK89" s="12">
        <v>52</v>
      </c>
      <c r="CL89" s="10"/>
      <c r="CM89" s="10"/>
      <c r="CN89" s="10"/>
      <c r="CO89" s="10"/>
      <c r="CP89" s="10"/>
      <c r="CQ89" s="10"/>
      <c r="CR89" s="10"/>
      <c r="CS89" s="54">
        <f t="shared" si="151"/>
        <v>0</v>
      </c>
      <c r="CT89" s="10"/>
      <c r="CU89" s="10"/>
      <c r="CV89" s="12">
        <v>52</v>
      </c>
      <c r="CW89" s="10"/>
      <c r="CX89" s="10"/>
      <c r="CY89" s="10"/>
      <c r="CZ89" s="10"/>
      <c r="DA89" s="10"/>
      <c r="DB89" s="10"/>
      <c r="DC89" s="10"/>
      <c r="DD89" s="54">
        <f t="shared" si="152"/>
        <v>0</v>
      </c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</row>
    <row r="90" spans="12:126" ht="15" x14ac:dyDescent="0.25">
      <c r="L90" s="12">
        <v>95</v>
      </c>
      <c r="M90" s="10"/>
      <c r="N90" s="10"/>
      <c r="O90" s="10"/>
      <c r="P90" s="10"/>
      <c r="Q90" s="10"/>
      <c r="R90" s="10"/>
      <c r="S90" s="10"/>
      <c r="T90" s="54">
        <f t="shared" si="144"/>
        <v>0</v>
      </c>
      <c r="U90" s="10"/>
      <c r="V90" s="10"/>
      <c r="W90" s="12">
        <v>95</v>
      </c>
      <c r="X90" s="10"/>
      <c r="Y90" s="10"/>
      <c r="Z90" s="10"/>
      <c r="AA90" s="10"/>
      <c r="AB90" s="10"/>
      <c r="AC90" s="10"/>
      <c r="AD90" s="10"/>
      <c r="AE90" s="54">
        <f t="shared" si="145"/>
        <v>0</v>
      </c>
      <c r="AF90" s="10"/>
      <c r="AG90" s="10"/>
      <c r="AH90" s="12">
        <v>95</v>
      </c>
      <c r="AI90" s="10"/>
      <c r="AJ90" s="10"/>
      <c r="AK90" s="10"/>
      <c r="AL90" s="10"/>
      <c r="AM90" s="10"/>
      <c r="AN90" s="10"/>
      <c r="AO90" s="10"/>
      <c r="AP90" s="54">
        <f t="shared" si="146"/>
        <v>0</v>
      </c>
      <c r="AQ90" s="10"/>
      <c r="AR90" s="10"/>
      <c r="AS90" s="12">
        <v>95</v>
      </c>
      <c r="AT90" s="10"/>
      <c r="AU90" s="10"/>
      <c r="AV90" s="10"/>
      <c r="AW90" s="10"/>
      <c r="AX90" s="10"/>
      <c r="AY90" s="10"/>
      <c r="AZ90" s="10"/>
      <c r="BA90" s="54">
        <f t="shared" si="147"/>
        <v>0</v>
      </c>
      <c r="BB90" s="10"/>
      <c r="BC90" s="10"/>
      <c r="BD90" s="12">
        <v>95</v>
      </c>
      <c r="BE90" s="10"/>
      <c r="BF90" s="10"/>
      <c r="BG90" s="10"/>
      <c r="BH90" s="10"/>
      <c r="BI90" s="10"/>
      <c r="BJ90" s="10"/>
      <c r="BK90" s="10"/>
      <c r="BL90" s="54">
        <f t="shared" si="148"/>
        <v>0</v>
      </c>
      <c r="BM90" s="10"/>
      <c r="BN90" s="10"/>
      <c r="BO90" s="12">
        <v>95</v>
      </c>
      <c r="BP90" s="10"/>
      <c r="BQ90" s="10"/>
      <c r="BR90" s="10"/>
      <c r="BS90" s="10"/>
      <c r="BT90" s="10"/>
      <c r="BU90" s="10"/>
      <c r="BV90" s="10"/>
      <c r="BW90" s="54">
        <f t="shared" si="149"/>
        <v>0</v>
      </c>
      <c r="BX90" s="10"/>
      <c r="BY90" s="10"/>
      <c r="BZ90" s="12">
        <v>95</v>
      </c>
      <c r="CA90" s="10"/>
      <c r="CB90" s="10"/>
      <c r="CC90" s="10"/>
      <c r="CD90" s="10"/>
      <c r="CE90" s="10"/>
      <c r="CF90" s="10"/>
      <c r="CG90" s="10"/>
      <c r="CH90" s="54">
        <f t="shared" si="150"/>
        <v>0</v>
      </c>
      <c r="CI90" s="10"/>
      <c r="CJ90" s="10"/>
      <c r="CK90" s="12">
        <v>95</v>
      </c>
      <c r="CL90" s="10"/>
      <c r="CM90" s="10"/>
      <c r="CN90" s="10"/>
      <c r="CO90" s="10"/>
      <c r="CP90" s="10"/>
      <c r="CQ90" s="10"/>
      <c r="CR90" s="10"/>
      <c r="CS90" s="54">
        <f t="shared" si="151"/>
        <v>0</v>
      </c>
      <c r="CT90" s="10"/>
      <c r="CU90" s="10"/>
      <c r="CV90" s="12">
        <v>95</v>
      </c>
      <c r="CW90" s="10"/>
      <c r="CX90" s="10"/>
      <c r="CY90" s="10"/>
      <c r="CZ90" s="10"/>
      <c r="DA90" s="10"/>
      <c r="DB90" s="10"/>
      <c r="DC90" s="10"/>
      <c r="DD90" s="54">
        <f t="shared" si="152"/>
        <v>0</v>
      </c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</row>
    <row r="91" spans="12:126" ht="15" x14ac:dyDescent="0.25"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</row>
    <row r="92" spans="12:126" ht="15.75" thickBot="1" x14ac:dyDescent="0.3">
      <c r="L92" s="10"/>
      <c r="M92" s="10"/>
      <c r="N92" s="10"/>
      <c r="O92" s="10"/>
      <c r="P92" s="10"/>
      <c r="Q92" s="10"/>
      <c r="R92" s="10"/>
      <c r="S92" s="10"/>
      <c r="T92" s="55">
        <f>SUM(T69:T91)</f>
        <v>-1350000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55">
        <f>SUM(AE69:AE91)</f>
        <v>270000</v>
      </c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55">
        <f>SUM(AP69:AP91)</f>
        <v>216000</v>
      </c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55">
        <f>SUM(BA69:BA91)</f>
        <v>172800</v>
      </c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55">
        <f>SUM(BL69:BL91)</f>
        <v>138240</v>
      </c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55">
        <f>SUM(BW69:BW91)</f>
        <v>110592</v>
      </c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55">
        <f>SUM(CH69:CH91)</f>
        <v>88473.600000000006</v>
      </c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55">
        <f>SUM(CS69:CS91)</f>
        <v>70778.880000000005</v>
      </c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55">
        <f>SUM(DD69:DD91)</f>
        <v>56623.104000000007</v>
      </c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</row>
    <row r="93" spans="12:126" ht="15.75" thickTop="1" x14ac:dyDescent="0.25">
      <c r="L93" s="10"/>
      <c r="M93" s="10"/>
      <c r="N93" s="10"/>
      <c r="O93" s="10"/>
      <c r="P93" s="10"/>
      <c r="Q93" s="10"/>
      <c r="R93" s="10"/>
      <c r="S93" s="10"/>
      <c r="T93" s="54">
        <f>+T65-T92</f>
        <v>0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54">
        <f>+AE65-AE92</f>
        <v>0</v>
      </c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54">
        <f>+AP65-AP92</f>
        <v>0</v>
      </c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54">
        <f>+BA65-BA92</f>
        <v>0</v>
      </c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54">
        <f>+BL65-BL92</f>
        <v>0</v>
      </c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54">
        <f>+BW65-BW92</f>
        <v>0</v>
      </c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54">
        <f>+CH65-CH92</f>
        <v>0</v>
      </c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54">
        <f>+CS65-CS92</f>
        <v>0</v>
      </c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54">
        <f>+DD65-DD92</f>
        <v>0</v>
      </c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</row>
    <row r="94" spans="12:126" ht="15" x14ac:dyDescent="0.25"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</row>
  </sheetData>
  <mergeCells count="18">
    <mergeCell ref="CK35:CT35"/>
    <mergeCell ref="CV35:DE35"/>
    <mergeCell ref="BZ3:CI3"/>
    <mergeCell ref="CK3:CT3"/>
    <mergeCell ref="CV3:DE3"/>
    <mergeCell ref="BO35:BX35"/>
    <mergeCell ref="BZ35:CI35"/>
    <mergeCell ref="L3:U3"/>
    <mergeCell ref="W3:AF3"/>
    <mergeCell ref="AH3:AQ3"/>
    <mergeCell ref="AS3:BB3"/>
    <mergeCell ref="BD3:BM3"/>
    <mergeCell ref="BO3:BX3"/>
    <mergeCell ref="L35:U35"/>
    <mergeCell ref="W35:AF35"/>
    <mergeCell ref="AH35:AQ35"/>
    <mergeCell ref="AS35:BB35"/>
    <mergeCell ref="BD35:BM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190E0-B6F4-4927-88B8-95BE15444B1A}">
  <dimension ref="A3:DV94"/>
  <sheetViews>
    <sheetView zoomScale="85" zoomScaleNormal="85" workbookViewId="0"/>
  </sheetViews>
  <sheetFormatPr defaultRowHeight="12.75" x14ac:dyDescent="0.2"/>
  <cols>
    <col min="2" max="7" width="13.140625" bestFit="1" customWidth="1"/>
    <col min="14" max="14" width="10.5703125" bestFit="1" customWidth="1"/>
    <col min="16" max="16" width="13.42578125" bestFit="1" customWidth="1"/>
    <col min="17" max="17" width="10.5703125" bestFit="1" customWidth="1"/>
    <col min="18" max="18" width="13.28515625" bestFit="1" customWidth="1"/>
    <col min="20" max="20" width="11.28515625" bestFit="1" customWidth="1"/>
    <col min="21" max="21" width="11.5703125" bestFit="1" customWidth="1"/>
    <col min="24" max="24" width="10.5703125" bestFit="1" customWidth="1"/>
    <col min="29" max="29" width="13.28515625" bestFit="1" customWidth="1"/>
    <col min="31" max="31" width="9.7109375" bestFit="1" customWidth="1"/>
    <col min="42" max="42" width="9.7109375" bestFit="1" customWidth="1"/>
    <col min="53" max="53" width="9.7109375" bestFit="1" customWidth="1"/>
    <col min="64" max="64" width="9.7109375" bestFit="1" customWidth="1"/>
  </cols>
  <sheetData>
    <row r="3" spans="1:126" ht="15" x14ac:dyDescent="0.25">
      <c r="A3" s="56"/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36</v>
      </c>
      <c r="H3" s="56"/>
      <c r="I3" s="56"/>
      <c r="L3" s="72" t="s">
        <v>59</v>
      </c>
      <c r="M3" s="72"/>
      <c r="N3" s="72"/>
      <c r="O3" s="72"/>
      <c r="P3" s="72"/>
      <c r="Q3" s="72"/>
      <c r="R3" s="72"/>
      <c r="S3" s="72"/>
      <c r="T3" s="72"/>
      <c r="U3" s="72"/>
      <c r="W3" s="72" t="str">
        <f>(LEFT(L3,4)+1)&amp;" - ACCELERATED CCA"</f>
        <v>2022 - ACCELERATED CCA</v>
      </c>
      <c r="X3" s="72"/>
      <c r="Y3" s="72"/>
      <c r="Z3" s="72"/>
      <c r="AA3" s="72"/>
      <c r="AB3" s="72"/>
      <c r="AC3" s="72"/>
      <c r="AD3" s="72"/>
      <c r="AE3" s="72"/>
      <c r="AF3" s="72"/>
      <c r="AH3" s="72" t="str">
        <f>(LEFT(W3,4)+1)&amp;" - ACCELERATED CCA"</f>
        <v>2023 - ACCELERATED CCA</v>
      </c>
      <c r="AI3" s="72"/>
      <c r="AJ3" s="72"/>
      <c r="AK3" s="72"/>
      <c r="AL3" s="72"/>
      <c r="AM3" s="72"/>
      <c r="AN3" s="72"/>
      <c r="AO3" s="72"/>
      <c r="AP3" s="72"/>
      <c r="AQ3" s="72"/>
      <c r="AS3" s="72" t="str">
        <f>(LEFT(AH3,4)+1)&amp;" - ACCELERATED CCA"</f>
        <v>2024 - ACCELERATED CCA</v>
      </c>
      <c r="AT3" s="72"/>
      <c r="AU3" s="72"/>
      <c r="AV3" s="72"/>
      <c r="AW3" s="72"/>
      <c r="AX3" s="72"/>
      <c r="AY3" s="72"/>
      <c r="AZ3" s="72"/>
      <c r="BA3" s="72"/>
      <c r="BB3" s="72"/>
      <c r="BD3" s="72" t="str">
        <f>(LEFT(AS3,4)+1)&amp;" - ACCELERATED CCA"</f>
        <v>2025 - ACCELERATED CCA</v>
      </c>
      <c r="BE3" s="72"/>
      <c r="BF3" s="72"/>
      <c r="BG3" s="72"/>
      <c r="BH3" s="72"/>
      <c r="BI3" s="72"/>
      <c r="BJ3" s="72"/>
      <c r="BK3" s="72"/>
      <c r="BL3" s="72"/>
      <c r="BM3" s="72"/>
      <c r="BN3" s="10"/>
      <c r="BO3" s="72" t="str">
        <f>(LEFT(BD3,4)+1)&amp;" - ACCELERATED CCA"</f>
        <v>2026 - ACCELERATED CCA</v>
      </c>
      <c r="BP3" s="72"/>
      <c r="BQ3" s="72"/>
      <c r="BR3" s="72"/>
      <c r="BS3" s="72"/>
      <c r="BT3" s="72"/>
      <c r="BU3" s="72"/>
      <c r="BV3" s="72"/>
      <c r="BW3" s="72"/>
      <c r="BX3" s="72"/>
      <c r="BY3" s="10"/>
      <c r="BZ3" s="72" t="str">
        <f>(LEFT(BO3,4)+1)&amp;" - ACCELERATED CCA"</f>
        <v>2027 - ACCELERATED CCA</v>
      </c>
      <c r="CA3" s="72"/>
      <c r="CB3" s="72"/>
      <c r="CC3" s="72"/>
      <c r="CD3" s="72"/>
      <c r="CE3" s="72"/>
      <c r="CF3" s="72"/>
      <c r="CG3" s="72"/>
      <c r="CH3" s="72"/>
      <c r="CI3" s="72"/>
      <c r="CJ3" s="10"/>
      <c r="CK3" s="72" t="str">
        <f>(LEFT(BZ3,4)+1)&amp;" - ACCELERATED CCA"</f>
        <v>2028 - ACCELERATED CCA</v>
      </c>
      <c r="CL3" s="72"/>
      <c r="CM3" s="72"/>
      <c r="CN3" s="72"/>
      <c r="CO3" s="72"/>
      <c r="CP3" s="72"/>
      <c r="CQ3" s="72"/>
      <c r="CR3" s="72"/>
      <c r="CS3" s="72"/>
      <c r="CT3" s="72"/>
      <c r="CU3" s="10"/>
      <c r="CV3" s="72" t="str">
        <f>(LEFT(CK3,4)+1)&amp;" - ACCELERATED CCA"</f>
        <v>2029 - ACCELERATED CCA</v>
      </c>
      <c r="CW3" s="72"/>
      <c r="CX3" s="72"/>
      <c r="CY3" s="72"/>
      <c r="CZ3" s="72"/>
      <c r="DA3" s="72"/>
      <c r="DB3" s="72"/>
      <c r="DC3" s="72"/>
      <c r="DD3" s="72"/>
      <c r="DE3" s="72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</row>
    <row r="4" spans="1:126" ht="75.75" thickBot="1" x14ac:dyDescent="0.3">
      <c r="A4" s="56" t="s">
        <v>38</v>
      </c>
      <c r="B4" s="56" t="s">
        <v>39</v>
      </c>
      <c r="C4" s="56" t="s">
        <v>39</v>
      </c>
      <c r="D4" s="56" t="s">
        <v>39</v>
      </c>
      <c r="E4" s="56" t="s">
        <v>39</v>
      </c>
      <c r="F4" s="56" t="s">
        <v>39</v>
      </c>
      <c r="G4" s="56" t="s">
        <v>39</v>
      </c>
      <c r="H4" s="56" t="s">
        <v>40</v>
      </c>
      <c r="I4" s="56" t="s">
        <v>41</v>
      </c>
      <c r="L4" s="11" t="s">
        <v>38</v>
      </c>
      <c r="M4" s="11" t="s">
        <v>42</v>
      </c>
      <c r="N4" s="11" t="s">
        <v>43</v>
      </c>
      <c r="O4" s="11"/>
      <c r="P4" s="11" t="s">
        <v>39</v>
      </c>
      <c r="Q4" s="53" t="s">
        <v>60</v>
      </c>
      <c r="R4" s="11" t="s">
        <v>45</v>
      </c>
      <c r="S4" s="11" t="s">
        <v>46</v>
      </c>
      <c r="T4" s="11" t="s">
        <v>47</v>
      </c>
      <c r="U4" s="11" t="s">
        <v>48</v>
      </c>
      <c r="W4" s="11" t="s">
        <v>38</v>
      </c>
      <c r="X4" s="11" t="s">
        <v>42</v>
      </c>
      <c r="Y4" s="11" t="s">
        <v>43</v>
      </c>
      <c r="Z4" s="11"/>
      <c r="AA4" s="11" t="s">
        <v>39</v>
      </c>
      <c r="AB4" s="53" t="s">
        <v>60</v>
      </c>
      <c r="AC4" s="11" t="s">
        <v>45</v>
      </c>
      <c r="AD4" s="11" t="s">
        <v>46</v>
      </c>
      <c r="AE4" s="11" t="s">
        <v>47</v>
      </c>
      <c r="AF4" s="11" t="s">
        <v>48</v>
      </c>
      <c r="AH4" s="11" t="s">
        <v>38</v>
      </c>
      <c r="AI4" s="11" t="s">
        <v>42</v>
      </c>
      <c r="AJ4" s="11" t="s">
        <v>43</v>
      </c>
      <c r="AK4" s="11"/>
      <c r="AL4" s="11" t="s">
        <v>39</v>
      </c>
      <c r="AM4" s="53" t="s">
        <v>60</v>
      </c>
      <c r="AN4" s="11" t="s">
        <v>45</v>
      </c>
      <c r="AO4" s="11" t="s">
        <v>46</v>
      </c>
      <c r="AP4" s="11" t="s">
        <v>47</v>
      </c>
      <c r="AQ4" s="11" t="s">
        <v>48</v>
      </c>
      <c r="AS4" s="11" t="s">
        <v>38</v>
      </c>
      <c r="AT4" s="11" t="s">
        <v>42</v>
      </c>
      <c r="AU4" s="11" t="s">
        <v>43</v>
      </c>
      <c r="AV4" s="11"/>
      <c r="AW4" s="11" t="s">
        <v>39</v>
      </c>
      <c r="AX4" s="53" t="s">
        <v>60</v>
      </c>
      <c r="AY4" s="11" t="s">
        <v>45</v>
      </c>
      <c r="AZ4" s="11" t="s">
        <v>46</v>
      </c>
      <c r="BA4" s="11" t="s">
        <v>47</v>
      </c>
      <c r="BB4" s="11" t="s">
        <v>48</v>
      </c>
      <c r="BD4" s="11" t="s">
        <v>38</v>
      </c>
      <c r="BE4" s="11" t="s">
        <v>42</v>
      </c>
      <c r="BF4" s="11" t="s">
        <v>43</v>
      </c>
      <c r="BG4" s="11"/>
      <c r="BH4" s="11" t="s">
        <v>39</v>
      </c>
      <c r="BI4" s="53" t="s">
        <v>60</v>
      </c>
      <c r="BJ4" s="11" t="s">
        <v>45</v>
      </c>
      <c r="BK4" s="11" t="s">
        <v>46</v>
      </c>
      <c r="BL4" s="11" t="s">
        <v>47</v>
      </c>
      <c r="BM4" s="11" t="s">
        <v>48</v>
      </c>
      <c r="BN4" s="10"/>
      <c r="BO4" s="11" t="s">
        <v>38</v>
      </c>
      <c r="BP4" s="11" t="s">
        <v>42</v>
      </c>
      <c r="BQ4" s="11" t="s">
        <v>43</v>
      </c>
      <c r="BR4" s="11"/>
      <c r="BS4" s="11" t="s">
        <v>39</v>
      </c>
      <c r="BT4" s="53" t="s">
        <v>60</v>
      </c>
      <c r="BU4" s="11" t="s">
        <v>45</v>
      </c>
      <c r="BV4" s="11" t="s">
        <v>46</v>
      </c>
      <c r="BW4" s="11" t="s">
        <v>47</v>
      </c>
      <c r="BX4" s="11" t="s">
        <v>48</v>
      </c>
      <c r="BY4" s="10"/>
      <c r="BZ4" s="11" t="s">
        <v>38</v>
      </c>
      <c r="CA4" s="11" t="s">
        <v>42</v>
      </c>
      <c r="CB4" s="11" t="s">
        <v>43</v>
      </c>
      <c r="CC4" s="11"/>
      <c r="CD4" s="11" t="s">
        <v>39</v>
      </c>
      <c r="CE4" s="53" t="s">
        <v>60</v>
      </c>
      <c r="CF4" s="11" t="s">
        <v>45</v>
      </c>
      <c r="CG4" s="11" t="s">
        <v>46</v>
      </c>
      <c r="CH4" s="11" t="s">
        <v>47</v>
      </c>
      <c r="CI4" s="11" t="s">
        <v>48</v>
      </c>
      <c r="CJ4" s="10"/>
      <c r="CK4" s="11" t="s">
        <v>38</v>
      </c>
      <c r="CL4" s="11" t="s">
        <v>42</v>
      </c>
      <c r="CM4" s="11" t="s">
        <v>43</v>
      </c>
      <c r="CN4" s="11"/>
      <c r="CO4" s="11" t="s">
        <v>39</v>
      </c>
      <c r="CP4" s="53" t="s">
        <v>60</v>
      </c>
      <c r="CQ4" s="11" t="s">
        <v>45</v>
      </c>
      <c r="CR4" s="11" t="s">
        <v>46</v>
      </c>
      <c r="CS4" s="11" t="s">
        <v>47</v>
      </c>
      <c r="CT4" s="11" t="s">
        <v>48</v>
      </c>
      <c r="CU4" s="10"/>
      <c r="CV4" s="11" t="s">
        <v>38</v>
      </c>
      <c r="CW4" s="11" t="s">
        <v>42</v>
      </c>
      <c r="CX4" s="11" t="s">
        <v>43</v>
      </c>
      <c r="CY4" s="11"/>
      <c r="CZ4" s="11" t="s">
        <v>39</v>
      </c>
      <c r="DA4" s="53" t="s">
        <v>60</v>
      </c>
      <c r="DB4" s="11" t="s">
        <v>45</v>
      </c>
      <c r="DC4" s="11" t="s">
        <v>46</v>
      </c>
      <c r="DD4" s="11" t="s">
        <v>47</v>
      </c>
      <c r="DE4" s="11" t="s">
        <v>48</v>
      </c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</row>
    <row r="5" spans="1:126" ht="15" x14ac:dyDescent="0.25">
      <c r="A5" s="12">
        <v>1</v>
      </c>
      <c r="B5" s="1">
        <f>SUMIFS('BRZ SCH 8 Rates'!O:O,'BRZ SCH 8 Rates'!N:N,'AUC SCH 8 Accl CCA1.5multiplier'!A5)</f>
        <v>1230229.5968611627</v>
      </c>
      <c r="C5" s="1">
        <f>SUMIFS('ERZ SCH 8 Rates '!Q:Q,'ERZ SCH 8 Rates '!P:P,'AUC SCH 8 Accl CCA1.5multiplier'!A5)</f>
        <v>7195855</v>
      </c>
      <c r="D5" s="1">
        <f>SUMIFS('GRZ SCH 8 Rates'!Q:Q,'GRZ SCH 8 Rates'!P:P,'AUC SCH 8 Accl CCA1.5multiplier'!A5)</f>
        <v>804000</v>
      </c>
      <c r="E5" s="1">
        <f>SUMIFS('HRZ SCH 8 Rates'!Q:Q,'HRZ SCH 8 Rates'!P:P,'AUC SCH 8 Accl CCA1.5multiplier'!A5)</f>
        <v>395000</v>
      </c>
      <c r="F5" s="1">
        <f>SUMIFS('PRZ SCH 8 Rates'!Q:Q,'PRZ SCH 8 Rates'!P:P,'AUC SCH 8 Accl CCA1.5multiplier'!A5)</f>
        <v>422000</v>
      </c>
      <c r="G5" s="1">
        <f>SUM(B5:F5)</f>
        <v>10047084.596861163</v>
      </c>
      <c r="H5" s="61" t="s">
        <v>49</v>
      </c>
      <c r="I5" s="1"/>
      <c r="J5" s="1"/>
      <c r="K5" s="1"/>
      <c r="L5" s="12">
        <v>1</v>
      </c>
      <c r="M5" s="1"/>
      <c r="N5" s="1"/>
      <c r="O5" s="1"/>
      <c r="P5" s="52">
        <f>IF(N5+O5&lt;0,0,N5+O5)</f>
        <v>0</v>
      </c>
      <c r="Q5" s="1">
        <f>P5</f>
        <v>0</v>
      </c>
      <c r="R5" s="1">
        <f>+M5+Q5</f>
        <v>0</v>
      </c>
      <c r="S5" s="13">
        <v>0.04</v>
      </c>
      <c r="T5" s="1">
        <f>-R5*S5</f>
        <v>0</v>
      </c>
      <c r="U5" s="1">
        <f>+M5+P5+T5</f>
        <v>0</v>
      </c>
      <c r="W5" s="12">
        <v>1</v>
      </c>
      <c r="X5" s="1">
        <f>+U5</f>
        <v>0</v>
      </c>
      <c r="Y5" s="1"/>
      <c r="Z5" s="1"/>
      <c r="AA5" s="52">
        <f>IF(Y5+Z5&lt;0,0,Y5+Z5)</f>
        <v>0</v>
      </c>
      <c r="AB5" s="1">
        <f>AA5*1.5</f>
        <v>0</v>
      </c>
      <c r="AC5" s="1">
        <f>+X5+AB5</f>
        <v>0</v>
      </c>
      <c r="AD5" s="13">
        <v>0.04</v>
      </c>
      <c r="AE5" s="1">
        <f>-+AC5*AD5</f>
        <v>0</v>
      </c>
      <c r="AF5" s="1">
        <f>+X5+AA5+AE5</f>
        <v>0</v>
      </c>
      <c r="AH5" s="12">
        <v>1</v>
      </c>
      <c r="AI5" s="1">
        <f>AF5</f>
        <v>0</v>
      </c>
      <c r="AJ5" s="1"/>
      <c r="AK5" s="1"/>
      <c r="AL5" s="52">
        <f>IF(AJ5+AK5&lt;0,0,AJ5+AK5)</f>
        <v>0</v>
      </c>
      <c r="AM5" s="1">
        <f>AL5*1.5</f>
        <v>0</v>
      </c>
      <c r="AN5" s="1">
        <f>+AI5+AM5</f>
        <v>0</v>
      </c>
      <c r="AO5" s="13">
        <v>0.04</v>
      </c>
      <c r="AP5" s="1">
        <f>-+AN5*AO5</f>
        <v>0</v>
      </c>
      <c r="AQ5" s="1">
        <f>+AI5+AL5+AP5</f>
        <v>0</v>
      </c>
      <c r="AS5" s="12">
        <v>1</v>
      </c>
      <c r="AT5" s="1">
        <f>AQ5</f>
        <v>0</v>
      </c>
      <c r="AU5" s="1"/>
      <c r="AV5" s="1"/>
      <c r="AW5" s="52">
        <f>IF(AU5+AV5&lt;0,0,AU5+AV5)</f>
        <v>0</v>
      </c>
      <c r="AX5" s="1">
        <f>AW5*1.5</f>
        <v>0</v>
      </c>
      <c r="AY5" s="1">
        <f>+AT5+AX5</f>
        <v>0</v>
      </c>
      <c r="AZ5" s="13">
        <v>0.04</v>
      </c>
      <c r="BA5" s="1">
        <f>-+AY5*AZ5</f>
        <v>0</v>
      </c>
      <c r="BB5" s="1">
        <f>+AT5+AW5+BA5</f>
        <v>0</v>
      </c>
      <c r="BD5" s="12">
        <v>1</v>
      </c>
      <c r="BE5" s="1">
        <f>+BB5</f>
        <v>0</v>
      </c>
      <c r="BF5" s="1"/>
      <c r="BG5" s="1"/>
      <c r="BH5" s="52">
        <f>IF(BF5+BG5&lt;0,0,BF5+BG5)</f>
        <v>0</v>
      </c>
      <c r="BI5" s="1">
        <f>BH5*1.5</f>
        <v>0</v>
      </c>
      <c r="BJ5" s="1">
        <f>+BE5+BI5</f>
        <v>0</v>
      </c>
      <c r="BK5" s="13">
        <v>0.04</v>
      </c>
      <c r="BL5" s="1">
        <f>-+BJ5*BK5</f>
        <v>0</v>
      </c>
      <c r="BM5" s="1">
        <f>+BE5+BH5+BL5</f>
        <v>0</v>
      </c>
      <c r="BN5" s="10"/>
      <c r="BO5" s="12">
        <v>1</v>
      </c>
      <c r="BP5" s="1">
        <f>+BM5</f>
        <v>0</v>
      </c>
      <c r="BQ5" s="1"/>
      <c r="BR5" s="1"/>
      <c r="BS5" s="52">
        <f>IF(BQ5+BR5&lt;0,0,BQ5+BR5)</f>
        <v>0</v>
      </c>
      <c r="BT5" s="1">
        <f>BS5*1.5</f>
        <v>0</v>
      </c>
      <c r="BU5" s="1">
        <f>+BP5+BT5</f>
        <v>0</v>
      </c>
      <c r="BV5" s="13">
        <v>0.04</v>
      </c>
      <c r="BW5" s="1">
        <f>-+BU5*BV5</f>
        <v>0</v>
      </c>
      <c r="BX5" s="1">
        <f>+BP5+BS5+BW5</f>
        <v>0</v>
      </c>
      <c r="BY5" s="10"/>
      <c r="BZ5" s="12">
        <v>1</v>
      </c>
      <c r="CA5" s="1">
        <f>+BX5</f>
        <v>0</v>
      </c>
      <c r="CB5" s="1"/>
      <c r="CC5" s="1"/>
      <c r="CD5" s="52">
        <f>IF(CB5+CC5&lt;0,0,CB5+CC5)</f>
        <v>0</v>
      </c>
      <c r="CE5" s="1">
        <f>CD5*1.5</f>
        <v>0</v>
      </c>
      <c r="CF5" s="1">
        <f>+CA5+CE5</f>
        <v>0</v>
      </c>
      <c r="CG5" s="13">
        <v>0.04</v>
      </c>
      <c r="CH5" s="1">
        <f>-+CF5*CG5</f>
        <v>0</v>
      </c>
      <c r="CI5" s="1">
        <f>+CA5+CD5+CH5</f>
        <v>0</v>
      </c>
      <c r="CJ5" s="10"/>
      <c r="CK5" s="12">
        <v>1</v>
      </c>
      <c r="CL5" s="1">
        <f>+CI5</f>
        <v>0</v>
      </c>
      <c r="CM5" s="1"/>
      <c r="CN5" s="1"/>
      <c r="CO5" s="52">
        <f>IF(CM5+CN5&lt;0,0,CM5+CN5)</f>
        <v>0</v>
      </c>
      <c r="CP5" s="1">
        <f>CO5*1.5</f>
        <v>0</v>
      </c>
      <c r="CQ5" s="1">
        <f>+CL5+CP5</f>
        <v>0</v>
      </c>
      <c r="CR5" s="13">
        <v>0.04</v>
      </c>
      <c r="CS5" s="1">
        <f>-+CQ5*CR5</f>
        <v>0</v>
      </c>
      <c r="CT5" s="1">
        <f>+CL5+CO5+CS5</f>
        <v>0</v>
      </c>
      <c r="CU5" s="10"/>
      <c r="CV5" s="12">
        <v>1</v>
      </c>
      <c r="CW5" s="1">
        <f>+CT5</f>
        <v>0</v>
      </c>
      <c r="CX5" s="1"/>
      <c r="CY5" s="1"/>
      <c r="CZ5" s="52">
        <f>IF(CX5+CY5&lt;0,0,CX5+CY5)</f>
        <v>0</v>
      </c>
      <c r="DA5" s="1">
        <f>CZ5*1.5</f>
        <v>0</v>
      </c>
      <c r="DB5" s="1">
        <f>+CW5+DA5</f>
        <v>0</v>
      </c>
      <c r="DC5" s="13">
        <v>0.04</v>
      </c>
      <c r="DD5" s="1">
        <f>-+DB5*DC5</f>
        <v>0</v>
      </c>
      <c r="DE5" s="1">
        <f>+CW5+CZ5+DD5</f>
        <v>0</v>
      </c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</row>
    <row r="6" spans="1:126" ht="15" x14ac:dyDescent="0.25">
      <c r="A6" s="12" t="s">
        <v>50</v>
      </c>
      <c r="B6" s="1">
        <f>SUMIFS('BRZ SCH 8 Rates'!O:O,'BRZ SCH 8 Rates'!N:N,'AUC SCH 8 Accl CCA1.5multiplier'!A6)</f>
        <v>0</v>
      </c>
      <c r="C6" s="1">
        <f>SUMIFS('ERZ SCH 8 Rates '!Q:Q,'ERZ SCH 8 Rates '!P:P,'AUC SCH 8 Accl CCA1.5multiplier'!A6)</f>
        <v>0</v>
      </c>
      <c r="D6" s="1">
        <f>SUMIFS('GRZ SCH 8 Rates'!Q:Q,'GRZ SCH 8 Rates'!P:P,'AUC SCH 8 Accl CCA1.5multiplier'!A6)</f>
        <v>0</v>
      </c>
      <c r="E6" s="1">
        <f>SUMIFS('HRZ SCH 8 Rates'!Q:Q,'HRZ SCH 8 Rates'!P:P,'AUC SCH 8 Accl CCA1.5multiplier'!A6)</f>
        <v>0</v>
      </c>
      <c r="F6" s="1">
        <f>SUMIFS('PRZ SCH 8 Rates'!Q:Q,'PRZ SCH 8 Rates'!P:P,'AUC SCH 8 Accl CCA1.5multiplier'!A6)</f>
        <v>0</v>
      </c>
      <c r="G6" s="1">
        <f t="shared" ref="G6:G26" si="0">SUM(B6:F6)</f>
        <v>0</v>
      </c>
      <c r="H6" s="1"/>
      <c r="I6" s="1"/>
      <c r="J6" s="1"/>
      <c r="K6" s="1"/>
      <c r="L6" s="12" t="s">
        <v>50</v>
      </c>
      <c r="M6" s="1"/>
      <c r="N6" s="1"/>
      <c r="O6" s="1"/>
      <c r="P6" s="52">
        <f t="shared" ref="P6:P29" si="1">IF(N6+O6&lt;0,0,N6+O6)</f>
        <v>0</v>
      </c>
      <c r="Q6" s="1">
        <f t="shared" ref="Q6:Q29" si="2">P6</f>
        <v>0</v>
      </c>
      <c r="R6" s="1">
        <f t="shared" ref="R6:R29" si="3">+M6+Q6</f>
        <v>0</v>
      </c>
      <c r="S6" s="13">
        <v>0.06</v>
      </c>
      <c r="T6" s="1">
        <f t="shared" ref="T6:T29" si="4">-R6*S6</f>
        <v>0</v>
      </c>
      <c r="U6" s="1">
        <f t="shared" ref="U6:U29" si="5">+M6+P6+T6</f>
        <v>0</v>
      </c>
      <c r="W6" s="12" t="s">
        <v>50</v>
      </c>
      <c r="X6" s="1">
        <f t="shared" ref="X6:X29" si="6">+U6</f>
        <v>0</v>
      </c>
      <c r="Y6" s="1"/>
      <c r="Z6" s="1"/>
      <c r="AA6" s="52">
        <f t="shared" ref="AA6:AA29" si="7">IF(Y6+Z6&lt;0,0,Y6+Z6)</f>
        <v>0</v>
      </c>
      <c r="AB6" s="1">
        <f t="shared" ref="AB6:AB29" si="8">AA6*1.5</f>
        <v>0</v>
      </c>
      <c r="AC6" s="1">
        <f t="shared" ref="AC6:AC29" si="9">+X6+AB6</f>
        <v>0</v>
      </c>
      <c r="AD6" s="13">
        <v>0.06</v>
      </c>
      <c r="AE6" s="1">
        <f t="shared" ref="AE6:AE29" si="10">-+AC6*AD6</f>
        <v>0</v>
      </c>
      <c r="AF6" s="1">
        <f t="shared" ref="AF6:AF29" si="11">+X6+AA6+AE6</f>
        <v>0</v>
      </c>
      <c r="AH6" s="12" t="s">
        <v>50</v>
      </c>
      <c r="AI6" s="1">
        <f t="shared" ref="AI6:AI29" si="12">AF6</f>
        <v>0</v>
      </c>
      <c r="AJ6" s="1"/>
      <c r="AK6" s="1"/>
      <c r="AL6" s="52">
        <f t="shared" ref="AL6:AL29" si="13">IF(AJ6+AK6&lt;0,0,AJ6+AK6)</f>
        <v>0</v>
      </c>
      <c r="AM6" s="1">
        <f t="shared" ref="AM6:AM29" si="14">AL6*1.5</f>
        <v>0</v>
      </c>
      <c r="AN6" s="1">
        <f t="shared" ref="AN6:AN29" si="15">+AI6+AM6</f>
        <v>0</v>
      </c>
      <c r="AO6" s="13">
        <v>0.06</v>
      </c>
      <c r="AP6" s="1">
        <f t="shared" ref="AP6:AP29" si="16">-+AN6*AO6</f>
        <v>0</v>
      </c>
      <c r="AQ6" s="1">
        <f t="shared" ref="AQ6:AQ29" si="17">+AI6+AL6+AP6</f>
        <v>0</v>
      </c>
      <c r="AS6" s="12" t="s">
        <v>50</v>
      </c>
      <c r="AT6" s="1">
        <f t="shared" ref="AT6:AT29" si="18">AQ6</f>
        <v>0</v>
      </c>
      <c r="AU6" s="1"/>
      <c r="AV6" s="1"/>
      <c r="AW6" s="52">
        <f t="shared" ref="AW6:AW29" si="19">IF(AU6+AV6&lt;0,0,AU6+AV6)</f>
        <v>0</v>
      </c>
      <c r="AX6" s="1">
        <f t="shared" ref="AX6:AX29" si="20">AW6*1.5</f>
        <v>0</v>
      </c>
      <c r="AY6" s="1">
        <f t="shared" ref="AY6:AY29" si="21">+AT6+AX6</f>
        <v>0</v>
      </c>
      <c r="AZ6" s="13">
        <v>0.06</v>
      </c>
      <c r="BA6" s="1">
        <f t="shared" ref="BA6:BA29" si="22">-+AY6*AZ6</f>
        <v>0</v>
      </c>
      <c r="BB6" s="1">
        <f t="shared" ref="BB6:BB29" si="23">+AT6+AW6+BA6</f>
        <v>0</v>
      </c>
      <c r="BD6" s="12" t="s">
        <v>50</v>
      </c>
      <c r="BE6" s="1">
        <f t="shared" ref="BE6:BE29" si="24">+BB6</f>
        <v>0</v>
      </c>
      <c r="BF6" s="1"/>
      <c r="BG6" s="1"/>
      <c r="BH6" s="52">
        <f t="shared" ref="BH6:BH29" si="25">IF(BF6+BG6&lt;0,0,BF6+BG6)</f>
        <v>0</v>
      </c>
      <c r="BI6" s="1">
        <f t="shared" ref="BI6:BI29" si="26">BH6*1.5</f>
        <v>0</v>
      </c>
      <c r="BJ6" s="1">
        <f t="shared" ref="BJ6:BJ29" si="27">+BE6+BI6</f>
        <v>0</v>
      </c>
      <c r="BK6" s="13">
        <v>0.06</v>
      </c>
      <c r="BL6" s="1">
        <f t="shared" ref="BL6:BL29" si="28">-+BJ6*BK6</f>
        <v>0</v>
      </c>
      <c r="BM6" s="1">
        <f t="shared" ref="BM6:BM29" si="29">+BE6+BH6+BL6</f>
        <v>0</v>
      </c>
      <c r="BN6" s="10"/>
      <c r="BO6" s="12" t="s">
        <v>50</v>
      </c>
      <c r="BP6" s="1">
        <f t="shared" ref="BP6:BP29" si="30">+BM6</f>
        <v>0</v>
      </c>
      <c r="BQ6" s="1"/>
      <c r="BR6" s="1"/>
      <c r="BS6" s="52">
        <f t="shared" ref="BS6:BS29" si="31">IF(BQ6+BR6&lt;0,0,BQ6+BR6)</f>
        <v>0</v>
      </c>
      <c r="BT6" s="1">
        <f t="shared" ref="BT6:BT29" si="32">BS6*1.5</f>
        <v>0</v>
      </c>
      <c r="BU6" s="1">
        <f t="shared" ref="BU6:BU29" si="33">+BP6+BT6</f>
        <v>0</v>
      </c>
      <c r="BV6" s="13">
        <v>0.06</v>
      </c>
      <c r="BW6" s="1">
        <f t="shared" ref="BW6:BW29" si="34">-+BU6*BV6</f>
        <v>0</v>
      </c>
      <c r="BX6" s="1">
        <f t="shared" ref="BX6:BX29" si="35">+BP6+BS6+BW6</f>
        <v>0</v>
      </c>
      <c r="BY6" s="10"/>
      <c r="BZ6" s="12" t="s">
        <v>50</v>
      </c>
      <c r="CA6" s="1">
        <f t="shared" ref="CA6:CA29" si="36">+BX6</f>
        <v>0</v>
      </c>
      <c r="CB6" s="1"/>
      <c r="CC6" s="1"/>
      <c r="CD6" s="52">
        <f t="shared" ref="CD6:CD29" si="37">IF(CB6+CC6&lt;0,0,CB6+CC6)</f>
        <v>0</v>
      </c>
      <c r="CE6" s="1">
        <f t="shared" ref="CE6:CE29" si="38">CD6*1.5</f>
        <v>0</v>
      </c>
      <c r="CF6" s="1">
        <f t="shared" ref="CF6:CF29" si="39">+CA6+CE6</f>
        <v>0</v>
      </c>
      <c r="CG6" s="13">
        <v>0.06</v>
      </c>
      <c r="CH6" s="1">
        <f t="shared" ref="CH6:CH29" si="40">-+CF6*CG6</f>
        <v>0</v>
      </c>
      <c r="CI6" s="1">
        <f t="shared" ref="CI6:CI29" si="41">+CA6+CD6+CH6</f>
        <v>0</v>
      </c>
      <c r="CJ6" s="10"/>
      <c r="CK6" s="12" t="s">
        <v>50</v>
      </c>
      <c r="CL6" s="1">
        <f t="shared" ref="CL6:CL29" si="42">+CI6</f>
        <v>0</v>
      </c>
      <c r="CM6" s="1"/>
      <c r="CN6" s="1"/>
      <c r="CO6" s="52">
        <f t="shared" ref="CO6:CO29" si="43">IF(CM6+CN6&lt;0,0,CM6+CN6)</f>
        <v>0</v>
      </c>
      <c r="CP6" s="1">
        <f t="shared" ref="CP6:CP29" si="44">CO6*1.5</f>
        <v>0</v>
      </c>
      <c r="CQ6" s="1">
        <f t="shared" ref="CQ6:CQ29" si="45">+CL6+CP6</f>
        <v>0</v>
      </c>
      <c r="CR6" s="13">
        <v>0.06</v>
      </c>
      <c r="CS6" s="1">
        <f t="shared" ref="CS6:CS29" si="46">-+CQ6*CR6</f>
        <v>0</v>
      </c>
      <c r="CT6" s="1">
        <f t="shared" ref="CT6:CT29" si="47">+CL6+CO6+CS6</f>
        <v>0</v>
      </c>
      <c r="CU6" s="10"/>
      <c r="CV6" s="12" t="s">
        <v>50</v>
      </c>
      <c r="CW6" s="1">
        <f t="shared" ref="CW6:CW29" si="48">+CT6</f>
        <v>0</v>
      </c>
      <c r="CX6" s="1"/>
      <c r="CY6" s="1"/>
      <c r="CZ6" s="52">
        <f t="shared" ref="CZ6:CZ29" si="49">IF(CX6+CY6&lt;0,0,CX6+CY6)</f>
        <v>0</v>
      </c>
      <c r="DA6" s="1">
        <f t="shared" ref="DA6:DA29" si="50">CZ6*1.5</f>
        <v>0</v>
      </c>
      <c r="DB6" s="1">
        <f t="shared" ref="DB6:DB29" si="51">+CW6+DA6</f>
        <v>0</v>
      </c>
      <c r="DC6" s="13">
        <v>0.06</v>
      </c>
      <c r="DD6" s="1">
        <f t="shared" ref="DD6:DD29" si="52">-+DB6*DC6</f>
        <v>0</v>
      </c>
      <c r="DE6" s="1">
        <f t="shared" ref="DE6:DE29" si="53">+CW6+CZ6+DD6</f>
        <v>0</v>
      </c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</row>
    <row r="7" spans="1:126" ht="15" x14ac:dyDescent="0.25">
      <c r="A7" s="12">
        <v>2</v>
      </c>
      <c r="B7" s="1">
        <f>SUMIFS('BRZ SCH 8 Rates'!O:O,'BRZ SCH 8 Rates'!N:N,'AUC SCH 8 Accl CCA1.5multiplier'!A7)</f>
        <v>0</v>
      </c>
      <c r="C7" s="1">
        <f>SUMIFS('ERZ SCH 8 Rates '!Q:Q,'ERZ SCH 8 Rates '!P:P,'AUC SCH 8 Accl CCA1.5multiplier'!A7)</f>
        <v>0</v>
      </c>
      <c r="D7" s="1">
        <f>SUMIFS('GRZ SCH 8 Rates'!Q:Q,'GRZ SCH 8 Rates'!P:P,'AUC SCH 8 Accl CCA1.5multiplier'!A7)</f>
        <v>0</v>
      </c>
      <c r="E7" s="1">
        <f>SUMIFS('HRZ SCH 8 Rates'!Q:Q,'HRZ SCH 8 Rates'!P:P,'AUC SCH 8 Accl CCA1.5multiplier'!A7)</f>
        <v>0</v>
      </c>
      <c r="F7" s="1">
        <f>SUMIFS('PRZ SCH 8 Rates'!Q:Q,'PRZ SCH 8 Rates'!P:P,'AUC SCH 8 Accl CCA1.5multiplier'!A7)</f>
        <v>0</v>
      </c>
      <c r="G7" s="1">
        <f t="shared" si="0"/>
        <v>0</v>
      </c>
      <c r="H7" s="1"/>
      <c r="I7" s="1"/>
      <c r="J7" s="1"/>
      <c r="K7" s="1"/>
      <c r="L7" s="12">
        <v>2</v>
      </c>
      <c r="M7" s="1"/>
      <c r="N7" s="1"/>
      <c r="O7" s="1"/>
      <c r="P7" s="52">
        <f t="shared" si="1"/>
        <v>0</v>
      </c>
      <c r="Q7" s="1">
        <f t="shared" si="2"/>
        <v>0</v>
      </c>
      <c r="R7" s="1">
        <f t="shared" si="3"/>
        <v>0</v>
      </c>
      <c r="S7" s="13">
        <v>0.06</v>
      </c>
      <c r="T7" s="1">
        <f t="shared" si="4"/>
        <v>0</v>
      </c>
      <c r="U7" s="1">
        <f t="shared" si="5"/>
        <v>0</v>
      </c>
      <c r="W7" s="12">
        <v>2</v>
      </c>
      <c r="X7" s="1">
        <f t="shared" si="6"/>
        <v>0</v>
      </c>
      <c r="Y7" s="1"/>
      <c r="Z7" s="1"/>
      <c r="AA7" s="52">
        <f t="shared" si="7"/>
        <v>0</v>
      </c>
      <c r="AB7" s="1">
        <f t="shared" si="8"/>
        <v>0</v>
      </c>
      <c r="AC7" s="1">
        <f t="shared" si="9"/>
        <v>0</v>
      </c>
      <c r="AD7" s="13">
        <v>0.06</v>
      </c>
      <c r="AE7" s="1">
        <f t="shared" si="10"/>
        <v>0</v>
      </c>
      <c r="AF7" s="1">
        <f t="shared" si="11"/>
        <v>0</v>
      </c>
      <c r="AH7" s="12">
        <v>2</v>
      </c>
      <c r="AI7" s="1">
        <f t="shared" si="12"/>
        <v>0</v>
      </c>
      <c r="AJ7" s="1"/>
      <c r="AK7" s="1"/>
      <c r="AL7" s="52">
        <f t="shared" si="13"/>
        <v>0</v>
      </c>
      <c r="AM7" s="1">
        <f t="shared" si="14"/>
        <v>0</v>
      </c>
      <c r="AN7" s="1">
        <f t="shared" si="15"/>
        <v>0</v>
      </c>
      <c r="AO7" s="13">
        <v>0.06</v>
      </c>
      <c r="AP7" s="1">
        <f t="shared" si="16"/>
        <v>0</v>
      </c>
      <c r="AQ7" s="1">
        <f t="shared" si="17"/>
        <v>0</v>
      </c>
      <c r="AS7" s="12">
        <v>2</v>
      </c>
      <c r="AT7" s="1">
        <f t="shared" si="18"/>
        <v>0</v>
      </c>
      <c r="AU7" s="1"/>
      <c r="AV7" s="1"/>
      <c r="AW7" s="52">
        <f t="shared" si="19"/>
        <v>0</v>
      </c>
      <c r="AX7" s="1">
        <f t="shared" si="20"/>
        <v>0</v>
      </c>
      <c r="AY7" s="1">
        <f t="shared" si="21"/>
        <v>0</v>
      </c>
      <c r="AZ7" s="13">
        <v>0.06</v>
      </c>
      <c r="BA7" s="1">
        <f t="shared" si="22"/>
        <v>0</v>
      </c>
      <c r="BB7" s="1">
        <f t="shared" si="23"/>
        <v>0</v>
      </c>
      <c r="BD7" s="12">
        <v>2</v>
      </c>
      <c r="BE7" s="1">
        <f t="shared" si="24"/>
        <v>0</v>
      </c>
      <c r="BF7" s="1"/>
      <c r="BG7" s="1"/>
      <c r="BH7" s="52">
        <f t="shared" si="25"/>
        <v>0</v>
      </c>
      <c r="BI7" s="1">
        <f t="shared" si="26"/>
        <v>0</v>
      </c>
      <c r="BJ7" s="1">
        <f t="shared" si="27"/>
        <v>0</v>
      </c>
      <c r="BK7" s="13">
        <v>0.06</v>
      </c>
      <c r="BL7" s="1">
        <f t="shared" si="28"/>
        <v>0</v>
      </c>
      <c r="BM7" s="1">
        <f t="shared" si="29"/>
        <v>0</v>
      </c>
      <c r="BN7" s="10"/>
      <c r="BO7" s="12">
        <v>2</v>
      </c>
      <c r="BP7" s="1">
        <f t="shared" si="30"/>
        <v>0</v>
      </c>
      <c r="BQ7" s="1"/>
      <c r="BR7" s="1"/>
      <c r="BS7" s="52">
        <f t="shared" si="31"/>
        <v>0</v>
      </c>
      <c r="BT7" s="1">
        <f t="shared" si="32"/>
        <v>0</v>
      </c>
      <c r="BU7" s="1">
        <f t="shared" si="33"/>
        <v>0</v>
      </c>
      <c r="BV7" s="13">
        <v>0.06</v>
      </c>
      <c r="BW7" s="1">
        <f t="shared" si="34"/>
        <v>0</v>
      </c>
      <c r="BX7" s="1">
        <f t="shared" si="35"/>
        <v>0</v>
      </c>
      <c r="BY7" s="10"/>
      <c r="BZ7" s="12">
        <v>2</v>
      </c>
      <c r="CA7" s="1">
        <f t="shared" si="36"/>
        <v>0</v>
      </c>
      <c r="CB7" s="1"/>
      <c r="CC7" s="1"/>
      <c r="CD7" s="52">
        <f t="shared" si="37"/>
        <v>0</v>
      </c>
      <c r="CE7" s="1">
        <f t="shared" si="38"/>
        <v>0</v>
      </c>
      <c r="CF7" s="1">
        <f t="shared" si="39"/>
        <v>0</v>
      </c>
      <c r="CG7" s="13">
        <v>0.06</v>
      </c>
      <c r="CH7" s="1">
        <f t="shared" si="40"/>
        <v>0</v>
      </c>
      <c r="CI7" s="1">
        <f t="shared" si="41"/>
        <v>0</v>
      </c>
      <c r="CJ7" s="10"/>
      <c r="CK7" s="12">
        <v>2</v>
      </c>
      <c r="CL7" s="1">
        <f t="shared" si="42"/>
        <v>0</v>
      </c>
      <c r="CM7" s="1"/>
      <c r="CN7" s="1"/>
      <c r="CO7" s="52">
        <f t="shared" si="43"/>
        <v>0</v>
      </c>
      <c r="CP7" s="1">
        <f t="shared" si="44"/>
        <v>0</v>
      </c>
      <c r="CQ7" s="1">
        <f t="shared" si="45"/>
        <v>0</v>
      </c>
      <c r="CR7" s="13">
        <v>0.06</v>
      </c>
      <c r="CS7" s="1">
        <f t="shared" si="46"/>
        <v>0</v>
      </c>
      <c r="CT7" s="1">
        <f t="shared" si="47"/>
        <v>0</v>
      </c>
      <c r="CU7" s="10"/>
      <c r="CV7" s="12">
        <v>2</v>
      </c>
      <c r="CW7" s="1">
        <f t="shared" si="48"/>
        <v>0</v>
      </c>
      <c r="CX7" s="1"/>
      <c r="CY7" s="1"/>
      <c r="CZ7" s="52">
        <f t="shared" si="49"/>
        <v>0</v>
      </c>
      <c r="DA7" s="1">
        <f t="shared" si="50"/>
        <v>0</v>
      </c>
      <c r="DB7" s="1">
        <f t="shared" si="51"/>
        <v>0</v>
      </c>
      <c r="DC7" s="13">
        <v>0.06</v>
      </c>
      <c r="DD7" s="1">
        <f t="shared" si="52"/>
        <v>0</v>
      </c>
      <c r="DE7" s="1">
        <f t="shared" si="53"/>
        <v>0</v>
      </c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</row>
    <row r="8" spans="1:126" ht="15" x14ac:dyDescent="0.25">
      <c r="A8" s="12">
        <v>8</v>
      </c>
      <c r="B8" s="1">
        <f>SUMIFS('BRZ SCH 8 Rates'!O:O,'BRZ SCH 8 Rates'!N:N,'AUC SCH 8 Accl CCA1.5multiplier'!A8)</f>
        <v>243917.49466345028</v>
      </c>
      <c r="C8" s="1">
        <f>SUMIFS('ERZ SCH 8 Rates '!Q:Q,'ERZ SCH 8 Rates '!P:P,'AUC SCH 8 Accl CCA1.5multiplier'!A8)</f>
        <v>1322425</v>
      </c>
      <c r="D8" s="1">
        <f>SUMIFS('GRZ SCH 8 Rates'!Q:Q,'GRZ SCH 8 Rates'!P:P,'AUC SCH 8 Accl CCA1.5multiplier'!A8)</f>
        <v>229000</v>
      </c>
      <c r="E8" s="1">
        <f>SUMIFS('HRZ SCH 8 Rates'!Q:Q,'HRZ SCH 8 Rates'!P:P,'AUC SCH 8 Accl CCA1.5multiplier'!A8)</f>
        <v>743199.99999999988</v>
      </c>
      <c r="F8" s="1">
        <f>SUMIFS('PRZ SCH 8 Rates'!Q:Q,'PRZ SCH 8 Rates'!P:P,'AUC SCH 8 Accl CCA1.5multiplier'!A8)</f>
        <v>890000</v>
      </c>
      <c r="G8" s="1">
        <f t="shared" si="0"/>
        <v>3428542.4946634504</v>
      </c>
      <c r="H8" s="61" t="s">
        <v>51</v>
      </c>
      <c r="I8" s="62">
        <v>0.2</v>
      </c>
      <c r="J8" s="1"/>
      <c r="K8" s="1"/>
      <c r="L8" s="12">
        <v>8</v>
      </c>
      <c r="M8" s="1"/>
      <c r="N8" s="1">
        <f>MIN(1500000,G8)</f>
        <v>1500000</v>
      </c>
      <c r="O8" s="1"/>
      <c r="P8" s="52">
        <f t="shared" si="1"/>
        <v>1500000</v>
      </c>
      <c r="Q8" s="1">
        <f>P8*1.5</f>
        <v>2250000</v>
      </c>
      <c r="R8" s="1">
        <f t="shared" si="3"/>
        <v>2250000</v>
      </c>
      <c r="S8" s="13">
        <v>0.2</v>
      </c>
      <c r="T8" s="1">
        <f t="shared" si="4"/>
        <v>-450000</v>
      </c>
      <c r="U8" s="1">
        <f t="shared" si="5"/>
        <v>1050000</v>
      </c>
      <c r="W8" s="12">
        <v>8</v>
      </c>
      <c r="X8" s="1">
        <f t="shared" si="6"/>
        <v>1050000</v>
      </c>
      <c r="Y8" s="1"/>
      <c r="Z8" s="1"/>
      <c r="AA8" s="52">
        <f t="shared" si="7"/>
        <v>0</v>
      </c>
      <c r="AB8" s="1">
        <f t="shared" si="8"/>
        <v>0</v>
      </c>
      <c r="AC8" s="1">
        <f t="shared" si="9"/>
        <v>1050000</v>
      </c>
      <c r="AD8" s="13">
        <v>0.2</v>
      </c>
      <c r="AE8" s="1">
        <f t="shared" si="10"/>
        <v>-210000</v>
      </c>
      <c r="AF8" s="1">
        <f t="shared" si="11"/>
        <v>840000</v>
      </c>
      <c r="AH8" s="12">
        <v>8</v>
      </c>
      <c r="AI8" s="1">
        <f t="shared" si="12"/>
        <v>840000</v>
      </c>
      <c r="AJ8" s="1"/>
      <c r="AK8" s="1"/>
      <c r="AL8" s="52">
        <f t="shared" si="13"/>
        <v>0</v>
      </c>
      <c r="AM8" s="1">
        <f t="shared" si="14"/>
        <v>0</v>
      </c>
      <c r="AN8" s="1">
        <f t="shared" si="15"/>
        <v>840000</v>
      </c>
      <c r="AO8" s="13">
        <v>0.2</v>
      </c>
      <c r="AP8" s="1">
        <f t="shared" si="16"/>
        <v>-168000</v>
      </c>
      <c r="AQ8" s="1">
        <f t="shared" si="17"/>
        <v>672000</v>
      </c>
      <c r="AS8" s="12">
        <v>8</v>
      </c>
      <c r="AT8" s="1">
        <f t="shared" si="18"/>
        <v>672000</v>
      </c>
      <c r="AU8" s="1"/>
      <c r="AV8" s="1"/>
      <c r="AW8" s="52">
        <f t="shared" si="19"/>
        <v>0</v>
      </c>
      <c r="AX8" s="1">
        <f t="shared" si="20"/>
        <v>0</v>
      </c>
      <c r="AY8" s="1">
        <f t="shared" si="21"/>
        <v>672000</v>
      </c>
      <c r="AZ8" s="13">
        <v>0.2</v>
      </c>
      <c r="BA8" s="1">
        <f t="shared" si="22"/>
        <v>-134400</v>
      </c>
      <c r="BB8" s="1">
        <f t="shared" si="23"/>
        <v>537600</v>
      </c>
      <c r="BD8" s="12">
        <v>8</v>
      </c>
      <c r="BE8" s="1">
        <f t="shared" si="24"/>
        <v>537600</v>
      </c>
      <c r="BF8" s="1"/>
      <c r="BG8" s="1"/>
      <c r="BH8" s="52">
        <f t="shared" si="25"/>
        <v>0</v>
      </c>
      <c r="BI8" s="1">
        <f t="shared" si="26"/>
        <v>0</v>
      </c>
      <c r="BJ8" s="1">
        <f t="shared" si="27"/>
        <v>537600</v>
      </c>
      <c r="BK8" s="13">
        <v>0.2</v>
      </c>
      <c r="BL8" s="1">
        <f t="shared" si="28"/>
        <v>-107520</v>
      </c>
      <c r="BM8" s="1">
        <f t="shared" si="29"/>
        <v>430080</v>
      </c>
      <c r="BN8" s="10"/>
      <c r="BO8" s="12">
        <v>8</v>
      </c>
      <c r="BP8" s="1">
        <f t="shared" si="30"/>
        <v>430080</v>
      </c>
      <c r="BQ8" s="1"/>
      <c r="BR8" s="1"/>
      <c r="BS8" s="52">
        <f t="shared" si="31"/>
        <v>0</v>
      </c>
      <c r="BT8" s="1">
        <f t="shared" si="32"/>
        <v>0</v>
      </c>
      <c r="BU8" s="1">
        <f t="shared" si="33"/>
        <v>430080</v>
      </c>
      <c r="BV8" s="13">
        <v>0.2</v>
      </c>
      <c r="BW8" s="1">
        <f t="shared" si="34"/>
        <v>-86016</v>
      </c>
      <c r="BX8" s="1">
        <f t="shared" si="35"/>
        <v>344064</v>
      </c>
      <c r="BY8" s="10"/>
      <c r="BZ8" s="12">
        <v>8</v>
      </c>
      <c r="CA8" s="1">
        <f t="shared" si="36"/>
        <v>344064</v>
      </c>
      <c r="CB8" s="1"/>
      <c r="CC8" s="1"/>
      <c r="CD8" s="52">
        <f t="shared" si="37"/>
        <v>0</v>
      </c>
      <c r="CE8" s="1">
        <f t="shared" si="38"/>
        <v>0</v>
      </c>
      <c r="CF8" s="1">
        <f t="shared" si="39"/>
        <v>344064</v>
      </c>
      <c r="CG8" s="13">
        <v>0.2</v>
      </c>
      <c r="CH8" s="1">
        <f t="shared" si="40"/>
        <v>-68812.800000000003</v>
      </c>
      <c r="CI8" s="1">
        <f t="shared" si="41"/>
        <v>275251.20000000001</v>
      </c>
      <c r="CJ8" s="10"/>
      <c r="CK8" s="12">
        <v>8</v>
      </c>
      <c r="CL8" s="1">
        <f t="shared" si="42"/>
        <v>275251.20000000001</v>
      </c>
      <c r="CM8" s="1"/>
      <c r="CN8" s="1"/>
      <c r="CO8" s="52">
        <f t="shared" si="43"/>
        <v>0</v>
      </c>
      <c r="CP8" s="1">
        <f t="shared" si="44"/>
        <v>0</v>
      </c>
      <c r="CQ8" s="1">
        <f t="shared" si="45"/>
        <v>275251.20000000001</v>
      </c>
      <c r="CR8" s="13">
        <v>0.2</v>
      </c>
      <c r="CS8" s="1">
        <f t="shared" si="46"/>
        <v>-55050.240000000005</v>
      </c>
      <c r="CT8" s="1">
        <f t="shared" si="47"/>
        <v>220200.96000000002</v>
      </c>
      <c r="CU8" s="10"/>
      <c r="CV8" s="12">
        <v>8</v>
      </c>
      <c r="CW8" s="1">
        <f t="shared" si="48"/>
        <v>220200.96000000002</v>
      </c>
      <c r="CX8" s="1"/>
      <c r="CY8" s="1"/>
      <c r="CZ8" s="52">
        <f t="shared" si="49"/>
        <v>0</v>
      </c>
      <c r="DA8" s="1">
        <f t="shared" si="50"/>
        <v>0</v>
      </c>
      <c r="DB8" s="1">
        <f t="shared" si="51"/>
        <v>220200.96000000002</v>
      </c>
      <c r="DC8" s="13">
        <v>0.2</v>
      </c>
      <c r="DD8" s="1">
        <f t="shared" si="52"/>
        <v>-44040.19200000001</v>
      </c>
      <c r="DE8" s="1">
        <f t="shared" si="53"/>
        <v>176160.76800000001</v>
      </c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</row>
    <row r="9" spans="1:126" ht="15" x14ac:dyDescent="0.25">
      <c r="A9" s="12">
        <v>10</v>
      </c>
      <c r="B9" s="1">
        <f>SUMIFS('BRZ SCH 8 Rates'!O:O,'BRZ SCH 8 Rates'!N:N,'AUC SCH 8 Accl CCA1.5multiplier'!A9)</f>
        <v>2560966.7560612275</v>
      </c>
      <c r="C9" s="1">
        <f>SUMIFS('ERZ SCH 8 Rates '!Q:Q,'ERZ SCH 8 Rates '!P:P,'AUC SCH 8 Accl CCA1.5multiplier'!A9)</f>
        <v>1404441</v>
      </c>
      <c r="D9" s="1">
        <f>SUMIFS('GRZ SCH 8 Rates'!Q:Q,'GRZ SCH 8 Rates'!P:P,'AUC SCH 8 Accl CCA1.5multiplier'!A9)</f>
        <v>573000</v>
      </c>
      <c r="E9" s="1">
        <f>SUMIFS('HRZ SCH 8 Rates'!Q:Q,'HRZ SCH 8 Rates'!P:P,'AUC SCH 8 Accl CCA1.5multiplier'!A9)</f>
        <v>1690000</v>
      </c>
      <c r="F9" s="1">
        <f>SUMIFS('PRZ SCH 8 Rates'!Q:Q,'PRZ SCH 8 Rates'!P:P,'AUC SCH 8 Accl CCA1.5multiplier'!A9)</f>
        <v>2365000</v>
      </c>
      <c r="G9" s="1">
        <f t="shared" si="0"/>
        <v>8593407.756061228</v>
      </c>
      <c r="H9" s="61" t="s">
        <v>51</v>
      </c>
      <c r="I9" s="62">
        <v>0.3</v>
      </c>
      <c r="J9" s="1"/>
      <c r="K9" s="1"/>
      <c r="L9" s="12">
        <v>10</v>
      </c>
      <c r="M9" s="1"/>
      <c r="N9" s="1"/>
      <c r="O9" s="1"/>
      <c r="P9" s="52">
        <f t="shared" si="1"/>
        <v>0</v>
      </c>
      <c r="Q9" s="1">
        <f t="shared" si="2"/>
        <v>0</v>
      </c>
      <c r="R9" s="1">
        <f t="shared" si="3"/>
        <v>0</v>
      </c>
      <c r="S9" s="13">
        <v>0.3</v>
      </c>
      <c r="T9" s="1">
        <f t="shared" si="4"/>
        <v>0</v>
      </c>
      <c r="U9" s="1">
        <f t="shared" si="5"/>
        <v>0</v>
      </c>
      <c r="W9" s="12">
        <v>10</v>
      </c>
      <c r="X9" s="1">
        <f t="shared" si="6"/>
        <v>0</v>
      </c>
      <c r="Y9" s="1"/>
      <c r="Z9" s="1"/>
      <c r="AA9" s="52">
        <f t="shared" si="7"/>
        <v>0</v>
      </c>
      <c r="AB9" s="1">
        <f t="shared" si="8"/>
        <v>0</v>
      </c>
      <c r="AC9" s="1">
        <f t="shared" si="9"/>
        <v>0</v>
      </c>
      <c r="AD9" s="13">
        <v>0.3</v>
      </c>
      <c r="AE9" s="1">
        <f t="shared" si="10"/>
        <v>0</v>
      </c>
      <c r="AF9" s="1">
        <f t="shared" si="11"/>
        <v>0</v>
      </c>
      <c r="AH9" s="12">
        <v>10</v>
      </c>
      <c r="AI9" s="1">
        <f t="shared" si="12"/>
        <v>0</v>
      </c>
      <c r="AJ9" s="1"/>
      <c r="AK9" s="1"/>
      <c r="AL9" s="52">
        <f t="shared" si="13"/>
        <v>0</v>
      </c>
      <c r="AM9" s="1">
        <f t="shared" si="14"/>
        <v>0</v>
      </c>
      <c r="AN9" s="1">
        <f t="shared" si="15"/>
        <v>0</v>
      </c>
      <c r="AO9" s="13">
        <v>0.3</v>
      </c>
      <c r="AP9" s="1">
        <f t="shared" si="16"/>
        <v>0</v>
      </c>
      <c r="AQ9" s="1">
        <f t="shared" si="17"/>
        <v>0</v>
      </c>
      <c r="AS9" s="12">
        <v>10</v>
      </c>
      <c r="AT9" s="1">
        <f t="shared" si="18"/>
        <v>0</v>
      </c>
      <c r="AU9" s="1"/>
      <c r="AV9" s="1"/>
      <c r="AW9" s="52">
        <f t="shared" si="19"/>
        <v>0</v>
      </c>
      <c r="AX9" s="1">
        <f t="shared" si="20"/>
        <v>0</v>
      </c>
      <c r="AY9" s="1">
        <f t="shared" si="21"/>
        <v>0</v>
      </c>
      <c r="AZ9" s="13">
        <v>0.3</v>
      </c>
      <c r="BA9" s="1">
        <f t="shared" si="22"/>
        <v>0</v>
      </c>
      <c r="BB9" s="1">
        <f t="shared" si="23"/>
        <v>0</v>
      </c>
      <c r="BD9" s="12">
        <v>10</v>
      </c>
      <c r="BE9" s="1">
        <f t="shared" si="24"/>
        <v>0</v>
      </c>
      <c r="BF9" s="1"/>
      <c r="BG9" s="1"/>
      <c r="BH9" s="52">
        <f t="shared" si="25"/>
        <v>0</v>
      </c>
      <c r="BI9" s="1">
        <f t="shared" si="26"/>
        <v>0</v>
      </c>
      <c r="BJ9" s="1">
        <f t="shared" si="27"/>
        <v>0</v>
      </c>
      <c r="BK9" s="13">
        <v>0.3</v>
      </c>
      <c r="BL9" s="1">
        <f t="shared" si="28"/>
        <v>0</v>
      </c>
      <c r="BM9" s="1">
        <f t="shared" si="29"/>
        <v>0</v>
      </c>
      <c r="BN9" s="10"/>
      <c r="BO9" s="12">
        <v>10</v>
      </c>
      <c r="BP9" s="1">
        <f t="shared" si="30"/>
        <v>0</v>
      </c>
      <c r="BQ9" s="1"/>
      <c r="BR9" s="1"/>
      <c r="BS9" s="52">
        <f t="shared" si="31"/>
        <v>0</v>
      </c>
      <c r="BT9" s="1">
        <f t="shared" si="32"/>
        <v>0</v>
      </c>
      <c r="BU9" s="1">
        <f t="shared" si="33"/>
        <v>0</v>
      </c>
      <c r="BV9" s="13">
        <v>0.3</v>
      </c>
      <c r="BW9" s="1">
        <f t="shared" si="34"/>
        <v>0</v>
      </c>
      <c r="BX9" s="1">
        <f t="shared" si="35"/>
        <v>0</v>
      </c>
      <c r="BY9" s="10"/>
      <c r="BZ9" s="12">
        <v>10</v>
      </c>
      <c r="CA9" s="1">
        <f t="shared" si="36"/>
        <v>0</v>
      </c>
      <c r="CB9" s="1"/>
      <c r="CC9" s="1"/>
      <c r="CD9" s="52">
        <f t="shared" si="37"/>
        <v>0</v>
      </c>
      <c r="CE9" s="1">
        <f t="shared" si="38"/>
        <v>0</v>
      </c>
      <c r="CF9" s="1">
        <f t="shared" si="39"/>
        <v>0</v>
      </c>
      <c r="CG9" s="13">
        <v>0.3</v>
      </c>
      <c r="CH9" s="1">
        <f t="shared" si="40"/>
        <v>0</v>
      </c>
      <c r="CI9" s="1">
        <f t="shared" si="41"/>
        <v>0</v>
      </c>
      <c r="CJ9" s="10"/>
      <c r="CK9" s="12">
        <v>10</v>
      </c>
      <c r="CL9" s="1">
        <f t="shared" si="42"/>
        <v>0</v>
      </c>
      <c r="CM9" s="1"/>
      <c r="CN9" s="1"/>
      <c r="CO9" s="52">
        <f t="shared" si="43"/>
        <v>0</v>
      </c>
      <c r="CP9" s="1">
        <f t="shared" si="44"/>
        <v>0</v>
      </c>
      <c r="CQ9" s="1">
        <f t="shared" si="45"/>
        <v>0</v>
      </c>
      <c r="CR9" s="13">
        <v>0.3</v>
      </c>
      <c r="CS9" s="1">
        <f t="shared" si="46"/>
        <v>0</v>
      </c>
      <c r="CT9" s="1">
        <f t="shared" si="47"/>
        <v>0</v>
      </c>
      <c r="CU9" s="10"/>
      <c r="CV9" s="12">
        <v>10</v>
      </c>
      <c r="CW9" s="1">
        <f t="shared" si="48"/>
        <v>0</v>
      </c>
      <c r="CX9" s="1"/>
      <c r="CY9" s="1"/>
      <c r="CZ9" s="52">
        <f t="shared" si="49"/>
        <v>0</v>
      </c>
      <c r="DA9" s="1">
        <f t="shared" si="50"/>
        <v>0</v>
      </c>
      <c r="DB9" s="1">
        <f t="shared" si="51"/>
        <v>0</v>
      </c>
      <c r="DC9" s="13">
        <v>0.3</v>
      </c>
      <c r="DD9" s="1">
        <f t="shared" si="52"/>
        <v>0</v>
      </c>
      <c r="DE9" s="1">
        <f t="shared" si="53"/>
        <v>0</v>
      </c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</row>
    <row r="10" spans="1:126" ht="15" x14ac:dyDescent="0.25">
      <c r="A10" s="12">
        <v>10.1</v>
      </c>
      <c r="B10" s="1">
        <f>SUMIFS('BRZ SCH 8 Rates'!O:O,'BRZ SCH 8 Rates'!N:N,'AUC SCH 8 Accl CCA1.5multiplier'!A10)</f>
        <v>0</v>
      </c>
      <c r="C10" s="1">
        <f>SUMIFS('ERZ SCH 8 Rates '!Q:Q,'ERZ SCH 8 Rates '!P:P,'AUC SCH 8 Accl CCA1.5multiplier'!A10)</f>
        <v>67800</v>
      </c>
      <c r="D10" s="1">
        <f>SUMIFS('GRZ SCH 8 Rates'!Q:Q,'GRZ SCH 8 Rates'!P:P,'AUC SCH 8 Accl CCA1.5multiplier'!A10)</f>
        <v>0</v>
      </c>
      <c r="E10" s="1">
        <f>SUMIFS('HRZ SCH 8 Rates'!Q:Q,'HRZ SCH 8 Rates'!P:P,'AUC SCH 8 Accl CCA1.5multiplier'!A10)</f>
        <v>0</v>
      </c>
      <c r="F10" s="1">
        <f>SUMIFS('PRZ SCH 8 Rates'!Q:Q,'PRZ SCH 8 Rates'!P:P,'AUC SCH 8 Accl CCA1.5multiplier'!A10)</f>
        <v>0</v>
      </c>
      <c r="G10" s="1">
        <f t="shared" si="0"/>
        <v>67800</v>
      </c>
      <c r="H10" s="61" t="s">
        <v>51</v>
      </c>
      <c r="I10" s="62">
        <v>0.3</v>
      </c>
      <c r="J10" s="1"/>
      <c r="K10" s="1"/>
      <c r="L10" s="12">
        <v>10.1</v>
      </c>
      <c r="M10" s="1"/>
      <c r="N10" s="1"/>
      <c r="O10" s="1"/>
      <c r="P10" s="52">
        <f t="shared" si="1"/>
        <v>0</v>
      </c>
      <c r="Q10" s="1">
        <f t="shared" si="2"/>
        <v>0</v>
      </c>
      <c r="R10" s="1">
        <f t="shared" si="3"/>
        <v>0</v>
      </c>
      <c r="S10" s="13">
        <v>0.3</v>
      </c>
      <c r="T10" s="1">
        <f t="shared" si="4"/>
        <v>0</v>
      </c>
      <c r="U10" s="1">
        <f t="shared" si="5"/>
        <v>0</v>
      </c>
      <c r="W10" s="12">
        <v>10.1</v>
      </c>
      <c r="X10" s="1">
        <f t="shared" si="6"/>
        <v>0</v>
      </c>
      <c r="Y10" s="1"/>
      <c r="Z10" s="1"/>
      <c r="AA10" s="52">
        <f t="shared" si="7"/>
        <v>0</v>
      </c>
      <c r="AB10" s="1">
        <f t="shared" si="8"/>
        <v>0</v>
      </c>
      <c r="AC10" s="1">
        <f t="shared" si="9"/>
        <v>0</v>
      </c>
      <c r="AD10" s="13">
        <v>0.3</v>
      </c>
      <c r="AE10" s="1">
        <f t="shared" si="10"/>
        <v>0</v>
      </c>
      <c r="AF10" s="1">
        <f t="shared" si="11"/>
        <v>0</v>
      </c>
      <c r="AH10" s="12">
        <v>10.1</v>
      </c>
      <c r="AI10" s="1">
        <f t="shared" si="12"/>
        <v>0</v>
      </c>
      <c r="AJ10" s="1"/>
      <c r="AK10" s="1"/>
      <c r="AL10" s="52">
        <f t="shared" si="13"/>
        <v>0</v>
      </c>
      <c r="AM10" s="1">
        <f t="shared" si="14"/>
        <v>0</v>
      </c>
      <c r="AN10" s="1">
        <f t="shared" si="15"/>
        <v>0</v>
      </c>
      <c r="AO10" s="13">
        <v>0.3</v>
      </c>
      <c r="AP10" s="1">
        <f t="shared" si="16"/>
        <v>0</v>
      </c>
      <c r="AQ10" s="1">
        <f t="shared" si="17"/>
        <v>0</v>
      </c>
      <c r="AS10" s="12">
        <v>10.1</v>
      </c>
      <c r="AT10" s="1">
        <f t="shared" si="18"/>
        <v>0</v>
      </c>
      <c r="AU10" s="1"/>
      <c r="AV10" s="1"/>
      <c r="AW10" s="52">
        <f t="shared" si="19"/>
        <v>0</v>
      </c>
      <c r="AX10" s="1">
        <f t="shared" si="20"/>
        <v>0</v>
      </c>
      <c r="AY10" s="1">
        <f t="shared" si="21"/>
        <v>0</v>
      </c>
      <c r="AZ10" s="13">
        <v>0.3</v>
      </c>
      <c r="BA10" s="1">
        <f t="shared" si="22"/>
        <v>0</v>
      </c>
      <c r="BB10" s="1">
        <f t="shared" si="23"/>
        <v>0</v>
      </c>
      <c r="BD10" s="12">
        <v>10.1</v>
      </c>
      <c r="BE10" s="1">
        <f t="shared" si="24"/>
        <v>0</v>
      </c>
      <c r="BF10" s="1"/>
      <c r="BG10" s="1"/>
      <c r="BH10" s="52">
        <f t="shared" si="25"/>
        <v>0</v>
      </c>
      <c r="BI10" s="1">
        <f t="shared" si="26"/>
        <v>0</v>
      </c>
      <c r="BJ10" s="1">
        <f t="shared" si="27"/>
        <v>0</v>
      </c>
      <c r="BK10" s="13">
        <v>0.3</v>
      </c>
      <c r="BL10" s="1">
        <f t="shared" si="28"/>
        <v>0</v>
      </c>
      <c r="BM10" s="1">
        <f t="shared" si="29"/>
        <v>0</v>
      </c>
      <c r="BN10" s="10"/>
      <c r="BO10" s="12">
        <v>10.1</v>
      </c>
      <c r="BP10" s="1">
        <f t="shared" si="30"/>
        <v>0</v>
      </c>
      <c r="BQ10" s="1"/>
      <c r="BR10" s="1"/>
      <c r="BS10" s="52">
        <f t="shared" si="31"/>
        <v>0</v>
      </c>
      <c r="BT10" s="1">
        <f t="shared" si="32"/>
        <v>0</v>
      </c>
      <c r="BU10" s="1">
        <f t="shared" si="33"/>
        <v>0</v>
      </c>
      <c r="BV10" s="13">
        <v>0.3</v>
      </c>
      <c r="BW10" s="1">
        <f t="shared" si="34"/>
        <v>0</v>
      </c>
      <c r="BX10" s="1">
        <f t="shared" si="35"/>
        <v>0</v>
      </c>
      <c r="BY10" s="10"/>
      <c r="BZ10" s="12">
        <v>10.1</v>
      </c>
      <c r="CA10" s="1">
        <f t="shared" si="36"/>
        <v>0</v>
      </c>
      <c r="CB10" s="1"/>
      <c r="CC10" s="1"/>
      <c r="CD10" s="52">
        <f t="shared" si="37"/>
        <v>0</v>
      </c>
      <c r="CE10" s="1">
        <f t="shared" si="38"/>
        <v>0</v>
      </c>
      <c r="CF10" s="1">
        <f t="shared" si="39"/>
        <v>0</v>
      </c>
      <c r="CG10" s="13">
        <v>0.3</v>
      </c>
      <c r="CH10" s="1">
        <f t="shared" si="40"/>
        <v>0</v>
      </c>
      <c r="CI10" s="1">
        <f t="shared" si="41"/>
        <v>0</v>
      </c>
      <c r="CJ10" s="10"/>
      <c r="CK10" s="12">
        <v>10.1</v>
      </c>
      <c r="CL10" s="1">
        <f t="shared" si="42"/>
        <v>0</v>
      </c>
      <c r="CM10" s="1"/>
      <c r="CN10" s="1"/>
      <c r="CO10" s="52">
        <f t="shared" si="43"/>
        <v>0</v>
      </c>
      <c r="CP10" s="1">
        <f t="shared" si="44"/>
        <v>0</v>
      </c>
      <c r="CQ10" s="1">
        <f t="shared" si="45"/>
        <v>0</v>
      </c>
      <c r="CR10" s="13">
        <v>0.3</v>
      </c>
      <c r="CS10" s="1">
        <f t="shared" si="46"/>
        <v>0</v>
      </c>
      <c r="CT10" s="1">
        <f t="shared" si="47"/>
        <v>0</v>
      </c>
      <c r="CU10" s="10"/>
      <c r="CV10" s="12">
        <v>10.1</v>
      </c>
      <c r="CW10" s="1">
        <f t="shared" si="48"/>
        <v>0</v>
      </c>
      <c r="CX10" s="1"/>
      <c r="CY10" s="1"/>
      <c r="CZ10" s="52">
        <f t="shared" si="49"/>
        <v>0</v>
      </c>
      <c r="DA10" s="1">
        <f t="shared" si="50"/>
        <v>0</v>
      </c>
      <c r="DB10" s="1">
        <f t="shared" si="51"/>
        <v>0</v>
      </c>
      <c r="DC10" s="13">
        <v>0.3</v>
      </c>
      <c r="DD10" s="1">
        <f t="shared" si="52"/>
        <v>0</v>
      </c>
      <c r="DE10" s="1">
        <f t="shared" si="53"/>
        <v>0</v>
      </c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</row>
    <row r="11" spans="1:126" ht="15" x14ac:dyDescent="0.25">
      <c r="A11" s="12">
        <v>12</v>
      </c>
      <c r="B11" s="1">
        <f>SUMIFS('BRZ SCH 8 Rates'!O:O,'BRZ SCH 8 Rates'!N:N,'AUC SCH 8 Accl CCA1.5multiplier'!A11)</f>
        <v>218860.16574736917</v>
      </c>
      <c r="C11" s="1">
        <f>SUMIFS('ERZ SCH 8 Rates '!Q:Q,'ERZ SCH 8 Rates '!P:P,'AUC SCH 8 Accl CCA1.5multiplier'!A11)</f>
        <v>3322829</v>
      </c>
      <c r="D11" s="1">
        <f>SUMIFS('GRZ SCH 8 Rates'!Q:Q,'GRZ SCH 8 Rates'!P:P,'AUC SCH 8 Accl CCA1.5multiplier'!A11)</f>
        <v>93000</v>
      </c>
      <c r="E11" s="1">
        <f>SUMIFS('HRZ SCH 8 Rates'!Q:Q,'HRZ SCH 8 Rates'!P:P,'AUC SCH 8 Accl CCA1.5multiplier'!A11)</f>
        <v>689500.00480000826</v>
      </c>
      <c r="F11" s="1">
        <f>SUMIFS('PRZ SCH 8 Rates'!Q:Q,'PRZ SCH 8 Rates'!P:P,'AUC SCH 8 Accl CCA1.5multiplier'!A11)</f>
        <v>9123900</v>
      </c>
      <c r="G11" s="1">
        <f t="shared" si="0"/>
        <v>13448089.170547377</v>
      </c>
      <c r="H11" s="61" t="s">
        <v>51</v>
      </c>
      <c r="I11" s="62">
        <v>1</v>
      </c>
      <c r="J11" s="1"/>
      <c r="K11" s="1"/>
      <c r="L11" s="12">
        <v>12</v>
      </c>
      <c r="M11" s="1"/>
      <c r="N11" s="1"/>
      <c r="O11" s="1"/>
      <c r="P11" s="52">
        <f t="shared" si="1"/>
        <v>0</v>
      </c>
      <c r="Q11" s="1">
        <f t="shared" si="2"/>
        <v>0</v>
      </c>
      <c r="R11" s="1">
        <f t="shared" si="3"/>
        <v>0</v>
      </c>
      <c r="S11" s="13">
        <v>1</v>
      </c>
      <c r="T11" s="1">
        <f>-P11</f>
        <v>0</v>
      </c>
      <c r="U11" s="1">
        <f t="shared" si="5"/>
        <v>0</v>
      </c>
      <c r="W11" s="12">
        <v>12</v>
      </c>
      <c r="X11" s="1">
        <f t="shared" si="6"/>
        <v>0</v>
      </c>
      <c r="Y11" s="1"/>
      <c r="Z11" s="1"/>
      <c r="AA11" s="52">
        <f t="shared" si="7"/>
        <v>0</v>
      </c>
      <c r="AB11" s="1">
        <f t="shared" si="8"/>
        <v>0</v>
      </c>
      <c r="AC11" s="1">
        <f t="shared" si="9"/>
        <v>0</v>
      </c>
      <c r="AD11" s="13">
        <v>1</v>
      </c>
      <c r="AE11" s="1">
        <f t="shared" si="10"/>
        <v>0</v>
      </c>
      <c r="AF11" s="1">
        <f t="shared" si="11"/>
        <v>0</v>
      </c>
      <c r="AH11" s="12">
        <v>12</v>
      </c>
      <c r="AI11" s="1">
        <f t="shared" si="12"/>
        <v>0</v>
      </c>
      <c r="AJ11" s="1"/>
      <c r="AK11" s="1"/>
      <c r="AL11" s="52">
        <f t="shared" si="13"/>
        <v>0</v>
      </c>
      <c r="AM11" s="1">
        <f t="shared" si="14"/>
        <v>0</v>
      </c>
      <c r="AN11" s="1">
        <f t="shared" si="15"/>
        <v>0</v>
      </c>
      <c r="AO11" s="13">
        <v>1</v>
      </c>
      <c r="AP11" s="1">
        <f t="shared" si="16"/>
        <v>0</v>
      </c>
      <c r="AQ11" s="1">
        <f t="shared" si="17"/>
        <v>0</v>
      </c>
      <c r="AS11" s="12">
        <v>12</v>
      </c>
      <c r="AT11" s="1">
        <f t="shared" si="18"/>
        <v>0</v>
      </c>
      <c r="AU11" s="1"/>
      <c r="AV11" s="1"/>
      <c r="AW11" s="52">
        <f t="shared" si="19"/>
        <v>0</v>
      </c>
      <c r="AX11" s="1">
        <f t="shared" si="20"/>
        <v>0</v>
      </c>
      <c r="AY11" s="1">
        <f t="shared" si="21"/>
        <v>0</v>
      </c>
      <c r="AZ11" s="13">
        <v>1</v>
      </c>
      <c r="BA11" s="1">
        <f t="shared" si="22"/>
        <v>0</v>
      </c>
      <c r="BB11" s="1">
        <f t="shared" si="23"/>
        <v>0</v>
      </c>
      <c r="BD11" s="12">
        <v>12</v>
      </c>
      <c r="BE11" s="1">
        <f t="shared" si="24"/>
        <v>0</v>
      </c>
      <c r="BF11" s="1"/>
      <c r="BG11" s="1"/>
      <c r="BH11" s="52">
        <f t="shared" si="25"/>
        <v>0</v>
      </c>
      <c r="BI11" s="1">
        <f t="shared" si="26"/>
        <v>0</v>
      </c>
      <c r="BJ11" s="1">
        <f t="shared" si="27"/>
        <v>0</v>
      </c>
      <c r="BK11" s="13">
        <v>1</v>
      </c>
      <c r="BL11" s="1">
        <f t="shared" si="28"/>
        <v>0</v>
      </c>
      <c r="BM11" s="1">
        <f t="shared" si="29"/>
        <v>0</v>
      </c>
      <c r="BN11" s="10"/>
      <c r="BO11" s="12">
        <v>12</v>
      </c>
      <c r="BP11" s="1">
        <f t="shared" si="30"/>
        <v>0</v>
      </c>
      <c r="BQ11" s="1"/>
      <c r="BR11" s="1"/>
      <c r="BS11" s="52">
        <f t="shared" si="31"/>
        <v>0</v>
      </c>
      <c r="BT11" s="1">
        <f t="shared" si="32"/>
        <v>0</v>
      </c>
      <c r="BU11" s="1">
        <f t="shared" si="33"/>
        <v>0</v>
      </c>
      <c r="BV11" s="13">
        <v>1</v>
      </c>
      <c r="BW11" s="1">
        <f t="shared" si="34"/>
        <v>0</v>
      </c>
      <c r="BX11" s="1">
        <f t="shared" si="35"/>
        <v>0</v>
      </c>
      <c r="BY11" s="10"/>
      <c r="BZ11" s="12">
        <v>12</v>
      </c>
      <c r="CA11" s="1">
        <f t="shared" si="36"/>
        <v>0</v>
      </c>
      <c r="CB11" s="1"/>
      <c r="CC11" s="1"/>
      <c r="CD11" s="52">
        <f t="shared" si="37"/>
        <v>0</v>
      </c>
      <c r="CE11" s="1">
        <f t="shared" si="38"/>
        <v>0</v>
      </c>
      <c r="CF11" s="1">
        <f t="shared" si="39"/>
        <v>0</v>
      </c>
      <c r="CG11" s="13">
        <v>1</v>
      </c>
      <c r="CH11" s="1">
        <f t="shared" si="40"/>
        <v>0</v>
      </c>
      <c r="CI11" s="1">
        <f t="shared" si="41"/>
        <v>0</v>
      </c>
      <c r="CJ11" s="10"/>
      <c r="CK11" s="12">
        <v>12</v>
      </c>
      <c r="CL11" s="1">
        <f t="shared" si="42"/>
        <v>0</v>
      </c>
      <c r="CM11" s="1"/>
      <c r="CN11" s="1"/>
      <c r="CO11" s="52">
        <f t="shared" si="43"/>
        <v>0</v>
      </c>
      <c r="CP11" s="1">
        <f t="shared" si="44"/>
        <v>0</v>
      </c>
      <c r="CQ11" s="1">
        <f t="shared" si="45"/>
        <v>0</v>
      </c>
      <c r="CR11" s="13">
        <v>1</v>
      </c>
      <c r="CS11" s="1">
        <f t="shared" si="46"/>
        <v>0</v>
      </c>
      <c r="CT11" s="1">
        <f t="shared" si="47"/>
        <v>0</v>
      </c>
      <c r="CU11" s="10"/>
      <c r="CV11" s="12">
        <v>12</v>
      </c>
      <c r="CW11" s="1">
        <f t="shared" si="48"/>
        <v>0</v>
      </c>
      <c r="CX11" s="1"/>
      <c r="CY11" s="1"/>
      <c r="CZ11" s="52">
        <f t="shared" si="49"/>
        <v>0</v>
      </c>
      <c r="DA11" s="1">
        <f t="shared" si="50"/>
        <v>0</v>
      </c>
      <c r="DB11" s="1">
        <f t="shared" si="51"/>
        <v>0</v>
      </c>
      <c r="DC11" s="13">
        <v>1</v>
      </c>
      <c r="DD11" s="1">
        <f t="shared" si="52"/>
        <v>0</v>
      </c>
      <c r="DE11" s="1">
        <f t="shared" si="53"/>
        <v>0</v>
      </c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</row>
    <row r="12" spans="1:126" ht="15" x14ac:dyDescent="0.25">
      <c r="A12" s="12" t="s">
        <v>52</v>
      </c>
      <c r="B12" s="1">
        <f>SUMIFS('BRZ SCH 8 Rates'!O:O,'BRZ SCH 8 Rates'!N:N,'AUC SCH 8 Accl CCA1.5multiplier'!A12)</f>
        <v>0</v>
      </c>
      <c r="C12" s="1">
        <f>SUMIFS('ERZ SCH 8 Rates '!Q:Q,'ERZ SCH 8 Rates '!P:P,'AUC SCH 8 Accl CCA1.5multiplier'!A12)</f>
        <v>0</v>
      </c>
      <c r="D12" s="1">
        <f>SUMIFS('GRZ SCH 8 Rates'!Q:Q,'GRZ SCH 8 Rates'!P:P,'AUC SCH 8 Accl CCA1.5multiplier'!A12)</f>
        <v>0</v>
      </c>
      <c r="E12" s="1">
        <f>SUMIFS('HRZ SCH 8 Rates'!Q:Q,'HRZ SCH 8 Rates'!P:P,'AUC SCH 8 Accl CCA1.5multiplier'!A12)</f>
        <v>0</v>
      </c>
      <c r="F12" s="1">
        <f>SUMIFS('PRZ SCH 8 Rates'!Q:Q,'PRZ SCH 8 Rates'!P:P,'AUC SCH 8 Accl CCA1.5multiplier'!A12)</f>
        <v>0</v>
      </c>
      <c r="G12" s="1">
        <f t="shared" si="0"/>
        <v>0</v>
      </c>
      <c r="H12" s="1"/>
      <c r="I12" s="1"/>
      <c r="J12" s="1"/>
      <c r="K12" s="1"/>
      <c r="L12" s="12" t="s">
        <v>52</v>
      </c>
      <c r="M12" s="1"/>
      <c r="N12" s="1"/>
      <c r="O12" s="1"/>
      <c r="P12" s="52">
        <f t="shared" si="1"/>
        <v>0</v>
      </c>
      <c r="Q12" s="1">
        <f t="shared" si="2"/>
        <v>0</v>
      </c>
      <c r="R12" s="1">
        <f t="shared" si="3"/>
        <v>0</v>
      </c>
      <c r="S12" s="13"/>
      <c r="T12" s="1">
        <f t="shared" si="4"/>
        <v>0</v>
      </c>
      <c r="U12" s="1">
        <f t="shared" si="5"/>
        <v>0</v>
      </c>
      <c r="W12" s="12" t="s">
        <v>52</v>
      </c>
      <c r="X12" s="1">
        <f t="shared" si="6"/>
        <v>0</v>
      </c>
      <c r="Y12" s="1"/>
      <c r="Z12" s="1"/>
      <c r="AA12" s="52">
        <f t="shared" si="7"/>
        <v>0</v>
      </c>
      <c r="AB12" s="1">
        <f t="shared" si="8"/>
        <v>0</v>
      </c>
      <c r="AC12" s="1">
        <f t="shared" si="9"/>
        <v>0</v>
      </c>
      <c r="AD12" s="13"/>
      <c r="AE12" s="1">
        <f t="shared" si="10"/>
        <v>0</v>
      </c>
      <c r="AF12" s="1">
        <f t="shared" si="11"/>
        <v>0</v>
      </c>
      <c r="AH12" s="12" t="s">
        <v>52</v>
      </c>
      <c r="AI12" s="1">
        <f t="shared" si="12"/>
        <v>0</v>
      </c>
      <c r="AJ12" s="1"/>
      <c r="AK12" s="1"/>
      <c r="AL12" s="52">
        <f t="shared" si="13"/>
        <v>0</v>
      </c>
      <c r="AM12" s="1">
        <f t="shared" si="14"/>
        <v>0</v>
      </c>
      <c r="AN12" s="1">
        <f t="shared" si="15"/>
        <v>0</v>
      </c>
      <c r="AO12" s="13"/>
      <c r="AP12" s="1">
        <f t="shared" si="16"/>
        <v>0</v>
      </c>
      <c r="AQ12" s="1">
        <f t="shared" si="17"/>
        <v>0</v>
      </c>
      <c r="AS12" s="12" t="s">
        <v>52</v>
      </c>
      <c r="AT12" s="1">
        <f t="shared" si="18"/>
        <v>0</v>
      </c>
      <c r="AU12" s="1"/>
      <c r="AV12" s="1"/>
      <c r="AW12" s="52">
        <f t="shared" si="19"/>
        <v>0</v>
      </c>
      <c r="AX12" s="1">
        <f t="shared" si="20"/>
        <v>0</v>
      </c>
      <c r="AY12" s="1">
        <f t="shared" si="21"/>
        <v>0</v>
      </c>
      <c r="AZ12" s="13"/>
      <c r="BA12" s="1">
        <f t="shared" si="22"/>
        <v>0</v>
      </c>
      <c r="BB12" s="1">
        <f t="shared" si="23"/>
        <v>0</v>
      </c>
      <c r="BD12" s="12" t="s">
        <v>52</v>
      </c>
      <c r="BE12" s="1">
        <f t="shared" si="24"/>
        <v>0</v>
      </c>
      <c r="BF12" s="1"/>
      <c r="BG12" s="1"/>
      <c r="BH12" s="52">
        <f t="shared" si="25"/>
        <v>0</v>
      </c>
      <c r="BI12" s="1">
        <f t="shared" si="26"/>
        <v>0</v>
      </c>
      <c r="BJ12" s="1">
        <f t="shared" si="27"/>
        <v>0</v>
      </c>
      <c r="BK12" s="13"/>
      <c r="BL12" s="1">
        <f t="shared" si="28"/>
        <v>0</v>
      </c>
      <c r="BM12" s="1">
        <f t="shared" si="29"/>
        <v>0</v>
      </c>
      <c r="BN12" s="10"/>
      <c r="BO12" s="12" t="s">
        <v>52</v>
      </c>
      <c r="BP12" s="1">
        <f t="shared" si="30"/>
        <v>0</v>
      </c>
      <c r="BQ12" s="1"/>
      <c r="BR12" s="1"/>
      <c r="BS12" s="52">
        <f t="shared" si="31"/>
        <v>0</v>
      </c>
      <c r="BT12" s="1">
        <f t="shared" si="32"/>
        <v>0</v>
      </c>
      <c r="BU12" s="1">
        <f t="shared" si="33"/>
        <v>0</v>
      </c>
      <c r="BV12" s="13"/>
      <c r="BW12" s="1">
        <f t="shared" si="34"/>
        <v>0</v>
      </c>
      <c r="BX12" s="1">
        <f t="shared" si="35"/>
        <v>0</v>
      </c>
      <c r="BY12" s="10"/>
      <c r="BZ12" s="12" t="s">
        <v>52</v>
      </c>
      <c r="CA12" s="1">
        <f t="shared" si="36"/>
        <v>0</v>
      </c>
      <c r="CB12" s="1"/>
      <c r="CC12" s="1"/>
      <c r="CD12" s="52">
        <f t="shared" si="37"/>
        <v>0</v>
      </c>
      <c r="CE12" s="1">
        <f t="shared" si="38"/>
        <v>0</v>
      </c>
      <c r="CF12" s="1">
        <f t="shared" si="39"/>
        <v>0</v>
      </c>
      <c r="CG12" s="13"/>
      <c r="CH12" s="1">
        <f t="shared" si="40"/>
        <v>0</v>
      </c>
      <c r="CI12" s="1">
        <f t="shared" si="41"/>
        <v>0</v>
      </c>
      <c r="CJ12" s="10"/>
      <c r="CK12" s="12" t="s">
        <v>52</v>
      </c>
      <c r="CL12" s="1">
        <f t="shared" si="42"/>
        <v>0</v>
      </c>
      <c r="CM12" s="1"/>
      <c r="CN12" s="1"/>
      <c r="CO12" s="52">
        <f t="shared" si="43"/>
        <v>0</v>
      </c>
      <c r="CP12" s="1">
        <f t="shared" si="44"/>
        <v>0</v>
      </c>
      <c r="CQ12" s="1">
        <f t="shared" si="45"/>
        <v>0</v>
      </c>
      <c r="CR12" s="13"/>
      <c r="CS12" s="1">
        <f t="shared" si="46"/>
        <v>0</v>
      </c>
      <c r="CT12" s="1">
        <f t="shared" si="47"/>
        <v>0</v>
      </c>
      <c r="CU12" s="10"/>
      <c r="CV12" s="12" t="s">
        <v>52</v>
      </c>
      <c r="CW12" s="1">
        <f t="shared" si="48"/>
        <v>0</v>
      </c>
      <c r="CX12" s="1"/>
      <c r="CY12" s="1"/>
      <c r="CZ12" s="52">
        <f t="shared" si="49"/>
        <v>0</v>
      </c>
      <c r="DA12" s="1">
        <f t="shared" si="50"/>
        <v>0</v>
      </c>
      <c r="DB12" s="1">
        <f t="shared" si="51"/>
        <v>0</v>
      </c>
      <c r="DC12" s="13"/>
      <c r="DD12" s="1">
        <f t="shared" si="52"/>
        <v>0</v>
      </c>
      <c r="DE12" s="1">
        <f t="shared" si="53"/>
        <v>0</v>
      </c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</row>
    <row r="13" spans="1:126" ht="15" x14ac:dyDescent="0.25">
      <c r="A13" s="12" t="s">
        <v>53</v>
      </c>
      <c r="B13" s="1">
        <f>SUMIFS('BRZ SCH 8 Rates'!O:O,'BRZ SCH 8 Rates'!N:N,'AUC SCH 8 Accl CCA1.5multiplier'!A13)</f>
        <v>0</v>
      </c>
      <c r="C13" s="1">
        <f>SUMIFS('ERZ SCH 8 Rates '!Q:Q,'ERZ SCH 8 Rates '!P:P,'AUC SCH 8 Accl CCA1.5multiplier'!A13)</f>
        <v>0</v>
      </c>
      <c r="D13" s="1">
        <f>SUMIFS('GRZ SCH 8 Rates'!Q:Q,'GRZ SCH 8 Rates'!P:P,'AUC SCH 8 Accl CCA1.5multiplier'!A13)</f>
        <v>0</v>
      </c>
      <c r="E13" s="1">
        <f>SUMIFS('HRZ SCH 8 Rates'!Q:Q,'HRZ SCH 8 Rates'!P:P,'AUC SCH 8 Accl CCA1.5multiplier'!A13)</f>
        <v>0</v>
      </c>
      <c r="F13" s="1">
        <f>SUMIFS('PRZ SCH 8 Rates'!Q:Q,'PRZ SCH 8 Rates'!P:P,'AUC SCH 8 Accl CCA1.5multiplier'!A13)</f>
        <v>0</v>
      </c>
      <c r="G13" s="1">
        <f t="shared" si="0"/>
        <v>0</v>
      </c>
      <c r="H13" s="1"/>
      <c r="I13" s="1"/>
      <c r="J13" s="1"/>
      <c r="K13" s="1"/>
      <c r="L13" s="12" t="s">
        <v>53</v>
      </c>
      <c r="M13" s="1"/>
      <c r="N13" s="1"/>
      <c r="O13" s="1"/>
      <c r="P13" s="52">
        <f t="shared" si="1"/>
        <v>0</v>
      </c>
      <c r="Q13" s="1">
        <f t="shared" si="2"/>
        <v>0</v>
      </c>
      <c r="R13" s="1">
        <f t="shared" si="3"/>
        <v>0</v>
      </c>
      <c r="S13" s="13"/>
      <c r="T13" s="1">
        <f t="shared" si="4"/>
        <v>0</v>
      </c>
      <c r="U13" s="1">
        <f t="shared" si="5"/>
        <v>0</v>
      </c>
      <c r="W13" s="12" t="s">
        <v>53</v>
      </c>
      <c r="X13" s="1">
        <f t="shared" si="6"/>
        <v>0</v>
      </c>
      <c r="Y13" s="1"/>
      <c r="Z13" s="1"/>
      <c r="AA13" s="52">
        <f t="shared" si="7"/>
        <v>0</v>
      </c>
      <c r="AB13" s="1">
        <f t="shared" si="8"/>
        <v>0</v>
      </c>
      <c r="AC13" s="1">
        <f t="shared" si="9"/>
        <v>0</v>
      </c>
      <c r="AD13" s="13"/>
      <c r="AE13" s="1">
        <f t="shared" si="10"/>
        <v>0</v>
      </c>
      <c r="AF13" s="1">
        <f t="shared" si="11"/>
        <v>0</v>
      </c>
      <c r="AH13" s="12" t="s">
        <v>53</v>
      </c>
      <c r="AI13" s="1">
        <f t="shared" si="12"/>
        <v>0</v>
      </c>
      <c r="AJ13" s="1"/>
      <c r="AK13" s="1"/>
      <c r="AL13" s="52">
        <f t="shared" si="13"/>
        <v>0</v>
      </c>
      <c r="AM13" s="1">
        <f t="shared" si="14"/>
        <v>0</v>
      </c>
      <c r="AN13" s="1">
        <f t="shared" si="15"/>
        <v>0</v>
      </c>
      <c r="AO13" s="13"/>
      <c r="AP13" s="1">
        <f t="shared" si="16"/>
        <v>0</v>
      </c>
      <c r="AQ13" s="1">
        <f t="shared" si="17"/>
        <v>0</v>
      </c>
      <c r="AS13" s="12" t="s">
        <v>53</v>
      </c>
      <c r="AT13" s="1">
        <f t="shared" si="18"/>
        <v>0</v>
      </c>
      <c r="AU13" s="1"/>
      <c r="AV13" s="1"/>
      <c r="AW13" s="52">
        <f t="shared" si="19"/>
        <v>0</v>
      </c>
      <c r="AX13" s="1">
        <f t="shared" si="20"/>
        <v>0</v>
      </c>
      <c r="AY13" s="1">
        <f t="shared" si="21"/>
        <v>0</v>
      </c>
      <c r="AZ13" s="13"/>
      <c r="BA13" s="1">
        <f t="shared" si="22"/>
        <v>0</v>
      </c>
      <c r="BB13" s="1">
        <f t="shared" si="23"/>
        <v>0</v>
      </c>
      <c r="BD13" s="12" t="s">
        <v>53</v>
      </c>
      <c r="BE13" s="1">
        <f t="shared" si="24"/>
        <v>0</v>
      </c>
      <c r="BF13" s="1"/>
      <c r="BG13" s="1"/>
      <c r="BH13" s="52">
        <f t="shared" si="25"/>
        <v>0</v>
      </c>
      <c r="BI13" s="1">
        <f t="shared" si="26"/>
        <v>0</v>
      </c>
      <c r="BJ13" s="1">
        <f t="shared" si="27"/>
        <v>0</v>
      </c>
      <c r="BK13" s="13"/>
      <c r="BL13" s="1">
        <f t="shared" si="28"/>
        <v>0</v>
      </c>
      <c r="BM13" s="1">
        <f t="shared" si="29"/>
        <v>0</v>
      </c>
      <c r="BN13" s="10"/>
      <c r="BO13" s="12" t="s">
        <v>53</v>
      </c>
      <c r="BP13" s="1">
        <f t="shared" si="30"/>
        <v>0</v>
      </c>
      <c r="BQ13" s="1"/>
      <c r="BR13" s="1"/>
      <c r="BS13" s="52">
        <f t="shared" si="31"/>
        <v>0</v>
      </c>
      <c r="BT13" s="1">
        <f t="shared" si="32"/>
        <v>0</v>
      </c>
      <c r="BU13" s="1">
        <f t="shared" si="33"/>
        <v>0</v>
      </c>
      <c r="BV13" s="13"/>
      <c r="BW13" s="1">
        <f t="shared" si="34"/>
        <v>0</v>
      </c>
      <c r="BX13" s="1">
        <f t="shared" si="35"/>
        <v>0</v>
      </c>
      <c r="BY13" s="10"/>
      <c r="BZ13" s="12" t="s">
        <v>53</v>
      </c>
      <c r="CA13" s="1">
        <f t="shared" si="36"/>
        <v>0</v>
      </c>
      <c r="CB13" s="1"/>
      <c r="CC13" s="1"/>
      <c r="CD13" s="52">
        <f t="shared" si="37"/>
        <v>0</v>
      </c>
      <c r="CE13" s="1">
        <f t="shared" si="38"/>
        <v>0</v>
      </c>
      <c r="CF13" s="1">
        <f t="shared" si="39"/>
        <v>0</v>
      </c>
      <c r="CG13" s="13"/>
      <c r="CH13" s="1">
        <f t="shared" si="40"/>
        <v>0</v>
      </c>
      <c r="CI13" s="1">
        <f t="shared" si="41"/>
        <v>0</v>
      </c>
      <c r="CJ13" s="10"/>
      <c r="CK13" s="12" t="s">
        <v>53</v>
      </c>
      <c r="CL13" s="1">
        <f t="shared" si="42"/>
        <v>0</v>
      </c>
      <c r="CM13" s="1"/>
      <c r="CN13" s="1"/>
      <c r="CO13" s="52">
        <f t="shared" si="43"/>
        <v>0</v>
      </c>
      <c r="CP13" s="1">
        <f t="shared" si="44"/>
        <v>0</v>
      </c>
      <c r="CQ13" s="1">
        <f t="shared" si="45"/>
        <v>0</v>
      </c>
      <c r="CR13" s="13"/>
      <c r="CS13" s="1">
        <f t="shared" si="46"/>
        <v>0</v>
      </c>
      <c r="CT13" s="1">
        <f t="shared" si="47"/>
        <v>0</v>
      </c>
      <c r="CU13" s="10"/>
      <c r="CV13" s="12" t="s">
        <v>53</v>
      </c>
      <c r="CW13" s="1">
        <f t="shared" si="48"/>
        <v>0</v>
      </c>
      <c r="CX13" s="1"/>
      <c r="CY13" s="1"/>
      <c r="CZ13" s="52">
        <f t="shared" si="49"/>
        <v>0</v>
      </c>
      <c r="DA13" s="1">
        <f t="shared" si="50"/>
        <v>0</v>
      </c>
      <c r="DB13" s="1">
        <f t="shared" si="51"/>
        <v>0</v>
      </c>
      <c r="DC13" s="13"/>
      <c r="DD13" s="1">
        <f t="shared" si="52"/>
        <v>0</v>
      </c>
      <c r="DE13" s="1">
        <f t="shared" si="53"/>
        <v>0</v>
      </c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</row>
    <row r="14" spans="1:126" ht="15" x14ac:dyDescent="0.25">
      <c r="A14" s="12" t="s">
        <v>54</v>
      </c>
      <c r="B14" s="1">
        <f>SUMIFS('BRZ SCH 8 Rates'!O:O,'BRZ SCH 8 Rates'!N:N,'AUC SCH 8 Accl CCA1.5multiplier'!A14)</f>
        <v>0</v>
      </c>
      <c r="C14" s="1">
        <f>SUMIFS('ERZ SCH 8 Rates '!Q:Q,'ERZ SCH 8 Rates '!P:P,'AUC SCH 8 Accl CCA1.5multiplier'!A14)</f>
        <v>0</v>
      </c>
      <c r="D14" s="1">
        <f>SUMIFS('GRZ SCH 8 Rates'!Q:Q,'GRZ SCH 8 Rates'!P:P,'AUC SCH 8 Accl CCA1.5multiplier'!A14)</f>
        <v>0</v>
      </c>
      <c r="E14" s="1">
        <f>SUMIFS('HRZ SCH 8 Rates'!Q:Q,'HRZ SCH 8 Rates'!P:P,'AUC SCH 8 Accl CCA1.5multiplier'!A14)</f>
        <v>0</v>
      </c>
      <c r="F14" s="1">
        <f>SUMIFS('PRZ SCH 8 Rates'!Q:Q,'PRZ SCH 8 Rates'!P:P,'AUC SCH 8 Accl CCA1.5multiplier'!A14)</f>
        <v>0</v>
      </c>
      <c r="G14" s="1">
        <f t="shared" si="0"/>
        <v>0</v>
      </c>
      <c r="H14" s="1"/>
      <c r="I14" s="1"/>
      <c r="J14" s="1"/>
      <c r="K14" s="1"/>
      <c r="L14" s="12" t="s">
        <v>54</v>
      </c>
      <c r="M14" s="1"/>
      <c r="N14" s="1"/>
      <c r="O14" s="1"/>
      <c r="P14" s="52">
        <f t="shared" si="1"/>
        <v>0</v>
      </c>
      <c r="Q14" s="1">
        <f t="shared" si="2"/>
        <v>0</v>
      </c>
      <c r="R14" s="1">
        <f t="shared" si="3"/>
        <v>0</v>
      </c>
      <c r="S14" s="13"/>
      <c r="T14" s="1">
        <f t="shared" si="4"/>
        <v>0</v>
      </c>
      <c r="U14" s="1">
        <f t="shared" si="5"/>
        <v>0</v>
      </c>
      <c r="W14" s="12" t="s">
        <v>54</v>
      </c>
      <c r="X14" s="1">
        <f t="shared" si="6"/>
        <v>0</v>
      </c>
      <c r="Y14" s="1"/>
      <c r="Z14" s="1"/>
      <c r="AA14" s="52">
        <f t="shared" si="7"/>
        <v>0</v>
      </c>
      <c r="AB14" s="1">
        <f t="shared" si="8"/>
        <v>0</v>
      </c>
      <c r="AC14" s="1">
        <f t="shared" si="9"/>
        <v>0</v>
      </c>
      <c r="AD14" s="13"/>
      <c r="AE14" s="1">
        <f t="shared" si="10"/>
        <v>0</v>
      </c>
      <c r="AF14" s="1">
        <f t="shared" si="11"/>
        <v>0</v>
      </c>
      <c r="AH14" s="12" t="s">
        <v>54</v>
      </c>
      <c r="AI14" s="1">
        <f t="shared" si="12"/>
        <v>0</v>
      </c>
      <c r="AJ14" s="1"/>
      <c r="AK14" s="1"/>
      <c r="AL14" s="52">
        <f t="shared" si="13"/>
        <v>0</v>
      </c>
      <c r="AM14" s="1">
        <f t="shared" si="14"/>
        <v>0</v>
      </c>
      <c r="AN14" s="1">
        <f t="shared" si="15"/>
        <v>0</v>
      </c>
      <c r="AO14" s="13"/>
      <c r="AP14" s="1">
        <f t="shared" si="16"/>
        <v>0</v>
      </c>
      <c r="AQ14" s="1">
        <f t="shared" si="17"/>
        <v>0</v>
      </c>
      <c r="AS14" s="12" t="s">
        <v>54</v>
      </c>
      <c r="AT14" s="1">
        <f t="shared" si="18"/>
        <v>0</v>
      </c>
      <c r="AU14" s="1"/>
      <c r="AV14" s="1"/>
      <c r="AW14" s="52">
        <f t="shared" si="19"/>
        <v>0</v>
      </c>
      <c r="AX14" s="1">
        <f t="shared" si="20"/>
        <v>0</v>
      </c>
      <c r="AY14" s="1">
        <f t="shared" si="21"/>
        <v>0</v>
      </c>
      <c r="AZ14" s="13"/>
      <c r="BA14" s="1">
        <f t="shared" si="22"/>
        <v>0</v>
      </c>
      <c r="BB14" s="1">
        <f t="shared" si="23"/>
        <v>0</v>
      </c>
      <c r="BD14" s="12" t="s">
        <v>54</v>
      </c>
      <c r="BE14" s="1">
        <f t="shared" si="24"/>
        <v>0</v>
      </c>
      <c r="BF14" s="1"/>
      <c r="BG14" s="1"/>
      <c r="BH14" s="52">
        <f t="shared" si="25"/>
        <v>0</v>
      </c>
      <c r="BI14" s="1">
        <f t="shared" si="26"/>
        <v>0</v>
      </c>
      <c r="BJ14" s="1">
        <f t="shared" si="27"/>
        <v>0</v>
      </c>
      <c r="BK14" s="13"/>
      <c r="BL14" s="1">
        <f t="shared" si="28"/>
        <v>0</v>
      </c>
      <c r="BM14" s="1">
        <f t="shared" si="29"/>
        <v>0</v>
      </c>
      <c r="BN14" s="10"/>
      <c r="BO14" s="12" t="s">
        <v>54</v>
      </c>
      <c r="BP14" s="1">
        <f t="shared" si="30"/>
        <v>0</v>
      </c>
      <c r="BQ14" s="1"/>
      <c r="BR14" s="1"/>
      <c r="BS14" s="52">
        <f t="shared" si="31"/>
        <v>0</v>
      </c>
      <c r="BT14" s="1">
        <f t="shared" si="32"/>
        <v>0</v>
      </c>
      <c r="BU14" s="1">
        <f t="shared" si="33"/>
        <v>0</v>
      </c>
      <c r="BV14" s="13"/>
      <c r="BW14" s="1">
        <f t="shared" si="34"/>
        <v>0</v>
      </c>
      <c r="BX14" s="1">
        <f t="shared" si="35"/>
        <v>0</v>
      </c>
      <c r="BY14" s="10"/>
      <c r="BZ14" s="12" t="s">
        <v>54</v>
      </c>
      <c r="CA14" s="1">
        <f t="shared" si="36"/>
        <v>0</v>
      </c>
      <c r="CB14" s="1"/>
      <c r="CC14" s="1"/>
      <c r="CD14" s="52">
        <f t="shared" si="37"/>
        <v>0</v>
      </c>
      <c r="CE14" s="1">
        <f t="shared" si="38"/>
        <v>0</v>
      </c>
      <c r="CF14" s="1">
        <f t="shared" si="39"/>
        <v>0</v>
      </c>
      <c r="CG14" s="13"/>
      <c r="CH14" s="1">
        <f t="shared" si="40"/>
        <v>0</v>
      </c>
      <c r="CI14" s="1">
        <f t="shared" si="41"/>
        <v>0</v>
      </c>
      <c r="CJ14" s="10"/>
      <c r="CK14" s="12" t="s">
        <v>54</v>
      </c>
      <c r="CL14" s="1">
        <f t="shared" si="42"/>
        <v>0</v>
      </c>
      <c r="CM14" s="1"/>
      <c r="CN14" s="1"/>
      <c r="CO14" s="52">
        <f t="shared" si="43"/>
        <v>0</v>
      </c>
      <c r="CP14" s="1">
        <f t="shared" si="44"/>
        <v>0</v>
      </c>
      <c r="CQ14" s="1">
        <f t="shared" si="45"/>
        <v>0</v>
      </c>
      <c r="CR14" s="13"/>
      <c r="CS14" s="1">
        <f t="shared" si="46"/>
        <v>0</v>
      </c>
      <c r="CT14" s="1">
        <f t="shared" si="47"/>
        <v>0</v>
      </c>
      <c r="CU14" s="10"/>
      <c r="CV14" s="12" t="s">
        <v>54</v>
      </c>
      <c r="CW14" s="1">
        <f t="shared" si="48"/>
        <v>0</v>
      </c>
      <c r="CX14" s="1"/>
      <c r="CY14" s="1"/>
      <c r="CZ14" s="52">
        <f t="shared" si="49"/>
        <v>0</v>
      </c>
      <c r="DA14" s="1">
        <f t="shared" si="50"/>
        <v>0</v>
      </c>
      <c r="DB14" s="1">
        <f t="shared" si="51"/>
        <v>0</v>
      </c>
      <c r="DC14" s="13"/>
      <c r="DD14" s="1">
        <f t="shared" si="52"/>
        <v>0</v>
      </c>
      <c r="DE14" s="1">
        <f t="shared" si="53"/>
        <v>0</v>
      </c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</row>
    <row r="15" spans="1:126" ht="15" x14ac:dyDescent="0.25">
      <c r="A15" s="12" t="s">
        <v>55</v>
      </c>
      <c r="B15" s="1">
        <f>SUMIFS('BRZ SCH 8 Rates'!O:O,'BRZ SCH 8 Rates'!N:N,'AUC SCH 8 Accl CCA1.5multiplier'!A15)</f>
        <v>0</v>
      </c>
      <c r="C15" s="1">
        <f>SUMIFS('ERZ SCH 8 Rates '!Q:Q,'ERZ SCH 8 Rates '!P:P,'AUC SCH 8 Accl CCA1.5multiplier'!A15)</f>
        <v>0</v>
      </c>
      <c r="D15" s="1">
        <f>SUMIFS('GRZ SCH 8 Rates'!Q:Q,'GRZ SCH 8 Rates'!P:P,'AUC SCH 8 Accl CCA1.5multiplier'!A15)</f>
        <v>0</v>
      </c>
      <c r="E15" s="1">
        <f>SUMIFS('HRZ SCH 8 Rates'!Q:Q,'HRZ SCH 8 Rates'!P:P,'AUC SCH 8 Accl CCA1.5multiplier'!A15)</f>
        <v>0</v>
      </c>
      <c r="F15" s="1">
        <f>SUMIFS('PRZ SCH 8 Rates'!Q:Q,'PRZ SCH 8 Rates'!P:P,'AUC SCH 8 Accl CCA1.5multiplier'!A15)</f>
        <v>0</v>
      </c>
      <c r="G15" s="1">
        <f t="shared" si="0"/>
        <v>0</v>
      </c>
      <c r="H15" s="1"/>
      <c r="I15" s="1"/>
      <c r="J15" s="1"/>
      <c r="K15" s="1"/>
      <c r="L15" s="12" t="s">
        <v>55</v>
      </c>
      <c r="M15" s="1"/>
      <c r="N15" s="1"/>
      <c r="O15" s="1"/>
      <c r="P15" s="52">
        <f t="shared" si="1"/>
        <v>0</v>
      </c>
      <c r="Q15" s="1">
        <f t="shared" si="2"/>
        <v>0</v>
      </c>
      <c r="R15" s="1">
        <f t="shared" si="3"/>
        <v>0</v>
      </c>
      <c r="S15" s="13"/>
      <c r="T15" s="1">
        <f t="shared" si="4"/>
        <v>0</v>
      </c>
      <c r="U15" s="1">
        <f t="shared" si="5"/>
        <v>0</v>
      </c>
      <c r="W15" s="12" t="s">
        <v>55</v>
      </c>
      <c r="X15" s="1">
        <f t="shared" si="6"/>
        <v>0</v>
      </c>
      <c r="Y15" s="1"/>
      <c r="Z15" s="1"/>
      <c r="AA15" s="52">
        <f t="shared" si="7"/>
        <v>0</v>
      </c>
      <c r="AB15" s="1">
        <f t="shared" si="8"/>
        <v>0</v>
      </c>
      <c r="AC15" s="1">
        <f t="shared" si="9"/>
        <v>0</v>
      </c>
      <c r="AD15" s="13"/>
      <c r="AE15" s="1">
        <f t="shared" si="10"/>
        <v>0</v>
      </c>
      <c r="AF15" s="1">
        <f t="shared" si="11"/>
        <v>0</v>
      </c>
      <c r="AH15" s="12" t="s">
        <v>55</v>
      </c>
      <c r="AI15" s="1">
        <f t="shared" si="12"/>
        <v>0</v>
      </c>
      <c r="AJ15" s="1"/>
      <c r="AK15" s="1"/>
      <c r="AL15" s="52">
        <f t="shared" si="13"/>
        <v>0</v>
      </c>
      <c r="AM15" s="1">
        <f t="shared" si="14"/>
        <v>0</v>
      </c>
      <c r="AN15" s="1">
        <f t="shared" si="15"/>
        <v>0</v>
      </c>
      <c r="AO15" s="13"/>
      <c r="AP15" s="1">
        <f t="shared" si="16"/>
        <v>0</v>
      </c>
      <c r="AQ15" s="1">
        <f t="shared" si="17"/>
        <v>0</v>
      </c>
      <c r="AS15" s="12" t="s">
        <v>55</v>
      </c>
      <c r="AT15" s="1">
        <f t="shared" si="18"/>
        <v>0</v>
      </c>
      <c r="AU15" s="1"/>
      <c r="AV15" s="1"/>
      <c r="AW15" s="52">
        <f t="shared" si="19"/>
        <v>0</v>
      </c>
      <c r="AX15" s="1">
        <f t="shared" si="20"/>
        <v>0</v>
      </c>
      <c r="AY15" s="1">
        <f t="shared" si="21"/>
        <v>0</v>
      </c>
      <c r="AZ15" s="13"/>
      <c r="BA15" s="1">
        <f t="shared" si="22"/>
        <v>0</v>
      </c>
      <c r="BB15" s="1">
        <f t="shared" si="23"/>
        <v>0</v>
      </c>
      <c r="BD15" s="12" t="s">
        <v>55</v>
      </c>
      <c r="BE15" s="1">
        <f t="shared" si="24"/>
        <v>0</v>
      </c>
      <c r="BF15" s="1"/>
      <c r="BG15" s="1"/>
      <c r="BH15" s="52">
        <f t="shared" si="25"/>
        <v>0</v>
      </c>
      <c r="BI15" s="1">
        <f t="shared" si="26"/>
        <v>0</v>
      </c>
      <c r="BJ15" s="1">
        <f t="shared" si="27"/>
        <v>0</v>
      </c>
      <c r="BK15" s="13"/>
      <c r="BL15" s="1">
        <f t="shared" si="28"/>
        <v>0</v>
      </c>
      <c r="BM15" s="1">
        <f t="shared" si="29"/>
        <v>0</v>
      </c>
      <c r="BN15" s="10"/>
      <c r="BO15" s="12" t="s">
        <v>55</v>
      </c>
      <c r="BP15" s="1">
        <f t="shared" si="30"/>
        <v>0</v>
      </c>
      <c r="BQ15" s="1"/>
      <c r="BR15" s="1"/>
      <c r="BS15" s="52">
        <f t="shared" si="31"/>
        <v>0</v>
      </c>
      <c r="BT15" s="1">
        <f t="shared" si="32"/>
        <v>0</v>
      </c>
      <c r="BU15" s="1">
        <f t="shared" si="33"/>
        <v>0</v>
      </c>
      <c r="BV15" s="13"/>
      <c r="BW15" s="1">
        <f t="shared" si="34"/>
        <v>0</v>
      </c>
      <c r="BX15" s="1">
        <f t="shared" si="35"/>
        <v>0</v>
      </c>
      <c r="BY15" s="10"/>
      <c r="BZ15" s="12" t="s">
        <v>55</v>
      </c>
      <c r="CA15" s="1">
        <f t="shared" si="36"/>
        <v>0</v>
      </c>
      <c r="CB15" s="1"/>
      <c r="CC15" s="1"/>
      <c r="CD15" s="52">
        <f t="shared" si="37"/>
        <v>0</v>
      </c>
      <c r="CE15" s="1">
        <f t="shared" si="38"/>
        <v>0</v>
      </c>
      <c r="CF15" s="1">
        <f t="shared" si="39"/>
        <v>0</v>
      </c>
      <c r="CG15" s="13"/>
      <c r="CH15" s="1">
        <f t="shared" si="40"/>
        <v>0</v>
      </c>
      <c r="CI15" s="1">
        <f t="shared" si="41"/>
        <v>0</v>
      </c>
      <c r="CJ15" s="10"/>
      <c r="CK15" s="12" t="s">
        <v>55</v>
      </c>
      <c r="CL15" s="1">
        <f t="shared" si="42"/>
        <v>0</v>
      </c>
      <c r="CM15" s="1"/>
      <c r="CN15" s="1"/>
      <c r="CO15" s="52">
        <f t="shared" si="43"/>
        <v>0</v>
      </c>
      <c r="CP15" s="1">
        <f t="shared" si="44"/>
        <v>0</v>
      </c>
      <c r="CQ15" s="1">
        <f t="shared" si="45"/>
        <v>0</v>
      </c>
      <c r="CR15" s="13"/>
      <c r="CS15" s="1">
        <f t="shared" si="46"/>
        <v>0</v>
      </c>
      <c r="CT15" s="1">
        <f t="shared" si="47"/>
        <v>0</v>
      </c>
      <c r="CU15" s="10"/>
      <c r="CV15" s="12" t="s">
        <v>55</v>
      </c>
      <c r="CW15" s="1">
        <f t="shared" si="48"/>
        <v>0</v>
      </c>
      <c r="CX15" s="1"/>
      <c r="CY15" s="1"/>
      <c r="CZ15" s="52">
        <f t="shared" si="49"/>
        <v>0</v>
      </c>
      <c r="DA15" s="1">
        <f t="shared" si="50"/>
        <v>0</v>
      </c>
      <c r="DB15" s="1">
        <f t="shared" si="51"/>
        <v>0</v>
      </c>
      <c r="DC15" s="13"/>
      <c r="DD15" s="1">
        <f t="shared" si="52"/>
        <v>0</v>
      </c>
      <c r="DE15" s="1">
        <f t="shared" si="53"/>
        <v>0</v>
      </c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</row>
    <row r="16" spans="1:126" ht="15" x14ac:dyDescent="0.25">
      <c r="A16" s="12">
        <v>14</v>
      </c>
      <c r="B16" s="1">
        <f>SUMIFS('BRZ SCH 8 Rates'!O:O,'BRZ SCH 8 Rates'!N:N,'AUC SCH 8 Accl CCA1.5multiplier'!A16)</f>
        <v>0</v>
      </c>
      <c r="C16" s="1">
        <f>SUMIFS('ERZ SCH 8 Rates '!Q:Q,'ERZ SCH 8 Rates '!P:P,'AUC SCH 8 Accl CCA1.5multiplier'!A16)</f>
        <v>0</v>
      </c>
      <c r="D16" s="1">
        <f>SUMIFS('GRZ SCH 8 Rates'!Q:Q,'GRZ SCH 8 Rates'!P:P,'AUC SCH 8 Accl CCA1.5multiplier'!A16)</f>
        <v>0</v>
      </c>
      <c r="E16" s="1">
        <f>SUMIFS('HRZ SCH 8 Rates'!Q:Q,'HRZ SCH 8 Rates'!P:P,'AUC SCH 8 Accl CCA1.5multiplier'!A16)</f>
        <v>0</v>
      </c>
      <c r="F16" s="1">
        <f>SUMIFS('PRZ SCH 8 Rates'!Q:Q,'PRZ SCH 8 Rates'!P:P,'AUC SCH 8 Accl CCA1.5multiplier'!A16)</f>
        <v>0</v>
      </c>
      <c r="G16" s="1">
        <f t="shared" si="0"/>
        <v>0</v>
      </c>
      <c r="H16" s="1"/>
      <c r="I16" s="1"/>
      <c r="J16" s="1"/>
      <c r="K16" s="1"/>
      <c r="L16" s="12">
        <v>14</v>
      </c>
      <c r="M16" s="1"/>
      <c r="N16" s="1"/>
      <c r="O16" s="1"/>
      <c r="P16" s="52">
        <f t="shared" si="1"/>
        <v>0</v>
      </c>
      <c r="Q16" s="1">
        <f t="shared" si="2"/>
        <v>0</v>
      </c>
      <c r="R16" s="1">
        <f t="shared" si="3"/>
        <v>0</v>
      </c>
      <c r="S16" s="13"/>
      <c r="T16" s="1">
        <f t="shared" si="4"/>
        <v>0</v>
      </c>
      <c r="U16" s="1">
        <f t="shared" si="5"/>
        <v>0</v>
      </c>
      <c r="W16" s="12">
        <v>14</v>
      </c>
      <c r="X16" s="1">
        <f t="shared" si="6"/>
        <v>0</v>
      </c>
      <c r="Y16" s="1"/>
      <c r="Z16" s="1"/>
      <c r="AA16" s="52">
        <f t="shared" si="7"/>
        <v>0</v>
      </c>
      <c r="AB16" s="1">
        <f t="shared" si="8"/>
        <v>0</v>
      </c>
      <c r="AC16" s="1">
        <f t="shared" si="9"/>
        <v>0</v>
      </c>
      <c r="AD16" s="13"/>
      <c r="AE16" s="1">
        <f t="shared" si="10"/>
        <v>0</v>
      </c>
      <c r="AF16" s="1">
        <f t="shared" si="11"/>
        <v>0</v>
      </c>
      <c r="AH16" s="12">
        <v>14</v>
      </c>
      <c r="AI16" s="1">
        <f t="shared" si="12"/>
        <v>0</v>
      </c>
      <c r="AJ16" s="1"/>
      <c r="AK16" s="1"/>
      <c r="AL16" s="52">
        <f t="shared" si="13"/>
        <v>0</v>
      </c>
      <c r="AM16" s="1">
        <f t="shared" si="14"/>
        <v>0</v>
      </c>
      <c r="AN16" s="1">
        <f t="shared" si="15"/>
        <v>0</v>
      </c>
      <c r="AO16" s="13"/>
      <c r="AP16" s="1">
        <f t="shared" si="16"/>
        <v>0</v>
      </c>
      <c r="AQ16" s="1">
        <f t="shared" si="17"/>
        <v>0</v>
      </c>
      <c r="AS16" s="12">
        <v>14</v>
      </c>
      <c r="AT16" s="1">
        <f t="shared" si="18"/>
        <v>0</v>
      </c>
      <c r="AU16" s="1"/>
      <c r="AV16" s="1"/>
      <c r="AW16" s="52">
        <f t="shared" si="19"/>
        <v>0</v>
      </c>
      <c r="AX16" s="1">
        <f t="shared" si="20"/>
        <v>0</v>
      </c>
      <c r="AY16" s="1">
        <f t="shared" si="21"/>
        <v>0</v>
      </c>
      <c r="AZ16" s="13"/>
      <c r="BA16" s="1">
        <f t="shared" si="22"/>
        <v>0</v>
      </c>
      <c r="BB16" s="1">
        <f t="shared" si="23"/>
        <v>0</v>
      </c>
      <c r="BD16" s="12">
        <v>14</v>
      </c>
      <c r="BE16" s="1">
        <f t="shared" si="24"/>
        <v>0</v>
      </c>
      <c r="BF16" s="1"/>
      <c r="BG16" s="1"/>
      <c r="BH16" s="52">
        <f t="shared" si="25"/>
        <v>0</v>
      </c>
      <c r="BI16" s="1">
        <f t="shared" si="26"/>
        <v>0</v>
      </c>
      <c r="BJ16" s="1">
        <f t="shared" si="27"/>
        <v>0</v>
      </c>
      <c r="BK16" s="13"/>
      <c r="BL16" s="1">
        <f t="shared" si="28"/>
        <v>0</v>
      </c>
      <c r="BM16" s="1">
        <f t="shared" si="29"/>
        <v>0</v>
      </c>
      <c r="BN16" s="10"/>
      <c r="BO16" s="12">
        <v>14</v>
      </c>
      <c r="BP16" s="1">
        <f t="shared" si="30"/>
        <v>0</v>
      </c>
      <c r="BQ16" s="1"/>
      <c r="BR16" s="1"/>
      <c r="BS16" s="52">
        <f t="shared" si="31"/>
        <v>0</v>
      </c>
      <c r="BT16" s="1">
        <f t="shared" si="32"/>
        <v>0</v>
      </c>
      <c r="BU16" s="1">
        <f t="shared" si="33"/>
        <v>0</v>
      </c>
      <c r="BV16" s="13"/>
      <c r="BW16" s="1">
        <f t="shared" si="34"/>
        <v>0</v>
      </c>
      <c r="BX16" s="1">
        <f t="shared" si="35"/>
        <v>0</v>
      </c>
      <c r="BY16" s="10"/>
      <c r="BZ16" s="12">
        <v>14</v>
      </c>
      <c r="CA16" s="1">
        <f t="shared" si="36"/>
        <v>0</v>
      </c>
      <c r="CB16" s="1"/>
      <c r="CC16" s="1"/>
      <c r="CD16" s="52">
        <f t="shared" si="37"/>
        <v>0</v>
      </c>
      <c r="CE16" s="1">
        <f t="shared" si="38"/>
        <v>0</v>
      </c>
      <c r="CF16" s="1">
        <f t="shared" si="39"/>
        <v>0</v>
      </c>
      <c r="CG16" s="13"/>
      <c r="CH16" s="1">
        <f t="shared" si="40"/>
        <v>0</v>
      </c>
      <c r="CI16" s="1">
        <f t="shared" si="41"/>
        <v>0</v>
      </c>
      <c r="CJ16" s="10"/>
      <c r="CK16" s="12">
        <v>14</v>
      </c>
      <c r="CL16" s="1">
        <f t="shared" si="42"/>
        <v>0</v>
      </c>
      <c r="CM16" s="1"/>
      <c r="CN16" s="1"/>
      <c r="CO16" s="52">
        <f t="shared" si="43"/>
        <v>0</v>
      </c>
      <c r="CP16" s="1">
        <f t="shared" si="44"/>
        <v>0</v>
      </c>
      <c r="CQ16" s="1">
        <f t="shared" si="45"/>
        <v>0</v>
      </c>
      <c r="CR16" s="13"/>
      <c r="CS16" s="1">
        <f t="shared" si="46"/>
        <v>0</v>
      </c>
      <c r="CT16" s="1">
        <f t="shared" si="47"/>
        <v>0</v>
      </c>
      <c r="CU16" s="10"/>
      <c r="CV16" s="12">
        <v>14</v>
      </c>
      <c r="CW16" s="1">
        <f t="shared" si="48"/>
        <v>0</v>
      </c>
      <c r="CX16" s="1"/>
      <c r="CY16" s="1"/>
      <c r="CZ16" s="52">
        <f t="shared" si="49"/>
        <v>0</v>
      </c>
      <c r="DA16" s="1">
        <f t="shared" si="50"/>
        <v>0</v>
      </c>
      <c r="DB16" s="1">
        <f t="shared" si="51"/>
        <v>0</v>
      </c>
      <c r="DC16" s="13"/>
      <c r="DD16" s="1">
        <f t="shared" si="52"/>
        <v>0</v>
      </c>
      <c r="DE16" s="1">
        <f t="shared" si="53"/>
        <v>0</v>
      </c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</row>
    <row r="17" spans="1:126" ht="15" x14ac:dyDescent="0.25">
      <c r="A17" s="12">
        <v>17</v>
      </c>
      <c r="B17" s="1">
        <f>SUMIFS('BRZ SCH 8 Rates'!O:O,'BRZ SCH 8 Rates'!N:N,'AUC SCH 8 Accl CCA1.5multiplier'!A17)</f>
        <v>0</v>
      </c>
      <c r="C17" s="1">
        <f>SUMIFS('ERZ SCH 8 Rates '!Q:Q,'ERZ SCH 8 Rates '!P:P,'AUC SCH 8 Accl CCA1.5multiplier'!A17)</f>
        <v>2000000</v>
      </c>
      <c r="D17" s="1">
        <f>SUMIFS('GRZ SCH 8 Rates'!Q:Q,'GRZ SCH 8 Rates'!P:P,'AUC SCH 8 Accl CCA1.5multiplier'!A17)</f>
        <v>0</v>
      </c>
      <c r="E17" s="1">
        <f>SUMIFS('HRZ SCH 8 Rates'!Q:Q,'HRZ SCH 8 Rates'!P:P,'AUC SCH 8 Accl CCA1.5multiplier'!A17)</f>
        <v>0</v>
      </c>
      <c r="F17" s="1">
        <f>SUMIFS('PRZ SCH 8 Rates'!Q:Q,'PRZ SCH 8 Rates'!P:P,'AUC SCH 8 Accl CCA1.5multiplier'!A17)</f>
        <v>0</v>
      </c>
      <c r="G17" s="1">
        <f t="shared" si="0"/>
        <v>2000000</v>
      </c>
      <c r="H17" s="61" t="s">
        <v>49</v>
      </c>
      <c r="I17" s="1"/>
      <c r="J17" s="1"/>
      <c r="K17" s="1"/>
      <c r="L17" s="12">
        <v>17</v>
      </c>
      <c r="M17" s="1"/>
      <c r="N17" s="1"/>
      <c r="O17" s="1"/>
      <c r="P17" s="52">
        <f t="shared" si="1"/>
        <v>0</v>
      </c>
      <c r="Q17" s="1">
        <f t="shared" si="2"/>
        <v>0</v>
      </c>
      <c r="R17" s="1">
        <f t="shared" si="3"/>
        <v>0</v>
      </c>
      <c r="S17" s="13">
        <v>0.08</v>
      </c>
      <c r="T17" s="1">
        <f t="shared" si="4"/>
        <v>0</v>
      </c>
      <c r="U17" s="1">
        <f t="shared" si="5"/>
        <v>0</v>
      </c>
      <c r="W17" s="12">
        <v>17</v>
      </c>
      <c r="X17" s="1">
        <f t="shared" si="6"/>
        <v>0</v>
      </c>
      <c r="Y17" s="1"/>
      <c r="Z17" s="1"/>
      <c r="AA17" s="52">
        <f t="shared" si="7"/>
        <v>0</v>
      </c>
      <c r="AB17" s="1">
        <f t="shared" si="8"/>
        <v>0</v>
      </c>
      <c r="AC17" s="1">
        <f t="shared" si="9"/>
        <v>0</v>
      </c>
      <c r="AD17" s="13">
        <v>0.08</v>
      </c>
      <c r="AE17" s="1">
        <f t="shared" si="10"/>
        <v>0</v>
      </c>
      <c r="AF17" s="1">
        <f t="shared" si="11"/>
        <v>0</v>
      </c>
      <c r="AH17" s="12">
        <v>17</v>
      </c>
      <c r="AI17" s="1">
        <f t="shared" si="12"/>
        <v>0</v>
      </c>
      <c r="AJ17" s="1"/>
      <c r="AK17" s="1"/>
      <c r="AL17" s="52">
        <f t="shared" si="13"/>
        <v>0</v>
      </c>
      <c r="AM17" s="1">
        <f t="shared" si="14"/>
        <v>0</v>
      </c>
      <c r="AN17" s="1">
        <f t="shared" si="15"/>
        <v>0</v>
      </c>
      <c r="AO17" s="13">
        <v>0.08</v>
      </c>
      <c r="AP17" s="1">
        <f t="shared" si="16"/>
        <v>0</v>
      </c>
      <c r="AQ17" s="1">
        <f t="shared" si="17"/>
        <v>0</v>
      </c>
      <c r="AS17" s="12">
        <v>17</v>
      </c>
      <c r="AT17" s="1">
        <f t="shared" si="18"/>
        <v>0</v>
      </c>
      <c r="AU17" s="1"/>
      <c r="AV17" s="1"/>
      <c r="AW17" s="52">
        <f t="shared" si="19"/>
        <v>0</v>
      </c>
      <c r="AX17" s="1">
        <f t="shared" si="20"/>
        <v>0</v>
      </c>
      <c r="AY17" s="1">
        <f t="shared" si="21"/>
        <v>0</v>
      </c>
      <c r="AZ17" s="13">
        <v>0.08</v>
      </c>
      <c r="BA17" s="1">
        <f t="shared" si="22"/>
        <v>0</v>
      </c>
      <c r="BB17" s="1">
        <f t="shared" si="23"/>
        <v>0</v>
      </c>
      <c r="BD17" s="12">
        <v>17</v>
      </c>
      <c r="BE17" s="1">
        <f t="shared" si="24"/>
        <v>0</v>
      </c>
      <c r="BF17" s="1"/>
      <c r="BG17" s="1"/>
      <c r="BH17" s="52">
        <f t="shared" si="25"/>
        <v>0</v>
      </c>
      <c r="BI17" s="1">
        <f t="shared" si="26"/>
        <v>0</v>
      </c>
      <c r="BJ17" s="1">
        <f t="shared" si="27"/>
        <v>0</v>
      </c>
      <c r="BK17" s="13">
        <v>0.08</v>
      </c>
      <c r="BL17" s="1">
        <f t="shared" si="28"/>
        <v>0</v>
      </c>
      <c r="BM17" s="1">
        <f t="shared" si="29"/>
        <v>0</v>
      </c>
      <c r="BN17" s="10"/>
      <c r="BO17" s="12">
        <v>17</v>
      </c>
      <c r="BP17" s="1">
        <f t="shared" si="30"/>
        <v>0</v>
      </c>
      <c r="BQ17" s="1"/>
      <c r="BR17" s="1"/>
      <c r="BS17" s="52">
        <f t="shared" si="31"/>
        <v>0</v>
      </c>
      <c r="BT17" s="1">
        <f t="shared" si="32"/>
        <v>0</v>
      </c>
      <c r="BU17" s="1">
        <f t="shared" si="33"/>
        <v>0</v>
      </c>
      <c r="BV17" s="13">
        <v>0.08</v>
      </c>
      <c r="BW17" s="1">
        <f t="shared" si="34"/>
        <v>0</v>
      </c>
      <c r="BX17" s="1">
        <f t="shared" si="35"/>
        <v>0</v>
      </c>
      <c r="BY17" s="10"/>
      <c r="BZ17" s="12">
        <v>17</v>
      </c>
      <c r="CA17" s="1">
        <f t="shared" si="36"/>
        <v>0</v>
      </c>
      <c r="CB17" s="1"/>
      <c r="CC17" s="1"/>
      <c r="CD17" s="52">
        <f t="shared" si="37"/>
        <v>0</v>
      </c>
      <c r="CE17" s="1">
        <f t="shared" si="38"/>
        <v>0</v>
      </c>
      <c r="CF17" s="1">
        <f t="shared" si="39"/>
        <v>0</v>
      </c>
      <c r="CG17" s="13">
        <v>0.08</v>
      </c>
      <c r="CH17" s="1">
        <f t="shared" si="40"/>
        <v>0</v>
      </c>
      <c r="CI17" s="1">
        <f t="shared" si="41"/>
        <v>0</v>
      </c>
      <c r="CJ17" s="10"/>
      <c r="CK17" s="12">
        <v>17</v>
      </c>
      <c r="CL17" s="1">
        <f t="shared" si="42"/>
        <v>0</v>
      </c>
      <c r="CM17" s="1"/>
      <c r="CN17" s="1"/>
      <c r="CO17" s="52">
        <f t="shared" si="43"/>
        <v>0</v>
      </c>
      <c r="CP17" s="1">
        <f t="shared" si="44"/>
        <v>0</v>
      </c>
      <c r="CQ17" s="1">
        <f t="shared" si="45"/>
        <v>0</v>
      </c>
      <c r="CR17" s="13">
        <v>0.08</v>
      </c>
      <c r="CS17" s="1">
        <f t="shared" si="46"/>
        <v>0</v>
      </c>
      <c r="CT17" s="1">
        <f t="shared" si="47"/>
        <v>0</v>
      </c>
      <c r="CU17" s="10"/>
      <c r="CV17" s="12">
        <v>17</v>
      </c>
      <c r="CW17" s="1">
        <f t="shared" si="48"/>
        <v>0</v>
      </c>
      <c r="CX17" s="1"/>
      <c r="CY17" s="1"/>
      <c r="CZ17" s="52">
        <f t="shared" si="49"/>
        <v>0</v>
      </c>
      <c r="DA17" s="1">
        <f t="shared" si="50"/>
        <v>0</v>
      </c>
      <c r="DB17" s="1">
        <f t="shared" si="51"/>
        <v>0</v>
      </c>
      <c r="DC17" s="13">
        <v>0.08</v>
      </c>
      <c r="DD17" s="1">
        <f t="shared" si="52"/>
        <v>0</v>
      </c>
      <c r="DE17" s="1">
        <f t="shared" si="53"/>
        <v>0</v>
      </c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</row>
    <row r="18" spans="1:126" ht="15" x14ac:dyDescent="0.25">
      <c r="A18" s="12">
        <v>42</v>
      </c>
      <c r="B18" s="1">
        <f>SUMIFS('BRZ SCH 8 Rates'!O:O,'BRZ SCH 8 Rates'!N:N,'AUC SCH 8 Accl CCA1.5multiplier'!A18)</f>
        <v>0</v>
      </c>
      <c r="C18" s="1">
        <f>SUMIFS('ERZ SCH 8 Rates '!Q:Q,'ERZ SCH 8 Rates '!P:P,'AUC SCH 8 Accl CCA1.5multiplier'!A18)</f>
        <v>0</v>
      </c>
      <c r="D18" s="1">
        <f>SUMIFS('GRZ SCH 8 Rates'!Q:Q,'GRZ SCH 8 Rates'!P:P,'AUC SCH 8 Accl CCA1.5multiplier'!A18)</f>
        <v>0</v>
      </c>
      <c r="E18" s="1">
        <f>SUMIFS('HRZ SCH 8 Rates'!Q:Q,'HRZ SCH 8 Rates'!P:P,'AUC SCH 8 Accl CCA1.5multiplier'!A18)</f>
        <v>0</v>
      </c>
      <c r="F18" s="1">
        <f>SUMIFS('PRZ SCH 8 Rates'!Q:Q,'PRZ SCH 8 Rates'!P:P,'AUC SCH 8 Accl CCA1.5multiplier'!A18)</f>
        <v>0</v>
      </c>
      <c r="G18" s="1">
        <f t="shared" si="0"/>
        <v>0</v>
      </c>
      <c r="H18" s="1"/>
      <c r="I18" s="1"/>
      <c r="J18" s="1"/>
      <c r="K18" s="1"/>
      <c r="L18" s="12">
        <v>42</v>
      </c>
      <c r="M18" s="1"/>
      <c r="N18" s="1"/>
      <c r="O18" s="1"/>
      <c r="P18" s="52">
        <f t="shared" si="1"/>
        <v>0</v>
      </c>
      <c r="Q18" s="1">
        <f t="shared" si="2"/>
        <v>0</v>
      </c>
      <c r="R18" s="1">
        <f t="shared" si="3"/>
        <v>0</v>
      </c>
      <c r="S18" s="13">
        <v>0.12</v>
      </c>
      <c r="T18" s="1">
        <f t="shared" si="4"/>
        <v>0</v>
      </c>
      <c r="U18" s="1">
        <f t="shared" si="5"/>
        <v>0</v>
      </c>
      <c r="W18" s="12">
        <v>42</v>
      </c>
      <c r="X18" s="1">
        <f t="shared" si="6"/>
        <v>0</v>
      </c>
      <c r="Y18" s="1"/>
      <c r="Z18" s="1"/>
      <c r="AA18" s="52">
        <f t="shared" si="7"/>
        <v>0</v>
      </c>
      <c r="AB18" s="1">
        <f t="shared" si="8"/>
        <v>0</v>
      </c>
      <c r="AC18" s="1">
        <f t="shared" si="9"/>
        <v>0</v>
      </c>
      <c r="AD18" s="13">
        <v>0.12</v>
      </c>
      <c r="AE18" s="1">
        <f t="shared" si="10"/>
        <v>0</v>
      </c>
      <c r="AF18" s="1">
        <f t="shared" si="11"/>
        <v>0</v>
      </c>
      <c r="AH18" s="12">
        <v>42</v>
      </c>
      <c r="AI18" s="1">
        <f t="shared" si="12"/>
        <v>0</v>
      </c>
      <c r="AJ18" s="1"/>
      <c r="AK18" s="1"/>
      <c r="AL18" s="52">
        <f t="shared" si="13"/>
        <v>0</v>
      </c>
      <c r="AM18" s="1">
        <f t="shared" si="14"/>
        <v>0</v>
      </c>
      <c r="AN18" s="1">
        <f t="shared" si="15"/>
        <v>0</v>
      </c>
      <c r="AO18" s="13">
        <v>0.12</v>
      </c>
      <c r="AP18" s="1">
        <f t="shared" si="16"/>
        <v>0</v>
      </c>
      <c r="AQ18" s="1">
        <f t="shared" si="17"/>
        <v>0</v>
      </c>
      <c r="AS18" s="12">
        <v>42</v>
      </c>
      <c r="AT18" s="1">
        <f t="shared" si="18"/>
        <v>0</v>
      </c>
      <c r="AU18" s="1"/>
      <c r="AV18" s="1"/>
      <c r="AW18" s="52">
        <f t="shared" si="19"/>
        <v>0</v>
      </c>
      <c r="AX18" s="1">
        <f t="shared" si="20"/>
        <v>0</v>
      </c>
      <c r="AY18" s="1">
        <f t="shared" si="21"/>
        <v>0</v>
      </c>
      <c r="AZ18" s="13">
        <v>0.12</v>
      </c>
      <c r="BA18" s="1">
        <f t="shared" si="22"/>
        <v>0</v>
      </c>
      <c r="BB18" s="1">
        <f t="shared" si="23"/>
        <v>0</v>
      </c>
      <c r="BD18" s="12">
        <v>42</v>
      </c>
      <c r="BE18" s="1">
        <f t="shared" si="24"/>
        <v>0</v>
      </c>
      <c r="BF18" s="1"/>
      <c r="BG18" s="1"/>
      <c r="BH18" s="52">
        <f t="shared" si="25"/>
        <v>0</v>
      </c>
      <c r="BI18" s="1">
        <f t="shared" si="26"/>
        <v>0</v>
      </c>
      <c r="BJ18" s="1">
        <f t="shared" si="27"/>
        <v>0</v>
      </c>
      <c r="BK18" s="13">
        <v>0.12</v>
      </c>
      <c r="BL18" s="1">
        <f t="shared" si="28"/>
        <v>0</v>
      </c>
      <c r="BM18" s="1">
        <f t="shared" si="29"/>
        <v>0</v>
      </c>
      <c r="BN18" s="10"/>
      <c r="BO18" s="12">
        <v>42</v>
      </c>
      <c r="BP18" s="1">
        <f t="shared" si="30"/>
        <v>0</v>
      </c>
      <c r="BQ18" s="1"/>
      <c r="BR18" s="1"/>
      <c r="BS18" s="52">
        <f t="shared" si="31"/>
        <v>0</v>
      </c>
      <c r="BT18" s="1">
        <f t="shared" si="32"/>
        <v>0</v>
      </c>
      <c r="BU18" s="1">
        <f t="shared" si="33"/>
        <v>0</v>
      </c>
      <c r="BV18" s="13">
        <v>0.12</v>
      </c>
      <c r="BW18" s="1">
        <f t="shared" si="34"/>
        <v>0</v>
      </c>
      <c r="BX18" s="1">
        <f t="shared" si="35"/>
        <v>0</v>
      </c>
      <c r="BY18" s="10"/>
      <c r="BZ18" s="12">
        <v>42</v>
      </c>
      <c r="CA18" s="1">
        <f t="shared" si="36"/>
        <v>0</v>
      </c>
      <c r="CB18" s="1"/>
      <c r="CC18" s="1"/>
      <c r="CD18" s="52">
        <f t="shared" si="37"/>
        <v>0</v>
      </c>
      <c r="CE18" s="1">
        <f t="shared" si="38"/>
        <v>0</v>
      </c>
      <c r="CF18" s="1">
        <f t="shared" si="39"/>
        <v>0</v>
      </c>
      <c r="CG18" s="13">
        <v>0.12</v>
      </c>
      <c r="CH18" s="1">
        <f t="shared" si="40"/>
        <v>0</v>
      </c>
      <c r="CI18" s="1">
        <f t="shared" si="41"/>
        <v>0</v>
      </c>
      <c r="CJ18" s="10"/>
      <c r="CK18" s="12">
        <v>42</v>
      </c>
      <c r="CL18" s="1">
        <f t="shared" si="42"/>
        <v>0</v>
      </c>
      <c r="CM18" s="1"/>
      <c r="CN18" s="1"/>
      <c r="CO18" s="52">
        <f t="shared" si="43"/>
        <v>0</v>
      </c>
      <c r="CP18" s="1">
        <f t="shared" si="44"/>
        <v>0</v>
      </c>
      <c r="CQ18" s="1">
        <f t="shared" si="45"/>
        <v>0</v>
      </c>
      <c r="CR18" s="13">
        <v>0.12</v>
      </c>
      <c r="CS18" s="1">
        <f t="shared" si="46"/>
        <v>0</v>
      </c>
      <c r="CT18" s="1">
        <f t="shared" si="47"/>
        <v>0</v>
      </c>
      <c r="CU18" s="10"/>
      <c r="CV18" s="12">
        <v>42</v>
      </c>
      <c r="CW18" s="1">
        <f t="shared" si="48"/>
        <v>0</v>
      </c>
      <c r="CX18" s="1"/>
      <c r="CY18" s="1"/>
      <c r="CZ18" s="52">
        <f t="shared" si="49"/>
        <v>0</v>
      </c>
      <c r="DA18" s="1">
        <f t="shared" si="50"/>
        <v>0</v>
      </c>
      <c r="DB18" s="1">
        <f t="shared" si="51"/>
        <v>0</v>
      </c>
      <c r="DC18" s="13">
        <v>0.12</v>
      </c>
      <c r="DD18" s="1">
        <f t="shared" si="52"/>
        <v>0</v>
      </c>
      <c r="DE18" s="1">
        <f t="shared" si="53"/>
        <v>0</v>
      </c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</row>
    <row r="19" spans="1:126" ht="15" x14ac:dyDescent="0.25">
      <c r="A19" s="12">
        <v>43.1</v>
      </c>
      <c r="B19" s="1">
        <f>SUMIFS('BRZ SCH 8 Rates'!O:O,'BRZ SCH 8 Rates'!N:N,'AUC SCH 8 Accl CCA1.5multiplier'!A19)</f>
        <v>0</v>
      </c>
      <c r="C19" s="1">
        <f>SUMIFS('ERZ SCH 8 Rates '!Q:Q,'ERZ SCH 8 Rates '!P:P,'AUC SCH 8 Accl CCA1.5multiplier'!A19)</f>
        <v>0</v>
      </c>
      <c r="D19" s="1">
        <f>SUMIFS('GRZ SCH 8 Rates'!Q:Q,'GRZ SCH 8 Rates'!P:P,'AUC SCH 8 Accl CCA1.5multiplier'!A19)</f>
        <v>0</v>
      </c>
      <c r="E19" s="1">
        <f>SUMIFS('HRZ SCH 8 Rates'!Q:Q,'HRZ SCH 8 Rates'!P:P,'AUC SCH 8 Accl CCA1.5multiplier'!A19)</f>
        <v>0</v>
      </c>
      <c r="F19" s="1">
        <f>SUMIFS('PRZ SCH 8 Rates'!Q:Q,'PRZ SCH 8 Rates'!P:P,'AUC SCH 8 Accl CCA1.5multiplier'!A19)</f>
        <v>0</v>
      </c>
      <c r="G19" s="1">
        <f t="shared" si="0"/>
        <v>0</v>
      </c>
      <c r="H19" s="1"/>
      <c r="I19" s="1"/>
      <c r="J19" s="1"/>
      <c r="K19" s="1"/>
      <c r="L19" s="12">
        <v>43.1</v>
      </c>
      <c r="M19" s="1"/>
      <c r="N19" s="1"/>
      <c r="O19" s="1"/>
      <c r="P19" s="52">
        <f t="shared" si="1"/>
        <v>0</v>
      </c>
      <c r="Q19" s="1">
        <f t="shared" si="2"/>
        <v>0</v>
      </c>
      <c r="R19" s="1">
        <f t="shared" si="3"/>
        <v>0</v>
      </c>
      <c r="S19" s="13">
        <v>0.3</v>
      </c>
      <c r="T19" s="1">
        <f t="shared" si="4"/>
        <v>0</v>
      </c>
      <c r="U19" s="1">
        <f t="shared" si="5"/>
        <v>0</v>
      </c>
      <c r="W19" s="12">
        <v>43.1</v>
      </c>
      <c r="X19" s="1">
        <f t="shared" si="6"/>
        <v>0</v>
      </c>
      <c r="Y19" s="1"/>
      <c r="Z19" s="1"/>
      <c r="AA19" s="52">
        <f t="shared" si="7"/>
        <v>0</v>
      </c>
      <c r="AB19" s="1">
        <f t="shared" si="8"/>
        <v>0</v>
      </c>
      <c r="AC19" s="1">
        <f t="shared" si="9"/>
        <v>0</v>
      </c>
      <c r="AD19" s="13">
        <v>0.3</v>
      </c>
      <c r="AE19" s="1">
        <f t="shared" si="10"/>
        <v>0</v>
      </c>
      <c r="AF19" s="1">
        <f t="shared" si="11"/>
        <v>0</v>
      </c>
      <c r="AH19" s="12">
        <v>43.1</v>
      </c>
      <c r="AI19" s="1">
        <f t="shared" si="12"/>
        <v>0</v>
      </c>
      <c r="AJ19" s="1"/>
      <c r="AK19" s="1"/>
      <c r="AL19" s="52">
        <f t="shared" si="13"/>
        <v>0</v>
      </c>
      <c r="AM19" s="1">
        <f t="shared" si="14"/>
        <v>0</v>
      </c>
      <c r="AN19" s="1">
        <f t="shared" si="15"/>
        <v>0</v>
      </c>
      <c r="AO19" s="13">
        <v>0.3</v>
      </c>
      <c r="AP19" s="1">
        <f t="shared" si="16"/>
        <v>0</v>
      </c>
      <c r="AQ19" s="1">
        <f t="shared" si="17"/>
        <v>0</v>
      </c>
      <c r="AS19" s="12">
        <v>43.1</v>
      </c>
      <c r="AT19" s="1">
        <f t="shared" si="18"/>
        <v>0</v>
      </c>
      <c r="AU19" s="1"/>
      <c r="AV19" s="1"/>
      <c r="AW19" s="52">
        <f t="shared" si="19"/>
        <v>0</v>
      </c>
      <c r="AX19" s="1">
        <f t="shared" si="20"/>
        <v>0</v>
      </c>
      <c r="AY19" s="1">
        <f t="shared" si="21"/>
        <v>0</v>
      </c>
      <c r="AZ19" s="13">
        <v>0.3</v>
      </c>
      <c r="BA19" s="1">
        <f t="shared" si="22"/>
        <v>0</v>
      </c>
      <c r="BB19" s="1">
        <f t="shared" si="23"/>
        <v>0</v>
      </c>
      <c r="BD19" s="12">
        <v>43.1</v>
      </c>
      <c r="BE19" s="1">
        <f t="shared" si="24"/>
        <v>0</v>
      </c>
      <c r="BF19" s="1"/>
      <c r="BG19" s="1"/>
      <c r="BH19" s="52">
        <f t="shared" si="25"/>
        <v>0</v>
      </c>
      <c r="BI19" s="1">
        <f t="shared" si="26"/>
        <v>0</v>
      </c>
      <c r="BJ19" s="1">
        <f t="shared" si="27"/>
        <v>0</v>
      </c>
      <c r="BK19" s="13">
        <v>0.3</v>
      </c>
      <c r="BL19" s="1">
        <f t="shared" si="28"/>
        <v>0</v>
      </c>
      <c r="BM19" s="1">
        <f t="shared" si="29"/>
        <v>0</v>
      </c>
      <c r="BN19" s="10"/>
      <c r="BO19" s="12">
        <v>43.1</v>
      </c>
      <c r="BP19" s="1">
        <f t="shared" si="30"/>
        <v>0</v>
      </c>
      <c r="BQ19" s="1"/>
      <c r="BR19" s="1"/>
      <c r="BS19" s="52">
        <f t="shared" si="31"/>
        <v>0</v>
      </c>
      <c r="BT19" s="1">
        <f t="shared" si="32"/>
        <v>0</v>
      </c>
      <c r="BU19" s="1">
        <f t="shared" si="33"/>
        <v>0</v>
      </c>
      <c r="BV19" s="13">
        <v>0.3</v>
      </c>
      <c r="BW19" s="1">
        <f t="shared" si="34"/>
        <v>0</v>
      </c>
      <c r="BX19" s="1">
        <f t="shared" si="35"/>
        <v>0</v>
      </c>
      <c r="BY19" s="10"/>
      <c r="BZ19" s="12">
        <v>43.1</v>
      </c>
      <c r="CA19" s="1">
        <f t="shared" si="36"/>
        <v>0</v>
      </c>
      <c r="CB19" s="1"/>
      <c r="CC19" s="1"/>
      <c r="CD19" s="52">
        <f t="shared" si="37"/>
        <v>0</v>
      </c>
      <c r="CE19" s="1">
        <f t="shared" si="38"/>
        <v>0</v>
      </c>
      <c r="CF19" s="1">
        <f t="shared" si="39"/>
        <v>0</v>
      </c>
      <c r="CG19" s="13">
        <v>0.3</v>
      </c>
      <c r="CH19" s="1">
        <f t="shared" si="40"/>
        <v>0</v>
      </c>
      <c r="CI19" s="1">
        <f t="shared" si="41"/>
        <v>0</v>
      </c>
      <c r="CJ19" s="10"/>
      <c r="CK19" s="12">
        <v>43.1</v>
      </c>
      <c r="CL19" s="1">
        <f t="shared" si="42"/>
        <v>0</v>
      </c>
      <c r="CM19" s="1"/>
      <c r="CN19" s="1"/>
      <c r="CO19" s="52">
        <f t="shared" si="43"/>
        <v>0</v>
      </c>
      <c r="CP19" s="1">
        <f t="shared" si="44"/>
        <v>0</v>
      </c>
      <c r="CQ19" s="1">
        <f t="shared" si="45"/>
        <v>0</v>
      </c>
      <c r="CR19" s="13">
        <v>0.3</v>
      </c>
      <c r="CS19" s="1">
        <f t="shared" si="46"/>
        <v>0</v>
      </c>
      <c r="CT19" s="1">
        <f t="shared" si="47"/>
        <v>0</v>
      </c>
      <c r="CU19" s="10"/>
      <c r="CV19" s="12">
        <v>43.1</v>
      </c>
      <c r="CW19" s="1">
        <f t="shared" si="48"/>
        <v>0</v>
      </c>
      <c r="CX19" s="1"/>
      <c r="CY19" s="1"/>
      <c r="CZ19" s="52">
        <f t="shared" si="49"/>
        <v>0</v>
      </c>
      <c r="DA19" s="1">
        <f t="shared" si="50"/>
        <v>0</v>
      </c>
      <c r="DB19" s="1">
        <f t="shared" si="51"/>
        <v>0</v>
      </c>
      <c r="DC19" s="13">
        <v>0.3</v>
      </c>
      <c r="DD19" s="1">
        <f t="shared" si="52"/>
        <v>0</v>
      </c>
      <c r="DE19" s="1">
        <f t="shared" si="53"/>
        <v>0</v>
      </c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</row>
    <row r="20" spans="1:126" ht="15" x14ac:dyDescent="0.25">
      <c r="A20" s="12">
        <v>43.2</v>
      </c>
      <c r="B20" s="1">
        <f>SUMIFS('BRZ SCH 8 Rates'!O:O,'BRZ SCH 8 Rates'!N:N,'AUC SCH 8 Accl CCA1.5multiplier'!A20)</f>
        <v>0</v>
      </c>
      <c r="C20" s="1">
        <f>SUMIFS('ERZ SCH 8 Rates '!Q:Q,'ERZ SCH 8 Rates '!P:P,'AUC SCH 8 Accl CCA1.5multiplier'!A20)</f>
        <v>0</v>
      </c>
      <c r="D20" s="1">
        <f>SUMIFS('GRZ SCH 8 Rates'!Q:Q,'GRZ SCH 8 Rates'!P:P,'AUC SCH 8 Accl CCA1.5multiplier'!A20)</f>
        <v>0</v>
      </c>
      <c r="E20" s="1">
        <f>SUMIFS('HRZ SCH 8 Rates'!Q:Q,'HRZ SCH 8 Rates'!P:P,'AUC SCH 8 Accl CCA1.5multiplier'!A20)</f>
        <v>0</v>
      </c>
      <c r="F20" s="1">
        <f>SUMIFS('PRZ SCH 8 Rates'!Q:Q,'PRZ SCH 8 Rates'!P:P,'AUC SCH 8 Accl CCA1.5multiplier'!A20)</f>
        <v>0</v>
      </c>
      <c r="G20" s="1">
        <f t="shared" si="0"/>
        <v>0</v>
      </c>
      <c r="H20" s="1"/>
      <c r="I20" s="1"/>
      <c r="J20" s="1"/>
      <c r="K20" s="1"/>
      <c r="L20" s="12">
        <v>43.2</v>
      </c>
      <c r="M20" s="1"/>
      <c r="N20" s="1"/>
      <c r="O20" s="1"/>
      <c r="P20" s="52">
        <f t="shared" si="1"/>
        <v>0</v>
      </c>
      <c r="Q20" s="1">
        <f t="shared" si="2"/>
        <v>0</v>
      </c>
      <c r="R20" s="1">
        <f t="shared" si="3"/>
        <v>0</v>
      </c>
      <c r="S20" s="13">
        <v>0.5</v>
      </c>
      <c r="T20" s="1">
        <f t="shared" si="4"/>
        <v>0</v>
      </c>
      <c r="U20" s="1">
        <f t="shared" si="5"/>
        <v>0</v>
      </c>
      <c r="W20" s="12">
        <v>43.2</v>
      </c>
      <c r="X20" s="1">
        <f t="shared" si="6"/>
        <v>0</v>
      </c>
      <c r="Y20" s="1"/>
      <c r="Z20" s="1"/>
      <c r="AA20" s="52">
        <f t="shared" si="7"/>
        <v>0</v>
      </c>
      <c r="AB20" s="1">
        <f t="shared" si="8"/>
        <v>0</v>
      </c>
      <c r="AC20" s="1">
        <f t="shared" si="9"/>
        <v>0</v>
      </c>
      <c r="AD20" s="13">
        <v>0.5</v>
      </c>
      <c r="AE20" s="1">
        <f t="shared" si="10"/>
        <v>0</v>
      </c>
      <c r="AF20" s="1">
        <f t="shared" si="11"/>
        <v>0</v>
      </c>
      <c r="AH20" s="12">
        <v>43.2</v>
      </c>
      <c r="AI20" s="1">
        <f t="shared" si="12"/>
        <v>0</v>
      </c>
      <c r="AJ20" s="1"/>
      <c r="AK20" s="1"/>
      <c r="AL20" s="52">
        <f t="shared" si="13"/>
        <v>0</v>
      </c>
      <c r="AM20" s="1">
        <f t="shared" si="14"/>
        <v>0</v>
      </c>
      <c r="AN20" s="1">
        <f t="shared" si="15"/>
        <v>0</v>
      </c>
      <c r="AO20" s="13">
        <v>0.5</v>
      </c>
      <c r="AP20" s="1">
        <f t="shared" si="16"/>
        <v>0</v>
      </c>
      <c r="AQ20" s="1">
        <f t="shared" si="17"/>
        <v>0</v>
      </c>
      <c r="AS20" s="12">
        <v>43.2</v>
      </c>
      <c r="AT20" s="1">
        <f t="shared" si="18"/>
        <v>0</v>
      </c>
      <c r="AU20" s="1"/>
      <c r="AV20" s="1"/>
      <c r="AW20" s="52">
        <f t="shared" si="19"/>
        <v>0</v>
      </c>
      <c r="AX20" s="1">
        <f t="shared" si="20"/>
        <v>0</v>
      </c>
      <c r="AY20" s="1">
        <f t="shared" si="21"/>
        <v>0</v>
      </c>
      <c r="AZ20" s="13">
        <v>0.5</v>
      </c>
      <c r="BA20" s="1">
        <f t="shared" si="22"/>
        <v>0</v>
      </c>
      <c r="BB20" s="1">
        <f t="shared" si="23"/>
        <v>0</v>
      </c>
      <c r="BD20" s="12">
        <v>43.2</v>
      </c>
      <c r="BE20" s="1">
        <f t="shared" si="24"/>
        <v>0</v>
      </c>
      <c r="BF20" s="1"/>
      <c r="BG20" s="1"/>
      <c r="BH20" s="52">
        <f t="shared" si="25"/>
        <v>0</v>
      </c>
      <c r="BI20" s="1">
        <f t="shared" si="26"/>
        <v>0</v>
      </c>
      <c r="BJ20" s="1">
        <f t="shared" si="27"/>
        <v>0</v>
      </c>
      <c r="BK20" s="13">
        <v>0.5</v>
      </c>
      <c r="BL20" s="1">
        <f t="shared" si="28"/>
        <v>0</v>
      </c>
      <c r="BM20" s="1">
        <f t="shared" si="29"/>
        <v>0</v>
      </c>
      <c r="BN20" s="10"/>
      <c r="BO20" s="12">
        <v>43.2</v>
      </c>
      <c r="BP20" s="1">
        <f t="shared" si="30"/>
        <v>0</v>
      </c>
      <c r="BQ20" s="1"/>
      <c r="BR20" s="1"/>
      <c r="BS20" s="52">
        <f t="shared" si="31"/>
        <v>0</v>
      </c>
      <c r="BT20" s="1">
        <f t="shared" si="32"/>
        <v>0</v>
      </c>
      <c r="BU20" s="1">
        <f t="shared" si="33"/>
        <v>0</v>
      </c>
      <c r="BV20" s="13">
        <v>0.5</v>
      </c>
      <c r="BW20" s="1">
        <f t="shared" si="34"/>
        <v>0</v>
      </c>
      <c r="BX20" s="1">
        <f t="shared" si="35"/>
        <v>0</v>
      </c>
      <c r="BY20" s="10"/>
      <c r="BZ20" s="12">
        <v>43.2</v>
      </c>
      <c r="CA20" s="1">
        <f t="shared" si="36"/>
        <v>0</v>
      </c>
      <c r="CB20" s="1"/>
      <c r="CC20" s="1"/>
      <c r="CD20" s="52">
        <f t="shared" si="37"/>
        <v>0</v>
      </c>
      <c r="CE20" s="1">
        <f t="shared" si="38"/>
        <v>0</v>
      </c>
      <c r="CF20" s="1">
        <f t="shared" si="39"/>
        <v>0</v>
      </c>
      <c r="CG20" s="13">
        <v>0.5</v>
      </c>
      <c r="CH20" s="1">
        <f t="shared" si="40"/>
        <v>0</v>
      </c>
      <c r="CI20" s="1">
        <f t="shared" si="41"/>
        <v>0</v>
      </c>
      <c r="CJ20" s="10"/>
      <c r="CK20" s="12">
        <v>43.2</v>
      </c>
      <c r="CL20" s="1">
        <f t="shared" si="42"/>
        <v>0</v>
      </c>
      <c r="CM20" s="1"/>
      <c r="CN20" s="1"/>
      <c r="CO20" s="52">
        <f t="shared" si="43"/>
        <v>0</v>
      </c>
      <c r="CP20" s="1">
        <f t="shared" si="44"/>
        <v>0</v>
      </c>
      <c r="CQ20" s="1">
        <f t="shared" si="45"/>
        <v>0</v>
      </c>
      <c r="CR20" s="13">
        <v>0.5</v>
      </c>
      <c r="CS20" s="1">
        <f t="shared" si="46"/>
        <v>0</v>
      </c>
      <c r="CT20" s="1">
        <f t="shared" si="47"/>
        <v>0</v>
      </c>
      <c r="CU20" s="10"/>
      <c r="CV20" s="12">
        <v>43.2</v>
      </c>
      <c r="CW20" s="1">
        <f t="shared" si="48"/>
        <v>0</v>
      </c>
      <c r="CX20" s="1"/>
      <c r="CY20" s="1"/>
      <c r="CZ20" s="52">
        <f t="shared" si="49"/>
        <v>0</v>
      </c>
      <c r="DA20" s="1">
        <f t="shared" si="50"/>
        <v>0</v>
      </c>
      <c r="DB20" s="1">
        <f t="shared" si="51"/>
        <v>0</v>
      </c>
      <c r="DC20" s="13">
        <v>0.5</v>
      </c>
      <c r="DD20" s="1">
        <f t="shared" si="52"/>
        <v>0</v>
      </c>
      <c r="DE20" s="1">
        <f t="shared" si="53"/>
        <v>0</v>
      </c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</row>
    <row r="21" spans="1:126" ht="15" x14ac:dyDescent="0.25">
      <c r="A21" s="12">
        <v>45</v>
      </c>
      <c r="B21" s="1">
        <f>SUMIFS('BRZ SCH 8 Rates'!O:O,'BRZ SCH 8 Rates'!N:N,'AUC SCH 8 Accl CCA1.5multiplier'!A21)</f>
        <v>148002.5983966488</v>
      </c>
      <c r="C21" s="1">
        <f>SUMIFS('ERZ SCH 8 Rates '!Q:Q,'ERZ SCH 8 Rates '!P:P,'AUC SCH 8 Accl CCA1.5multiplier'!A21)</f>
        <v>0</v>
      </c>
      <c r="D21" s="1">
        <f>SUMIFS('GRZ SCH 8 Rates'!Q:Q,'GRZ SCH 8 Rates'!P:P,'AUC SCH 8 Accl CCA1.5multiplier'!A21)</f>
        <v>0</v>
      </c>
      <c r="E21" s="1">
        <f>SUMIFS('HRZ SCH 8 Rates'!Q:Q,'HRZ SCH 8 Rates'!P:P,'AUC SCH 8 Accl CCA1.5multiplier'!A21)</f>
        <v>0</v>
      </c>
      <c r="F21" s="1">
        <f>SUMIFS('PRZ SCH 8 Rates'!Q:Q,'PRZ SCH 8 Rates'!P:P,'AUC SCH 8 Accl CCA1.5multiplier'!A21)</f>
        <v>0</v>
      </c>
      <c r="G21" s="1">
        <f t="shared" si="0"/>
        <v>148002.5983966488</v>
      </c>
      <c r="H21" s="61" t="s">
        <v>51</v>
      </c>
      <c r="I21" s="62">
        <v>0.45</v>
      </c>
      <c r="J21" s="1"/>
      <c r="K21" s="1"/>
      <c r="L21" s="12">
        <v>45</v>
      </c>
      <c r="M21" s="1"/>
      <c r="N21" s="1"/>
      <c r="O21" s="1"/>
      <c r="P21" s="52">
        <f t="shared" si="1"/>
        <v>0</v>
      </c>
      <c r="Q21" s="1">
        <f t="shared" si="2"/>
        <v>0</v>
      </c>
      <c r="R21" s="1">
        <f t="shared" si="3"/>
        <v>0</v>
      </c>
      <c r="S21" s="13">
        <v>0.45</v>
      </c>
      <c r="T21" s="1">
        <f t="shared" si="4"/>
        <v>0</v>
      </c>
      <c r="U21" s="1">
        <f t="shared" si="5"/>
        <v>0</v>
      </c>
      <c r="W21" s="12">
        <v>45</v>
      </c>
      <c r="X21" s="1">
        <f t="shared" si="6"/>
        <v>0</v>
      </c>
      <c r="Y21" s="1"/>
      <c r="Z21" s="1"/>
      <c r="AA21" s="52">
        <f t="shared" si="7"/>
        <v>0</v>
      </c>
      <c r="AB21" s="1">
        <f t="shared" si="8"/>
        <v>0</v>
      </c>
      <c r="AC21" s="1">
        <f t="shared" si="9"/>
        <v>0</v>
      </c>
      <c r="AD21" s="13">
        <v>0.45</v>
      </c>
      <c r="AE21" s="1">
        <f t="shared" si="10"/>
        <v>0</v>
      </c>
      <c r="AF21" s="1">
        <f t="shared" si="11"/>
        <v>0</v>
      </c>
      <c r="AH21" s="12">
        <v>45</v>
      </c>
      <c r="AI21" s="1">
        <f t="shared" si="12"/>
        <v>0</v>
      </c>
      <c r="AJ21" s="1"/>
      <c r="AK21" s="1"/>
      <c r="AL21" s="52">
        <f t="shared" si="13"/>
        <v>0</v>
      </c>
      <c r="AM21" s="1">
        <f t="shared" si="14"/>
        <v>0</v>
      </c>
      <c r="AN21" s="1">
        <f t="shared" si="15"/>
        <v>0</v>
      </c>
      <c r="AO21" s="13">
        <v>0.45</v>
      </c>
      <c r="AP21" s="1">
        <f t="shared" si="16"/>
        <v>0</v>
      </c>
      <c r="AQ21" s="1">
        <f t="shared" si="17"/>
        <v>0</v>
      </c>
      <c r="AS21" s="12">
        <v>45</v>
      </c>
      <c r="AT21" s="1">
        <f t="shared" si="18"/>
        <v>0</v>
      </c>
      <c r="AU21" s="1"/>
      <c r="AV21" s="1"/>
      <c r="AW21" s="52">
        <f t="shared" si="19"/>
        <v>0</v>
      </c>
      <c r="AX21" s="1">
        <f t="shared" si="20"/>
        <v>0</v>
      </c>
      <c r="AY21" s="1">
        <f t="shared" si="21"/>
        <v>0</v>
      </c>
      <c r="AZ21" s="13">
        <v>0.45</v>
      </c>
      <c r="BA21" s="1">
        <f t="shared" si="22"/>
        <v>0</v>
      </c>
      <c r="BB21" s="1">
        <f t="shared" si="23"/>
        <v>0</v>
      </c>
      <c r="BD21" s="12">
        <v>45</v>
      </c>
      <c r="BE21" s="1">
        <f t="shared" si="24"/>
        <v>0</v>
      </c>
      <c r="BF21" s="1"/>
      <c r="BG21" s="1"/>
      <c r="BH21" s="52">
        <f t="shared" si="25"/>
        <v>0</v>
      </c>
      <c r="BI21" s="1">
        <f t="shared" si="26"/>
        <v>0</v>
      </c>
      <c r="BJ21" s="1">
        <f t="shared" si="27"/>
        <v>0</v>
      </c>
      <c r="BK21" s="13">
        <v>0.45</v>
      </c>
      <c r="BL21" s="1">
        <f t="shared" si="28"/>
        <v>0</v>
      </c>
      <c r="BM21" s="1">
        <f t="shared" si="29"/>
        <v>0</v>
      </c>
      <c r="BN21" s="10"/>
      <c r="BO21" s="12">
        <v>45</v>
      </c>
      <c r="BP21" s="1">
        <f t="shared" si="30"/>
        <v>0</v>
      </c>
      <c r="BQ21" s="1"/>
      <c r="BR21" s="1"/>
      <c r="BS21" s="52">
        <f t="shared" si="31"/>
        <v>0</v>
      </c>
      <c r="BT21" s="1">
        <f t="shared" si="32"/>
        <v>0</v>
      </c>
      <c r="BU21" s="1">
        <f t="shared" si="33"/>
        <v>0</v>
      </c>
      <c r="BV21" s="13">
        <v>0.45</v>
      </c>
      <c r="BW21" s="1">
        <f t="shared" si="34"/>
        <v>0</v>
      </c>
      <c r="BX21" s="1">
        <f t="shared" si="35"/>
        <v>0</v>
      </c>
      <c r="BY21" s="10"/>
      <c r="BZ21" s="12">
        <v>45</v>
      </c>
      <c r="CA21" s="1">
        <f t="shared" si="36"/>
        <v>0</v>
      </c>
      <c r="CB21" s="1"/>
      <c r="CC21" s="1"/>
      <c r="CD21" s="52">
        <f t="shared" si="37"/>
        <v>0</v>
      </c>
      <c r="CE21" s="1">
        <f t="shared" si="38"/>
        <v>0</v>
      </c>
      <c r="CF21" s="1">
        <f t="shared" si="39"/>
        <v>0</v>
      </c>
      <c r="CG21" s="13">
        <v>0.45</v>
      </c>
      <c r="CH21" s="1">
        <f t="shared" si="40"/>
        <v>0</v>
      </c>
      <c r="CI21" s="1">
        <f t="shared" si="41"/>
        <v>0</v>
      </c>
      <c r="CJ21" s="10"/>
      <c r="CK21" s="12">
        <v>45</v>
      </c>
      <c r="CL21" s="1">
        <f t="shared" si="42"/>
        <v>0</v>
      </c>
      <c r="CM21" s="1"/>
      <c r="CN21" s="1"/>
      <c r="CO21" s="52">
        <f t="shared" si="43"/>
        <v>0</v>
      </c>
      <c r="CP21" s="1">
        <f t="shared" si="44"/>
        <v>0</v>
      </c>
      <c r="CQ21" s="1">
        <f t="shared" si="45"/>
        <v>0</v>
      </c>
      <c r="CR21" s="13">
        <v>0.45</v>
      </c>
      <c r="CS21" s="1">
        <f t="shared" si="46"/>
        <v>0</v>
      </c>
      <c r="CT21" s="1">
        <f t="shared" si="47"/>
        <v>0</v>
      </c>
      <c r="CU21" s="10"/>
      <c r="CV21" s="12">
        <v>45</v>
      </c>
      <c r="CW21" s="1">
        <f t="shared" si="48"/>
        <v>0</v>
      </c>
      <c r="CX21" s="1"/>
      <c r="CY21" s="1"/>
      <c r="CZ21" s="52">
        <f t="shared" si="49"/>
        <v>0</v>
      </c>
      <c r="DA21" s="1">
        <f t="shared" si="50"/>
        <v>0</v>
      </c>
      <c r="DB21" s="1">
        <f t="shared" si="51"/>
        <v>0</v>
      </c>
      <c r="DC21" s="13">
        <v>0.45</v>
      </c>
      <c r="DD21" s="1">
        <f t="shared" si="52"/>
        <v>0</v>
      </c>
      <c r="DE21" s="1">
        <f t="shared" si="53"/>
        <v>0</v>
      </c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</row>
    <row r="22" spans="1:126" ht="15" x14ac:dyDescent="0.25">
      <c r="A22" s="12">
        <v>46</v>
      </c>
      <c r="B22" s="1">
        <f>SUMIFS('BRZ SCH 8 Rates'!O:O,'BRZ SCH 8 Rates'!N:N,'AUC SCH 8 Accl CCA1.5multiplier'!A22)</f>
        <v>0</v>
      </c>
      <c r="C22" s="1">
        <f>SUMIFS('ERZ SCH 8 Rates '!Q:Q,'ERZ SCH 8 Rates '!P:P,'AUC SCH 8 Accl CCA1.5multiplier'!A22)</f>
        <v>0</v>
      </c>
      <c r="D22" s="1">
        <f>SUMIFS('GRZ SCH 8 Rates'!Q:Q,'GRZ SCH 8 Rates'!P:P,'AUC SCH 8 Accl CCA1.5multiplier'!A22)</f>
        <v>0</v>
      </c>
      <c r="E22" s="1">
        <f>SUMIFS('HRZ SCH 8 Rates'!Q:Q,'HRZ SCH 8 Rates'!P:P,'AUC SCH 8 Accl CCA1.5multiplier'!A22)</f>
        <v>0</v>
      </c>
      <c r="F22" s="1">
        <f>SUMIFS('PRZ SCH 8 Rates'!Q:Q,'PRZ SCH 8 Rates'!P:P,'AUC SCH 8 Accl CCA1.5multiplier'!A22)</f>
        <v>0</v>
      </c>
      <c r="G22" s="1">
        <f t="shared" si="0"/>
        <v>0</v>
      </c>
      <c r="H22" s="1"/>
      <c r="I22" s="1"/>
      <c r="J22" s="1"/>
      <c r="K22" s="1"/>
      <c r="L22" s="12">
        <v>46</v>
      </c>
      <c r="M22" s="1"/>
      <c r="N22" s="1"/>
      <c r="O22" s="1"/>
      <c r="P22" s="52">
        <f t="shared" si="1"/>
        <v>0</v>
      </c>
      <c r="Q22" s="1">
        <f t="shared" si="2"/>
        <v>0</v>
      </c>
      <c r="R22" s="1">
        <f t="shared" si="3"/>
        <v>0</v>
      </c>
      <c r="S22" s="13">
        <v>0.3</v>
      </c>
      <c r="T22" s="1">
        <f t="shared" si="4"/>
        <v>0</v>
      </c>
      <c r="U22" s="1">
        <f t="shared" si="5"/>
        <v>0</v>
      </c>
      <c r="W22" s="12">
        <v>46</v>
      </c>
      <c r="X22" s="1">
        <f t="shared" si="6"/>
        <v>0</v>
      </c>
      <c r="Y22" s="1"/>
      <c r="Z22" s="1"/>
      <c r="AA22" s="52">
        <f t="shared" si="7"/>
        <v>0</v>
      </c>
      <c r="AB22" s="1">
        <f t="shared" si="8"/>
        <v>0</v>
      </c>
      <c r="AC22" s="1">
        <f t="shared" si="9"/>
        <v>0</v>
      </c>
      <c r="AD22" s="13">
        <v>0.3</v>
      </c>
      <c r="AE22" s="1">
        <f t="shared" si="10"/>
        <v>0</v>
      </c>
      <c r="AF22" s="1">
        <f t="shared" si="11"/>
        <v>0</v>
      </c>
      <c r="AH22" s="12">
        <v>46</v>
      </c>
      <c r="AI22" s="1">
        <f t="shared" si="12"/>
        <v>0</v>
      </c>
      <c r="AJ22" s="1"/>
      <c r="AK22" s="1"/>
      <c r="AL22" s="52">
        <f t="shared" si="13"/>
        <v>0</v>
      </c>
      <c r="AM22" s="1">
        <f t="shared" si="14"/>
        <v>0</v>
      </c>
      <c r="AN22" s="1">
        <f t="shared" si="15"/>
        <v>0</v>
      </c>
      <c r="AO22" s="13">
        <v>0.3</v>
      </c>
      <c r="AP22" s="1">
        <f t="shared" si="16"/>
        <v>0</v>
      </c>
      <c r="AQ22" s="1">
        <f t="shared" si="17"/>
        <v>0</v>
      </c>
      <c r="AS22" s="12">
        <v>46</v>
      </c>
      <c r="AT22" s="1">
        <f t="shared" si="18"/>
        <v>0</v>
      </c>
      <c r="AU22" s="1"/>
      <c r="AV22" s="1"/>
      <c r="AW22" s="52">
        <f t="shared" si="19"/>
        <v>0</v>
      </c>
      <c r="AX22" s="1">
        <f t="shared" si="20"/>
        <v>0</v>
      </c>
      <c r="AY22" s="1">
        <f t="shared" si="21"/>
        <v>0</v>
      </c>
      <c r="AZ22" s="13">
        <v>0.3</v>
      </c>
      <c r="BA22" s="1">
        <f t="shared" si="22"/>
        <v>0</v>
      </c>
      <c r="BB22" s="1">
        <f t="shared" si="23"/>
        <v>0</v>
      </c>
      <c r="BD22" s="12">
        <v>46</v>
      </c>
      <c r="BE22" s="1">
        <f t="shared" si="24"/>
        <v>0</v>
      </c>
      <c r="BF22" s="1"/>
      <c r="BG22" s="1"/>
      <c r="BH22" s="52">
        <f t="shared" si="25"/>
        <v>0</v>
      </c>
      <c r="BI22" s="1">
        <f t="shared" si="26"/>
        <v>0</v>
      </c>
      <c r="BJ22" s="1">
        <f t="shared" si="27"/>
        <v>0</v>
      </c>
      <c r="BK22" s="13">
        <v>0.3</v>
      </c>
      <c r="BL22" s="1">
        <f t="shared" si="28"/>
        <v>0</v>
      </c>
      <c r="BM22" s="1">
        <f t="shared" si="29"/>
        <v>0</v>
      </c>
      <c r="BN22" s="10"/>
      <c r="BO22" s="12">
        <v>46</v>
      </c>
      <c r="BP22" s="1">
        <f t="shared" si="30"/>
        <v>0</v>
      </c>
      <c r="BQ22" s="1"/>
      <c r="BR22" s="1"/>
      <c r="BS22" s="52">
        <f t="shared" si="31"/>
        <v>0</v>
      </c>
      <c r="BT22" s="1">
        <f t="shared" si="32"/>
        <v>0</v>
      </c>
      <c r="BU22" s="1">
        <f t="shared" si="33"/>
        <v>0</v>
      </c>
      <c r="BV22" s="13">
        <v>0.3</v>
      </c>
      <c r="BW22" s="1">
        <f t="shared" si="34"/>
        <v>0</v>
      </c>
      <c r="BX22" s="1">
        <f t="shared" si="35"/>
        <v>0</v>
      </c>
      <c r="BY22" s="10"/>
      <c r="BZ22" s="12">
        <v>46</v>
      </c>
      <c r="CA22" s="1">
        <f t="shared" si="36"/>
        <v>0</v>
      </c>
      <c r="CB22" s="1"/>
      <c r="CC22" s="1"/>
      <c r="CD22" s="52">
        <f t="shared" si="37"/>
        <v>0</v>
      </c>
      <c r="CE22" s="1">
        <f t="shared" si="38"/>
        <v>0</v>
      </c>
      <c r="CF22" s="1">
        <f t="shared" si="39"/>
        <v>0</v>
      </c>
      <c r="CG22" s="13">
        <v>0.3</v>
      </c>
      <c r="CH22" s="1">
        <f t="shared" si="40"/>
        <v>0</v>
      </c>
      <c r="CI22" s="1">
        <f t="shared" si="41"/>
        <v>0</v>
      </c>
      <c r="CJ22" s="10"/>
      <c r="CK22" s="12">
        <v>46</v>
      </c>
      <c r="CL22" s="1">
        <f t="shared" si="42"/>
        <v>0</v>
      </c>
      <c r="CM22" s="1"/>
      <c r="CN22" s="1"/>
      <c r="CO22" s="52">
        <f t="shared" si="43"/>
        <v>0</v>
      </c>
      <c r="CP22" s="1">
        <f t="shared" si="44"/>
        <v>0</v>
      </c>
      <c r="CQ22" s="1">
        <f t="shared" si="45"/>
        <v>0</v>
      </c>
      <c r="CR22" s="13">
        <v>0.3</v>
      </c>
      <c r="CS22" s="1">
        <f t="shared" si="46"/>
        <v>0</v>
      </c>
      <c r="CT22" s="1">
        <f t="shared" si="47"/>
        <v>0</v>
      </c>
      <c r="CU22" s="10"/>
      <c r="CV22" s="12">
        <v>46</v>
      </c>
      <c r="CW22" s="1">
        <f t="shared" si="48"/>
        <v>0</v>
      </c>
      <c r="CX22" s="1"/>
      <c r="CY22" s="1"/>
      <c r="CZ22" s="52">
        <f t="shared" si="49"/>
        <v>0</v>
      </c>
      <c r="DA22" s="1">
        <f t="shared" si="50"/>
        <v>0</v>
      </c>
      <c r="DB22" s="1">
        <f t="shared" si="51"/>
        <v>0</v>
      </c>
      <c r="DC22" s="13">
        <v>0.3</v>
      </c>
      <c r="DD22" s="1">
        <f t="shared" si="52"/>
        <v>0</v>
      </c>
      <c r="DE22" s="1">
        <f t="shared" si="53"/>
        <v>0</v>
      </c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</row>
    <row r="23" spans="1:126" ht="15" x14ac:dyDescent="0.25">
      <c r="A23" s="12">
        <v>47</v>
      </c>
      <c r="B23" s="1">
        <f>SUMIFS('BRZ SCH 8 Rates'!O:O,'BRZ SCH 8 Rates'!N:N,'AUC SCH 8 Accl CCA1.5multiplier'!A23)</f>
        <v>23403775.27610033</v>
      </c>
      <c r="C23" s="1">
        <f>SUMIFS('ERZ SCH 8 Rates '!Q:Q,'ERZ SCH 8 Rates '!P:P,'AUC SCH 8 Accl CCA1.5multiplier'!A23)</f>
        <v>29719227</v>
      </c>
      <c r="D23" s="1">
        <f>SUMIFS('GRZ SCH 8 Rates'!Q:Q,'GRZ SCH 8 Rates'!P:P,'AUC SCH 8 Accl CCA1.5multiplier'!A23)</f>
        <v>8667000</v>
      </c>
      <c r="E23" s="1">
        <f>SUMIFS('HRZ SCH 8 Rates'!Q:Q,'HRZ SCH 8 Rates'!P:P,'AUC SCH 8 Accl CCA1.5multiplier'!A23)</f>
        <v>43879116.723806672</v>
      </c>
      <c r="F23" s="1">
        <f>SUMIFS('PRZ SCH 8 Rates'!Q:Q,'PRZ SCH 8 Rates'!P:P,'AUC SCH 8 Accl CCA1.5multiplier'!A23)</f>
        <v>115305305</v>
      </c>
      <c r="G23" s="1">
        <f t="shared" si="0"/>
        <v>220974423.99990702</v>
      </c>
      <c r="H23" s="61" t="s">
        <v>49</v>
      </c>
      <c r="I23" s="1"/>
      <c r="J23" s="1"/>
      <c r="K23" s="1"/>
      <c r="L23" s="12">
        <v>47</v>
      </c>
      <c r="M23" s="1"/>
      <c r="N23" s="1"/>
      <c r="O23" s="1"/>
      <c r="P23" s="52">
        <f t="shared" si="1"/>
        <v>0</v>
      </c>
      <c r="Q23" s="1">
        <f t="shared" si="2"/>
        <v>0</v>
      </c>
      <c r="R23" s="1">
        <f t="shared" si="3"/>
        <v>0</v>
      </c>
      <c r="S23" s="13">
        <v>0.08</v>
      </c>
      <c r="T23" s="1">
        <f t="shared" si="4"/>
        <v>0</v>
      </c>
      <c r="U23" s="1">
        <f t="shared" si="5"/>
        <v>0</v>
      </c>
      <c r="W23" s="12">
        <v>47</v>
      </c>
      <c r="X23" s="1">
        <f t="shared" si="6"/>
        <v>0</v>
      </c>
      <c r="Y23" s="1"/>
      <c r="Z23" s="1"/>
      <c r="AA23" s="52">
        <f t="shared" si="7"/>
        <v>0</v>
      </c>
      <c r="AB23" s="1">
        <f t="shared" si="8"/>
        <v>0</v>
      </c>
      <c r="AC23" s="1">
        <f t="shared" si="9"/>
        <v>0</v>
      </c>
      <c r="AD23" s="13">
        <v>0.08</v>
      </c>
      <c r="AE23" s="1">
        <f t="shared" si="10"/>
        <v>0</v>
      </c>
      <c r="AF23" s="1">
        <f t="shared" si="11"/>
        <v>0</v>
      </c>
      <c r="AH23" s="12">
        <v>47</v>
      </c>
      <c r="AI23" s="1">
        <f t="shared" si="12"/>
        <v>0</v>
      </c>
      <c r="AJ23" s="1"/>
      <c r="AK23" s="1"/>
      <c r="AL23" s="52">
        <f t="shared" si="13"/>
        <v>0</v>
      </c>
      <c r="AM23" s="1">
        <f t="shared" si="14"/>
        <v>0</v>
      </c>
      <c r="AN23" s="1">
        <f t="shared" si="15"/>
        <v>0</v>
      </c>
      <c r="AO23" s="13">
        <v>0.08</v>
      </c>
      <c r="AP23" s="1">
        <f t="shared" si="16"/>
        <v>0</v>
      </c>
      <c r="AQ23" s="1">
        <f t="shared" si="17"/>
        <v>0</v>
      </c>
      <c r="AS23" s="12">
        <v>47</v>
      </c>
      <c r="AT23" s="1">
        <f t="shared" si="18"/>
        <v>0</v>
      </c>
      <c r="AU23" s="1"/>
      <c r="AV23" s="1"/>
      <c r="AW23" s="52">
        <f t="shared" si="19"/>
        <v>0</v>
      </c>
      <c r="AX23" s="1">
        <f t="shared" si="20"/>
        <v>0</v>
      </c>
      <c r="AY23" s="1">
        <f t="shared" si="21"/>
        <v>0</v>
      </c>
      <c r="AZ23" s="13">
        <v>0.08</v>
      </c>
      <c r="BA23" s="1">
        <f t="shared" si="22"/>
        <v>0</v>
      </c>
      <c r="BB23" s="1">
        <f t="shared" si="23"/>
        <v>0</v>
      </c>
      <c r="BD23" s="12">
        <v>47</v>
      </c>
      <c r="BE23" s="1">
        <f t="shared" si="24"/>
        <v>0</v>
      </c>
      <c r="BF23" s="1"/>
      <c r="BG23" s="1"/>
      <c r="BH23" s="52">
        <f t="shared" si="25"/>
        <v>0</v>
      </c>
      <c r="BI23" s="1">
        <f t="shared" si="26"/>
        <v>0</v>
      </c>
      <c r="BJ23" s="1">
        <f t="shared" si="27"/>
        <v>0</v>
      </c>
      <c r="BK23" s="13">
        <v>0.08</v>
      </c>
      <c r="BL23" s="1">
        <f t="shared" si="28"/>
        <v>0</v>
      </c>
      <c r="BM23" s="1">
        <f t="shared" si="29"/>
        <v>0</v>
      </c>
      <c r="BN23" s="10"/>
      <c r="BO23" s="12">
        <v>47</v>
      </c>
      <c r="BP23" s="1">
        <f t="shared" si="30"/>
        <v>0</v>
      </c>
      <c r="BQ23" s="1"/>
      <c r="BR23" s="1"/>
      <c r="BS23" s="52">
        <f t="shared" si="31"/>
        <v>0</v>
      </c>
      <c r="BT23" s="1">
        <f t="shared" si="32"/>
        <v>0</v>
      </c>
      <c r="BU23" s="1">
        <f t="shared" si="33"/>
        <v>0</v>
      </c>
      <c r="BV23" s="13">
        <v>0.08</v>
      </c>
      <c r="BW23" s="1">
        <f t="shared" si="34"/>
        <v>0</v>
      </c>
      <c r="BX23" s="1">
        <f t="shared" si="35"/>
        <v>0</v>
      </c>
      <c r="BY23" s="10"/>
      <c r="BZ23" s="12">
        <v>47</v>
      </c>
      <c r="CA23" s="1">
        <f t="shared" si="36"/>
        <v>0</v>
      </c>
      <c r="CB23" s="1"/>
      <c r="CC23" s="1"/>
      <c r="CD23" s="52">
        <f t="shared" si="37"/>
        <v>0</v>
      </c>
      <c r="CE23" s="1">
        <f t="shared" si="38"/>
        <v>0</v>
      </c>
      <c r="CF23" s="1">
        <f t="shared" si="39"/>
        <v>0</v>
      </c>
      <c r="CG23" s="13">
        <v>0.08</v>
      </c>
      <c r="CH23" s="1">
        <f t="shared" si="40"/>
        <v>0</v>
      </c>
      <c r="CI23" s="1">
        <f t="shared" si="41"/>
        <v>0</v>
      </c>
      <c r="CJ23" s="10"/>
      <c r="CK23" s="12">
        <v>47</v>
      </c>
      <c r="CL23" s="1">
        <f t="shared" si="42"/>
        <v>0</v>
      </c>
      <c r="CM23" s="1"/>
      <c r="CN23" s="1"/>
      <c r="CO23" s="52">
        <f t="shared" si="43"/>
        <v>0</v>
      </c>
      <c r="CP23" s="1">
        <f t="shared" si="44"/>
        <v>0</v>
      </c>
      <c r="CQ23" s="1">
        <f t="shared" si="45"/>
        <v>0</v>
      </c>
      <c r="CR23" s="13">
        <v>0.08</v>
      </c>
      <c r="CS23" s="1">
        <f t="shared" si="46"/>
        <v>0</v>
      </c>
      <c r="CT23" s="1">
        <f t="shared" si="47"/>
        <v>0</v>
      </c>
      <c r="CU23" s="10"/>
      <c r="CV23" s="12">
        <v>47</v>
      </c>
      <c r="CW23" s="1">
        <f t="shared" si="48"/>
        <v>0</v>
      </c>
      <c r="CX23" s="1"/>
      <c r="CY23" s="1"/>
      <c r="CZ23" s="52">
        <f t="shared" si="49"/>
        <v>0</v>
      </c>
      <c r="DA23" s="1">
        <f t="shared" si="50"/>
        <v>0</v>
      </c>
      <c r="DB23" s="1">
        <f t="shared" si="51"/>
        <v>0</v>
      </c>
      <c r="DC23" s="13">
        <v>0.08</v>
      </c>
      <c r="DD23" s="1">
        <f t="shared" si="52"/>
        <v>0</v>
      </c>
      <c r="DE23" s="1">
        <f t="shared" si="53"/>
        <v>0</v>
      </c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</row>
    <row r="24" spans="1:126" ht="15" x14ac:dyDescent="0.25">
      <c r="A24" s="12">
        <v>50</v>
      </c>
      <c r="B24" s="1">
        <f>SUMIFS('BRZ SCH 8 Rates'!O:O,'BRZ SCH 8 Rates'!N:N,'AUC SCH 8 Accl CCA1.5multiplier'!A24)</f>
        <v>0</v>
      </c>
      <c r="C24" s="1">
        <f>SUMIFS('ERZ SCH 8 Rates '!Q:Q,'ERZ SCH 8 Rates '!P:P,'AUC SCH 8 Accl CCA1.5multiplier'!A24)</f>
        <v>769199</v>
      </c>
      <c r="D24" s="1">
        <f>SUMIFS('GRZ SCH 8 Rates'!Q:Q,'GRZ SCH 8 Rates'!P:P,'AUC SCH 8 Accl CCA1.5multiplier'!A24)</f>
        <v>497000</v>
      </c>
      <c r="E24" s="1">
        <f>SUMIFS('HRZ SCH 8 Rates'!Q:Q,'HRZ SCH 8 Rates'!P:P,'AUC SCH 8 Accl CCA1.5multiplier'!A24)</f>
        <v>0</v>
      </c>
      <c r="F24" s="1">
        <f>SUMIFS('PRZ SCH 8 Rates'!Q:Q,'PRZ SCH 8 Rates'!P:P,'AUC SCH 8 Accl CCA1.5multiplier'!A24)</f>
        <v>2601000</v>
      </c>
      <c r="G24" s="1">
        <f t="shared" si="0"/>
        <v>3867199</v>
      </c>
      <c r="H24" s="61" t="s">
        <v>51</v>
      </c>
      <c r="I24" s="62">
        <v>0.55000000000000004</v>
      </c>
      <c r="J24" s="1"/>
      <c r="K24" s="1"/>
      <c r="L24" s="12">
        <v>50</v>
      </c>
      <c r="M24" s="1"/>
      <c r="N24" s="1"/>
      <c r="O24" s="1"/>
      <c r="P24" s="52">
        <f t="shared" si="1"/>
        <v>0</v>
      </c>
      <c r="Q24" s="1">
        <f t="shared" si="2"/>
        <v>0</v>
      </c>
      <c r="R24" s="1">
        <f t="shared" si="3"/>
        <v>0</v>
      </c>
      <c r="S24" s="13">
        <v>0.55000000000000004</v>
      </c>
      <c r="T24" s="1">
        <f t="shared" si="4"/>
        <v>0</v>
      </c>
      <c r="U24" s="1">
        <f t="shared" si="5"/>
        <v>0</v>
      </c>
      <c r="W24" s="12">
        <v>50</v>
      </c>
      <c r="X24" s="1">
        <f t="shared" si="6"/>
        <v>0</v>
      </c>
      <c r="Y24" s="1"/>
      <c r="Z24" s="1"/>
      <c r="AA24" s="52">
        <f t="shared" si="7"/>
        <v>0</v>
      </c>
      <c r="AB24" s="1">
        <f t="shared" si="8"/>
        <v>0</v>
      </c>
      <c r="AC24" s="1">
        <f t="shared" si="9"/>
        <v>0</v>
      </c>
      <c r="AD24" s="13">
        <v>0.55000000000000004</v>
      </c>
      <c r="AE24" s="1">
        <f t="shared" si="10"/>
        <v>0</v>
      </c>
      <c r="AF24" s="1">
        <f t="shared" si="11"/>
        <v>0</v>
      </c>
      <c r="AH24" s="12">
        <v>50</v>
      </c>
      <c r="AI24" s="1">
        <f t="shared" si="12"/>
        <v>0</v>
      </c>
      <c r="AJ24" s="1"/>
      <c r="AK24" s="1"/>
      <c r="AL24" s="52">
        <f t="shared" si="13"/>
        <v>0</v>
      </c>
      <c r="AM24" s="1">
        <f t="shared" si="14"/>
        <v>0</v>
      </c>
      <c r="AN24" s="1">
        <f t="shared" si="15"/>
        <v>0</v>
      </c>
      <c r="AO24" s="13">
        <v>0.55000000000000004</v>
      </c>
      <c r="AP24" s="1">
        <f t="shared" si="16"/>
        <v>0</v>
      </c>
      <c r="AQ24" s="1">
        <f t="shared" si="17"/>
        <v>0</v>
      </c>
      <c r="AS24" s="12">
        <v>50</v>
      </c>
      <c r="AT24" s="1">
        <f t="shared" si="18"/>
        <v>0</v>
      </c>
      <c r="AU24" s="1"/>
      <c r="AV24" s="1"/>
      <c r="AW24" s="52">
        <f t="shared" si="19"/>
        <v>0</v>
      </c>
      <c r="AX24" s="1">
        <f t="shared" si="20"/>
        <v>0</v>
      </c>
      <c r="AY24" s="1">
        <f t="shared" si="21"/>
        <v>0</v>
      </c>
      <c r="AZ24" s="13">
        <v>0.55000000000000004</v>
      </c>
      <c r="BA24" s="1">
        <f t="shared" si="22"/>
        <v>0</v>
      </c>
      <c r="BB24" s="1">
        <f t="shared" si="23"/>
        <v>0</v>
      </c>
      <c r="BD24" s="12">
        <v>50</v>
      </c>
      <c r="BE24" s="1">
        <f t="shared" si="24"/>
        <v>0</v>
      </c>
      <c r="BF24" s="1"/>
      <c r="BG24" s="1"/>
      <c r="BH24" s="52">
        <f t="shared" si="25"/>
        <v>0</v>
      </c>
      <c r="BI24" s="1">
        <f t="shared" si="26"/>
        <v>0</v>
      </c>
      <c r="BJ24" s="1">
        <f t="shared" si="27"/>
        <v>0</v>
      </c>
      <c r="BK24" s="13">
        <v>0.55000000000000004</v>
      </c>
      <c r="BL24" s="1">
        <f t="shared" si="28"/>
        <v>0</v>
      </c>
      <c r="BM24" s="1">
        <f t="shared" si="29"/>
        <v>0</v>
      </c>
      <c r="BN24" s="10"/>
      <c r="BO24" s="12">
        <v>50</v>
      </c>
      <c r="BP24" s="1">
        <f t="shared" si="30"/>
        <v>0</v>
      </c>
      <c r="BQ24" s="1"/>
      <c r="BR24" s="1"/>
      <c r="BS24" s="52">
        <f t="shared" si="31"/>
        <v>0</v>
      </c>
      <c r="BT24" s="1">
        <f t="shared" si="32"/>
        <v>0</v>
      </c>
      <c r="BU24" s="1">
        <f t="shared" si="33"/>
        <v>0</v>
      </c>
      <c r="BV24" s="13">
        <v>0.55000000000000004</v>
      </c>
      <c r="BW24" s="1">
        <f t="shared" si="34"/>
        <v>0</v>
      </c>
      <c r="BX24" s="1">
        <f t="shared" si="35"/>
        <v>0</v>
      </c>
      <c r="BY24" s="10"/>
      <c r="BZ24" s="12">
        <v>50</v>
      </c>
      <c r="CA24" s="1">
        <f t="shared" si="36"/>
        <v>0</v>
      </c>
      <c r="CB24" s="1"/>
      <c r="CC24" s="1"/>
      <c r="CD24" s="52">
        <f t="shared" si="37"/>
        <v>0</v>
      </c>
      <c r="CE24" s="1">
        <f t="shared" si="38"/>
        <v>0</v>
      </c>
      <c r="CF24" s="1">
        <f t="shared" si="39"/>
        <v>0</v>
      </c>
      <c r="CG24" s="13">
        <v>0.55000000000000004</v>
      </c>
      <c r="CH24" s="1">
        <f t="shared" si="40"/>
        <v>0</v>
      </c>
      <c r="CI24" s="1">
        <f t="shared" si="41"/>
        <v>0</v>
      </c>
      <c r="CJ24" s="10"/>
      <c r="CK24" s="12">
        <v>50</v>
      </c>
      <c r="CL24" s="1">
        <f t="shared" si="42"/>
        <v>0</v>
      </c>
      <c r="CM24" s="1"/>
      <c r="CN24" s="1"/>
      <c r="CO24" s="52">
        <f t="shared" si="43"/>
        <v>0</v>
      </c>
      <c r="CP24" s="1">
        <f t="shared" si="44"/>
        <v>0</v>
      </c>
      <c r="CQ24" s="1">
        <f t="shared" si="45"/>
        <v>0</v>
      </c>
      <c r="CR24" s="13">
        <v>0.55000000000000004</v>
      </c>
      <c r="CS24" s="1">
        <f t="shared" si="46"/>
        <v>0</v>
      </c>
      <c r="CT24" s="1">
        <f t="shared" si="47"/>
        <v>0</v>
      </c>
      <c r="CU24" s="10"/>
      <c r="CV24" s="12">
        <v>50</v>
      </c>
      <c r="CW24" s="1">
        <f t="shared" si="48"/>
        <v>0</v>
      </c>
      <c r="CX24" s="1"/>
      <c r="CY24" s="1"/>
      <c r="CZ24" s="52">
        <f t="shared" si="49"/>
        <v>0</v>
      </c>
      <c r="DA24" s="1">
        <f t="shared" si="50"/>
        <v>0</v>
      </c>
      <c r="DB24" s="1">
        <f t="shared" si="51"/>
        <v>0</v>
      </c>
      <c r="DC24" s="13">
        <v>0.55000000000000004</v>
      </c>
      <c r="DD24" s="1">
        <f t="shared" si="52"/>
        <v>0</v>
      </c>
      <c r="DE24" s="1">
        <f t="shared" si="53"/>
        <v>0</v>
      </c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</row>
    <row r="25" spans="1:126" ht="15" x14ac:dyDescent="0.25">
      <c r="A25" s="12">
        <v>52</v>
      </c>
      <c r="B25" s="1">
        <f>SUMIFS('BRZ SCH 8 Rates'!O:O,'BRZ SCH 8 Rates'!N:N,'AUC SCH 8 Accl CCA1.5multiplier'!A25)</f>
        <v>0</v>
      </c>
      <c r="C25" s="1">
        <f>SUMIFS('ERZ SCH 8 Rates '!Q:Q,'ERZ SCH 8 Rates '!P:P,'AUC SCH 8 Accl CCA1.5multiplier'!A25)</f>
        <v>0</v>
      </c>
      <c r="D25" s="1">
        <f>SUMIFS('GRZ SCH 8 Rates'!Q:Q,'GRZ SCH 8 Rates'!P:P,'AUC SCH 8 Accl CCA1.5multiplier'!A25)</f>
        <v>0</v>
      </c>
      <c r="E25" s="1">
        <f>SUMIFS('HRZ SCH 8 Rates'!Q:Q,'HRZ SCH 8 Rates'!P:P,'AUC SCH 8 Accl CCA1.5multiplier'!A25)</f>
        <v>1518199.9999999923</v>
      </c>
      <c r="F25" s="1">
        <f>SUMIFS('PRZ SCH 8 Rates'!Q:Q,'PRZ SCH 8 Rates'!P:P,'AUC SCH 8 Accl CCA1.5multiplier'!A25)</f>
        <v>0</v>
      </c>
      <c r="G25" s="1">
        <f t="shared" si="0"/>
        <v>1518199.9999999923</v>
      </c>
      <c r="H25" s="61" t="s">
        <v>51</v>
      </c>
      <c r="I25" s="62">
        <v>0.55000000000000004</v>
      </c>
      <c r="J25" s="1"/>
      <c r="K25" s="1"/>
      <c r="L25" s="12">
        <v>52</v>
      </c>
      <c r="M25" s="1"/>
      <c r="N25" s="1"/>
      <c r="O25" s="1"/>
      <c r="P25" s="52">
        <f t="shared" si="1"/>
        <v>0</v>
      </c>
      <c r="Q25" s="1">
        <f t="shared" si="2"/>
        <v>0</v>
      </c>
      <c r="R25" s="1">
        <f t="shared" si="3"/>
        <v>0</v>
      </c>
      <c r="S25" s="13">
        <v>0.55000000000000004</v>
      </c>
      <c r="T25" s="1">
        <f t="shared" si="4"/>
        <v>0</v>
      </c>
      <c r="U25" s="1">
        <f t="shared" si="5"/>
        <v>0</v>
      </c>
      <c r="W25" s="12">
        <v>52</v>
      </c>
      <c r="X25" s="1">
        <f t="shared" si="6"/>
        <v>0</v>
      </c>
      <c r="Y25" s="1"/>
      <c r="Z25" s="1"/>
      <c r="AA25" s="52">
        <f t="shared" si="7"/>
        <v>0</v>
      </c>
      <c r="AB25" s="1">
        <f t="shared" si="8"/>
        <v>0</v>
      </c>
      <c r="AC25" s="1">
        <f t="shared" si="9"/>
        <v>0</v>
      </c>
      <c r="AD25" s="13">
        <v>0.55000000000000004</v>
      </c>
      <c r="AE25" s="1">
        <f t="shared" si="10"/>
        <v>0</v>
      </c>
      <c r="AF25" s="1">
        <f t="shared" si="11"/>
        <v>0</v>
      </c>
      <c r="AH25" s="12">
        <v>52</v>
      </c>
      <c r="AI25" s="1">
        <f t="shared" si="12"/>
        <v>0</v>
      </c>
      <c r="AJ25" s="1"/>
      <c r="AK25" s="1"/>
      <c r="AL25" s="52">
        <f t="shared" si="13"/>
        <v>0</v>
      </c>
      <c r="AM25" s="1">
        <f t="shared" si="14"/>
        <v>0</v>
      </c>
      <c r="AN25" s="1">
        <f t="shared" si="15"/>
        <v>0</v>
      </c>
      <c r="AO25" s="13">
        <v>0.55000000000000004</v>
      </c>
      <c r="AP25" s="1">
        <f t="shared" si="16"/>
        <v>0</v>
      </c>
      <c r="AQ25" s="1">
        <f t="shared" si="17"/>
        <v>0</v>
      </c>
      <c r="AS25" s="12">
        <v>52</v>
      </c>
      <c r="AT25" s="1">
        <f t="shared" si="18"/>
        <v>0</v>
      </c>
      <c r="AU25" s="1"/>
      <c r="AV25" s="1"/>
      <c r="AW25" s="52">
        <f t="shared" si="19"/>
        <v>0</v>
      </c>
      <c r="AX25" s="1">
        <f t="shared" si="20"/>
        <v>0</v>
      </c>
      <c r="AY25" s="1">
        <f t="shared" si="21"/>
        <v>0</v>
      </c>
      <c r="AZ25" s="13">
        <v>0.55000000000000004</v>
      </c>
      <c r="BA25" s="1">
        <f t="shared" si="22"/>
        <v>0</v>
      </c>
      <c r="BB25" s="1">
        <f t="shared" si="23"/>
        <v>0</v>
      </c>
      <c r="BD25" s="12">
        <v>52</v>
      </c>
      <c r="BE25" s="1">
        <f t="shared" si="24"/>
        <v>0</v>
      </c>
      <c r="BF25" s="1"/>
      <c r="BG25" s="1"/>
      <c r="BH25" s="52">
        <f t="shared" si="25"/>
        <v>0</v>
      </c>
      <c r="BI25" s="1">
        <f t="shared" si="26"/>
        <v>0</v>
      </c>
      <c r="BJ25" s="1">
        <f t="shared" si="27"/>
        <v>0</v>
      </c>
      <c r="BK25" s="13">
        <v>0.55000000000000004</v>
      </c>
      <c r="BL25" s="1">
        <f t="shared" si="28"/>
        <v>0</v>
      </c>
      <c r="BM25" s="1">
        <f t="shared" si="29"/>
        <v>0</v>
      </c>
      <c r="BN25" s="10"/>
      <c r="BO25" s="12">
        <v>52</v>
      </c>
      <c r="BP25" s="1">
        <f t="shared" si="30"/>
        <v>0</v>
      </c>
      <c r="BQ25" s="1"/>
      <c r="BR25" s="1"/>
      <c r="BS25" s="52">
        <f t="shared" si="31"/>
        <v>0</v>
      </c>
      <c r="BT25" s="1">
        <f t="shared" si="32"/>
        <v>0</v>
      </c>
      <c r="BU25" s="1">
        <f t="shared" si="33"/>
        <v>0</v>
      </c>
      <c r="BV25" s="13">
        <v>0.55000000000000004</v>
      </c>
      <c r="BW25" s="1">
        <f t="shared" si="34"/>
        <v>0</v>
      </c>
      <c r="BX25" s="1">
        <f t="shared" si="35"/>
        <v>0</v>
      </c>
      <c r="BY25" s="10"/>
      <c r="BZ25" s="12">
        <v>52</v>
      </c>
      <c r="CA25" s="1">
        <f t="shared" si="36"/>
        <v>0</v>
      </c>
      <c r="CB25" s="1"/>
      <c r="CC25" s="1"/>
      <c r="CD25" s="52">
        <f t="shared" si="37"/>
        <v>0</v>
      </c>
      <c r="CE25" s="1">
        <f t="shared" si="38"/>
        <v>0</v>
      </c>
      <c r="CF25" s="1">
        <f t="shared" si="39"/>
        <v>0</v>
      </c>
      <c r="CG25" s="13">
        <v>0.55000000000000004</v>
      </c>
      <c r="CH25" s="1">
        <f t="shared" si="40"/>
        <v>0</v>
      </c>
      <c r="CI25" s="1">
        <f t="shared" si="41"/>
        <v>0</v>
      </c>
      <c r="CJ25" s="10"/>
      <c r="CK25" s="12">
        <v>52</v>
      </c>
      <c r="CL25" s="1">
        <f t="shared" si="42"/>
        <v>0</v>
      </c>
      <c r="CM25" s="1"/>
      <c r="CN25" s="1"/>
      <c r="CO25" s="52">
        <f t="shared" si="43"/>
        <v>0</v>
      </c>
      <c r="CP25" s="1">
        <f t="shared" si="44"/>
        <v>0</v>
      </c>
      <c r="CQ25" s="1">
        <f t="shared" si="45"/>
        <v>0</v>
      </c>
      <c r="CR25" s="13">
        <v>0.55000000000000004</v>
      </c>
      <c r="CS25" s="1">
        <f t="shared" si="46"/>
        <v>0</v>
      </c>
      <c r="CT25" s="1">
        <f t="shared" si="47"/>
        <v>0</v>
      </c>
      <c r="CU25" s="10"/>
      <c r="CV25" s="12">
        <v>52</v>
      </c>
      <c r="CW25" s="1">
        <f t="shared" si="48"/>
        <v>0</v>
      </c>
      <c r="CX25" s="1"/>
      <c r="CY25" s="1"/>
      <c r="CZ25" s="52">
        <f t="shared" si="49"/>
        <v>0</v>
      </c>
      <c r="DA25" s="1">
        <f t="shared" si="50"/>
        <v>0</v>
      </c>
      <c r="DB25" s="1">
        <f t="shared" si="51"/>
        <v>0</v>
      </c>
      <c r="DC25" s="13">
        <v>0.55000000000000004</v>
      </c>
      <c r="DD25" s="1">
        <f t="shared" si="52"/>
        <v>0</v>
      </c>
      <c r="DE25" s="1">
        <f t="shared" si="53"/>
        <v>0</v>
      </c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</row>
    <row r="26" spans="1:126" ht="15" x14ac:dyDescent="0.25">
      <c r="A26" s="12">
        <v>95</v>
      </c>
      <c r="B26" s="1">
        <f>SUMIFS('BRZ SCH 8 Rates'!O:O,'BRZ SCH 8 Rates'!N:N,'AUC SCH 8 Accl CCA1.5multiplier'!A26)</f>
        <v>0</v>
      </c>
      <c r="C26" s="1">
        <f>SUMIFS('ERZ SCH 8 Rates '!Q:Q,'ERZ SCH 8 Rates '!P:P,'AUC SCH 8 Accl CCA1.5multiplier'!A26)</f>
        <v>0</v>
      </c>
      <c r="D26" s="1">
        <f>SUMIFS('GRZ SCH 8 Rates'!Q:Q,'GRZ SCH 8 Rates'!P:P,'AUC SCH 8 Accl CCA1.5multiplier'!A26)</f>
        <v>0</v>
      </c>
      <c r="E26" s="1">
        <f>SUMIFS('HRZ SCH 8 Rates'!Q:Q,'HRZ SCH 8 Rates'!P:P,'AUC SCH 8 Accl CCA1.5multiplier'!A26)</f>
        <v>0</v>
      </c>
      <c r="F26" s="1">
        <f>SUMIFS('PRZ SCH 8 Rates'!Q:Q,'PRZ SCH 8 Rates'!P:P,'AUC SCH 8 Accl CCA1.5multiplier'!A26)</f>
        <v>0</v>
      </c>
      <c r="G26" s="1">
        <f t="shared" si="0"/>
        <v>0</v>
      </c>
      <c r="H26" s="1"/>
      <c r="I26" s="1"/>
      <c r="J26" s="1"/>
      <c r="K26" s="1"/>
      <c r="L26" s="12">
        <v>95</v>
      </c>
      <c r="M26" s="1"/>
      <c r="N26" s="1"/>
      <c r="O26" s="1"/>
      <c r="P26" s="52">
        <f t="shared" si="1"/>
        <v>0</v>
      </c>
      <c r="Q26" s="1">
        <f t="shared" si="2"/>
        <v>0</v>
      </c>
      <c r="R26" s="1">
        <f t="shared" si="3"/>
        <v>0</v>
      </c>
      <c r="S26" s="13">
        <v>0</v>
      </c>
      <c r="T26" s="1">
        <f t="shared" si="4"/>
        <v>0</v>
      </c>
      <c r="U26" s="1">
        <f t="shared" si="5"/>
        <v>0</v>
      </c>
      <c r="W26" s="12">
        <v>95</v>
      </c>
      <c r="X26" s="1">
        <f t="shared" si="6"/>
        <v>0</v>
      </c>
      <c r="Y26" s="1"/>
      <c r="Z26" s="1"/>
      <c r="AA26" s="52">
        <f t="shared" si="7"/>
        <v>0</v>
      </c>
      <c r="AB26" s="1">
        <f t="shared" si="8"/>
        <v>0</v>
      </c>
      <c r="AC26" s="1">
        <f t="shared" si="9"/>
        <v>0</v>
      </c>
      <c r="AD26" s="13">
        <v>0</v>
      </c>
      <c r="AE26" s="1">
        <f t="shared" si="10"/>
        <v>0</v>
      </c>
      <c r="AF26" s="1">
        <f t="shared" si="11"/>
        <v>0</v>
      </c>
      <c r="AH26" s="12">
        <v>95</v>
      </c>
      <c r="AI26" s="1">
        <f t="shared" si="12"/>
        <v>0</v>
      </c>
      <c r="AJ26" s="1"/>
      <c r="AK26" s="1"/>
      <c r="AL26" s="52">
        <f t="shared" si="13"/>
        <v>0</v>
      </c>
      <c r="AM26" s="1">
        <f t="shared" si="14"/>
        <v>0</v>
      </c>
      <c r="AN26" s="1">
        <f t="shared" si="15"/>
        <v>0</v>
      </c>
      <c r="AO26" s="13">
        <v>0</v>
      </c>
      <c r="AP26" s="1">
        <f t="shared" si="16"/>
        <v>0</v>
      </c>
      <c r="AQ26" s="1">
        <f t="shared" si="17"/>
        <v>0</v>
      </c>
      <c r="AS26" s="12">
        <v>95</v>
      </c>
      <c r="AT26" s="1">
        <f t="shared" si="18"/>
        <v>0</v>
      </c>
      <c r="AU26" s="1"/>
      <c r="AV26" s="1"/>
      <c r="AW26" s="52">
        <f t="shared" si="19"/>
        <v>0</v>
      </c>
      <c r="AX26" s="1">
        <f t="shared" si="20"/>
        <v>0</v>
      </c>
      <c r="AY26" s="1">
        <f t="shared" si="21"/>
        <v>0</v>
      </c>
      <c r="AZ26" s="13">
        <v>0</v>
      </c>
      <c r="BA26" s="1">
        <f t="shared" si="22"/>
        <v>0</v>
      </c>
      <c r="BB26" s="1">
        <f t="shared" si="23"/>
        <v>0</v>
      </c>
      <c r="BD26" s="12">
        <v>95</v>
      </c>
      <c r="BE26" s="1">
        <f t="shared" si="24"/>
        <v>0</v>
      </c>
      <c r="BF26" s="1"/>
      <c r="BG26" s="1"/>
      <c r="BH26" s="52">
        <f t="shared" si="25"/>
        <v>0</v>
      </c>
      <c r="BI26" s="1">
        <f t="shared" si="26"/>
        <v>0</v>
      </c>
      <c r="BJ26" s="1">
        <f t="shared" si="27"/>
        <v>0</v>
      </c>
      <c r="BK26" s="13">
        <v>0</v>
      </c>
      <c r="BL26" s="1">
        <f t="shared" si="28"/>
        <v>0</v>
      </c>
      <c r="BM26" s="1">
        <f t="shared" si="29"/>
        <v>0</v>
      </c>
      <c r="BN26" s="10"/>
      <c r="BO26" s="12">
        <v>95</v>
      </c>
      <c r="BP26" s="1">
        <f t="shared" si="30"/>
        <v>0</v>
      </c>
      <c r="BQ26" s="1"/>
      <c r="BR26" s="1"/>
      <c r="BS26" s="52">
        <f t="shared" si="31"/>
        <v>0</v>
      </c>
      <c r="BT26" s="1">
        <f t="shared" si="32"/>
        <v>0</v>
      </c>
      <c r="BU26" s="1">
        <f t="shared" si="33"/>
        <v>0</v>
      </c>
      <c r="BV26" s="13">
        <v>0</v>
      </c>
      <c r="BW26" s="1">
        <f t="shared" si="34"/>
        <v>0</v>
      </c>
      <c r="BX26" s="1">
        <f t="shared" si="35"/>
        <v>0</v>
      </c>
      <c r="BY26" s="10"/>
      <c r="BZ26" s="12">
        <v>95</v>
      </c>
      <c r="CA26" s="1">
        <f t="shared" si="36"/>
        <v>0</v>
      </c>
      <c r="CB26" s="1"/>
      <c r="CC26" s="1"/>
      <c r="CD26" s="52">
        <f t="shared" si="37"/>
        <v>0</v>
      </c>
      <c r="CE26" s="1">
        <f t="shared" si="38"/>
        <v>0</v>
      </c>
      <c r="CF26" s="1">
        <f t="shared" si="39"/>
        <v>0</v>
      </c>
      <c r="CG26" s="13">
        <v>0</v>
      </c>
      <c r="CH26" s="1">
        <f t="shared" si="40"/>
        <v>0</v>
      </c>
      <c r="CI26" s="1">
        <f t="shared" si="41"/>
        <v>0</v>
      </c>
      <c r="CJ26" s="10"/>
      <c r="CK26" s="12">
        <v>95</v>
      </c>
      <c r="CL26" s="1">
        <f t="shared" si="42"/>
        <v>0</v>
      </c>
      <c r="CM26" s="1"/>
      <c r="CN26" s="1"/>
      <c r="CO26" s="52">
        <f t="shared" si="43"/>
        <v>0</v>
      </c>
      <c r="CP26" s="1">
        <f t="shared" si="44"/>
        <v>0</v>
      </c>
      <c r="CQ26" s="1">
        <f t="shared" si="45"/>
        <v>0</v>
      </c>
      <c r="CR26" s="13">
        <v>0</v>
      </c>
      <c r="CS26" s="1">
        <f t="shared" si="46"/>
        <v>0</v>
      </c>
      <c r="CT26" s="1">
        <f t="shared" si="47"/>
        <v>0</v>
      </c>
      <c r="CU26" s="10"/>
      <c r="CV26" s="12">
        <v>95</v>
      </c>
      <c r="CW26" s="1">
        <f t="shared" si="48"/>
        <v>0</v>
      </c>
      <c r="CX26" s="1"/>
      <c r="CY26" s="1"/>
      <c r="CZ26" s="52">
        <f t="shared" si="49"/>
        <v>0</v>
      </c>
      <c r="DA26" s="1">
        <f t="shared" si="50"/>
        <v>0</v>
      </c>
      <c r="DB26" s="1">
        <f t="shared" si="51"/>
        <v>0</v>
      </c>
      <c r="DC26" s="13">
        <v>0</v>
      </c>
      <c r="DD26" s="1">
        <f t="shared" si="52"/>
        <v>0</v>
      </c>
      <c r="DE26" s="1">
        <f t="shared" si="53"/>
        <v>0</v>
      </c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</row>
    <row r="27" spans="1:126" ht="15" x14ac:dyDescent="0.25">
      <c r="C27" s="1"/>
      <c r="D27" s="1"/>
      <c r="E27" s="1"/>
      <c r="F27" s="1"/>
      <c r="G27" s="1"/>
      <c r="H27" s="1"/>
      <c r="I27" s="1"/>
      <c r="J27" s="1"/>
      <c r="K27" s="1"/>
      <c r="M27" s="1"/>
      <c r="N27" s="1"/>
      <c r="O27" s="1"/>
      <c r="P27" s="52">
        <f t="shared" si="1"/>
        <v>0</v>
      </c>
      <c r="Q27" s="1">
        <f t="shared" si="2"/>
        <v>0</v>
      </c>
      <c r="R27" s="1">
        <f t="shared" si="3"/>
        <v>0</v>
      </c>
      <c r="S27" s="1"/>
      <c r="T27" s="1">
        <f t="shared" si="4"/>
        <v>0</v>
      </c>
      <c r="U27" s="1">
        <f t="shared" si="5"/>
        <v>0</v>
      </c>
      <c r="X27" s="1">
        <f t="shared" si="6"/>
        <v>0</v>
      </c>
      <c r="Y27" s="1"/>
      <c r="Z27" s="1"/>
      <c r="AA27" s="52">
        <f t="shared" si="7"/>
        <v>0</v>
      </c>
      <c r="AB27" s="1">
        <f t="shared" si="8"/>
        <v>0</v>
      </c>
      <c r="AC27" s="1">
        <f t="shared" si="9"/>
        <v>0</v>
      </c>
      <c r="AD27" s="1"/>
      <c r="AE27" s="1">
        <f t="shared" si="10"/>
        <v>0</v>
      </c>
      <c r="AF27" s="1">
        <f t="shared" si="11"/>
        <v>0</v>
      </c>
      <c r="AI27" s="1">
        <f t="shared" si="12"/>
        <v>0</v>
      </c>
      <c r="AJ27" s="1"/>
      <c r="AK27" s="1"/>
      <c r="AL27" s="52">
        <f t="shared" si="13"/>
        <v>0</v>
      </c>
      <c r="AM27" s="1">
        <f t="shared" si="14"/>
        <v>0</v>
      </c>
      <c r="AN27" s="1">
        <f t="shared" si="15"/>
        <v>0</v>
      </c>
      <c r="AO27" s="1"/>
      <c r="AP27" s="1">
        <f t="shared" si="16"/>
        <v>0</v>
      </c>
      <c r="AQ27" s="1">
        <f t="shared" si="17"/>
        <v>0</v>
      </c>
      <c r="AT27" s="1">
        <f t="shared" si="18"/>
        <v>0</v>
      </c>
      <c r="AU27" s="1"/>
      <c r="AV27" s="1"/>
      <c r="AW27" s="52">
        <f t="shared" si="19"/>
        <v>0</v>
      </c>
      <c r="AX27" s="1">
        <f t="shared" si="20"/>
        <v>0</v>
      </c>
      <c r="AY27" s="1">
        <f t="shared" si="21"/>
        <v>0</v>
      </c>
      <c r="AZ27" s="1"/>
      <c r="BA27" s="1">
        <f t="shared" si="22"/>
        <v>0</v>
      </c>
      <c r="BB27" s="1">
        <f t="shared" si="23"/>
        <v>0</v>
      </c>
      <c r="BE27" s="1">
        <f t="shared" si="24"/>
        <v>0</v>
      </c>
      <c r="BF27" s="1"/>
      <c r="BG27" s="1"/>
      <c r="BH27" s="52">
        <f t="shared" si="25"/>
        <v>0</v>
      </c>
      <c r="BI27" s="1">
        <f t="shared" si="26"/>
        <v>0</v>
      </c>
      <c r="BJ27" s="1">
        <f t="shared" si="27"/>
        <v>0</v>
      </c>
      <c r="BK27" s="1"/>
      <c r="BL27" s="1">
        <f t="shared" si="28"/>
        <v>0</v>
      </c>
      <c r="BM27" s="1">
        <f t="shared" si="29"/>
        <v>0</v>
      </c>
      <c r="BN27" s="10"/>
      <c r="BP27" s="1">
        <f t="shared" si="30"/>
        <v>0</v>
      </c>
      <c r="BQ27" s="1"/>
      <c r="BR27" s="1"/>
      <c r="BS27" s="52">
        <f t="shared" si="31"/>
        <v>0</v>
      </c>
      <c r="BT27" s="1">
        <f t="shared" si="32"/>
        <v>0</v>
      </c>
      <c r="BU27" s="1">
        <f t="shared" si="33"/>
        <v>0</v>
      </c>
      <c r="BV27" s="1"/>
      <c r="BW27" s="1">
        <f t="shared" si="34"/>
        <v>0</v>
      </c>
      <c r="BX27" s="1">
        <f t="shared" si="35"/>
        <v>0</v>
      </c>
      <c r="BY27" s="10"/>
      <c r="CA27" s="1">
        <f t="shared" si="36"/>
        <v>0</v>
      </c>
      <c r="CB27" s="1"/>
      <c r="CC27" s="1"/>
      <c r="CD27" s="52">
        <f t="shared" si="37"/>
        <v>0</v>
      </c>
      <c r="CE27" s="1">
        <f t="shared" si="38"/>
        <v>0</v>
      </c>
      <c r="CF27" s="1">
        <f t="shared" si="39"/>
        <v>0</v>
      </c>
      <c r="CG27" s="1"/>
      <c r="CH27" s="1">
        <f t="shared" si="40"/>
        <v>0</v>
      </c>
      <c r="CI27" s="1">
        <f t="shared" si="41"/>
        <v>0</v>
      </c>
      <c r="CJ27" s="10"/>
      <c r="CL27" s="1">
        <f t="shared" si="42"/>
        <v>0</v>
      </c>
      <c r="CM27" s="1"/>
      <c r="CN27" s="1"/>
      <c r="CO27" s="52">
        <f t="shared" si="43"/>
        <v>0</v>
      </c>
      <c r="CP27" s="1">
        <f t="shared" si="44"/>
        <v>0</v>
      </c>
      <c r="CQ27" s="1">
        <f t="shared" si="45"/>
        <v>0</v>
      </c>
      <c r="CR27" s="1"/>
      <c r="CS27" s="1">
        <f t="shared" si="46"/>
        <v>0</v>
      </c>
      <c r="CT27" s="1">
        <f t="shared" si="47"/>
        <v>0</v>
      </c>
      <c r="CU27" s="10"/>
      <c r="CW27" s="1">
        <f t="shared" si="48"/>
        <v>0</v>
      </c>
      <c r="CX27" s="1"/>
      <c r="CY27" s="1"/>
      <c r="CZ27" s="52">
        <f t="shared" si="49"/>
        <v>0</v>
      </c>
      <c r="DA27" s="1">
        <f t="shared" si="50"/>
        <v>0</v>
      </c>
      <c r="DB27" s="1">
        <f t="shared" si="51"/>
        <v>0</v>
      </c>
      <c r="DC27" s="1"/>
      <c r="DD27" s="1">
        <f t="shared" si="52"/>
        <v>0</v>
      </c>
      <c r="DE27" s="1">
        <f t="shared" si="53"/>
        <v>0</v>
      </c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</row>
    <row r="28" spans="1:126" ht="15" x14ac:dyDescent="0.25">
      <c r="C28" s="1"/>
      <c r="D28" s="1"/>
      <c r="E28" s="1"/>
      <c r="F28" s="1"/>
      <c r="G28" s="1"/>
      <c r="H28" s="1"/>
      <c r="I28" s="1"/>
      <c r="J28" s="1"/>
      <c r="K28" s="1"/>
      <c r="M28" s="1"/>
      <c r="N28" s="1"/>
      <c r="O28" s="1"/>
      <c r="P28" s="52">
        <f t="shared" si="1"/>
        <v>0</v>
      </c>
      <c r="Q28" s="1">
        <f t="shared" si="2"/>
        <v>0</v>
      </c>
      <c r="R28" s="1">
        <f t="shared" si="3"/>
        <v>0</v>
      </c>
      <c r="S28" s="1"/>
      <c r="T28" s="1">
        <f t="shared" si="4"/>
        <v>0</v>
      </c>
      <c r="U28" s="1">
        <f t="shared" si="5"/>
        <v>0</v>
      </c>
      <c r="X28" s="1">
        <f t="shared" si="6"/>
        <v>0</v>
      </c>
      <c r="Y28" s="1"/>
      <c r="Z28" s="1"/>
      <c r="AA28" s="52">
        <f t="shared" si="7"/>
        <v>0</v>
      </c>
      <c r="AB28" s="1">
        <f t="shared" si="8"/>
        <v>0</v>
      </c>
      <c r="AC28" s="1">
        <f t="shared" si="9"/>
        <v>0</v>
      </c>
      <c r="AD28" s="1"/>
      <c r="AE28" s="1">
        <f t="shared" si="10"/>
        <v>0</v>
      </c>
      <c r="AF28" s="1">
        <f t="shared" si="11"/>
        <v>0</v>
      </c>
      <c r="AI28" s="1">
        <f t="shared" si="12"/>
        <v>0</v>
      </c>
      <c r="AJ28" s="1"/>
      <c r="AK28" s="1"/>
      <c r="AL28" s="52">
        <f t="shared" si="13"/>
        <v>0</v>
      </c>
      <c r="AM28" s="1">
        <f t="shared" si="14"/>
        <v>0</v>
      </c>
      <c r="AN28" s="1">
        <f t="shared" si="15"/>
        <v>0</v>
      </c>
      <c r="AO28" s="1"/>
      <c r="AP28" s="1">
        <f t="shared" si="16"/>
        <v>0</v>
      </c>
      <c r="AQ28" s="1">
        <f t="shared" si="17"/>
        <v>0</v>
      </c>
      <c r="AT28" s="1">
        <f t="shared" si="18"/>
        <v>0</v>
      </c>
      <c r="AU28" s="1"/>
      <c r="AV28" s="1"/>
      <c r="AW28" s="52">
        <f t="shared" si="19"/>
        <v>0</v>
      </c>
      <c r="AX28" s="1">
        <f t="shared" si="20"/>
        <v>0</v>
      </c>
      <c r="AY28" s="1">
        <f t="shared" si="21"/>
        <v>0</v>
      </c>
      <c r="AZ28" s="1"/>
      <c r="BA28" s="1">
        <f t="shared" si="22"/>
        <v>0</v>
      </c>
      <c r="BB28" s="1">
        <f t="shared" si="23"/>
        <v>0</v>
      </c>
      <c r="BE28" s="1">
        <f t="shared" si="24"/>
        <v>0</v>
      </c>
      <c r="BF28" s="1"/>
      <c r="BG28" s="1"/>
      <c r="BH28" s="52">
        <f t="shared" si="25"/>
        <v>0</v>
      </c>
      <c r="BI28" s="1">
        <f t="shared" si="26"/>
        <v>0</v>
      </c>
      <c r="BJ28" s="1">
        <f t="shared" si="27"/>
        <v>0</v>
      </c>
      <c r="BK28" s="1"/>
      <c r="BL28" s="1">
        <f t="shared" si="28"/>
        <v>0</v>
      </c>
      <c r="BM28" s="1">
        <f t="shared" si="29"/>
        <v>0</v>
      </c>
      <c r="BN28" s="10"/>
      <c r="BP28" s="1">
        <f t="shared" si="30"/>
        <v>0</v>
      </c>
      <c r="BQ28" s="1"/>
      <c r="BR28" s="1"/>
      <c r="BS28" s="52">
        <f t="shared" si="31"/>
        <v>0</v>
      </c>
      <c r="BT28" s="1">
        <f t="shared" si="32"/>
        <v>0</v>
      </c>
      <c r="BU28" s="1">
        <f t="shared" si="33"/>
        <v>0</v>
      </c>
      <c r="BV28" s="1"/>
      <c r="BW28" s="1">
        <f t="shared" si="34"/>
        <v>0</v>
      </c>
      <c r="BX28" s="1">
        <f t="shared" si="35"/>
        <v>0</v>
      </c>
      <c r="BY28" s="10"/>
      <c r="CA28" s="1">
        <f t="shared" si="36"/>
        <v>0</v>
      </c>
      <c r="CB28" s="1"/>
      <c r="CC28" s="1"/>
      <c r="CD28" s="52">
        <f t="shared" si="37"/>
        <v>0</v>
      </c>
      <c r="CE28" s="1">
        <f t="shared" si="38"/>
        <v>0</v>
      </c>
      <c r="CF28" s="1">
        <f t="shared" si="39"/>
        <v>0</v>
      </c>
      <c r="CG28" s="1"/>
      <c r="CH28" s="1">
        <f t="shared" si="40"/>
        <v>0</v>
      </c>
      <c r="CI28" s="1">
        <f t="shared" si="41"/>
        <v>0</v>
      </c>
      <c r="CJ28" s="10"/>
      <c r="CL28" s="1">
        <f t="shared" si="42"/>
        <v>0</v>
      </c>
      <c r="CM28" s="1"/>
      <c r="CN28" s="1"/>
      <c r="CO28" s="52">
        <f t="shared" si="43"/>
        <v>0</v>
      </c>
      <c r="CP28" s="1">
        <f t="shared" si="44"/>
        <v>0</v>
      </c>
      <c r="CQ28" s="1">
        <f t="shared" si="45"/>
        <v>0</v>
      </c>
      <c r="CR28" s="1"/>
      <c r="CS28" s="1">
        <f t="shared" si="46"/>
        <v>0</v>
      </c>
      <c r="CT28" s="1">
        <f t="shared" si="47"/>
        <v>0</v>
      </c>
      <c r="CU28" s="10"/>
      <c r="CW28" s="1">
        <f t="shared" si="48"/>
        <v>0</v>
      </c>
      <c r="CX28" s="1"/>
      <c r="CY28" s="1"/>
      <c r="CZ28" s="52">
        <f t="shared" si="49"/>
        <v>0</v>
      </c>
      <c r="DA28" s="1">
        <f t="shared" si="50"/>
        <v>0</v>
      </c>
      <c r="DB28" s="1">
        <f t="shared" si="51"/>
        <v>0</v>
      </c>
      <c r="DC28" s="1"/>
      <c r="DD28" s="1">
        <f t="shared" si="52"/>
        <v>0</v>
      </c>
      <c r="DE28" s="1">
        <f t="shared" si="53"/>
        <v>0</v>
      </c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</row>
    <row r="29" spans="1:126" ht="15" x14ac:dyDescent="0.25">
      <c r="A29" t="s">
        <v>36</v>
      </c>
      <c r="B29" s="1">
        <f t="shared" ref="B29:G29" si="54">SUM(B5:B28)</f>
        <v>27805751.88783019</v>
      </c>
      <c r="C29" s="1">
        <f t="shared" si="54"/>
        <v>45801776</v>
      </c>
      <c r="D29" s="1">
        <f t="shared" si="54"/>
        <v>10863000</v>
      </c>
      <c r="E29" s="1">
        <f t="shared" si="54"/>
        <v>48915016.728606671</v>
      </c>
      <c r="F29" s="1">
        <f t="shared" si="54"/>
        <v>130707205</v>
      </c>
      <c r="G29" s="1">
        <f t="shared" si="54"/>
        <v>264092749.6164369</v>
      </c>
      <c r="H29" s="1"/>
      <c r="I29" s="1"/>
      <c r="J29" s="1"/>
      <c r="K29" s="1"/>
      <c r="M29" s="1"/>
      <c r="N29" s="1"/>
      <c r="O29" s="1"/>
      <c r="P29" s="52">
        <f t="shared" si="1"/>
        <v>0</v>
      </c>
      <c r="Q29" s="1">
        <f t="shared" si="2"/>
        <v>0</v>
      </c>
      <c r="R29" s="1">
        <f t="shared" si="3"/>
        <v>0</v>
      </c>
      <c r="S29" s="1"/>
      <c r="T29" s="1">
        <f t="shared" si="4"/>
        <v>0</v>
      </c>
      <c r="U29" s="1">
        <f t="shared" si="5"/>
        <v>0</v>
      </c>
      <c r="X29" s="1">
        <f t="shared" si="6"/>
        <v>0</v>
      </c>
      <c r="Y29" s="1"/>
      <c r="Z29" s="1"/>
      <c r="AA29" s="52">
        <f t="shared" si="7"/>
        <v>0</v>
      </c>
      <c r="AB29" s="1">
        <f t="shared" si="8"/>
        <v>0</v>
      </c>
      <c r="AC29" s="1">
        <f t="shared" si="9"/>
        <v>0</v>
      </c>
      <c r="AD29" s="1"/>
      <c r="AE29" s="1">
        <f t="shared" si="10"/>
        <v>0</v>
      </c>
      <c r="AF29" s="1">
        <f t="shared" si="11"/>
        <v>0</v>
      </c>
      <c r="AI29" s="1">
        <f t="shared" si="12"/>
        <v>0</v>
      </c>
      <c r="AJ29" s="1"/>
      <c r="AK29" s="1"/>
      <c r="AL29" s="52">
        <f t="shared" si="13"/>
        <v>0</v>
      </c>
      <c r="AM29" s="1">
        <f t="shared" si="14"/>
        <v>0</v>
      </c>
      <c r="AN29" s="1">
        <f t="shared" si="15"/>
        <v>0</v>
      </c>
      <c r="AO29" s="1"/>
      <c r="AP29" s="1">
        <f t="shared" si="16"/>
        <v>0</v>
      </c>
      <c r="AQ29" s="1">
        <f t="shared" si="17"/>
        <v>0</v>
      </c>
      <c r="AT29" s="1">
        <f t="shared" si="18"/>
        <v>0</v>
      </c>
      <c r="AU29" s="1"/>
      <c r="AV29" s="1"/>
      <c r="AW29" s="52">
        <f t="shared" si="19"/>
        <v>0</v>
      </c>
      <c r="AX29" s="1">
        <f t="shared" si="20"/>
        <v>0</v>
      </c>
      <c r="AY29" s="1">
        <f t="shared" si="21"/>
        <v>0</v>
      </c>
      <c r="AZ29" s="1"/>
      <c r="BA29" s="1">
        <f t="shared" si="22"/>
        <v>0</v>
      </c>
      <c r="BB29" s="1">
        <f t="shared" si="23"/>
        <v>0</v>
      </c>
      <c r="BE29" s="1">
        <f t="shared" si="24"/>
        <v>0</v>
      </c>
      <c r="BF29" s="1"/>
      <c r="BG29" s="1"/>
      <c r="BH29" s="52">
        <f t="shared" si="25"/>
        <v>0</v>
      </c>
      <c r="BI29" s="1">
        <f t="shared" si="26"/>
        <v>0</v>
      </c>
      <c r="BJ29" s="1">
        <f t="shared" si="27"/>
        <v>0</v>
      </c>
      <c r="BK29" s="1"/>
      <c r="BL29" s="1">
        <f t="shared" si="28"/>
        <v>0</v>
      </c>
      <c r="BM29" s="1">
        <f t="shared" si="29"/>
        <v>0</v>
      </c>
      <c r="BN29" s="10"/>
      <c r="BP29" s="1">
        <f t="shared" si="30"/>
        <v>0</v>
      </c>
      <c r="BQ29" s="1"/>
      <c r="BR29" s="1"/>
      <c r="BS29" s="52">
        <f t="shared" si="31"/>
        <v>0</v>
      </c>
      <c r="BT29" s="1">
        <f t="shared" si="32"/>
        <v>0</v>
      </c>
      <c r="BU29" s="1">
        <f t="shared" si="33"/>
        <v>0</v>
      </c>
      <c r="BV29" s="1"/>
      <c r="BW29" s="1">
        <f t="shared" si="34"/>
        <v>0</v>
      </c>
      <c r="BX29" s="1">
        <f t="shared" si="35"/>
        <v>0</v>
      </c>
      <c r="BY29" s="10"/>
      <c r="CA29" s="1">
        <f t="shared" si="36"/>
        <v>0</v>
      </c>
      <c r="CB29" s="1"/>
      <c r="CC29" s="1"/>
      <c r="CD29" s="52">
        <f t="shared" si="37"/>
        <v>0</v>
      </c>
      <c r="CE29" s="1">
        <f t="shared" si="38"/>
        <v>0</v>
      </c>
      <c r="CF29" s="1">
        <f t="shared" si="39"/>
        <v>0</v>
      </c>
      <c r="CG29" s="1"/>
      <c r="CH29" s="1">
        <f t="shared" si="40"/>
        <v>0</v>
      </c>
      <c r="CI29" s="1">
        <f t="shared" si="41"/>
        <v>0</v>
      </c>
      <c r="CJ29" s="10"/>
      <c r="CL29" s="1">
        <f t="shared" si="42"/>
        <v>0</v>
      </c>
      <c r="CM29" s="1"/>
      <c r="CN29" s="1"/>
      <c r="CO29" s="52">
        <f t="shared" si="43"/>
        <v>0</v>
      </c>
      <c r="CP29" s="1">
        <f t="shared" si="44"/>
        <v>0</v>
      </c>
      <c r="CQ29" s="1">
        <f t="shared" si="45"/>
        <v>0</v>
      </c>
      <c r="CR29" s="1"/>
      <c r="CS29" s="1">
        <f t="shared" si="46"/>
        <v>0</v>
      </c>
      <c r="CT29" s="1">
        <f t="shared" si="47"/>
        <v>0</v>
      </c>
      <c r="CU29" s="10"/>
      <c r="CW29" s="1">
        <f t="shared" si="48"/>
        <v>0</v>
      </c>
      <c r="CX29" s="1"/>
      <c r="CY29" s="1"/>
      <c r="CZ29" s="52">
        <f t="shared" si="49"/>
        <v>0</v>
      </c>
      <c r="DA29" s="1">
        <f t="shared" si="50"/>
        <v>0</v>
      </c>
      <c r="DB29" s="1">
        <f t="shared" si="51"/>
        <v>0</v>
      </c>
      <c r="DC29" s="1"/>
      <c r="DD29" s="1">
        <f t="shared" si="52"/>
        <v>0</v>
      </c>
      <c r="DE29" s="1">
        <f t="shared" si="53"/>
        <v>0</v>
      </c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</row>
    <row r="30" spans="1:126" ht="15.75" thickBot="1" x14ac:dyDescent="0.3">
      <c r="B30" s="1">
        <f>+'BRZ SCH 8 Rates'!O29</f>
        <v>27805751.88783019</v>
      </c>
      <c r="C30" s="1">
        <f>+'ERZ SCH 8 Rates '!Q29</f>
        <v>45801776</v>
      </c>
      <c r="D30" s="1">
        <f>+'GRZ SCH 8 Rates'!Q29</f>
        <v>10863000</v>
      </c>
      <c r="E30" s="1">
        <f>+'HRZ SCH 8 Rates'!Q29</f>
        <v>48915016.728606671</v>
      </c>
      <c r="F30" s="1">
        <f>+'PRZ SCH 8 Rates'!Q29</f>
        <v>130707205</v>
      </c>
      <c r="G30" s="1"/>
      <c r="H30" s="1"/>
      <c r="I30" s="1"/>
      <c r="J30" s="1"/>
      <c r="K30" s="1"/>
      <c r="M30" s="3">
        <f>SUM(M5:M29)</f>
        <v>0</v>
      </c>
      <c r="N30" s="3">
        <f>SUM(N5:N29)</f>
        <v>1500000</v>
      </c>
      <c r="O30" s="3">
        <f t="shared" ref="O30:R30" si="55">SUM(O5:O29)</f>
        <v>0</v>
      </c>
      <c r="P30" s="3">
        <f t="shared" si="55"/>
        <v>1500000</v>
      </c>
      <c r="Q30" s="3">
        <f t="shared" si="55"/>
        <v>2250000</v>
      </c>
      <c r="R30" s="3">
        <f t="shared" si="55"/>
        <v>2250000</v>
      </c>
      <c r="S30" s="1"/>
      <c r="T30" s="3">
        <f t="shared" ref="T30:U30" si="56">SUM(T5:T29)</f>
        <v>-450000</v>
      </c>
      <c r="U30" s="3">
        <f t="shared" si="56"/>
        <v>1050000</v>
      </c>
      <c r="X30" s="3">
        <f>SUM(X5:X29)</f>
        <v>1050000</v>
      </c>
      <c r="Y30" s="3">
        <f>SUM(Y5:Y29)</f>
        <v>0</v>
      </c>
      <c r="Z30" s="3">
        <f t="shared" ref="Z30:AC30" si="57">SUM(Z5:Z29)</f>
        <v>0</v>
      </c>
      <c r="AA30" s="3">
        <f t="shared" si="57"/>
        <v>0</v>
      </c>
      <c r="AB30" s="3">
        <f t="shared" si="57"/>
        <v>0</v>
      </c>
      <c r="AC30" s="3">
        <f t="shared" si="57"/>
        <v>1050000</v>
      </c>
      <c r="AD30" s="1"/>
      <c r="AE30" s="3">
        <f t="shared" ref="AE30:AF30" si="58">SUM(AE5:AE29)</f>
        <v>-210000</v>
      </c>
      <c r="AF30" s="3">
        <f t="shared" si="58"/>
        <v>840000</v>
      </c>
      <c r="AI30" s="3">
        <f>SUM(AI5:AI29)</f>
        <v>840000</v>
      </c>
      <c r="AJ30" s="3">
        <f>SUM(AJ5:AJ29)</f>
        <v>0</v>
      </c>
      <c r="AK30" s="3">
        <f t="shared" ref="AK30:AN30" si="59">SUM(AK5:AK29)</f>
        <v>0</v>
      </c>
      <c r="AL30" s="3">
        <f t="shared" si="59"/>
        <v>0</v>
      </c>
      <c r="AM30" s="3">
        <f t="shared" si="59"/>
        <v>0</v>
      </c>
      <c r="AN30" s="3">
        <f t="shared" si="59"/>
        <v>840000</v>
      </c>
      <c r="AO30" s="1"/>
      <c r="AP30" s="3">
        <f t="shared" ref="AP30:AQ30" si="60">SUM(AP5:AP29)</f>
        <v>-168000</v>
      </c>
      <c r="AQ30" s="3">
        <f t="shared" si="60"/>
        <v>672000</v>
      </c>
      <c r="AT30" s="3">
        <f>SUM(AT5:AT29)</f>
        <v>672000</v>
      </c>
      <c r="AU30" s="3">
        <f>SUM(AU5:AU29)</f>
        <v>0</v>
      </c>
      <c r="AV30" s="3">
        <f t="shared" ref="AV30:AY30" si="61">SUM(AV5:AV29)</f>
        <v>0</v>
      </c>
      <c r="AW30" s="3">
        <f t="shared" si="61"/>
        <v>0</v>
      </c>
      <c r="AX30" s="3">
        <f t="shared" si="61"/>
        <v>0</v>
      </c>
      <c r="AY30" s="3">
        <f t="shared" si="61"/>
        <v>672000</v>
      </c>
      <c r="AZ30" s="1"/>
      <c r="BA30" s="3">
        <f t="shared" ref="BA30:BB30" si="62">SUM(BA5:BA29)</f>
        <v>-134400</v>
      </c>
      <c r="BB30" s="3">
        <f t="shared" si="62"/>
        <v>537600</v>
      </c>
      <c r="BE30" s="3">
        <f>SUM(BE5:BE29)</f>
        <v>537600</v>
      </c>
      <c r="BF30" s="3">
        <f>SUM(BF5:BF29)</f>
        <v>0</v>
      </c>
      <c r="BG30" s="3">
        <f t="shared" ref="BG30:BJ30" si="63">SUM(BG5:BG29)</f>
        <v>0</v>
      </c>
      <c r="BH30" s="3">
        <f t="shared" si="63"/>
        <v>0</v>
      </c>
      <c r="BI30" s="3">
        <f t="shared" si="63"/>
        <v>0</v>
      </c>
      <c r="BJ30" s="3">
        <f t="shared" si="63"/>
        <v>537600</v>
      </c>
      <c r="BK30" s="1"/>
      <c r="BL30" s="3">
        <f t="shared" ref="BL30:BM30" si="64">SUM(BL5:BL29)</f>
        <v>-107520</v>
      </c>
      <c r="BM30" s="3">
        <f t="shared" si="64"/>
        <v>430080</v>
      </c>
      <c r="BN30" s="10"/>
      <c r="BP30" s="3">
        <f>SUM(BP5:BP29)</f>
        <v>430080</v>
      </c>
      <c r="BQ30" s="3">
        <f>SUM(BQ5:BQ29)</f>
        <v>0</v>
      </c>
      <c r="BR30" s="3">
        <f t="shared" ref="BR30:BU30" si="65">SUM(BR5:BR29)</f>
        <v>0</v>
      </c>
      <c r="BS30" s="3">
        <f t="shared" si="65"/>
        <v>0</v>
      </c>
      <c r="BT30" s="3">
        <f t="shared" si="65"/>
        <v>0</v>
      </c>
      <c r="BU30" s="3">
        <f t="shared" si="65"/>
        <v>430080</v>
      </c>
      <c r="BV30" s="1"/>
      <c r="BW30" s="3">
        <f t="shared" ref="BW30:BX30" si="66">SUM(BW5:BW29)</f>
        <v>-86016</v>
      </c>
      <c r="BX30" s="3">
        <f t="shared" si="66"/>
        <v>344064</v>
      </c>
      <c r="BY30" s="10"/>
      <c r="CA30" s="3">
        <f>SUM(CA5:CA29)</f>
        <v>344064</v>
      </c>
      <c r="CB30" s="3">
        <f>SUM(CB5:CB29)</f>
        <v>0</v>
      </c>
      <c r="CC30" s="3">
        <f t="shared" ref="CC30:CF30" si="67">SUM(CC5:CC29)</f>
        <v>0</v>
      </c>
      <c r="CD30" s="3">
        <f t="shared" si="67"/>
        <v>0</v>
      </c>
      <c r="CE30" s="3">
        <f t="shared" si="67"/>
        <v>0</v>
      </c>
      <c r="CF30" s="3">
        <f t="shared" si="67"/>
        <v>344064</v>
      </c>
      <c r="CG30" s="1"/>
      <c r="CH30" s="3">
        <f t="shared" ref="CH30:CI30" si="68">SUM(CH5:CH29)</f>
        <v>-68812.800000000003</v>
      </c>
      <c r="CI30" s="3">
        <f t="shared" si="68"/>
        <v>275251.20000000001</v>
      </c>
      <c r="CJ30" s="10"/>
      <c r="CL30" s="3">
        <f>SUM(CL5:CL29)</f>
        <v>275251.20000000001</v>
      </c>
      <c r="CM30" s="3">
        <f>SUM(CM5:CM29)</f>
        <v>0</v>
      </c>
      <c r="CN30" s="3">
        <f t="shared" ref="CN30:CQ30" si="69">SUM(CN5:CN29)</f>
        <v>0</v>
      </c>
      <c r="CO30" s="3">
        <f t="shared" si="69"/>
        <v>0</v>
      </c>
      <c r="CP30" s="3">
        <f t="shared" si="69"/>
        <v>0</v>
      </c>
      <c r="CQ30" s="3">
        <f t="shared" si="69"/>
        <v>275251.20000000001</v>
      </c>
      <c r="CR30" s="1"/>
      <c r="CS30" s="3">
        <f t="shared" ref="CS30:CT30" si="70">SUM(CS5:CS29)</f>
        <v>-55050.240000000005</v>
      </c>
      <c r="CT30" s="3">
        <f t="shared" si="70"/>
        <v>220200.96000000002</v>
      </c>
      <c r="CU30" s="10"/>
      <c r="CW30" s="3">
        <f>SUM(CW5:CW29)</f>
        <v>220200.96000000002</v>
      </c>
      <c r="CX30" s="3">
        <f>SUM(CX5:CX29)</f>
        <v>0</v>
      </c>
      <c r="CY30" s="3">
        <f t="shared" ref="CY30:DB30" si="71">SUM(CY5:CY29)</f>
        <v>0</v>
      </c>
      <c r="CZ30" s="3">
        <f t="shared" si="71"/>
        <v>0</v>
      </c>
      <c r="DA30" s="3">
        <f t="shared" si="71"/>
        <v>0</v>
      </c>
      <c r="DB30" s="3">
        <f t="shared" si="71"/>
        <v>220200.96000000002</v>
      </c>
      <c r="DC30" s="1"/>
      <c r="DD30" s="3">
        <f t="shared" ref="DD30:DE30" si="72">SUM(DD5:DD29)</f>
        <v>-44040.19200000001</v>
      </c>
      <c r="DE30" s="3">
        <f t="shared" si="72"/>
        <v>176160.76800000001</v>
      </c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</row>
    <row r="31" spans="1:126" ht="15.75" thickTop="1" x14ac:dyDescent="0.25">
      <c r="B31" s="9">
        <f>B29-B30</f>
        <v>0</v>
      </c>
      <c r="C31" s="9">
        <f>C29-C30</f>
        <v>0</v>
      </c>
      <c r="D31" s="9">
        <f>D29-D30</f>
        <v>0</v>
      </c>
      <c r="E31" s="9">
        <f>E29-E30</f>
        <v>0</v>
      </c>
      <c r="F31" s="9">
        <f>F29-F30</f>
        <v>0</v>
      </c>
      <c r="G31" s="1"/>
      <c r="H31" s="1"/>
      <c r="I31" s="1"/>
      <c r="J31" s="1"/>
      <c r="K31" s="1"/>
      <c r="BN31" s="10"/>
      <c r="BY31" s="10"/>
      <c r="CJ31" s="10"/>
      <c r="CU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</row>
    <row r="32" spans="1:126" ht="15" x14ac:dyDescent="0.25">
      <c r="C32" s="1"/>
      <c r="D32" s="1"/>
      <c r="E32" s="1"/>
      <c r="F32" s="1"/>
      <c r="G32" s="1"/>
      <c r="H32" s="1"/>
      <c r="I32" s="1"/>
      <c r="J32" s="1"/>
      <c r="K32" s="1"/>
      <c r="BN32" s="10"/>
      <c r="BY32" s="10"/>
      <c r="CJ32" s="10"/>
      <c r="CU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</row>
    <row r="33" spans="3:126" ht="15" x14ac:dyDescent="0.25">
      <c r="C33" s="1"/>
      <c r="D33" s="1"/>
      <c r="E33" s="1"/>
      <c r="F33" s="1"/>
      <c r="G33" s="1"/>
      <c r="H33" s="1"/>
      <c r="I33" s="1"/>
      <c r="J33" s="1"/>
      <c r="K33" s="1"/>
      <c r="BN33" s="10"/>
      <c r="BY33" s="10"/>
      <c r="CJ33" s="10"/>
      <c r="CU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</row>
    <row r="34" spans="3:126" ht="15" x14ac:dyDescent="0.25">
      <c r="C34" s="1"/>
      <c r="D34" s="1"/>
      <c r="E34" s="1"/>
      <c r="F34" s="1"/>
      <c r="G34" s="1"/>
      <c r="H34" s="1"/>
      <c r="I34" s="1"/>
      <c r="J34" s="1"/>
      <c r="K34" s="1"/>
      <c r="BN34" s="10"/>
      <c r="BY34" s="10"/>
      <c r="CJ34" s="10"/>
      <c r="CU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</row>
    <row r="35" spans="3:126" ht="15" x14ac:dyDescent="0.25">
      <c r="C35" s="1"/>
      <c r="D35" s="1"/>
      <c r="E35" s="1"/>
      <c r="F35" s="1"/>
      <c r="G35" s="1"/>
      <c r="H35" s="1"/>
      <c r="I35" s="1"/>
      <c r="J35" s="1"/>
      <c r="K35" s="1"/>
      <c r="L35" s="71" t="str">
        <f>LEFT(L3,4)&amp;" - NO ACCELERATED CCA"</f>
        <v>2021 - NO ACCELERATED CCA</v>
      </c>
      <c r="M35" s="71"/>
      <c r="N35" s="71"/>
      <c r="O35" s="71"/>
      <c r="P35" s="71"/>
      <c r="Q35" s="71"/>
      <c r="R35" s="71"/>
      <c r="S35" s="71"/>
      <c r="T35" s="71"/>
      <c r="U35" s="71"/>
      <c r="W35" s="71" t="str">
        <f>LEFT(W3,4)&amp;" - NO ACCELERATED CCA"</f>
        <v>2022 - NO ACCELERATED CCA</v>
      </c>
      <c r="X35" s="71"/>
      <c r="Y35" s="71"/>
      <c r="Z35" s="71"/>
      <c r="AA35" s="71"/>
      <c r="AB35" s="71"/>
      <c r="AC35" s="71"/>
      <c r="AD35" s="71"/>
      <c r="AE35" s="71"/>
      <c r="AF35" s="71"/>
      <c r="AH35" s="71" t="str">
        <f>LEFT(AH3,4)&amp;" - NO ACCELERATED CCA"</f>
        <v>2023 - NO ACCELERATED CCA</v>
      </c>
      <c r="AI35" s="71"/>
      <c r="AJ35" s="71"/>
      <c r="AK35" s="71"/>
      <c r="AL35" s="71"/>
      <c r="AM35" s="71"/>
      <c r="AN35" s="71"/>
      <c r="AO35" s="71"/>
      <c r="AP35" s="71"/>
      <c r="AQ35" s="71"/>
      <c r="AS35" s="71" t="str">
        <f>LEFT(AS3,4)&amp;" - NO ACCELERATED CCA"</f>
        <v>2024 - NO ACCELERATED CCA</v>
      </c>
      <c r="AT35" s="71"/>
      <c r="AU35" s="71"/>
      <c r="AV35" s="71"/>
      <c r="AW35" s="71"/>
      <c r="AX35" s="71"/>
      <c r="AY35" s="71"/>
      <c r="AZ35" s="71"/>
      <c r="BA35" s="71"/>
      <c r="BB35" s="71"/>
      <c r="BD35" s="71" t="str">
        <f>LEFT(BD3,4)&amp;" - NO ACCELERATED CCA"</f>
        <v>2025 - NO ACCELERATED CCA</v>
      </c>
      <c r="BE35" s="71"/>
      <c r="BF35" s="71"/>
      <c r="BG35" s="71"/>
      <c r="BH35" s="71"/>
      <c r="BI35" s="71"/>
      <c r="BJ35" s="71"/>
      <c r="BK35" s="71"/>
      <c r="BL35" s="71"/>
      <c r="BM35" s="71"/>
      <c r="BN35" s="10"/>
      <c r="BO35" s="71" t="str">
        <f>LEFT(BO3,4)&amp;" - NO ACCELERATED CCA"</f>
        <v>2026 - NO ACCELERATED CCA</v>
      </c>
      <c r="BP35" s="71"/>
      <c r="BQ35" s="71"/>
      <c r="BR35" s="71"/>
      <c r="BS35" s="71"/>
      <c r="BT35" s="71"/>
      <c r="BU35" s="71"/>
      <c r="BV35" s="71"/>
      <c r="BW35" s="71"/>
      <c r="BX35" s="71"/>
      <c r="BY35" s="10"/>
      <c r="BZ35" s="71" t="str">
        <f>LEFT(BZ3,4)&amp;" - NO ACCELERATED CCA"</f>
        <v>2027 - NO ACCELERATED CCA</v>
      </c>
      <c r="CA35" s="71"/>
      <c r="CB35" s="71"/>
      <c r="CC35" s="71"/>
      <c r="CD35" s="71"/>
      <c r="CE35" s="71"/>
      <c r="CF35" s="71"/>
      <c r="CG35" s="71"/>
      <c r="CH35" s="71"/>
      <c r="CI35" s="71"/>
      <c r="CJ35" s="10"/>
      <c r="CK35" s="71" t="str">
        <f>LEFT(CK3,4)&amp;" - NO ACCELERATED CCA"</f>
        <v>2028 - NO ACCELERATED CCA</v>
      </c>
      <c r="CL35" s="71"/>
      <c r="CM35" s="71"/>
      <c r="CN35" s="71"/>
      <c r="CO35" s="71"/>
      <c r="CP35" s="71"/>
      <c r="CQ35" s="71"/>
      <c r="CR35" s="71"/>
      <c r="CS35" s="71"/>
      <c r="CT35" s="71"/>
      <c r="CU35" s="10"/>
      <c r="CV35" s="71" t="str">
        <f>LEFT(CV3,4)&amp;" - NO ACCELERATED CCA"</f>
        <v>2029 - NO ACCELERATED CCA</v>
      </c>
      <c r="CW35" s="71"/>
      <c r="CX35" s="71"/>
      <c r="CY35" s="71"/>
      <c r="CZ35" s="71"/>
      <c r="DA35" s="71"/>
      <c r="DB35" s="71"/>
      <c r="DC35" s="71"/>
      <c r="DD35" s="71"/>
      <c r="DE35" s="71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</row>
    <row r="36" spans="3:126" ht="60.75" thickBot="1" x14ac:dyDescent="0.3">
      <c r="L36" s="11" t="s">
        <v>38</v>
      </c>
      <c r="M36" s="11" t="s">
        <v>42</v>
      </c>
      <c r="N36" s="11" t="s">
        <v>43</v>
      </c>
      <c r="O36" s="11"/>
      <c r="P36" s="11" t="s">
        <v>39</v>
      </c>
      <c r="Q36" s="53" t="s">
        <v>57</v>
      </c>
      <c r="R36" s="11" t="s">
        <v>58</v>
      </c>
      <c r="S36" s="11" t="s">
        <v>46</v>
      </c>
      <c r="T36" s="11" t="s">
        <v>47</v>
      </c>
      <c r="U36" s="11" t="s">
        <v>48</v>
      </c>
      <c r="W36" s="11" t="s">
        <v>38</v>
      </c>
      <c r="X36" s="11" t="s">
        <v>42</v>
      </c>
      <c r="Y36" s="11" t="s">
        <v>43</v>
      </c>
      <c r="Z36" s="11"/>
      <c r="AA36" s="11" t="s">
        <v>39</v>
      </c>
      <c r="AB36" s="53" t="s">
        <v>57</v>
      </c>
      <c r="AC36" s="11" t="s">
        <v>58</v>
      </c>
      <c r="AD36" s="11" t="s">
        <v>46</v>
      </c>
      <c r="AE36" s="11" t="s">
        <v>47</v>
      </c>
      <c r="AF36" s="11" t="s">
        <v>48</v>
      </c>
      <c r="AH36" s="11" t="s">
        <v>38</v>
      </c>
      <c r="AI36" s="11" t="s">
        <v>42</v>
      </c>
      <c r="AJ36" s="11" t="s">
        <v>43</v>
      </c>
      <c r="AK36" s="11"/>
      <c r="AL36" s="11" t="s">
        <v>39</v>
      </c>
      <c r="AM36" s="53" t="s">
        <v>57</v>
      </c>
      <c r="AN36" s="11" t="s">
        <v>58</v>
      </c>
      <c r="AO36" s="11" t="s">
        <v>46</v>
      </c>
      <c r="AP36" s="11" t="s">
        <v>47</v>
      </c>
      <c r="AQ36" s="11" t="s">
        <v>48</v>
      </c>
      <c r="AS36" s="11" t="s">
        <v>38</v>
      </c>
      <c r="AT36" s="11" t="s">
        <v>42</v>
      </c>
      <c r="AU36" s="11" t="s">
        <v>43</v>
      </c>
      <c r="AV36" s="11"/>
      <c r="AW36" s="11" t="s">
        <v>39</v>
      </c>
      <c r="AX36" s="53" t="s">
        <v>57</v>
      </c>
      <c r="AY36" s="11" t="s">
        <v>58</v>
      </c>
      <c r="AZ36" s="11" t="s">
        <v>46</v>
      </c>
      <c r="BA36" s="11" t="s">
        <v>47</v>
      </c>
      <c r="BB36" s="11" t="s">
        <v>48</v>
      </c>
      <c r="BD36" s="11" t="s">
        <v>38</v>
      </c>
      <c r="BE36" s="11" t="s">
        <v>42</v>
      </c>
      <c r="BF36" s="11" t="s">
        <v>43</v>
      </c>
      <c r="BG36" s="11"/>
      <c r="BH36" s="11" t="s">
        <v>39</v>
      </c>
      <c r="BI36" s="53" t="s">
        <v>57</v>
      </c>
      <c r="BJ36" s="11" t="s">
        <v>58</v>
      </c>
      <c r="BK36" s="11" t="s">
        <v>46</v>
      </c>
      <c r="BL36" s="11" t="s">
        <v>47</v>
      </c>
      <c r="BM36" s="11" t="s">
        <v>48</v>
      </c>
      <c r="BN36" s="10"/>
      <c r="BO36" s="11" t="s">
        <v>38</v>
      </c>
      <c r="BP36" s="11" t="s">
        <v>42</v>
      </c>
      <c r="BQ36" s="11" t="s">
        <v>43</v>
      </c>
      <c r="BR36" s="11"/>
      <c r="BS36" s="11" t="s">
        <v>39</v>
      </c>
      <c r="BT36" s="53" t="s">
        <v>57</v>
      </c>
      <c r="BU36" s="11" t="s">
        <v>58</v>
      </c>
      <c r="BV36" s="11" t="s">
        <v>46</v>
      </c>
      <c r="BW36" s="11" t="s">
        <v>47</v>
      </c>
      <c r="BX36" s="11" t="s">
        <v>48</v>
      </c>
      <c r="BY36" s="10"/>
      <c r="BZ36" s="11" t="s">
        <v>38</v>
      </c>
      <c r="CA36" s="11" t="s">
        <v>42</v>
      </c>
      <c r="CB36" s="11" t="s">
        <v>43</v>
      </c>
      <c r="CC36" s="11"/>
      <c r="CD36" s="11" t="s">
        <v>39</v>
      </c>
      <c r="CE36" s="53" t="s">
        <v>57</v>
      </c>
      <c r="CF36" s="11" t="s">
        <v>58</v>
      </c>
      <c r="CG36" s="11" t="s">
        <v>46</v>
      </c>
      <c r="CH36" s="11" t="s">
        <v>47</v>
      </c>
      <c r="CI36" s="11" t="s">
        <v>48</v>
      </c>
      <c r="CJ36" s="10"/>
      <c r="CK36" s="11" t="s">
        <v>38</v>
      </c>
      <c r="CL36" s="11" t="s">
        <v>42</v>
      </c>
      <c r="CM36" s="11" t="s">
        <v>43</v>
      </c>
      <c r="CN36" s="11"/>
      <c r="CO36" s="11" t="s">
        <v>39</v>
      </c>
      <c r="CP36" s="53" t="s">
        <v>57</v>
      </c>
      <c r="CQ36" s="11" t="s">
        <v>58</v>
      </c>
      <c r="CR36" s="11" t="s">
        <v>46</v>
      </c>
      <c r="CS36" s="11" t="s">
        <v>47</v>
      </c>
      <c r="CT36" s="11" t="s">
        <v>48</v>
      </c>
      <c r="CU36" s="10"/>
      <c r="CV36" s="11" t="s">
        <v>38</v>
      </c>
      <c r="CW36" s="11" t="s">
        <v>42</v>
      </c>
      <c r="CX36" s="11" t="s">
        <v>43</v>
      </c>
      <c r="CY36" s="11"/>
      <c r="CZ36" s="11" t="s">
        <v>39</v>
      </c>
      <c r="DA36" s="53" t="s">
        <v>57</v>
      </c>
      <c r="DB36" s="11" t="s">
        <v>58</v>
      </c>
      <c r="DC36" s="11" t="s">
        <v>46</v>
      </c>
      <c r="DD36" s="11" t="s">
        <v>47</v>
      </c>
      <c r="DE36" s="11" t="s">
        <v>48</v>
      </c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</row>
    <row r="37" spans="3:126" ht="15" x14ac:dyDescent="0.25">
      <c r="L37" s="12">
        <v>1</v>
      </c>
      <c r="M37" s="1"/>
      <c r="N37" s="1">
        <f>+N5</f>
        <v>0</v>
      </c>
      <c r="O37" s="1"/>
      <c r="P37" s="52">
        <f>IF(N37+O37&lt;0,0,N37+O37)</f>
        <v>0</v>
      </c>
      <c r="Q37" s="1">
        <f>P37*0.5</f>
        <v>0</v>
      </c>
      <c r="R37" s="1">
        <f>+M37+Q37</f>
        <v>0</v>
      </c>
      <c r="S37" s="13">
        <v>0.04</v>
      </c>
      <c r="T37" s="1">
        <f>-R37*S37</f>
        <v>0</v>
      </c>
      <c r="U37" s="1">
        <f>+M37+P37+T37</f>
        <v>0</v>
      </c>
      <c r="W37" s="12">
        <v>1</v>
      </c>
      <c r="X37" s="1">
        <f>+U37</f>
        <v>0</v>
      </c>
      <c r="Y37" s="1"/>
      <c r="Z37" s="1"/>
      <c r="AA37" s="52">
        <f>IF(Y37+Z37&lt;0,0,Y37+Z37)</f>
        <v>0</v>
      </c>
      <c r="AB37" s="1">
        <f>AA37*0.5</f>
        <v>0</v>
      </c>
      <c r="AC37" s="1">
        <f>+X37+AB37</f>
        <v>0</v>
      </c>
      <c r="AD37" s="13">
        <v>0.04</v>
      </c>
      <c r="AE37" s="1">
        <f>-AC37*AD37</f>
        <v>0</v>
      </c>
      <c r="AF37" s="1">
        <f>+X37+AA37+AE37</f>
        <v>0</v>
      </c>
      <c r="AH37" s="12">
        <v>1</v>
      </c>
      <c r="AI37" s="1">
        <f>AF37</f>
        <v>0</v>
      </c>
      <c r="AJ37" s="1"/>
      <c r="AK37" s="1"/>
      <c r="AL37" s="52">
        <f>IF(AJ37+AK37&lt;0,0,AJ37+AK37)</f>
        <v>0</v>
      </c>
      <c r="AM37" s="1">
        <f>AL37*0.5</f>
        <v>0</v>
      </c>
      <c r="AN37" s="1">
        <f>+AI37+AM37</f>
        <v>0</v>
      </c>
      <c r="AO37" s="13">
        <v>0.04</v>
      </c>
      <c r="AP37" s="1">
        <f>-AN37*AO37</f>
        <v>0</v>
      </c>
      <c r="AQ37" s="1">
        <f>+AI37+AL37+AP37</f>
        <v>0</v>
      </c>
      <c r="AS37" s="12">
        <v>1</v>
      </c>
      <c r="AT37" s="1">
        <f>+AQ37</f>
        <v>0</v>
      </c>
      <c r="AU37" s="1"/>
      <c r="AV37" s="1"/>
      <c r="AW37" s="52">
        <f>IF(AU37+AV37&lt;0,0,AU37+AV37)</f>
        <v>0</v>
      </c>
      <c r="AX37" s="1">
        <f>AW37*0.5</f>
        <v>0</v>
      </c>
      <c r="AY37" s="1">
        <f>+AT37+AX37</f>
        <v>0</v>
      </c>
      <c r="AZ37" s="13">
        <v>0.04</v>
      </c>
      <c r="BA37" s="1">
        <f>-AY37*AZ37</f>
        <v>0</v>
      </c>
      <c r="BB37" s="1">
        <f>+AT37+AW37+BA37</f>
        <v>0</v>
      </c>
      <c r="BD37" s="12">
        <v>1</v>
      </c>
      <c r="BE37" s="1">
        <f>+BB37</f>
        <v>0</v>
      </c>
      <c r="BF37" s="1"/>
      <c r="BG37" s="1"/>
      <c r="BH37" s="52">
        <f>IF(BF37+BG37&lt;0,0,BF37+BG37)</f>
        <v>0</v>
      </c>
      <c r="BI37" s="1">
        <f>BH37*0.5</f>
        <v>0</v>
      </c>
      <c r="BJ37" s="1">
        <f>+BE37+BI37</f>
        <v>0</v>
      </c>
      <c r="BK37" s="13">
        <v>0.04</v>
      </c>
      <c r="BL37" s="1">
        <f>-BJ37*BK37</f>
        <v>0</v>
      </c>
      <c r="BM37" s="1">
        <f>+BE37+BH37+BL37</f>
        <v>0</v>
      </c>
      <c r="BN37" s="10"/>
      <c r="BO37" s="12">
        <v>1</v>
      </c>
      <c r="BP37" s="1">
        <f>+BM37</f>
        <v>0</v>
      </c>
      <c r="BQ37" s="1"/>
      <c r="BR37" s="1"/>
      <c r="BS37" s="52">
        <f>IF(BQ37+BR37&lt;0,0,BQ37+BR37)</f>
        <v>0</v>
      </c>
      <c r="BT37" s="1">
        <f>BS37*0.5</f>
        <v>0</v>
      </c>
      <c r="BU37" s="1">
        <f>+BP37+BT37</f>
        <v>0</v>
      </c>
      <c r="BV37" s="13">
        <v>0.04</v>
      </c>
      <c r="BW37" s="1">
        <f>-BU37*BV37</f>
        <v>0</v>
      </c>
      <c r="BX37" s="1">
        <f>+BP37+BS37+BW37</f>
        <v>0</v>
      </c>
      <c r="BY37" s="10"/>
      <c r="BZ37" s="12">
        <v>1</v>
      </c>
      <c r="CA37" s="1">
        <f>+BX37</f>
        <v>0</v>
      </c>
      <c r="CB37" s="1"/>
      <c r="CC37" s="1"/>
      <c r="CD37" s="52">
        <f>IF(CB37+CC37&lt;0,0,CB37+CC37)</f>
        <v>0</v>
      </c>
      <c r="CE37" s="1">
        <f>CD37*0.5</f>
        <v>0</v>
      </c>
      <c r="CF37" s="1">
        <f>+CA37+CE37</f>
        <v>0</v>
      </c>
      <c r="CG37" s="13">
        <v>0.04</v>
      </c>
      <c r="CH37" s="1">
        <f>-CF37*CG37</f>
        <v>0</v>
      </c>
      <c r="CI37" s="1">
        <f>+CA37+CD37+CH37</f>
        <v>0</v>
      </c>
      <c r="CJ37" s="10"/>
      <c r="CK37" s="12">
        <v>1</v>
      </c>
      <c r="CL37" s="1">
        <f>+CI37</f>
        <v>0</v>
      </c>
      <c r="CM37" s="1"/>
      <c r="CN37" s="1"/>
      <c r="CO37" s="52">
        <f>IF(CM37+CN37&lt;0,0,CM37+CN37)</f>
        <v>0</v>
      </c>
      <c r="CP37" s="1">
        <f>CO37*0.5</f>
        <v>0</v>
      </c>
      <c r="CQ37" s="1">
        <f>+CL37+CP37</f>
        <v>0</v>
      </c>
      <c r="CR37" s="13">
        <v>0.04</v>
      </c>
      <c r="CS37" s="1">
        <f>-CQ37*CR37</f>
        <v>0</v>
      </c>
      <c r="CT37" s="1">
        <f>+CL37+CO37+CS37</f>
        <v>0</v>
      </c>
      <c r="CU37" s="10"/>
      <c r="CV37" s="12">
        <v>1</v>
      </c>
      <c r="CW37" s="1">
        <f>+CT37</f>
        <v>0</v>
      </c>
      <c r="CX37" s="1"/>
      <c r="CY37" s="1"/>
      <c r="CZ37" s="52">
        <f>IF(CX37+CY37&lt;0,0,CX37+CY37)</f>
        <v>0</v>
      </c>
      <c r="DA37" s="1">
        <f>CZ37*0.5</f>
        <v>0</v>
      </c>
      <c r="DB37" s="1">
        <f>+CW37+DA37</f>
        <v>0</v>
      </c>
      <c r="DC37" s="13">
        <v>0.04</v>
      </c>
      <c r="DD37" s="1">
        <f>-DB37*DC37</f>
        <v>0</v>
      </c>
      <c r="DE37" s="1">
        <f>+CW37+CZ37+DD37</f>
        <v>0</v>
      </c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</row>
    <row r="38" spans="3:126" ht="15" x14ac:dyDescent="0.25">
      <c r="L38" s="12" t="s">
        <v>50</v>
      </c>
      <c r="M38" s="1"/>
      <c r="N38" s="1">
        <f t="shared" ref="N38:N61" si="73">+N6</f>
        <v>0</v>
      </c>
      <c r="O38" s="1"/>
      <c r="P38" s="52">
        <f t="shared" ref="P38:P61" si="74">IF(N38+O38&lt;0,0,N38+O38)</f>
        <v>0</v>
      </c>
      <c r="Q38" s="1">
        <f t="shared" ref="Q38:Q61" si="75">P38*0.5</f>
        <v>0</v>
      </c>
      <c r="R38" s="1">
        <f t="shared" ref="R38:R61" si="76">+M38+Q38</f>
        <v>0</v>
      </c>
      <c r="S38" s="13">
        <v>0.06</v>
      </c>
      <c r="T38" s="1">
        <f t="shared" ref="T38:T61" si="77">-R38*S38</f>
        <v>0</v>
      </c>
      <c r="U38" s="1">
        <f t="shared" ref="U38:U61" si="78">+M38+P38+T38</f>
        <v>0</v>
      </c>
      <c r="W38" s="12" t="s">
        <v>50</v>
      </c>
      <c r="X38" s="1">
        <f t="shared" ref="X38:X61" si="79">+U38</f>
        <v>0</v>
      </c>
      <c r="Y38" s="1"/>
      <c r="Z38" s="1"/>
      <c r="AA38" s="52">
        <f t="shared" ref="AA38:AA61" si="80">IF(Y38+Z38&lt;0,0,Y38+Z38)</f>
        <v>0</v>
      </c>
      <c r="AB38" s="1">
        <f t="shared" ref="AB38:AB61" si="81">AA38*0.5</f>
        <v>0</v>
      </c>
      <c r="AC38" s="1">
        <f t="shared" ref="AC38:AC61" si="82">+X38+AB38</f>
        <v>0</v>
      </c>
      <c r="AD38" s="13">
        <v>0.06</v>
      </c>
      <c r="AE38" s="1">
        <f t="shared" ref="AE38:AE61" si="83">-AC38*AD38</f>
        <v>0</v>
      </c>
      <c r="AF38" s="1">
        <f t="shared" ref="AF38:AF61" si="84">+X38+AA38+AE38</f>
        <v>0</v>
      </c>
      <c r="AH38" s="12" t="s">
        <v>50</v>
      </c>
      <c r="AI38" s="1">
        <f t="shared" ref="AI38:AI61" si="85">AF38</f>
        <v>0</v>
      </c>
      <c r="AJ38" s="1"/>
      <c r="AK38" s="1"/>
      <c r="AL38" s="52">
        <f t="shared" ref="AL38:AL61" si="86">IF(AJ38+AK38&lt;0,0,AJ38+AK38)</f>
        <v>0</v>
      </c>
      <c r="AM38" s="1">
        <f t="shared" ref="AM38:AM61" si="87">AL38*0.5</f>
        <v>0</v>
      </c>
      <c r="AN38" s="1">
        <f t="shared" ref="AN38:AN61" si="88">+AI38+AM38</f>
        <v>0</v>
      </c>
      <c r="AO38" s="13">
        <v>0.06</v>
      </c>
      <c r="AP38" s="1">
        <f t="shared" ref="AP38:AP61" si="89">-AN38*AO38</f>
        <v>0</v>
      </c>
      <c r="AQ38" s="1">
        <f t="shared" ref="AQ38:AQ61" si="90">+AI38+AL38+AP38</f>
        <v>0</v>
      </c>
      <c r="AS38" s="12" t="s">
        <v>50</v>
      </c>
      <c r="AT38" s="1">
        <f t="shared" ref="AT38:AT61" si="91">+AQ38</f>
        <v>0</v>
      </c>
      <c r="AU38" s="1"/>
      <c r="AV38" s="1"/>
      <c r="AW38" s="52">
        <f t="shared" ref="AW38:AW61" si="92">IF(AU38+AV38&lt;0,0,AU38+AV38)</f>
        <v>0</v>
      </c>
      <c r="AX38" s="1">
        <f t="shared" ref="AX38:AX61" si="93">AW38*0.5</f>
        <v>0</v>
      </c>
      <c r="AY38" s="1">
        <f t="shared" ref="AY38:AY61" si="94">+AT38+AX38</f>
        <v>0</v>
      </c>
      <c r="AZ38" s="13">
        <v>0.06</v>
      </c>
      <c r="BA38" s="1">
        <f t="shared" ref="BA38:BA61" si="95">-AY38*AZ38</f>
        <v>0</v>
      </c>
      <c r="BB38" s="1">
        <f t="shared" ref="BB38:BB61" si="96">+AT38+AW38+BA38</f>
        <v>0</v>
      </c>
      <c r="BD38" s="12" t="s">
        <v>50</v>
      </c>
      <c r="BE38" s="1">
        <f t="shared" ref="BE38:BE61" si="97">+BB38</f>
        <v>0</v>
      </c>
      <c r="BF38" s="1"/>
      <c r="BG38" s="1"/>
      <c r="BH38" s="52">
        <f t="shared" ref="BH38:BH61" si="98">IF(BF38+BG38&lt;0,0,BF38+BG38)</f>
        <v>0</v>
      </c>
      <c r="BI38" s="1">
        <f t="shared" ref="BI38:BI61" si="99">BH38*0.5</f>
        <v>0</v>
      </c>
      <c r="BJ38" s="1">
        <f t="shared" ref="BJ38:BJ61" si="100">+BE38+BI38</f>
        <v>0</v>
      </c>
      <c r="BK38" s="13">
        <v>0.06</v>
      </c>
      <c r="BL38" s="1">
        <f t="shared" ref="BL38:BL61" si="101">-BJ38*BK38</f>
        <v>0</v>
      </c>
      <c r="BM38" s="1">
        <f t="shared" ref="BM38:BM61" si="102">+BE38+BH38+BL38</f>
        <v>0</v>
      </c>
      <c r="BN38" s="10"/>
      <c r="BO38" s="12" t="s">
        <v>50</v>
      </c>
      <c r="BP38" s="1">
        <f t="shared" ref="BP38:BP61" si="103">+BM38</f>
        <v>0</v>
      </c>
      <c r="BQ38" s="1"/>
      <c r="BR38" s="1"/>
      <c r="BS38" s="52">
        <f t="shared" ref="BS38:BS61" si="104">IF(BQ38+BR38&lt;0,0,BQ38+BR38)</f>
        <v>0</v>
      </c>
      <c r="BT38" s="1">
        <f t="shared" ref="BT38:BT61" si="105">BS38*0.5</f>
        <v>0</v>
      </c>
      <c r="BU38" s="1">
        <f t="shared" ref="BU38:BU61" si="106">+BP38+BT38</f>
        <v>0</v>
      </c>
      <c r="BV38" s="13">
        <v>0.06</v>
      </c>
      <c r="BW38" s="1">
        <f t="shared" ref="BW38:BW61" si="107">-BU38*BV38</f>
        <v>0</v>
      </c>
      <c r="BX38" s="1">
        <f t="shared" ref="BX38:BX61" si="108">+BP38+BS38+BW38</f>
        <v>0</v>
      </c>
      <c r="BY38" s="10"/>
      <c r="BZ38" s="12" t="s">
        <v>50</v>
      </c>
      <c r="CA38" s="1">
        <f t="shared" ref="CA38:CA61" si="109">+BX38</f>
        <v>0</v>
      </c>
      <c r="CB38" s="1"/>
      <c r="CC38" s="1"/>
      <c r="CD38" s="52">
        <f t="shared" ref="CD38:CD61" si="110">IF(CB38+CC38&lt;0,0,CB38+CC38)</f>
        <v>0</v>
      </c>
      <c r="CE38" s="1">
        <f t="shared" ref="CE38:CE61" si="111">CD38*0.5</f>
        <v>0</v>
      </c>
      <c r="CF38" s="1">
        <f t="shared" ref="CF38:CF61" si="112">+CA38+CE38</f>
        <v>0</v>
      </c>
      <c r="CG38" s="13">
        <v>0.06</v>
      </c>
      <c r="CH38" s="1">
        <f t="shared" ref="CH38:CH61" si="113">-CF38*CG38</f>
        <v>0</v>
      </c>
      <c r="CI38" s="1">
        <f t="shared" ref="CI38:CI61" si="114">+CA38+CD38+CH38</f>
        <v>0</v>
      </c>
      <c r="CJ38" s="10"/>
      <c r="CK38" s="12" t="s">
        <v>50</v>
      </c>
      <c r="CL38" s="1">
        <f t="shared" ref="CL38:CL61" si="115">+CI38</f>
        <v>0</v>
      </c>
      <c r="CM38" s="1"/>
      <c r="CN38" s="1"/>
      <c r="CO38" s="52">
        <f t="shared" ref="CO38:CO61" si="116">IF(CM38+CN38&lt;0,0,CM38+CN38)</f>
        <v>0</v>
      </c>
      <c r="CP38" s="1">
        <f t="shared" ref="CP38:CP61" si="117">CO38*0.5</f>
        <v>0</v>
      </c>
      <c r="CQ38" s="1">
        <f t="shared" ref="CQ38:CQ61" si="118">+CL38+CP38</f>
        <v>0</v>
      </c>
      <c r="CR38" s="13">
        <v>0.06</v>
      </c>
      <c r="CS38" s="1">
        <f t="shared" ref="CS38:CS61" si="119">-CQ38*CR38</f>
        <v>0</v>
      </c>
      <c r="CT38" s="1">
        <f t="shared" ref="CT38:CT61" si="120">+CL38+CO38+CS38</f>
        <v>0</v>
      </c>
      <c r="CU38" s="10"/>
      <c r="CV38" s="12" t="s">
        <v>50</v>
      </c>
      <c r="CW38" s="1">
        <f t="shared" ref="CW38:CW61" si="121">+CT38</f>
        <v>0</v>
      </c>
      <c r="CX38" s="1"/>
      <c r="CY38" s="1"/>
      <c r="CZ38" s="52">
        <f t="shared" ref="CZ38:CZ61" si="122">IF(CX38+CY38&lt;0,0,CX38+CY38)</f>
        <v>0</v>
      </c>
      <c r="DA38" s="1">
        <f t="shared" ref="DA38:DA61" si="123">CZ38*0.5</f>
        <v>0</v>
      </c>
      <c r="DB38" s="1">
        <f t="shared" ref="DB38:DB61" si="124">+CW38+DA38</f>
        <v>0</v>
      </c>
      <c r="DC38" s="13">
        <v>0.06</v>
      </c>
      <c r="DD38" s="1">
        <f t="shared" ref="DD38:DD61" si="125">-DB38*DC38</f>
        <v>0</v>
      </c>
      <c r="DE38" s="1">
        <f t="shared" ref="DE38:DE61" si="126">+CW38+CZ38+DD38</f>
        <v>0</v>
      </c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</row>
    <row r="39" spans="3:126" ht="15" x14ac:dyDescent="0.25">
      <c r="L39" s="12">
        <v>2</v>
      </c>
      <c r="M39" s="1"/>
      <c r="N39" s="1">
        <f t="shared" si="73"/>
        <v>0</v>
      </c>
      <c r="O39" s="1"/>
      <c r="P39" s="52">
        <f t="shared" si="74"/>
        <v>0</v>
      </c>
      <c r="Q39" s="1">
        <f t="shared" si="75"/>
        <v>0</v>
      </c>
      <c r="R39" s="1">
        <f t="shared" si="76"/>
        <v>0</v>
      </c>
      <c r="S39" s="13">
        <v>0.06</v>
      </c>
      <c r="T39" s="1">
        <f t="shared" si="77"/>
        <v>0</v>
      </c>
      <c r="U39" s="1">
        <f t="shared" si="78"/>
        <v>0</v>
      </c>
      <c r="W39" s="12">
        <v>2</v>
      </c>
      <c r="X39" s="1">
        <f t="shared" si="79"/>
        <v>0</v>
      </c>
      <c r="Y39" s="1"/>
      <c r="Z39" s="1"/>
      <c r="AA39" s="52">
        <f t="shared" si="80"/>
        <v>0</v>
      </c>
      <c r="AB39" s="1">
        <f t="shared" si="81"/>
        <v>0</v>
      </c>
      <c r="AC39" s="1">
        <f t="shared" si="82"/>
        <v>0</v>
      </c>
      <c r="AD39" s="13">
        <v>0.06</v>
      </c>
      <c r="AE39" s="1">
        <f t="shared" si="83"/>
        <v>0</v>
      </c>
      <c r="AF39" s="1">
        <f t="shared" si="84"/>
        <v>0</v>
      </c>
      <c r="AH39" s="12">
        <v>2</v>
      </c>
      <c r="AI39" s="1">
        <f t="shared" si="85"/>
        <v>0</v>
      </c>
      <c r="AJ39" s="1"/>
      <c r="AK39" s="1"/>
      <c r="AL39" s="52">
        <f t="shared" si="86"/>
        <v>0</v>
      </c>
      <c r="AM39" s="1">
        <f t="shared" si="87"/>
        <v>0</v>
      </c>
      <c r="AN39" s="1">
        <f t="shared" si="88"/>
        <v>0</v>
      </c>
      <c r="AO39" s="13">
        <v>0.06</v>
      </c>
      <c r="AP39" s="1">
        <f t="shared" si="89"/>
        <v>0</v>
      </c>
      <c r="AQ39" s="1">
        <f t="shared" si="90"/>
        <v>0</v>
      </c>
      <c r="AS39" s="12">
        <v>2</v>
      </c>
      <c r="AT39" s="1">
        <f t="shared" si="91"/>
        <v>0</v>
      </c>
      <c r="AU39" s="1"/>
      <c r="AV39" s="1"/>
      <c r="AW39" s="52">
        <f t="shared" si="92"/>
        <v>0</v>
      </c>
      <c r="AX39" s="1">
        <f t="shared" si="93"/>
        <v>0</v>
      </c>
      <c r="AY39" s="1">
        <f t="shared" si="94"/>
        <v>0</v>
      </c>
      <c r="AZ39" s="13">
        <v>0.06</v>
      </c>
      <c r="BA39" s="1">
        <f t="shared" si="95"/>
        <v>0</v>
      </c>
      <c r="BB39" s="1">
        <f t="shared" si="96"/>
        <v>0</v>
      </c>
      <c r="BD39" s="12">
        <v>2</v>
      </c>
      <c r="BE39" s="1">
        <f t="shared" si="97"/>
        <v>0</v>
      </c>
      <c r="BF39" s="1"/>
      <c r="BG39" s="1"/>
      <c r="BH39" s="52">
        <f t="shared" si="98"/>
        <v>0</v>
      </c>
      <c r="BI39" s="1">
        <f t="shared" si="99"/>
        <v>0</v>
      </c>
      <c r="BJ39" s="1">
        <f t="shared" si="100"/>
        <v>0</v>
      </c>
      <c r="BK39" s="13">
        <v>0.06</v>
      </c>
      <c r="BL39" s="1">
        <f t="shared" si="101"/>
        <v>0</v>
      </c>
      <c r="BM39" s="1">
        <f t="shared" si="102"/>
        <v>0</v>
      </c>
      <c r="BN39" s="10"/>
      <c r="BO39" s="12">
        <v>2</v>
      </c>
      <c r="BP39" s="1">
        <f t="shared" si="103"/>
        <v>0</v>
      </c>
      <c r="BQ39" s="1"/>
      <c r="BR39" s="1"/>
      <c r="BS39" s="52">
        <f t="shared" si="104"/>
        <v>0</v>
      </c>
      <c r="BT39" s="1">
        <f t="shared" si="105"/>
        <v>0</v>
      </c>
      <c r="BU39" s="1">
        <f t="shared" si="106"/>
        <v>0</v>
      </c>
      <c r="BV39" s="13">
        <v>0.06</v>
      </c>
      <c r="BW39" s="1">
        <f t="shared" si="107"/>
        <v>0</v>
      </c>
      <c r="BX39" s="1">
        <f t="shared" si="108"/>
        <v>0</v>
      </c>
      <c r="BY39" s="10"/>
      <c r="BZ39" s="12">
        <v>2</v>
      </c>
      <c r="CA39" s="1">
        <f t="shared" si="109"/>
        <v>0</v>
      </c>
      <c r="CB39" s="1"/>
      <c r="CC39" s="1"/>
      <c r="CD39" s="52">
        <f t="shared" si="110"/>
        <v>0</v>
      </c>
      <c r="CE39" s="1">
        <f t="shared" si="111"/>
        <v>0</v>
      </c>
      <c r="CF39" s="1">
        <f t="shared" si="112"/>
        <v>0</v>
      </c>
      <c r="CG39" s="13">
        <v>0.06</v>
      </c>
      <c r="CH39" s="1">
        <f t="shared" si="113"/>
        <v>0</v>
      </c>
      <c r="CI39" s="1">
        <f t="shared" si="114"/>
        <v>0</v>
      </c>
      <c r="CJ39" s="10"/>
      <c r="CK39" s="12">
        <v>2</v>
      </c>
      <c r="CL39" s="1">
        <f t="shared" si="115"/>
        <v>0</v>
      </c>
      <c r="CM39" s="1"/>
      <c r="CN39" s="1"/>
      <c r="CO39" s="52">
        <f t="shared" si="116"/>
        <v>0</v>
      </c>
      <c r="CP39" s="1">
        <f t="shared" si="117"/>
        <v>0</v>
      </c>
      <c r="CQ39" s="1">
        <f t="shared" si="118"/>
        <v>0</v>
      </c>
      <c r="CR39" s="13">
        <v>0.06</v>
      </c>
      <c r="CS39" s="1">
        <f t="shared" si="119"/>
        <v>0</v>
      </c>
      <c r="CT39" s="1">
        <f t="shared" si="120"/>
        <v>0</v>
      </c>
      <c r="CU39" s="10"/>
      <c r="CV39" s="12">
        <v>2</v>
      </c>
      <c r="CW39" s="1">
        <f t="shared" si="121"/>
        <v>0</v>
      </c>
      <c r="CX39" s="1"/>
      <c r="CY39" s="1"/>
      <c r="CZ39" s="52">
        <f t="shared" si="122"/>
        <v>0</v>
      </c>
      <c r="DA39" s="1">
        <f t="shared" si="123"/>
        <v>0</v>
      </c>
      <c r="DB39" s="1">
        <f t="shared" si="124"/>
        <v>0</v>
      </c>
      <c r="DC39" s="13">
        <v>0.06</v>
      </c>
      <c r="DD39" s="1">
        <f t="shared" si="125"/>
        <v>0</v>
      </c>
      <c r="DE39" s="1">
        <f t="shared" si="126"/>
        <v>0</v>
      </c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</row>
    <row r="40" spans="3:126" ht="15" x14ac:dyDescent="0.25">
      <c r="L40" s="12">
        <v>8</v>
      </c>
      <c r="M40" s="1"/>
      <c r="N40" s="1">
        <f t="shared" si="73"/>
        <v>1500000</v>
      </c>
      <c r="O40" s="1"/>
      <c r="P40" s="52">
        <f t="shared" si="74"/>
        <v>1500000</v>
      </c>
      <c r="Q40" s="1">
        <f t="shared" si="75"/>
        <v>750000</v>
      </c>
      <c r="R40" s="1">
        <f t="shared" si="76"/>
        <v>750000</v>
      </c>
      <c r="S40" s="13">
        <v>0.2</v>
      </c>
      <c r="T40" s="1">
        <f t="shared" si="77"/>
        <v>-150000</v>
      </c>
      <c r="U40" s="1">
        <f t="shared" si="78"/>
        <v>1350000</v>
      </c>
      <c r="W40" s="12">
        <v>8</v>
      </c>
      <c r="X40" s="1">
        <f t="shared" si="79"/>
        <v>1350000</v>
      </c>
      <c r="Y40" s="1"/>
      <c r="Z40" s="1"/>
      <c r="AA40" s="52">
        <f t="shared" si="80"/>
        <v>0</v>
      </c>
      <c r="AB40" s="1">
        <f t="shared" si="81"/>
        <v>0</v>
      </c>
      <c r="AC40" s="1">
        <f t="shared" si="82"/>
        <v>1350000</v>
      </c>
      <c r="AD40" s="13">
        <v>0.2</v>
      </c>
      <c r="AE40" s="1">
        <f t="shared" si="83"/>
        <v>-270000</v>
      </c>
      <c r="AF40" s="1">
        <f t="shared" si="84"/>
        <v>1080000</v>
      </c>
      <c r="AH40" s="12">
        <v>8</v>
      </c>
      <c r="AI40" s="1">
        <f t="shared" si="85"/>
        <v>1080000</v>
      </c>
      <c r="AJ40" s="1"/>
      <c r="AK40" s="1"/>
      <c r="AL40" s="52">
        <f t="shared" si="86"/>
        <v>0</v>
      </c>
      <c r="AM40" s="1">
        <f t="shared" si="87"/>
        <v>0</v>
      </c>
      <c r="AN40" s="1">
        <f t="shared" si="88"/>
        <v>1080000</v>
      </c>
      <c r="AO40" s="13">
        <v>0.2</v>
      </c>
      <c r="AP40" s="1">
        <f t="shared" si="89"/>
        <v>-216000</v>
      </c>
      <c r="AQ40" s="1">
        <f t="shared" si="90"/>
        <v>864000</v>
      </c>
      <c r="AS40" s="12">
        <v>8</v>
      </c>
      <c r="AT40" s="1">
        <f t="shared" si="91"/>
        <v>864000</v>
      </c>
      <c r="AU40" s="1"/>
      <c r="AV40" s="1"/>
      <c r="AW40" s="52">
        <f t="shared" si="92"/>
        <v>0</v>
      </c>
      <c r="AX40" s="1">
        <f t="shared" si="93"/>
        <v>0</v>
      </c>
      <c r="AY40" s="1">
        <f t="shared" si="94"/>
        <v>864000</v>
      </c>
      <c r="AZ40" s="13">
        <v>0.2</v>
      </c>
      <c r="BA40" s="1">
        <f t="shared" si="95"/>
        <v>-172800</v>
      </c>
      <c r="BB40" s="1">
        <f t="shared" si="96"/>
        <v>691200</v>
      </c>
      <c r="BD40" s="12">
        <v>8</v>
      </c>
      <c r="BE40" s="1">
        <f t="shared" si="97"/>
        <v>691200</v>
      </c>
      <c r="BF40" s="1"/>
      <c r="BG40" s="1"/>
      <c r="BH40" s="52">
        <f t="shared" si="98"/>
        <v>0</v>
      </c>
      <c r="BI40" s="1">
        <f t="shared" si="99"/>
        <v>0</v>
      </c>
      <c r="BJ40" s="1">
        <f t="shared" si="100"/>
        <v>691200</v>
      </c>
      <c r="BK40" s="13">
        <v>0.2</v>
      </c>
      <c r="BL40" s="1">
        <f t="shared" si="101"/>
        <v>-138240</v>
      </c>
      <c r="BM40" s="1">
        <f t="shared" si="102"/>
        <v>552960</v>
      </c>
      <c r="BN40" s="10"/>
      <c r="BO40" s="12">
        <v>8</v>
      </c>
      <c r="BP40" s="1">
        <f t="shared" si="103"/>
        <v>552960</v>
      </c>
      <c r="BQ40" s="1"/>
      <c r="BR40" s="1"/>
      <c r="BS40" s="52">
        <f t="shared" si="104"/>
        <v>0</v>
      </c>
      <c r="BT40" s="1">
        <f t="shared" si="105"/>
        <v>0</v>
      </c>
      <c r="BU40" s="1">
        <f t="shared" si="106"/>
        <v>552960</v>
      </c>
      <c r="BV40" s="13">
        <v>0.2</v>
      </c>
      <c r="BW40" s="1">
        <f t="shared" si="107"/>
        <v>-110592</v>
      </c>
      <c r="BX40" s="1">
        <f t="shared" si="108"/>
        <v>442368</v>
      </c>
      <c r="BY40" s="10"/>
      <c r="BZ40" s="12">
        <v>8</v>
      </c>
      <c r="CA40" s="1">
        <f t="shared" si="109"/>
        <v>442368</v>
      </c>
      <c r="CB40" s="1"/>
      <c r="CC40" s="1"/>
      <c r="CD40" s="52">
        <f t="shared" si="110"/>
        <v>0</v>
      </c>
      <c r="CE40" s="1">
        <f t="shared" si="111"/>
        <v>0</v>
      </c>
      <c r="CF40" s="1">
        <f t="shared" si="112"/>
        <v>442368</v>
      </c>
      <c r="CG40" s="13">
        <v>0.2</v>
      </c>
      <c r="CH40" s="1">
        <f t="shared" si="113"/>
        <v>-88473.600000000006</v>
      </c>
      <c r="CI40" s="1">
        <f t="shared" si="114"/>
        <v>353894.40000000002</v>
      </c>
      <c r="CJ40" s="10"/>
      <c r="CK40" s="12">
        <v>8</v>
      </c>
      <c r="CL40" s="1">
        <f t="shared" si="115"/>
        <v>353894.40000000002</v>
      </c>
      <c r="CM40" s="1"/>
      <c r="CN40" s="1"/>
      <c r="CO40" s="52">
        <f t="shared" si="116"/>
        <v>0</v>
      </c>
      <c r="CP40" s="1">
        <f t="shared" si="117"/>
        <v>0</v>
      </c>
      <c r="CQ40" s="1">
        <f t="shared" si="118"/>
        <v>353894.40000000002</v>
      </c>
      <c r="CR40" s="13">
        <v>0.2</v>
      </c>
      <c r="CS40" s="1">
        <f t="shared" si="119"/>
        <v>-70778.880000000005</v>
      </c>
      <c r="CT40" s="1">
        <f t="shared" si="120"/>
        <v>283115.52000000002</v>
      </c>
      <c r="CU40" s="10"/>
      <c r="CV40" s="12">
        <v>8</v>
      </c>
      <c r="CW40" s="1">
        <f t="shared" si="121"/>
        <v>283115.52000000002</v>
      </c>
      <c r="CX40" s="1"/>
      <c r="CY40" s="1"/>
      <c r="CZ40" s="52">
        <f t="shared" si="122"/>
        <v>0</v>
      </c>
      <c r="DA40" s="1">
        <f t="shared" si="123"/>
        <v>0</v>
      </c>
      <c r="DB40" s="1">
        <f t="shared" si="124"/>
        <v>283115.52000000002</v>
      </c>
      <c r="DC40" s="13">
        <v>0.2</v>
      </c>
      <c r="DD40" s="1">
        <f t="shared" si="125"/>
        <v>-56623.104000000007</v>
      </c>
      <c r="DE40" s="1">
        <f t="shared" si="126"/>
        <v>226492.41600000003</v>
      </c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</row>
    <row r="41" spans="3:126" ht="15" x14ac:dyDescent="0.25">
      <c r="L41" s="12">
        <v>10</v>
      </c>
      <c r="M41" s="1"/>
      <c r="N41" s="1">
        <f t="shared" si="73"/>
        <v>0</v>
      </c>
      <c r="O41" s="1"/>
      <c r="P41" s="52">
        <f t="shared" si="74"/>
        <v>0</v>
      </c>
      <c r="Q41" s="1">
        <f t="shared" si="75"/>
        <v>0</v>
      </c>
      <c r="R41" s="1">
        <f t="shared" si="76"/>
        <v>0</v>
      </c>
      <c r="S41" s="13">
        <v>0.3</v>
      </c>
      <c r="T41" s="1">
        <f t="shared" si="77"/>
        <v>0</v>
      </c>
      <c r="U41" s="1">
        <f t="shared" si="78"/>
        <v>0</v>
      </c>
      <c r="W41" s="12">
        <v>10</v>
      </c>
      <c r="X41" s="1">
        <f t="shared" si="79"/>
        <v>0</v>
      </c>
      <c r="Y41" s="1"/>
      <c r="Z41" s="1"/>
      <c r="AA41" s="52">
        <f t="shared" si="80"/>
        <v>0</v>
      </c>
      <c r="AB41" s="1">
        <f t="shared" si="81"/>
        <v>0</v>
      </c>
      <c r="AC41" s="1">
        <f t="shared" si="82"/>
        <v>0</v>
      </c>
      <c r="AD41" s="13">
        <v>0.3</v>
      </c>
      <c r="AE41" s="1">
        <f t="shared" si="83"/>
        <v>0</v>
      </c>
      <c r="AF41" s="1">
        <f t="shared" si="84"/>
        <v>0</v>
      </c>
      <c r="AH41" s="12">
        <v>10</v>
      </c>
      <c r="AI41" s="1">
        <f t="shared" si="85"/>
        <v>0</v>
      </c>
      <c r="AJ41" s="1"/>
      <c r="AK41" s="1"/>
      <c r="AL41" s="52">
        <f t="shared" si="86"/>
        <v>0</v>
      </c>
      <c r="AM41" s="1">
        <f t="shared" si="87"/>
        <v>0</v>
      </c>
      <c r="AN41" s="1">
        <f t="shared" si="88"/>
        <v>0</v>
      </c>
      <c r="AO41" s="13">
        <v>0.3</v>
      </c>
      <c r="AP41" s="1">
        <f t="shared" si="89"/>
        <v>0</v>
      </c>
      <c r="AQ41" s="1">
        <f t="shared" si="90"/>
        <v>0</v>
      </c>
      <c r="AS41" s="12">
        <v>10</v>
      </c>
      <c r="AT41" s="1">
        <f t="shared" si="91"/>
        <v>0</v>
      </c>
      <c r="AU41" s="1"/>
      <c r="AV41" s="1"/>
      <c r="AW41" s="52">
        <f t="shared" si="92"/>
        <v>0</v>
      </c>
      <c r="AX41" s="1">
        <f t="shared" si="93"/>
        <v>0</v>
      </c>
      <c r="AY41" s="1">
        <f t="shared" si="94"/>
        <v>0</v>
      </c>
      <c r="AZ41" s="13">
        <v>0.3</v>
      </c>
      <c r="BA41" s="1">
        <f t="shared" si="95"/>
        <v>0</v>
      </c>
      <c r="BB41" s="1">
        <f t="shared" si="96"/>
        <v>0</v>
      </c>
      <c r="BD41" s="12">
        <v>10</v>
      </c>
      <c r="BE41" s="1">
        <f t="shared" si="97"/>
        <v>0</v>
      </c>
      <c r="BF41" s="1"/>
      <c r="BG41" s="1"/>
      <c r="BH41" s="52">
        <f t="shared" si="98"/>
        <v>0</v>
      </c>
      <c r="BI41" s="1">
        <f t="shared" si="99"/>
        <v>0</v>
      </c>
      <c r="BJ41" s="1">
        <f t="shared" si="100"/>
        <v>0</v>
      </c>
      <c r="BK41" s="13">
        <v>0.3</v>
      </c>
      <c r="BL41" s="1">
        <f t="shared" si="101"/>
        <v>0</v>
      </c>
      <c r="BM41" s="1">
        <f t="shared" si="102"/>
        <v>0</v>
      </c>
      <c r="BN41" s="10"/>
      <c r="BO41" s="12">
        <v>10</v>
      </c>
      <c r="BP41" s="1">
        <f t="shared" si="103"/>
        <v>0</v>
      </c>
      <c r="BQ41" s="1"/>
      <c r="BR41" s="1"/>
      <c r="BS41" s="52">
        <f t="shared" si="104"/>
        <v>0</v>
      </c>
      <c r="BT41" s="1">
        <f t="shared" si="105"/>
        <v>0</v>
      </c>
      <c r="BU41" s="1">
        <f t="shared" si="106"/>
        <v>0</v>
      </c>
      <c r="BV41" s="13">
        <v>0.3</v>
      </c>
      <c r="BW41" s="1">
        <f t="shared" si="107"/>
        <v>0</v>
      </c>
      <c r="BX41" s="1">
        <f t="shared" si="108"/>
        <v>0</v>
      </c>
      <c r="BY41" s="10"/>
      <c r="BZ41" s="12">
        <v>10</v>
      </c>
      <c r="CA41" s="1">
        <f t="shared" si="109"/>
        <v>0</v>
      </c>
      <c r="CB41" s="1"/>
      <c r="CC41" s="1"/>
      <c r="CD41" s="52">
        <f t="shared" si="110"/>
        <v>0</v>
      </c>
      <c r="CE41" s="1">
        <f t="shared" si="111"/>
        <v>0</v>
      </c>
      <c r="CF41" s="1">
        <f t="shared" si="112"/>
        <v>0</v>
      </c>
      <c r="CG41" s="13">
        <v>0.3</v>
      </c>
      <c r="CH41" s="1">
        <f t="shared" si="113"/>
        <v>0</v>
      </c>
      <c r="CI41" s="1">
        <f t="shared" si="114"/>
        <v>0</v>
      </c>
      <c r="CJ41" s="10"/>
      <c r="CK41" s="12">
        <v>10</v>
      </c>
      <c r="CL41" s="1">
        <f t="shared" si="115"/>
        <v>0</v>
      </c>
      <c r="CM41" s="1"/>
      <c r="CN41" s="1"/>
      <c r="CO41" s="52">
        <f t="shared" si="116"/>
        <v>0</v>
      </c>
      <c r="CP41" s="1">
        <f t="shared" si="117"/>
        <v>0</v>
      </c>
      <c r="CQ41" s="1">
        <f t="shared" si="118"/>
        <v>0</v>
      </c>
      <c r="CR41" s="13">
        <v>0.3</v>
      </c>
      <c r="CS41" s="1">
        <f t="shared" si="119"/>
        <v>0</v>
      </c>
      <c r="CT41" s="1">
        <f t="shared" si="120"/>
        <v>0</v>
      </c>
      <c r="CU41" s="10"/>
      <c r="CV41" s="12">
        <v>10</v>
      </c>
      <c r="CW41" s="1">
        <f t="shared" si="121"/>
        <v>0</v>
      </c>
      <c r="CX41" s="1"/>
      <c r="CY41" s="1"/>
      <c r="CZ41" s="52">
        <f t="shared" si="122"/>
        <v>0</v>
      </c>
      <c r="DA41" s="1">
        <f t="shared" si="123"/>
        <v>0</v>
      </c>
      <c r="DB41" s="1">
        <f t="shared" si="124"/>
        <v>0</v>
      </c>
      <c r="DC41" s="13">
        <v>0.3</v>
      </c>
      <c r="DD41" s="1">
        <f t="shared" si="125"/>
        <v>0</v>
      </c>
      <c r="DE41" s="1">
        <f t="shared" si="126"/>
        <v>0</v>
      </c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</row>
    <row r="42" spans="3:126" ht="15" x14ac:dyDescent="0.25">
      <c r="L42" s="12">
        <v>10.1</v>
      </c>
      <c r="M42" s="1"/>
      <c r="N42" s="1">
        <f t="shared" si="73"/>
        <v>0</v>
      </c>
      <c r="O42" s="1"/>
      <c r="P42" s="52">
        <f t="shared" si="74"/>
        <v>0</v>
      </c>
      <c r="Q42" s="1">
        <f t="shared" si="75"/>
        <v>0</v>
      </c>
      <c r="R42" s="1">
        <f t="shared" si="76"/>
        <v>0</v>
      </c>
      <c r="S42" s="13">
        <v>0.3</v>
      </c>
      <c r="T42" s="1">
        <f t="shared" si="77"/>
        <v>0</v>
      </c>
      <c r="U42" s="1">
        <f t="shared" si="78"/>
        <v>0</v>
      </c>
      <c r="W42" s="12">
        <v>10.1</v>
      </c>
      <c r="X42" s="1">
        <f t="shared" si="79"/>
        <v>0</v>
      </c>
      <c r="Y42" s="1"/>
      <c r="Z42" s="1"/>
      <c r="AA42" s="52">
        <f t="shared" si="80"/>
        <v>0</v>
      </c>
      <c r="AB42" s="1">
        <f t="shared" si="81"/>
        <v>0</v>
      </c>
      <c r="AC42" s="1">
        <f t="shared" si="82"/>
        <v>0</v>
      </c>
      <c r="AD42" s="13">
        <v>0.3</v>
      </c>
      <c r="AE42" s="1">
        <f t="shared" si="83"/>
        <v>0</v>
      </c>
      <c r="AF42" s="1">
        <f t="shared" si="84"/>
        <v>0</v>
      </c>
      <c r="AH42" s="12">
        <v>10.1</v>
      </c>
      <c r="AI42" s="1">
        <f t="shared" si="85"/>
        <v>0</v>
      </c>
      <c r="AJ42" s="1"/>
      <c r="AK42" s="1"/>
      <c r="AL42" s="52">
        <f t="shared" si="86"/>
        <v>0</v>
      </c>
      <c r="AM42" s="1">
        <f t="shared" si="87"/>
        <v>0</v>
      </c>
      <c r="AN42" s="1">
        <f t="shared" si="88"/>
        <v>0</v>
      </c>
      <c r="AO42" s="13">
        <v>0.3</v>
      </c>
      <c r="AP42" s="1">
        <f t="shared" si="89"/>
        <v>0</v>
      </c>
      <c r="AQ42" s="1">
        <f t="shared" si="90"/>
        <v>0</v>
      </c>
      <c r="AS42" s="12">
        <v>10.1</v>
      </c>
      <c r="AT42" s="1">
        <f t="shared" si="91"/>
        <v>0</v>
      </c>
      <c r="AU42" s="1"/>
      <c r="AV42" s="1"/>
      <c r="AW42" s="52">
        <f t="shared" si="92"/>
        <v>0</v>
      </c>
      <c r="AX42" s="1">
        <f t="shared" si="93"/>
        <v>0</v>
      </c>
      <c r="AY42" s="1">
        <f t="shared" si="94"/>
        <v>0</v>
      </c>
      <c r="AZ42" s="13">
        <v>0.3</v>
      </c>
      <c r="BA42" s="1">
        <f t="shared" si="95"/>
        <v>0</v>
      </c>
      <c r="BB42" s="1">
        <f t="shared" si="96"/>
        <v>0</v>
      </c>
      <c r="BD42" s="12">
        <v>10.1</v>
      </c>
      <c r="BE42" s="1">
        <f t="shared" si="97"/>
        <v>0</v>
      </c>
      <c r="BF42" s="1"/>
      <c r="BG42" s="1"/>
      <c r="BH42" s="52">
        <f t="shared" si="98"/>
        <v>0</v>
      </c>
      <c r="BI42" s="1">
        <f t="shared" si="99"/>
        <v>0</v>
      </c>
      <c r="BJ42" s="1">
        <f t="shared" si="100"/>
        <v>0</v>
      </c>
      <c r="BK42" s="13">
        <v>0.3</v>
      </c>
      <c r="BL42" s="1">
        <f t="shared" si="101"/>
        <v>0</v>
      </c>
      <c r="BM42" s="1">
        <f t="shared" si="102"/>
        <v>0</v>
      </c>
      <c r="BN42" s="10"/>
      <c r="BO42" s="12">
        <v>10.1</v>
      </c>
      <c r="BP42" s="1">
        <f t="shared" si="103"/>
        <v>0</v>
      </c>
      <c r="BQ42" s="1"/>
      <c r="BR42" s="1"/>
      <c r="BS42" s="52">
        <f t="shared" si="104"/>
        <v>0</v>
      </c>
      <c r="BT42" s="1">
        <f t="shared" si="105"/>
        <v>0</v>
      </c>
      <c r="BU42" s="1">
        <f t="shared" si="106"/>
        <v>0</v>
      </c>
      <c r="BV42" s="13">
        <v>0.3</v>
      </c>
      <c r="BW42" s="1">
        <f t="shared" si="107"/>
        <v>0</v>
      </c>
      <c r="BX42" s="1">
        <f t="shared" si="108"/>
        <v>0</v>
      </c>
      <c r="BY42" s="10"/>
      <c r="BZ42" s="12">
        <v>10.1</v>
      </c>
      <c r="CA42" s="1">
        <f t="shared" si="109"/>
        <v>0</v>
      </c>
      <c r="CB42" s="1"/>
      <c r="CC42" s="1"/>
      <c r="CD42" s="52">
        <f t="shared" si="110"/>
        <v>0</v>
      </c>
      <c r="CE42" s="1">
        <f t="shared" si="111"/>
        <v>0</v>
      </c>
      <c r="CF42" s="1">
        <f t="shared" si="112"/>
        <v>0</v>
      </c>
      <c r="CG42" s="13">
        <v>0.3</v>
      </c>
      <c r="CH42" s="1">
        <f t="shared" si="113"/>
        <v>0</v>
      </c>
      <c r="CI42" s="1">
        <f t="shared" si="114"/>
        <v>0</v>
      </c>
      <c r="CJ42" s="10"/>
      <c r="CK42" s="12">
        <v>10.1</v>
      </c>
      <c r="CL42" s="1">
        <f t="shared" si="115"/>
        <v>0</v>
      </c>
      <c r="CM42" s="1"/>
      <c r="CN42" s="1"/>
      <c r="CO42" s="52">
        <f t="shared" si="116"/>
        <v>0</v>
      </c>
      <c r="CP42" s="1">
        <f t="shared" si="117"/>
        <v>0</v>
      </c>
      <c r="CQ42" s="1">
        <f t="shared" si="118"/>
        <v>0</v>
      </c>
      <c r="CR42" s="13">
        <v>0.3</v>
      </c>
      <c r="CS42" s="1">
        <f t="shared" si="119"/>
        <v>0</v>
      </c>
      <c r="CT42" s="1">
        <f t="shared" si="120"/>
        <v>0</v>
      </c>
      <c r="CU42" s="10"/>
      <c r="CV42" s="12">
        <v>10.1</v>
      </c>
      <c r="CW42" s="1">
        <f t="shared" si="121"/>
        <v>0</v>
      </c>
      <c r="CX42" s="1"/>
      <c r="CY42" s="1"/>
      <c r="CZ42" s="52">
        <f t="shared" si="122"/>
        <v>0</v>
      </c>
      <c r="DA42" s="1">
        <f t="shared" si="123"/>
        <v>0</v>
      </c>
      <c r="DB42" s="1">
        <f t="shared" si="124"/>
        <v>0</v>
      </c>
      <c r="DC42" s="13">
        <v>0.3</v>
      </c>
      <c r="DD42" s="1">
        <f t="shared" si="125"/>
        <v>0</v>
      </c>
      <c r="DE42" s="1">
        <f t="shared" si="126"/>
        <v>0</v>
      </c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</row>
    <row r="43" spans="3:126" ht="15" x14ac:dyDescent="0.25">
      <c r="L43" s="12">
        <v>12</v>
      </c>
      <c r="M43" s="1"/>
      <c r="N43" s="1">
        <f t="shared" si="73"/>
        <v>0</v>
      </c>
      <c r="O43" s="1"/>
      <c r="P43" s="52">
        <f t="shared" si="74"/>
        <v>0</v>
      </c>
      <c r="Q43" s="1">
        <f t="shared" si="75"/>
        <v>0</v>
      </c>
      <c r="R43" s="1">
        <f t="shared" si="76"/>
        <v>0</v>
      </c>
      <c r="S43" s="13">
        <v>1</v>
      </c>
      <c r="T43" s="1">
        <f t="shared" si="77"/>
        <v>0</v>
      </c>
      <c r="U43" s="1">
        <f t="shared" si="78"/>
        <v>0</v>
      </c>
      <c r="W43" s="12">
        <v>12</v>
      </c>
      <c r="X43" s="1">
        <f t="shared" si="79"/>
        <v>0</v>
      </c>
      <c r="Y43" s="1"/>
      <c r="Z43" s="1"/>
      <c r="AA43" s="52">
        <f t="shared" si="80"/>
        <v>0</v>
      </c>
      <c r="AB43" s="1">
        <f t="shared" si="81"/>
        <v>0</v>
      </c>
      <c r="AC43" s="1">
        <f t="shared" si="82"/>
        <v>0</v>
      </c>
      <c r="AD43" s="13">
        <v>1</v>
      </c>
      <c r="AE43" s="1">
        <f t="shared" si="83"/>
        <v>0</v>
      </c>
      <c r="AF43" s="1">
        <f t="shared" si="84"/>
        <v>0</v>
      </c>
      <c r="AH43" s="12">
        <v>12</v>
      </c>
      <c r="AI43" s="1">
        <f t="shared" si="85"/>
        <v>0</v>
      </c>
      <c r="AJ43" s="1"/>
      <c r="AK43" s="1"/>
      <c r="AL43" s="52">
        <f t="shared" si="86"/>
        <v>0</v>
      </c>
      <c r="AM43" s="1">
        <f t="shared" si="87"/>
        <v>0</v>
      </c>
      <c r="AN43" s="1">
        <f t="shared" si="88"/>
        <v>0</v>
      </c>
      <c r="AO43" s="13">
        <v>1</v>
      </c>
      <c r="AP43" s="1">
        <f t="shared" si="89"/>
        <v>0</v>
      </c>
      <c r="AQ43" s="1">
        <f t="shared" si="90"/>
        <v>0</v>
      </c>
      <c r="AS43" s="12">
        <v>12</v>
      </c>
      <c r="AT43" s="1">
        <f t="shared" si="91"/>
        <v>0</v>
      </c>
      <c r="AU43" s="1"/>
      <c r="AV43" s="1"/>
      <c r="AW43" s="52">
        <f t="shared" si="92"/>
        <v>0</v>
      </c>
      <c r="AX43" s="1">
        <f t="shared" si="93"/>
        <v>0</v>
      </c>
      <c r="AY43" s="1">
        <f t="shared" si="94"/>
        <v>0</v>
      </c>
      <c r="AZ43" s="13">
        <v>1</v>
      </c>
      <c r="BA43" s="1">
        <f t="shared" si="95"/>
        <v>0</v>
      </c>
      <c r="BB43" s="1">
        <f t="shared" si="96"/>
        <v>0</v>
      </c>
      <c r="BD43" s="12">
        <v>12</v>
      </c>
      <c r="BE43" s="1">
        <f t="shared" si="97"/>
        <v>0</v>
      </c>
      <c r="BF43" s="1"/>
      <c r="BG43" s="1"/>
      <c r="BH43" s="52">
        <f t="shared" si="98"/>
        <v>0</v>
      </c>
      <c r="BI43" s="1">
        <f t="shared" si="99"/>
        <v>0</v>
      </c>
      <c r="BJ43" s="1">
        <f t="shared" si="100"/>
        <v>0</v>
      </c>
      <c r="BK43" s="13">
        <v>1</v>
      </c>
      <c r="BL43" s="1">
        <f t="shared" si="101"/>
        <v>0</v>
      </c>
      <c r="BM43" s="1">
        <f t="shared" si="102"/>
        <v>0</v>
      </c>
      <c r="BN43" s="10"/>
      <c r="BO43" s="12">
        <v>12</v>
      </c>
      <c r="BP43" s="1">
        <f t="shared" si="103"/>
        <v>0</v>
      </c>
      <c r="BQ43" s="1"/>
      <c r="BR43" s="1"/>
      <c r="BS43" s="52">
        <f t="shared" si="104"/>
        <v>0</v>
      </c>
      <c r="BT43" s="1">
        <f t="shared" si="105"/>
        <v>0</v>
      </c>
      <c r="BU43" s="1">
        <f t="shared" si="106"/>
        <v>0</v>
      </c>
      <c r="BV43" s="13">
        <v>1</v>
      </c>
      <c r="BW43" s="1">
        <f t="shared" si="107"/>
        <v>0</v>
      </c>
      <c r="BX43" s="1">
        <f t="shared" si="108"/>
        <v>0</v>
      </c>
      <c r="BY43" s="10"/>
      <c r="BZ43" s="12">
        <v>12</v>
      </c>
      <c r="CA43" s="1">
        <f t="shared" si="109"/>
        <v>0</v>
      </c>
      <c r="CB43" s="1"/>
      <c r="CC43" s="1"/>
      <c r="CD43" s="52">
        <f t="shared" si="110"/>
        <v>0</v>
      </c>
      <c r="CE43" s="1">
        <f t="shared" si="111"/>
        <v>0</v>
      </c>
      <c r="CF43" s="1">
        <f t="shared" si="112"/>
        <v>0</v>
      </c>
      <c r="CG43" s="13">
        <v>1</v>
      </c>
      <c r="CH43" s="1">
        <f t="shared" si="113"/>
        <v>0</v>
      </c>
      <c r="CI43" s="1">
        <f t="shared" si="114"/>
        <v>0</v>
      </c>
      <c r="CJ43" s="10"/>
      <c r="CK43" s="12">
        <v>12</v>
      </c>
      <c r="CL43" s="1">
        <f t="shared" si="115"/>
        <v>0</v>
      </c>
      <c r="CM43" s="1"/>
      <c r="CN43" s="1"/>
      <c r="CO43" s="52">
        <f t="shared" si="116"/>
        <v>0</v>
      </c>
      <c r="CP43" s="1">
        <f t="shared" si="117"/>
        <v>0</v>
      </c>
      <c r="CQ43" s="1">
        <f t="shared" si="118"/>
        <v>0</v>
      </c>
      <c r="CR43" s="13">
        <v>1</v>
      </c>
      <c r="CS43" s="1">
        <f t="shared" si="119"/>
        <v>0</v>
      </c>
      <c r="CT43" s="1">
        <f t="shared" si="120"/>
        <v>0</v>
      </c>
      <c r="CU43" s="10"/>
      <c r="CV43" s="12">
        <v>12</v>
      </c>
      <c r="CW43" s="1">
        <f t="shared" si="121"/>
        <v>0</v>
      </c>
      <c r="CX43" s="1"/>
      <c r="CY43" s="1"/>
      <c r="CZ43" s="52">
        <f t="shared" si="122"/>
        <v>0</v>
      </c>
      <c r="DA43" s="1">
        <f t="shared" si="123"/>
        <v>0</v>
      </c>
      <c r="DB43" s="1">
        <f t="shared" si="124"/>
        <v>0</v>
      </c>
      <c r="DC43" s="13">
        <v>1</v>
      </c>
      <c r="DD43" s="1">
        <f t="shared" si="125"/>
        <v>0</v>
      </c>
      <c r="DE43" s="1">
        <f t="shared" si="126"/>
        <v>0</v>
      </c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</row>
    <row r="44" spans="3:126" ht="15" x14ac:dyDescent="0.25">
      <c r="L44" s="12" t="s">
        <v>52</v>
      </c>
      <c r="M44" s="1"/>
      <c r="N44" s="1">
        <f t="shared" si="73"/>
        <v>0</v>
      </c>
      <c r="O44" s="1"/>
      <c r="P44" s="52">
        <f t="shared" si="74"/>
        <v>0</v>
      </c>
      <c r="Q44" s="1">
        <f t="shared" si="75"/>
        <v>0</v>
      </c>
      <c r="R44" s="1">
        <f t="shared" si="76"/>
        <v>0</v>
      </c>
      <c r="S44" s="13"/>
      <c r="T44" s="1">
        <f t="shared" si="77"/>
        <v>0</v>
      </c>
      <c r="U44" s="1">
        <f t="shared" si="78"/>
        <v>0</v>
      </c>
      <c r="W44" s="12" t="s">
        <v>52</v>
      </c>
      <c r="X44" s="1">
        <f t="shared" si="79"/>
        <v>0</v>
      </c>
      <c r="Y44" s="1"/>
      <c r="Z44" s="1"/>
      <c r="AA44" s="52">
        <f t="shared" si="80"/>
        <v>0</v>
      </c>
      <c r="AB44" s="1">
        <f t="shared" si="81"/>
        <v>0</v>
      </c>
      <c r="AC44" s="1">
        <f t="shared" si="82"/>
        <v>0</v>
      </c>
      <c r="AD44" s="13"/>
      <c r="AE44" s="1">
        <f t="shared" si="83"/>
        <v>0</v>
      </c>
      <c r="AF44" s="1">
        <f t="shared" si="84"/>
        <v>0</v>
      </c>
      <c r="AH44" s="12" t="s">
        <v>52</v>
      </c>
      <c r="AI44" s="1">
        <f t="shared" si="85"/>
        <v>0</v>
      </c>
      <c r="AJ44" s="1"/>
      <c r="AK44" s="1"/>
      <c r="AL44" s="52">
        <f t="shared" si="86"/>
        <v>0</v>
      </c>
      <c r="AM44" s="1">
        <f t="shared" si="87"/>
        <v>0</v>
      </c>
      <c r="AN44" s="1">
        <f t="shared" si="88"/>
        <v>0</v>
      </c>
      <c r="AO44" s="13"/>
      <c r="AP44" s="1">
        <f t="shared" si="89"/>
        <v>0</v>
      </c>
      <c r="AQ44" s="1">
        <f t="shared" si="90"/>
        <v>0</v>
      </c>
      <c r="AS44" s="12" t="s">
        <v>52</v>
      </c>
      <c r="AT44" s="1">
        <f t="shared" si="91"/>
        <v>0</v>
      </c>
      <c r="AU44" s="1"/>
      <c r="AV44" s="1"/>
      <c r="AW44" s="52">
        <f t="shared" si="92"/>
        <v>0</v>
      </c>
      <c r="AX44" s="1">
        <f t="shared" si="93"/>
        <v>0</v>
      </c>
      <c r="AY44" s="1">
        <f t="shared" si="94"/>
        <v>0</v>
      </c>
      <c r="AZ44" s="13"/>
      <c r="BA44" s="1">
        <f t="shared" si="95"/>
        <v>0</v>
      </c>
      <c r="BB44" s="1">
        <f t="shared" si="96"/>
        <v>0</v>
      </c>
      <c r="BD44" s="12" t="s">
        <v>52</v>
      </c>
      <c r="BE44" s="1">
        <f t="shared" si="97"/>
        <v>0</v>
      </c>
      <c r="BF44" s="1"/>
      <c r="BG44" s="1"/>
      <c r="BH44" s="52">
        <f t="shared" si="98"/>
        <v>0</v>
      </c>
      <c r="BI44" s="1">
        <f t="shared" si="99"/>
        <v>0</v>
      </c>
      <c r="BJ44" s="1">
        <f t="shared" si="100"/>
        <v>0</v>
      </c>
      <c r="BK44" s="13"/>
      <c r="BL44" s="1">
        <f t="shared" si="101"/>
        <v>0</v>
      </c>
      <c r="BM44" s="1">
        <f t="shared" si="102"/>
        <v>0</v>
      </c>
      <c r="BN44" s="10"/>
      <c r="BO44" s="12" t="s">
        <v>52</v>
      </c>
      <c r="BP44" s="1">
        <f t="shared" si="103"/>
        <v>0</v>
      </c>
      <c r="BQ44" s="1"/>
      <c r="BR44" s="1"/>
      <c r="BS44" s="52">
        <f t="shared" si="104"/>
        <v>0</v>
      </c>
      <c r="BT44" s="1">
        <f t="shared" si="105"/>
        <v>0</v>
      </c>
      <c r="BU44" s="1">
        <f t="shared" si="106"/>
        <v>0</v>
      </c>
      <c r="BV44" s="13"/>
      <c r="BW44" s="1">
        <f t="shared" si="107"/>
        <v>0</v>
      </c>
      <c r="BX44" s="1">
        <f t="shared" si="108"/>
        <v>0</v>
      </c>
      <c r="BY44" s="10"/>
      <c r="BZ44" s="12" t="s">
        <v>52</v>
      </c>
      <c r="CA44" s="1">
        <f t="shared" si="109"/>
        <v>0</v>
      </c>
      <c r="CB44" s="1"/>
      <c r="CC44" s="1"/>
      <c r="CD44" s="52">
        <f t="shared" si="110"/>
        <v>0</v>
      </c>
      <c r="CE44" s="1">
        <f t="shared" si="111"/>
        <v>0</v>
      </c>
      <c r="CF44" s="1">
        <f t="shared" si="112"/>
        <v>0</v>
      </c>
      <c r="CG44" s="13"/>
      <c r="CH44" s="1">
        <f t="shared" si="113"/>
        <v>0</v>
      </c>
      <c r="CI44" s="1">
        <f t="shared" si="114"/>
        <v>0</v>
      </c>
      <c r="CJ44" s="10"/>
      <c r="CK44" s="12" t="s">
        <v>52</v>
      </c>
      <c r="CL44" s="1">
        <f t="shared" si="115"/>
        <v>0</v>
      </c>
      <c r="CM44" s="1"/>
      <c r="CN44" s="1"/>
      <c r="CO44" s="52">
        <f t="shared" si="116"/>
        <v>0</v>
      </c>
      <c r="CP44" s="1">
        <f t="shared" si="117"/>
        <v>0</v>
      </c>
      <c r="CQ44" s="1">
        <f t="shared" si="118"/>
        <v>0</v>
      </c>
      <c r="CR44" s="13"/>
      <c r="CS44" s="1">
        <f t="shared" si="119"/>
        <v>0</v>
      </c>
      <c r="CT44" s="1">
        <f t="shared" si="120"/>
        <v>0</v>
      </c>
      <c r="CU44" s="10"/>
      <c r="CV44" s="12" t="s">
        <v>52</v>
      </c>
      <c r="CW44" s="1">
        <f t="shared" si="121"/>
        <v>0</v>
      </c>
      <c r="CX44" s="1"/>
      <c r="CY44" s="1"/>
      <c r="CZ44" s="52">
        <f t="shared" si="122"/>
        <v>0</v>
      </c>
      <c r="DA44" s="1">
        <f t="shared" si="123"/>
        <v>0</v>
      </c>
      <c r="DB44" s="1">
        <f t="shared" si="124"/>
        <v>0</v>
      </c>
      <c r="DC44" s="13"/>
      <c r="DD44" s="1">
        <f t="shared" si="125"/>
        <v>0</v>
      </c>
      <c r="DE44" s="1">
        <f t="shared" si="126"/>
        <v>0</v>
      </c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</row>
    <row r="45" spans="3:126" ht="15" x14ac:dyDescent="0.25">
      <c r="L45" s="12" t="s">
        <v>53</v>
      </c>
      <c r="M45" s="1"/>
      <c r="N45" s="1">
        <f t="shared" si="73"/>
        <v>0</v>
      </c>
      <c r="O45" s="1"/>
      <c r="P45" s="52">
        <f t="shared" si="74"/>
        <v>0</v>
      </c>
      <c r="Q45" s="1">
        <f t="shared" si="75"/>
        <v>0</v>
      </c>
      <c r="R45" s="1">
        <f t="shared" si="76"/>
        <v>0</v>
      </c>
      <c r="S45" s="13"/>
      <c r="T45" s="1">
        <f t="shared" si="77"/>
        <v>0</v>
      </c>
      <c r="U45" s="1">
        <f t="shared" si="78"/>
        <v>0</v>
      </c>
      <c r="W45" s="12" t="s">
        <v>53</v>
      </c>
      <c r="X45" s="1">
        <f t="shared" si="79"/>
        <v>0</v>
      </c>
      <c r="Y45" s="1"/>
      <c r="Z45" s="1"/>
      <c r="AA45" s="52">
        <f t="shared" si="80"/>
        <v>0</v>
      </c>
      <c r="AB45" s="1">
        <f t="shared" si="81"/>
        <v>0</v>
      </c>
      <c r="AC45" s="1">
        <f t="shared" si="82"/>
        <v>0</v>
      </c>
      <c r="AD45" s="13"/>
      <c r="AE45" s="1">
        <f t="shared" si="83"/>
        <v>0</v>
      </c>
      <c r="AF45" s="1">
        <f t="shared" si="84"/>
        <v>0</v>
      </c>
      <c r="AH45" s="12" t="s">
        <v>53</v>
      </c>
      <c r="AI45" s="1">
        <f t="shared" si="85"/>
        <v>0</v>
      </c>
      <c r="AJ45" s="1"/>
      <c r="AK45" s="1"/>
      <c r="AL45" s="52">
        <f t="shared" si="86"/>
        <v>0</v>
      </c>
      <c r="AM45" s="1">
        <f t="shared" si="87"/>
        <v>0</v>
      </c>
      <c r="AN45" s="1">
        <f t="shared" si="88"/>
        <v>0</v>
      </c>
      <c r="AO45" s="13"/>
      <c r="AP45" s="1">
        <f t="shared" si="89"/>
        <v>0</v>
      </c>
      <c r="AQ45" s="1">
        <f t="shared" si="90"/>
        <v>0</v>
      </c>
      <c r="AS45" s="12" t="s">
        <v>53</v>
      </c>
      <c r="AT45" s="1">
        <f t="shared" si="91"/>
        <v>0</v>
      </c>
      <c r="AU45" s="1"/>
      <c r="AV45" s="1"/>
      <c r="AW45" s="52">
        <f t="shared" si="92"/>
        <v>0</v>
      </c>
      <c r="AX45" s="1">
        <f t="shared" si="93"/>
        <v>0</v>
      </c>
      <c r="AY45" s="1">
        <f t="shared" si="94"/>
        <v>0</v>
      </c>
      <c r="AZ45" s="13"/>
      <c r="BA45" s="1">
        <f t="shared" si="95"/>
        <v>0</v>
      </c>
      <c r="BB45" s="1">
        <f t="shared" si="96"/>
        <v>0</v>
      </c>
      <c r="BD45" s="12" t="s">
        <v>53</v>
      </c>
      <c r="BE45" s="1">
        <f t="shared" si="97"/>
        <v>0</v>
      </c>
      <c r="BF45" s="1"/>
      <c r="BG45" s="1"/>
      <c r="BH45" s="52">
        <f t="shared" si="98"/>
        <v>0</v>
      </c>
      <c r="BI45" s="1">
        <f t="shared" si="99"/>
        <v>0</v>
      </c>
      <c r="BJ45" s="1">
        <f t="shared" si="100"/>
        <v>0</v>
      </c>
      <c r="BK45" s="13"/>
      <c r="BL45" s="1">
        <f t="shared" si="101"/>
        <v>0</v>
      </c>
      <c r="BM45" s="1">
        <f t="shared" si="102"/>
        <v>0</v>
      </c>
      <c r="BN45" s="10"/>
      <c r="BO45" s="12" t="s">
        <v>53</v>
      </c>
      <c r="BP45" s="1">
        <f t="shared" si="103"/>
        <v>0</v>
      </c>
      <c r="BQ45" s="1"/>
      <c r="BR45" s="1"/>
      <c r="BS45" s="52">
        <f t="shared" si="104"/>
        <v>0</v>
      </c>
      <c r="BT45" s="1">
        <f t="shared" si="105"/>
        <v>0</v>
      </c>
      <c r="BU45" s="1">
        <f t="shared" si="106"/>
        <v>0</v>
      </c>
      <c r="BV45" s="13"/>
      <c r="BW45" s="1">
        <f t="shared" si="107"/>
        <v>0</v>
      </c>
      <c r="BX45" s="1">
        <f t="shared" si="108"/>
        <v>0</v>
      </c>
      <c r="BY45" s="10"/>
      <c r="BZ45" s="12" t="s">
        <v>53</v>
      </c>
      <c r="CA45" s="1">
        <f t="shared" si="109"/>
        <v>0</v>
      </c>
      <c r="CB45" s="1"/>
      <c r="CC45" s="1"/>
      <c r="CD45" s="52">
        <f t="shared" si="110"/>
        <v>0</v>
      </c>
      <c r="CE45" s="1">
        <f t="shared" si="111"/>
        <v>0</v>
      </c>
      <c r="CF45" s="1">
        <f t="shared" si="112"/>
        <v>0</v>
      </c>
      <c r="CG45" s="13"/>
      <c r="CH45" s="1">
        <f t="shared" si="113"/>
        <v>0</v>
      </c>
      <c r="CI45" s="1">
        <f t="shared" si="114"/>
        <v>0</v>
      </c>
      <c r="CJ45" s="10"/>
      <c r="CK45" s="12" t="s">
        <v>53</v>
      </c>
      <c r="CL45" s="1">
        <f t="shared" si="115"/>
        <v>0</v>
      </c>
      <c r="CM45" s="1"/>
      <c r="CN45" s="1"/>
      <c r="CO45" s="52">
        <f t="shared" si="116"/>
        <v>0</v>
      </c>
      <c r="CP45" s="1">
        <f t="shared" si="117"/>
        <v>0</v>
      </c>
      <c r="CQ45" s="1">
        <f t="shared" si="118"/>
        <v>0</v>
      </c>
      <c r="CR45" s="13"/>
      <c r="CS45" s="1">
        <f t="shared" si="119"/>
        <v>0</v>
      </c>
      <c r="CT45" s="1">
        <f t="shared" si="120"/>
        <v>0</v>
      </c>
      <c r="CU45" s="10"/>
      <c r="CV45" s="12" t="s">
        <v>53</v>
      </c>
      <c r="CW45" s="1">
        <f t="shared" si="121"/>
        <v>0</v>
      </c>
      <c r="CX45" s="1"/>
      <c r="CY45" s="1"/>
      <c r="CZ45" s="52">
        <f t="shared" si="122"/>
        <v>0</v>
      </c>
      <c r="DA45" s="1">
        <f t="shared" si="123"/>
        <v>0</v>
      </c>
      <c r="DB45" s="1">
        <f t="shared" si="124"/>
        <v>0</v>
      </c>
      <c r="DC45" s="13"/>
      <c r="DD45" s="1">
        <f t="shared" si="125"/>
        <v>0</v>
      </c>
      <c r="DE45" s="1">
        <f t="shared" si="126"/>
        <v>0</v>
      </c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</row>
    <row r="46" spans="3:126" ht="15" x14ac:dyDescent="0.25">
      <c r="L46" s="12" t="s">
        <v>54</v>
      </c>
      <c r="M46" s="1"/>
      <c r="N46" s="1">
        <f t="shared" si="73"/>
        <v>0</v>
      </c>
      <c r="O46" s="1"/>
      <c r="P46" s="52">
        <f t="shared" si="74"/>
        <v>0</v>
      </c>
      <c r="Q46" s="1">
        <f t="shared" si="75"/>
        <v>0</v>
      </c>
      <c r="R46" s="1">
        <f t="shared" si="76"/>
        <v>0</v>
      </c>
      <c r="S46" s="13"/>
      <c r="T46" s="1">
        <f t="shared" si="77"/>
        <v>0</v>
      </c>
      <c r="U46" s="1">
        <f t="shared" si="78"/>
        <v>0</v>
      </c>
      <c r="W46" s="12" t="s">
        <v>54</v>
      </c>
      <c r="X46" s="1">
        <f t="shared" si="79"/>
        <v>0</v>
      </c>
      <c r="Y46" s="1"/>
      <c r="Z46" s="1"/>
      <c r="AA46" s="52">
        <f t="shared" si="80"/>
        <v>0</v>
      </c>
      <c r="AB46" s="1">
        <f t="shared" si="81"/>
        <v>0</v>
      </c>
      <c r="AC46" s="1">
        <f t="shared" si="82"/>
        <v>0</v>
      </c>
      <c r="AD46" s="13"/>
      <c r="AE46" s="1">
        <f t="shared" si="83"/>
        <v>0</v>
      </c>
      <c r="AF46" s="1">
        <f t="shared" si="84"/>
        <v>0</v>
      </c>
      <c r="AH46" s="12" t="s">
        <v>54</v>
      </c>
      <c r="AI46" s="1">
        <f t="shared" si="85"/>
        <v>0</v>
      </c>
      <c r="AJ46" s="1"/>
      <c r="AK46" s="1"/>
      <c r="AL46" s="52">
        <f t="shared" si="86"/>
        <v>0</v>
      </c>
      <c r="AM46" s="1">
        <f t="shared" si="87"/>
        <v>0</v>
      </c>
      <c r="AN46" s="1">
        <f t="shared" si="88"/>
        <v>0</v>
      </c>
      <c r="AO46" s="13"/>
      <c r="AP46" s="1">
        <f t="shared" si="89"/>
        <v>0</v>
      </c>
      <c r="AQ46" s="1">
        <f t="shared" si="90"/>
        <v>0</v>
      </c>
      <c r="AS46" s="12" t="s">
        <v>54</v>
      </c>
      <c r="AT46" s="1">
        <f t="shared" si="91"/>
        <v>0</v>
      </c>
      <c r="AU46" s="1"/>
      <c r="AV46" s="1"/>
      <c r="AW46" s="52">
        <f t="shared" si="92"/>
        <v>0</v>
      </c>
      <c r="AX46" s="1">
        <f t="shared" si="93"/>
        <v>0</v>
      </c>
      <c r="AY46" s="1">
        <f t="shared" si="94"/>
        <v>0</v>
      </c>
      <c r="AZ46" s="13"/>
      <c r="BA46" s="1">
        <f t="shared" si="95"/>
        <v>0</v>
      </c>
      <c r="BB46" s="1">
        <f t="shared" si="96"/>
        <v>0</v>
      </c>
      <c r="BD46" s="12" t="s">
        <v>54</v>
      </c>
      <c r="BE46" s="1">
        <f t="shared" si="97"/>
        <v>0</v>
      </c>
      <c r="BF46" s="1"/>
      <c r="BG46" s="1"/>
      <c r="BH46" s="52">
        <f t="shared" si="98"/>
        <v>0</v>
      </c>
      <c r="BI46" s="1">
        <f t="shared" si="99"/>
        <v>0</v>
      </c>
      <c r="BJ46" s="1">
        <f t="shared" si="100"/>
        <v>0</v>
      </c>
      <c r="BK46" s="13"/>
      <c r="BL46" s="1">
        <f t="shared" si="101"/>
        <v>0</v>
      </c>
      <c r="BM46" s="1">
        <f t="shared" si="102"/>
        <v>0</v>
      </c>
      <c r="BN46" s="10"/>
      <c r="BO46" s="12" t="s">
        <v>54</v>
      </c>
      <c r="BP46" s="1">
        <f t="shared" si="103"/>
        <v>0</v>
      </c>
      <c r="BQ46" s="1"/>
      <c r="BR46" s="1"/>
      <c r="BS46" s="52">
        <f t="shared" si="104"/>
        <v>0</v>
      </c>
      <c r="BT46" s="1">
        <f t="shared" si="105"/>
        <v>0</v>
      </c>
      <c r="BU46" s="1">
        <f t="shared" si="106"/>
        <v>0</v>
      </c>
      <c r="BV46" s="13"/>
      <c r="BW46" s="1">
        <f t="shared" si="107"/>
        <v>0</v>
      </c>
      <c r="BX46" s="1">
        <f t="shared" si="108"/>
        <v>0</v>
      </c>
      <c r="BY46" s="10"/>
      <c r="BZ46" s="12" t="s">
        <v>54</v>
      </c>
      <c r="CA46" s="1">
        <f t="shared" si="109"/>
        <v>0</v>
      </c>
      <c r="CB46" s="1"/>
      <c r="CC46" s="1"/>
      <c r="CD46" s="52">
        <f t="shared" si="110"/>
        <v>0</v>
      </c>
      <c r="CE46" s="1">
        <f t="shared" si="111"/>
        <v>0</v>
      </c>
      <c r="CF46" s="1">
        <f t="shared" si="112"/>
        <v>0</v>
      </c>
      <c r="CG46" s="13"/>
      <c r="CH46" s="1">
        <f t="shared" si="113"/>
        <v>0</v>
      </c>
      <c r="CI46" s="1">
        <f t="shared" si="114"/>
        <v>0</v>
      </c>
      <c r="CJ46" s="10"/>
      <c r="CK46" s="12" t="s">
        <v>54</v>
      </c>
      <c r="CL46" s="1">
        <f t="shared" si="115"/>
        <v>0</v>
      </c>
      <c r="CM46" s="1"/>
      <c r="CN46" s="1"/>
      <c r="CO46" s="52">
        <f t="shared" si="116"/>
        <v>0</v>
      </c>
      <c r="CP46" s="1">
        <f t="shared" si="117"/>
        <v>0</v>
      </c>
      <c r="CQ46" s="1">
        <f t="shared" si="118"/>
        <v>0</v>
      </c>
      <c r="CR46" s="13"/>
      <c r="CS46" s="1">
        <f t="shared" si="119"/>
        <v>0</v>
      </c>
      <c r="CT46" s="1">
        <f t="shared" si="120"/>
        <v>0</v>
      </c>
      <c r="CU46" s="10"/>
      <c r="CV46" s="12" t="s">
        <v>54</v>
      </c>
      <c r="CW46" s="1">
        <f t="shared" si="121"/>
        <v>0</v>
      </c>
      <c r="CX46" s="1"/>
      <c r="CY46" s="1"/>
      <c r="CZ46" s="52">
        <f t="shared" si="122"/>
        <v>0</v>
      </c>
      <c r="DA46" s="1">
        <f t="shared" si="123"/>
        <v>0</v>
      </c>
      <c r="DB46" s="1">
        <f t="shared" si="124"/>
        <v>0</v>
      </c>
      <c r="DC46" s="13"/>
      <c r="DD46" s="1">
        <f t="shared" si="125"/>
        <v>0</v>
      </c>
      <c r="DE46" s="1">
        <f t="shared" si="126"/>
        <v>0</v>
      </c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</row>
    <row r="47" spans="3:126" ht="15" x14ac:dyDescent="0.25">
      <c r="L47" s="12" t="s">
        <v>55</v>
      </c>
      <c r="M47" s="1"/>
      <c r="N47" s="1">
        <f t="shared" si="73"/>
        <v>0</v>
      </c>
      <c r="O47" s="1"/>
      <c r="P47" s="52">
        <f t="shared" si="74"/>
        <v>0</v>
      </c>
      <c r="Q47" s="1">
        <f t="shared" si="75"/>
        <v>0</v>
      </c>
      <c r="R47" s="1">
        <f t="shared" si="76"/>
        <v>0</v>
      </c>
      <c r="S47" s="13"/>
      <c r="T47" s="1">
        <f t="shared" si="77"/>
        <v>0</v>
      </c>
      <c r="U47" s="1">
        <f t="shared" si="78"/>
        <v>0</v>
      </c>
      <c r="W47" s="12" t="s">
        <v>55</v>
      </c>
      <c r="X47" s="1">
        <f t="shared" si="79"/>
        <v>0</v>
      </c>
      <c r="Y47" s="1"/>
      <c r="Z47" s="1"/>
      <c r="AA47" s="52">
        <f t="shared" si="80"/>
        <v>0</v>
      </c>
      <c r="AB47" s="1">
        <f t="shared" si="81"/>
        <v>0</v>
      </c>
      <c r="AC47" s="1">
        <f t="shared" si="82"/>
        <v>0</v>
      </c>
      <c r="AD47" s="13"/>
      <c r="AE47" s="1">
        <f t="shared" si="83"/>
        <v>0</v>
      </c>
      <c r="AF47" s="1">
        <f t="shared" si="84"/>
        <v>0</v>
      </c>
      <c r="AH47" s="12" t="s">
        <v>55</v>
      </c>
      <c r="AI47" s="1">
        <f t="shared" si="85"/>
        <v>0</v>
      </c>
      <c r="AJ47" s="1"/>
      <c r="AK47" s="1"/>
      <c r="AL47" s="52">
        <f t="shared" si="86"/>
        <v>0</v>
      </c>
      <c r="AM47" s="1">
        <f t="shared" si="87"/>
        <v>0</v>
      </c>
      <c r="AN47" s="1">
        <f t="shared" si="88"/>
        <v>0</v>
      </c>
      <c r="AO47" s="13"/>
      <c r="AP47" s="1">
        <f t="shared" si="89"/>
        <v>0</v>
      </c>
      <c r="AQ47" s="1">
        <f t="shared" si="90"/>
        <v>0</v>
      </c>
      <c r="AS47" s="12" t="s">
        <v>55</v>
      </c>
      <c r="AT47" s="1">
        <f t="shared" si="91"/>
        <v>0</v>
      </c>
      <c r="AU47" s="1"/>
      <c r="AV47" s="1"/>
      <c r="AW47" s="52">
        <f t="shared" si="92"/>
        <v>0</v>
      </c>
      <c r="AX47" s="1">
        <f t="shared" si="93"/>
        <v>0</v>
      </c>
      <c r="AY47" s="1">
        <f t="shared" si="94"/>
        <v>0</v>
      </c>
      <c r="AZ47" s="13"/>
      <c r="BA47" s="1">
        <f t="shared" si="95"/>
        <v>0</v>
      </c>
      <c r="BB47" s="1">
        <f t="shared" si="96"/>
        <v>0</v>
      </c>
      <c r="BD47" s="12" t="s">
        <v>55</v>
      </c>
      <c r="BE47" s="1">
        <f t="shared" si="97"/>
        <v>0</v>
      </c>
      <c r="BF47" s="1"/>
      <c r="BG47" s="1"/>
      <c r="BH47" s="52">
        <f t="shared" si="98"/>
        <v>0</v>
      </c>
      <c r="BI47" s="1">
        <f t="shared" si="99"/>
        <v>0</v>
      </c>
      <c r="BJ47" s="1">
        <f t="shared" si="100"/>
        <v>0</v>
      </c>
      <c r="BK47" s="13"/>
      <c r="BL47" s="1">
        <f t="shared" si="101"/>
        <v>0</v>
      </c>
      <c r="BM47" s="1">
        <f t="shared" si="102"/>
        <v>0</v>
      </c>
      <c r="BN47" s="10"/>
      <c r="BO47" s="12" t="s">
        <v>55</v>
      </c>
      <c r="BP47" s="1">
        <f t="shared" si="103"/>
        <v>0</v>
      </c>
      <c r="BQ47" s="1"/>
      <c r="BR47" s="1"/>
      <c r="BS47" s="52">
        <f t="shared" si="104"/>
        <v>0</v>
      </c>
      <c r="BT47" s="1">
        <f t="shared" si="105"/>
        <v>0</v>
      </c>
      <c r="BU47" s="1">
        <f t="shared" si="106"/>
        <v>0</v>
      </c>
      <c r="BV47" s="13"/>
      <c r="BW47" s="1">
        <f t="shared" si="107"/>
        <v>0</v>
      </c>
      <c r="BX47" s="1">
        <f t="shared" si="108"/>
        <v>0</v>
      </c>
      <c r="BY47" s="10"/>
      <c r="BZ47" s="12" t="s">
        <v>55</v>
      </c>
      <c r="CA47" s="1">
        <f t="shared" si="109"/>
        <v>0</v>
      </c>
      <c r="CB47" s="1"/>
      <c r="CC47" s="1"/>
      <c r="CD47" s="52">
        <f t="shared" si="110"/>
        <v>0</v>
      </c>
      <c r="CE47" s="1">
        <f t="shared" si="111"/>
        <v>0</v>
      </c>
      <c r="CF47" s="1">
        <f t="shared" si="112"/>
        <v>0</v>
      </c>
      <c r="CG47" s="13"/>
      <c r="CH47" s="1">
        <f t="shared" si="113"/>
        <v>0</v>
      </c>
      <c r="CI47" s="1">
        <f t="shared" si="114"/>
        <v>0</v>
      </c>
      <c r="CJ47" s="10"/>
      <c r="CK47" s="12" t="s">
        <v>55</v>
      </c>
      <c r="CL47" s="1">
        <f t="shared" si="115"/>
        <v>0</v>
      </c>
      <c r="CM47" s="1"/>
      <c r="CN47" s="1"/>
      <c r="CO47" s="52">
        <f t="shared" si="116"/>
        <v>0</v>
      </c>
      <c r="CP47" s="1">
        <f t="shared" si="117"/>
        <v>0</v>
      </c>
      <c r="CQ47" s="1">
        <f t="shared" si="118"/>
        <v>0</v>
      </c>
      <c r="CR47" s="13"/>
      <c r="CS47" s="1">
        <f t="shared" si="119"/>
        <v>0</v>
      </c>
      <c r="CT47" s="1">
        <f t="shared" si="120"/>
        <v>0</v>
      </c>
      <c r="CU47" s="10"/>
      <c r="CV47" s="12" t="s">
        <v>55</v>
      </c>
      <c r="CW47" s="1">
        <f t="shared" si="121"/>
        <v>0</v>
      </c>
      <c r="CX47" s="1"/>
      <c r="CY47" s="1"/>
      <c r="CZ47" s="52">
        <f t="shared" si="122"/>
        <v>0</v>
      </c>
      <c r="DA47" s="1">
        <f t="shared" si="123"/>
        <v>0</v>
      </c>
      <c r="DB47" s="1">
        <f t="shared" si="124"/>
        <v>0</v>
      </c>
      <c r="DC47" s="13"/>
      <c r="DD47" s="1">
        <f t="shared" si="125"/>
        <v>0</v>
      </c>
      <c r="DE47" s="1">
        <f t="shared" si="126"/>
        <v>0</v>
      </c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</row>
    <row r="48" spans="3:126" ht="15" x14ac:dyDescent="0.25">
      <c r="L48" s="12">
        <v>14</v>
      </c>
      <c r="M48" s="1"/>
      <c r="N48" s="1">
        <f t="shared" si="73"/>
        <v>0</v>
      </c>
      <c r="O48" s="1"/>
      <c r="P48" s="52">
        <f t="shared" si="74"/>
        <v>0</v>
      </c>
      <c r="Q48" s="1">
        <f t="shared" si="75"/>
        <v>0</v>
      </c>
      <c r="R48" s="1">
        <f t="shared" si="76"/>
        <v>0</v>
      </c>
      <c r="S48" s="13"/>
      <c r="T48" s="1">
        <f t="shared" si="77"/>
        <v>0</v>
      </c>
      <c r="U48" s="1">
        <f t="shared" si="78"/>
        <v>0</v>
      </c>
      <c r="W48" s="12">
        <v>14</v>
      </c>
      <c r="X48" s="1">
        <f t="shared" si="79"/>
        <v>0</v>
      </c>
      <c r="Y48" s="1"/>
      <c r="Z48" s="1"/>
      <c r="AA48" s="52">
        <f t="shared" si="80"/>
        <v>0</v>
      </c>
      <c r="AB48" s="1">
        <f t="shared" si="81"/>
        <v>0</v>
      </c>
      <c r="AC48" s="1">
        <f t="shared" si="82"/>
        <v>0</v>
      </c>
      <c r="AD48" s="13"/>
      <c r="AE48" s="1">
        <f t="shared" si="83"/>
        <v>0</v>
      </c>
      <c r="AF48" s="1">
        <f t="shared" si="84"/>
        <v>0</v>
      </c>
      <c r="AH48" s="12">
        <v>14</v>
      </c>
      <c r="AI48" s="1">
        <f t="shared" si="85"/>
        <v>0</v>
      </c>
      <c r="AJ48" s="1"/>
      <c r="AK48" s="1"/>
      <c r="AL48" s="52">
        <f t="shared" si="86"/>
        <v>0</v>
      </c>
      <c r="AM48" s="1">
        <f t="shared" si="87"/>
        <v>0</v>
      </c>
      <c r="AN48" s="1">
        <f t="shared" si="88"/>
        <v>0</v>
      </c>
      <c r="AO48" s="13"/>
      <c r="AP48" s="1">
        <f t="shared" si="89"/>
        <v>0</v>
      </c>
      <c r="AQ48" s="1">
        <f t="shared" si="90"/>
        <v>0</v>
      </c>
      <c r="AS48" s="12">
        <v>14</v>
      </c>
      <c r="AT48" s="1">
        <f t="shared" si="91"/>
        <v>0</v>
      </c>
      <c r="AU48" s="1"/>
      <c r="AV48" s="1"/>
      <c r="AW48" s="52">
        <f t="shared" si="92"/>
        <v>0</v>
      </c>
      <c r="AX48" s="1">
        <f t="shared" si="93"/>
        <v>0</v>
      </c>
      <c r="AY48" s="1">
        <f t="shared" si="94"/>
        <v>0</v>
      </c>
      <c r="AZ48" s="13"/>
      <c r="BA48" s="1">
        <f t="shared" si="95"/>
        <v>0</v>
      </c>
      <c r="BB48" s="1">
        <f t="shared" si="96"/>
        <v>0</v>
      </c>
      <c r="BD48" s="12">
        <v>14</v>
      </c>
      <c r="BE48" s="1">
        <f t="shared" si="97"/>
        <v>0</v>
      </c>
      <c r="BF48" s="1"/>
      <c r="BG48" s="1"/>
      <c r="BH48" s="52">
        <f t="shared" si="98"/>
        <v>0</v>
      </c>
      <c r="BI48" s="1">
        <f t="shared" si="99"/>
        <v>0</v>
      </c>
      <c r="BJ48" s="1">
        <f t="shared" si="100"/>
        <v>0</v>
      </c>
      <c r="BK48" s="13"/>
      <c r="BL48" s="1">
        <f t="shared" si="101"/>
        <v>0</v>
      </c>
      <c r="BM48" s="1">
        <f t="shared" si="102"/>
        <v>0</v>
      </c>
      <c r="BN48" s="10"/>
      <c r="BO48" s="12">
        <v>14</v>
      </c>
      <c r="BP48" s="1">
        <f t="shared" si="103"/>
        <v>0</v>
      </c>
      <c r="BQ48" s="1"/>
      <c r="BR48" s="1"/>
      <c r="BS48" s="52">
        <f t="shared" si="104"/>
        <v>0</v>
      </c>
      <c r="BT48" s="1">
        <f t="shared" si="105"/>
        <v>0</v>
      </c>
      <c r="BU48" s="1">
        <f t="shared" si="106"/>
        <v>0</v>
      </c>
      <c r="BV48" s="13"/>
      <c r="BW48" s="1">
        <f t="shared" si="107"/>
        <v>0</v>
      </c>
      <c r="BX48" s="1">
        <f t="shared" si="108"/>
        <v>0</v>
      </c>
      <c r="BY48" s="10"/>
      <c r="BZ48" s="12">
        <v>14</v>
      </c>
      <c r="CA48" s="1">
        <f t="shared" si="109"/>
        <v>0</v>
      </c>
      <c r="CB48" s="1"/>
      <c r="CC48" s="1"/>
      <c r="CD48" s="52">
        <f t="shared" si="110"/>
        <v>0</v>
      </c>
      <c r="CE48" s="1">
        <f t="shared" si="111"/>
        <v>0</v>
      </c>
      <c r="CF48" s="1">
        <f t="shared" si="112"/>
        <v>0</v>
      </c>
      <c r="CG48" s="13"/>
      <c r="CH48" s="1">
        <f t="shared" si="113"/>
        <v>0</v>
      </c>
      <c r="CI48" s="1">
        <f t="shared" si="114"/>
        <v>0</v>
      </c>
      <c r="CJ48" s="10"/>
      <c r="CK48" s="12">
        <v>14</v>
      </c>
      <c r="CL48" s="1">
        <f t="shared" si="115"/>
        <v>0</v>
      </c>
      <c r="CM48" s="1"/>
      <c r="CN48" s="1"/>
      <c r="CO48" s="52">
        <f t="shared" si="116"/>
        <v>0</v>
      </c>
      <c r="CP48" s="1">
        <f t="shared" si="117"/>
        <v>0</v>
      </c>
      <c r="CQ48" s="1">
        <f t="shared" si="118"/>
        <v>0</v>
      </c>
      <c r="CR48" s="13"/>
      <c r="CS48" s="1">
        <f t="shared" si="119"/>
        <v>0</v>
      </c>
      <c r="CT48" s="1">
        <f t="shared" si="120"/>
        <v>0</v>
      </c>
      <c r="CU48" s="10"/>
      <c r="CV48" s="12">
        <v>14</v>
      </c>
      <c r="CW48" s="1">
        <f t="shared" si="121"/>
        <v>0</v>
      </c>
      <c r="CX48" s="1"/>
      <c r="CY48" s="1"/>
      <c r="CZ48" s="52">
        <f t="shared" si="122"/>
        <v>0</v>
      </c>
      <c r="DA48" s="1">
        <f t="shared" si="123"/>
        <v>0</v>
      </c>
      <c r="DB48" s="1">
        <f t="shared" si="124"/>
        <v>0</v>
      </c>
      <c r="DC48" s="13"/>
      <c r="DD48" s="1">
        <f t="shared" si="125"/>
        <v>0</v>
      </c>
      <c r="DE48" s="1">
        <f t="shared" si="126"/>
        <v>0</v>
      </c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</row>
    <row r="49" spans="12:126" ht="15" x14ac:dyDescent="0.25">
      <c r="L49" s="12">
        <v>17</v>
      </c>
      <c r="M49" s="1"/>
      <c r="N49" s="1">
        <f t="shared" si="73"/>
        <v>0</v>
      </c>
      <c r="O49" s="1"/>
      <c r="P49" s="52">
        <f t="shared" si="74"/>
        <v>0</v>
      </c>
      <c r="Q49" s="1">
        <f t="shared" si="75"/>
        <v>0</v>
      </c>
      <c r="R49" s="1">
        <f t="shared" si="76"/>
        <v>0</v>
      </c>
      <c r="S49" s="13">
        <v>0.08</v>
      </c>
      <c r="T49" s="1">
        <f t="shared" si="77"/>
        <v>0</v>
      </c>
      <c r="U49" s="1">
        <f t="shared" si="78"/>
        <v>0</v>
      </c>
      <c r="W49" s="12">
        <v>17</v>
      </c>
      <c r="X49" s="1">
        <f t="shared" si="79"/>
        <v>0</v>
      </c>
      <c r="Y49" s="1"/>
      <c r="Z49" s="1"/>
      <c r="AA49" s="52">
        <f t="shared" si="80"/>
        <v>0</v>
      </c>
      <c r="AB49" s="1">
        <f t="shared" si="81"/>
        <v>0</v>
      </c>
      <c r="AC49" s="1">
        <f t="shared" si="82"/>
        <v>0</v>
      </c>
      <c r="AD49" s="13">
        <v>0.08</v>
      </c>
      <c r="AE49" s="1">
        <f t="shared" si="83"/>
        <v>0</v>
      </c>
      <c r="AF49" s="1">
        <f t="shared" si="84"/>
        <v>0</v>
      </c>
      <c r="AH49" s="12">
        <v>17</v>
      </c>
      <c r="AI49" s="1">
        <f t="shared" si="85"/>
        <v>0</v>
      </c>
      <c r="AJ49" s="1"/>
      <c r="AK49" s="1"/>
      <c r="AL49" s="52">
        <f t="shared" si="86"/>
        <v>0</v>
      </c>
      <c r="AM49" s="1">
        <f t="shared" si="87"/>
        <v>0</v>
      </c>
      <c r="AN49" s="1">
        <f t="shared" si="88"/>
        <v>0</v>
      </c>
      <c r="AO49" s="13">
        <v>0.08</v>
      </c>
      <c r="AP49" s="1">
        <f t="shared" si="89"/>
        <v>0</v>
      </c>
      <c r="AQ49" s="1">
        <f t="shared" si="90"/>
        <v>0</v>
      </c>
      <c r="AS49" s="12">
        <v>17</v>
      </c>
      <c r="AT49" s="1">
        <f t="shared" si="91"/>
        <v>0</v>
      </c>
      <c r="AU49" s="1"/>
      <c r="AV49" s="1"/>
      <c r="AW49" s="52">
        <f t="shared" si="92"/>
        <v>0</v>
      </c>
      <c r="AX49" s="1">
        <f t="shared" si="93"/>
        <v>0</v>
      </c>
      <c r="AY49" s="1">
        <f t="shared" si="94"/>
        <v>0</v>
      </c>
      <c r="AZ49" s="13">
        <v>0.08</v>
      </c>
      <c r="BA49" s="1">
        <f t="shared" si="95"/>
        <v>0</v>
      </c>
      <c r="BB49" s="1">
        <f t="shared" si="96"/>
        <v>0</v>
      </c>
      <c r="BD49" s="12">
        <v>17</v>
      </c>
      <c r="BE49" s="1">
        <f t="shared" si="97"/>
        <v>0</v>
      </c>
      <c r="BF49" s="1"/>
      <c r="BG49" s="1"/>
      <c r="BH49" s="52">
        <f t="shared" si="98"/>
        <v>0</v>
      </c>
      <c r="BI49" s="1">
        <f t="shared" si="99"/>
        <v>0</v>
      </c>
      <c r="BJ49" s="1">
        <f t="shared" si="100"/>
        <v>0</v>
      </c>
      <c r="BK49" s="13">
        <v>0.08</v>
      </c>
      <c r="BL49" s="1">
        <f t="shared" si="101"/>
        <v>0</v>
      </c>
      <c r="BM49" s="1">
        <f t="shared" si="102"/>
        <v>0</v>
      </c>
      <c r="BN49" s="10"/>
      <c r="BO49" s="12">
        <v>17</v>
      </c>
      <c r="BP49" s="1">
        <f t="shared" si="103"/>
        <v>0</v>
      </c>
      <c r="BQ49" s="1"/>
      <c r="BR49" s="1"/>
      <c r="BS49" s="52">
        <f t="shared" si="104"/>
        <v>0</v>
      </c>
      <c r="BT49" s="1">
        <f t="shared" si="105"/>
        <v>0</v>
      </c>
      <c r="BU49" s="1">
        <f t="shared" si="106"/>
        <v>0</v>
      </c>
      <c r="BV49" s="13">
        <v>0.08</v>
      </c>
      <c r="BW49" s="1">
        <f t="shared" si="107"/>
        <v>0</v>
      </c>
      <c r="BX49" s="1">
        <f t="shared" si="108"/>
        <v>0</v>
      </c>
      <c r="BY49" s="10"/>
      <c r="BZ49" s="12">
        <v>17</v>
      </c>
      <c r="CA49" s="1">
        <f t="shared" si="109"/>
        <v>0</v>
      </c>
      <c r="CB49" s="1"/>
      <c r="CC49" s="1"/>
      <c r="CD49" s="52">
        <f t="shared" si="110"/>
        <v>0</v>
      </c>
      <c r="CE49" s="1">
        <f t="shared" si="111"/>
        <v>0</v>
      </c>
      <c r="CF49" s="1">
        <f t="shared" si="112"/>
        <v>0</v>
      </c>
      <c r="CG49" s="13">
        <v>0.08</v>
      </c>
      <c r="CH49" s="1">
        <f t="shared" si="113"/>
        <v>0</v>
      </c>
      <c r="CI49" s="1">
        <f t="shared" si="114"/>
        <v>0</v>
      </c>
      <c r="CJ49" s="10"/>
      <c r="CK49" s="12">
        <v>17</v>
      </c>
      <c r="CL49" s="1">
        <f t="shared" si="115"/>
        <v>0</v>
      </c>
      <c r="CM49" s="1"/>
      <c r="CN49" s="1"/>
      <c r="CO49" s="52">
        <f t="shared" si="116"/>
        <v>0</v>
      </c>
      <c r="CP49" s="1">
        <f t="shared" si="117"/>
        <v>0</v>
      </c>
      <c r="CQ49" s="1">
        <f t="shared" si="118"/>
        <v>0</v>
      </c>
      <c r="CR49" s="13">
        <v>0.08</v>
      </c>
      <c r="CS49" s="1">
        <f t="shared" si="119"/>
        <v>0</v>
      </c>
      <c r="CT49" s="1">
        <f t="shared" si="120"/>
        <v>0</v>
      </c>
      <c r="CU49" s="10"/>
      <c r="CV49" s="12">
        <v>17</v>
      </c>
      <c r="CW49" s="1">
        <f t="shared" si="121"/>
        <v>0</v>
      </c>
      <c r="CX49" s="1"/>
      <c r="CY49" s="1"/>
      <c r="CZ49" s="52">
        <f t="shared" si="122"/>
        <v>0</v>
      </c>
      <c r="DA49" s="1">
        <f t="shared" si="123"/>
        <v>0</v>
      </c>
      <c r="DB49" s="1">
        <f t="shared" si="124"/>
        <v>0</v>
      </c>
      <c r="DC49" s="13">
        <v>0.08</v>
      </c>
      <c r="DD49" s="1">
        <f t="shared" si="125"/>
        <v>0</v>
      </c>
      <c r="DE49" s="1">
        <f t="shared" si="126"/>
        <v>0</v>
      </c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</row>
    <row r="50" spans="12:126" ht="15" x14ac:dyDescent="0.25">
      <c r="L50" s="12">
        <v>42</v>
      </c>
      <c r="M50" s="1"/>
      <c r="N50" s="1">
        <f t="shared" si="73"/>
        <v>0</v>
      </c>
      <c r="O50" s="1"/>
      <c r="P50" s="52">
        <f t="shared" si="74"/>
        <v>0</v>
      </c>
      <c r="Q50" s="1">
        <f t="shared" si="75"/>
        <v>0</v>
      </c>
      <c r="R50" s="1">
        <f t="shared" si="76"/>
        <v>0</v>
      </c>
      <c r="S50" s="13">
        <v>0.12</v>
      </c>
      <c r="T50" s="1">
        <f t="shared" si="77"/>
        <v>0</v>
      </c>
      <c r="U50" s="1">
        <f t="shared" si="78"/>
        <v>0</v>
      </c>
      <c r="W50" s="12">
        <v>42</v>
      </c>
      <c r="X50" s="1">
        <f t="shared" si="79"/>
        <v>0</v>
      </c>
      <c r="Y50" s="1"/>
      <c r="Z50" s="1"/>
      <c r="AA50" s="52">
        <f t="shared" si="80"/>
        <v>0</v>
      </c>
      <c r="AB50" s="1">
        <f t="shared" si="81"/>
        <v>0</v>
      </c>
      <c r="AC50" s="1">
        <f t="shared" si="82"/>
        <v>0</v>
      </c>
      <c r="AD50" s="13">
        <v>0.12</v>
      </c>
      <c r="AE50" s="1">
        <f t="shared" si="83"/>
        <v>0</v>
      </c>
      <c r="AF50" s="1">
        <f t="shared" si="84"/>
        <v>0</v>
      </c>
      <c r="AH50" s="12">
        <v>42</v>
      </c>
      <c r="AI50" s="1">
        <f t="shared" si="85"/>
        <v>0</v>
      </c>
      <c r="AJ50" s="1"/>
      <c r="AK50" s="1"/>
      <c r="AL50" s="52">
        <f t="shared" si="86"/>
        <v>0</v>
      </c>
      <c r="AM50" s="1">
        <f t="shared" si="87"/>
        <v>0</v>
      </c>
      <c r="AN50" s="1">
        <f t="shared" si="88"/>
        <v>0</v>
      </c>
      <c r="AO50" s="13">
        <v>0.12</v>
      </c>
      <c r="AP50" s="1">
        <f t="shared" si="89"/>
        <v>0</v>
      </c>
      <c r="AQ50" s="1">
        <f t="shared" si="90"/>
        <v>0</v>
      </c>
      <c r="AS50" s="12">
        <v>42</v>
      </c>
      <c r="AT50" s="1">
        <f t="shared" si="91"/>
        <v>0</v>
      </c>
      <c r="AU50" s="1"/>
      <c r="AV50" s="1"/>
      <c r="AW50" s="52">
        <f t="shared" si="92"/>
        <v>0</v>
      </c>
      <c r="AX50" s="1">
        <f t="shared" si="93"/>
        <v>0</v>
      </c>
      <c r="AY50" s="1">
        <f t="shared" si="94"/>
        <v>0</v>
      </c>
      <c r="AZ50" s="13">
        <v>0.12</v>
      </c>
      <c r="BA50" s="1">
        <f t="shared" si="95"/>
        <v>0</v>
      </c>
      <c r="BB50" s="1">
        <f t="shared" si="96"/>
        <v>0</v>
      </c>
      <c r="BD50" s="12">
        <v>42</v>
      </c>
      <c r="BE50" s="1">
        <f t="shared" si="97"/>
        <v>0</v>
      </c>
      <c r="BF50" s="1"/>
      <c r="BG50" s="1"/>
      <c r="BH50" s="52">
        <f t="shared" si="98"/>
        <v>0</v>
      </c>
      <c r="BI50" s="1">
        <f t="shared" si="99"/>
        <v>0</v>
      </c>
      <c r="BJ50" s="1">
        <f t="shared" si="100"/>
        <v>0</v>
      </c>
      <c r="BK50" s="13">
        <v>0.12</v>
      </c>
      <c r="BL50" s="1">
        <f t="shared" si="101"/>
        <v>0</v>
      </c>
      <c r="BM50" s="1">
        <f t="shared" si="102"/>
        <v>0</v>
      </c>
      <c r="BN50" s="10"/>
      <c r="BO50" s="12">
        <v>42</v>
      </c>
      <c r="BP50" s="1">
        <f t="shared" si="103"/>
        <v>0</v>
      </c>
      <c r="BQ50" s="1"/>
      <c r="BR50" s="1"/>
      <c r="BS50" s="52">
        <f t="shared" si="104"/>
        <v>0</v>
      </c>
      <c r="BT50" s="1">
        <f t="shared" si="105"/>
        <v>0</v>
      </c>
      <c r="BU50" s="1">
        <f t="shared" si="106"/>
        <v>0</v>
      </c>
      <c r="BV50" s="13">
        <v>0.12</v>
      </c>
      <c r="BW50" s="1">
        <f t="shared" si="107"/>
        <v>0</v>
      </c>
      <c r="BX50" s="1">
        <f t="shared" si="108"/>
        <v>0</v>
      </c>
      <c r="BY50" s="10"/>
      <c r="BZ50" s="12">
        <v>42</v>
      </c>
      <c r="CA50" s="1">
        <f t="shared" si="109"/>
        <v>0</v>
      </c>
      <c r="CB50" s="1"/>
      <c r="CC50" s="1"/>
      <c r="CD50" s="52">
        <f t="shared" si="110"/>
        <v>0</v>
      </c>
      <c r="CE50" s="1">
        <f t="shared" si="111"/>
        <v>0</v>
      </c>
      <c r="CF50" s="1">
        <f t="shared" si="112"/>
        <v>0</v>
      </c>
      <c r="CG50" s="13">
        <v>0.12</v>
      </c>
      <c r="CH50" s="1">
        <f t="shared" si="113"/>
        <v>0</v>
      </c>
      <c r="CI50" s="1">
        <f t="shared" si="114"/>
        <v>0</v>
      </c>
      <c r="CJ50" s="10"/>
      <c r="CK50" s="12">
        <v>42</v>
      </c>
      <c r="CL50" s="1">
        <f t="shared" si="115"/>
        <v>0</v>
      </c>
      <c r="CM50" s="1"/>
      <c r="CN50" s="1"/>
      <c r="CO50" s="52">
        <f t="shared" si="116"/>
        <v>0</v>
      </c>
      <c r="CP50" s="1">
        <f t="shared" si="117"/>
        <v>0</v>
      </c>
      <c r="CQ50" s="1">
        <f t="shared" si="118"/>
        <v>0</v>
      </c>
      <c r="CR50" s="13">
        <v>0.12</v>
      </c>
      <c r="CS50" s="1">
        <f t="shared" si="119"/>
        <v>0</v>
      </c>
      <c r="CT50" s="1">
        <f t="shared" si="120"/>
        <v>0</v>
      </c>
      <c r="CU50" s="10"/>
      <c r="CV50" s="12">
        <v>42</v>
      </c>
      <c r="CW50" s="1">
        <f t="shared" si="121"/>
        <v>0</v>
      </c>
      <c r="CX50" s="1"/>
      <c r="CY50" s="1"/>
      <c r="CZ50" s="52">
        <f t="shared" si="122"/>
        <v>0</v>
      </c>
      <c r="DA50" s="1">
        <f t="shared" si="123"/>
        <v>0</v>
      </c>
      <c r="DB50" s="1">
        <f t="shared" si="124"/>
        <v>0</v>
      </c>
      <c r="DC50" s="13">
        <v>0.12</v>
      </c>
      <c r="DD50" s="1">
        <f t="shared" si="125"/>
        <v>0</v>
      </c>
      <c r="DE50" s="1">
        <f t="shared" si="126"/>
        <v>0</v>
      </c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</row>
    <row r="51" spans="12:126" ht="15" x14ac:dyDescent="0.25">
      <c r="L51" s="12">
        <v>43.1</v>
      </c>
      <c r="M51" s="1"/>
      <c r="N51" s="1">
        <f t="shared" si="73"/>
        <v>0</v>
      </c>
      <c r="O51" s="1"/>
      <c r="P51" s="52">
        <f t="shared" si="74"/>
        <v>0</v>
      </c>
      <c r="Q51" s="1">
        <f t="shared" si="75"/>
        <v>0</v>
      </c>
      <c r="R51" s="1">
        <f t="shared" si="76"/>
        <v>0</v>
      </c>
      <c r="S51" s="13">
        <v>0.3</v>
      </c>
      <c r="T51" s="1">
        <f t="shared" si="77"/>
        <v>0</v>
      </c>
      <c r="U51" s="1">
        <f t="shared" si="78"/>
        <v>0</v>
      </c>
      <c r="W51" s="12">
        <v>43.1</v>
      </c>
      <c r="X51" s="1">
        <f t="shared" si="79"/>
        <v>0</v>
      </c>
      <c r="Y51" s="1"/>
      <c r="Z51" s="1"/>
      <c r="AA51" s="52">
        <f t="shared" si="80"/>
        <v>0</v>
      </c>
      <c r="AB51" s="1">
        <f t="shared" si="81"/>
        <v>0</v>
      </c>
      <c r="AC51" s="1">
        <f t="shared" si="82"/>
        <v>0</v>
      </c>
      <c r="AD51" s="13">
        <v>0.3</v>
      </c>
      <c r="AE51" s="1">
        <f t="shared" si="83"/>
        <v>0</v>
      </c>
      <c r="AF51" s="1">
        <f t="shared" si="84"/>
        <v>0</v>
      </c>
      <c r="AH51" s="12">
        <v>43.1</v>
      </c>
      <c r="AI51" s="1">
        <f t="shared" si="85"/>
        <v>0</v>
      </c>
      <c r="AJ51" s="1"/>
      <c r="AK51" s="1"/>
      <c r="AL51" s="52">
        <f t="shared" si="86"/>
        <v>0</v>
      </c>
      <c r="AM51" s="1">
        <f t="shared" si="87"/>
        <v>0</v>
      </c>
      <c r="AN51" s="1">
        <f t="shared" si="88"/>
        <v>0</v>
      </c>
      <c r="AO51" s="13">
        <v>0.3</v>
      </c>
      <c r="AP51" s="1">
        <f t="shared" si="89"/>
        <v>0</v>
      </c>
      <c r="AQ51" s="1">
        <f t="shared" si="90"/>
        <v>0</v>
      </c>
      <c r="AS51" s="12">
        <v>43.1</v>
      </c>
      <c r="AT51" s="1">
        <f t="shared" si="91"/>
        <v>0</v>
      </c>
      <c r="AU51" s="1"/>
      <c r="AV51" s="1"/>
      <c r="AW51" s="52">
        <f t="shared" si="92"/>
        <v>0</v>
      </c>
      <c r="AX51" s="1">
        <f t="shared" si="93"/>
        <v>0</v>
      </c>
      <c r="AY51" s="1">
        <f t="shared" si="94"/>
        <v>0</v>
      </c>
      <c r="AZ51" s="13">
        <v>0.3</v>
      </c>
      <c r="BA51" s="1">
        <f t="shared" si="95"/>
        <v>0</v>
      </c>
      <c r="BB51" s="1">
        <f t="shared" si="96"/>
        <v>0</v>
      </c>
      <c r="BD51" s="12">
        <v>43.1</v>
      </c>
      <c r="BE51" s="1">
        <f t="shared" si="97"/>
        <v>0</v>
      </c>
      <c r="BF51" s="1"/>
      <c r="BG51" s="1"/>
      <c r="BH51" s="52">
        <f t="shared" si="98"/>
        <v>0</v>
      </c>
      <c r="BI51" s="1">
        <f t="shared" si="99"/>
        <v>0</v>
      </c>
      <c r="BJ51" s="1">
        <f t="shared" si="100"/>
        <v>0</v>
      </c>
      <c r="BK51" s="13">
        <v>0.3</v>
      </c>
      <c r="BL51" s="1">
        <f t="shared" si="101"/>
        <v>0</v>
      </c>
      <c r="BM51" s="1">
        <f t="shared" si="102"/>
        <v>0</v>
      </c>
      <c r="BN51" s="10"/>
      <c r="BO51" s="12">
        <v>43.1</v>
      </c>
      <c r="BP51" s="1">
        <f t="shared" si="103"/>
        <v>0</v>
      </c>
      <c r="BQ51" s="1"/>
      <c r="BR51" s="1"/>
      <c r="BS51" s="52">
        <f t="shared" si="104"/>
        <v>0</v>
      </c>
      <c r="BT51" s="1">
        <f t="shared" si="105"/>
        <v>0</v>
      </c>
      <c r="BU51" s="1">
        <f t="shared" si="106"/>
        <v>0</v>
      </c>
      <c r="BV51" s="13">
        <v>0.3</v>
      </c>
      <c r="BW51" s="1">
        <f t="shared" si="107"/>
        <v>0</v>
      </c>
      <c r="BX51" s="1">
        <f t="shared" si="108"/>
        <v>0</v>
      </c>
      <c r="BY51" s="10"/>
      <c r="BZ51" s="12">
        <v>43.1</v>
      </c>
      <c r="CA51" s="1">
        <f t="shared" si="109"/>
        <v>0</v>
      </c>
      <c r="CB51" s="1"/>
      <c r="CC51" s="1"/>
      <c r="CD51" s="52">
        <f t="shared" si="110"/>
        <v>0</v>
      </c>
      <c r="CE51" s="1">
        <f t="shared" si="111"/>
        <v>0</v>
      </c>
      <c r="CF51" s="1">
        <f t="shared" si="112"/>
        <v>0</v>
      </c>
      <c r="CG51" s="13">
        <v>0.3</v>
      </c>
      <c r="CH51" s="1">
        <f t="shared" si="113"/>
        <v>0</v>
      </c>
      <c r="CI51" s="1">
        <f t="shared" si="114"/>
        <v>0</v>
      </c>
      <c r="CJ51" s="10"/>
      <c r="CK51" s="12">
        <v>43.1</v>
      </c>
      <c r="CL51" s="1">
        <f t="shared" si="115"/>
        <v>0</v>
      </c>
      <c r="CM51" s="1"/>
      <c r="CN51" s="1"/>
      <c r="CO51" s="52">
        <f t="shared" si="116"/>
        <v>0</v>
      </c>
      <c r="CP51" s="1">
        <f t="shared" si="117"/>
        <v>0</v>
      </c>
      <c r="CQ51" s="1">
        <f t="shared" si="118"/>
        <v>0</v>
      </c>
      <c r="CR51" s="13">
        <v>0.3</v>
      </c>
      <c r="CS51" s="1">
        <f t="shared" si="119"/>
        <v>0</v>
      </c>
      <c r="CT51" s="1">
        <f t="shared" si="120"/>
        <v>0</v>
      </c>
      <c r="CU51" s="10"/>
      <c r="CV51" s="12">
        <v>43.1</v>
      </c>
      <c r="CW51" s="1">
        <f t="shared" si="121"/>
        <v>0</v>
      </c>
      <c r="CX51" s="1"/>
      <c r="CY51" s="1"/>
      <c r="CZ51" s="52">
        <f t="shared" si="122"/>
        <v>0</v>
      </c>
      <c r="DA51" s="1">
        <f t="shared" si="123"/>
        <v>0</v>
      </c>
      <c r="DB51" s="1">
        <f t="shared" si="124"/>
        <v>0</v>
      </c>
      <c r="DC51" s="13">
        <v>0.3</v>
      </c>
      <c r="DD51" s="1">
        <f t="shared" si="125"/>
        <v>0</v>
      </c>
      <c r="DE51" s="1">
        <f t="shared" si="126"/>
        <v>0</v>
      </c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</row>
    <row r="52" spans="12:126" ht="15" x14ac:dyDescent="0.25">
      <c r="L52" s="12">
        <v>43.2</v>
      </c>
      <c r="M52" s="1"/>
      <c r="N52" s="1">
        <f t="shared" si="73"/>
        <v>0</v>
      </c>
      <c r="O52" s="1"/>
      <c r="P52" s="52">
        <f t="shared" si="74"/>
        <v>0</v>
      </c>
      <c r="Q52" s="1">
        <f t="shared" si="75"/>
        <v>0</v>
      </c>
      <c r="R52" s="1">
        <f t="shared" si="76"/>
        <v>0</v>
      </c>
      <c r="S52" s="13">
        <v>0.5</v>
      </c>
      <c r="T52" s="1">
        <f t="shared" si="77"/>
        <v>0</v>
      </c>
      <c r="U52" s="1">
        <f t="shared" si="78"/>
        <v>0</v>
      </c>
      <c r="W52" s="12">
        <v>43.2</v>
      </c>
      <c r="X52" s="1">
        <f t="shared" si="79"/>
        <v>0</v>
      </c>
      <c r="Y52" s="1"/>
      <c r="Z52" s="1"/>
      <c r="AA52" s="52">
        <f t="shared" si="80"/>
        <v>0</v>
      </c>
      <c r="AB52" s="1">
        <f t="shared" si="81"/>
        <v>0</v>
      </c>
      <c r="AC52" s="1">
        <f t="shared" si="82"/>
        <v>0</v>
      </c>
      <c r="AD52" s="13">
        <v>0.5</v>
      </c>
      <c r="AE52" s="1">
        <f t="shared" si="83"/>
        <v>0</v>
      </c>
      <c r="AF52" s="1">
        <f t="shared" si="84"/>
        <v>0</v>
      </c>
      <c r="AH52" s="12">
        <v>43.2</v>
      </c>
      <c r="AI52" s="1">
        <f t="shared" si="85"/>
        <v>0</v>
      </c>
      <c r="AJ52" s="1"/>
      <c r="AK52" s="1"/>
      <c r="AL52" s="52">
        <f t="shared" si="86"/>
        <v>0</v>
      </c>
      <c r="AM52" s="1">
        <f t="shared" si="87"/>
        <v>0</v>
      </c>
      <c r="AN52" s="1">
        <f t="shared" si="88"/>
        <v>0</v>
      </c>
      <c r="AO52" s="13">
        <v>0.5</v>
      </c>
      <c r="AP52" s="1">
        <f t="shared" si="89"/>
        <v>0</v>
      </c>
      <c r="AQ52" s="1">
        <f t="shared" si="90"/>
        <v>0</v>
      </c>
      <c r="AS52" s="12">
        <v>43.2</v>
      </c>
      <c r="AT52" s="1">
        <f t="shared" si="91"/>
        <v>0</v>
      </c>
      <c r="AU52" s="1"/>
      <c r="AV52" s="1"/>
      <c r="AW52" s="52">
        <f t="shared" si="92"/>
        <v>0</v>
      </c>
      <c r="AX52" s="1">
        <f t="shared" si="93"/>
        <v>0</v>
      </c>
      <c r="AY52" s="1">
        <f t="shared" si="94"/>
        <v>0</v>
      </c>
      <c r="AZ52" s="13">
        <v>0.5</v>
      </c>
      <c r="BA52" s="1">
        <f t="shared" si="95"/>
        <v>0</v>
      </c>
      <c r="BB52" s="1">
        <f t="shared" si="96"/>
        <v>0</v>
      </c>
      <c r="BD52" s="12">
        <v>43.2</v>
      </c>
      <c r="BE52" s="1">
        <f t="shared" si="97"/>
        <v>0</v>
      </c>
      <c r="BF52" s="1"/>
      <c r="BG52" s="1"/>
      <c r="BH52" s="52">
        <f t="shared" si="98"/>
        <v>0</v>
      </c>
      <c r="BI52" s="1">
        <f t="shared" si="99"/>
        <v>0</v>
      </c>
      <c r="BJ52" s="1">
        <f t="shared" si="100"/>
        <v>0</v>
      </c>
      <c r="BK52" s="13">
        <v>0.5</v>
      </c>
      <c r="BL52" s="1">
        <f t="shared" si="101"/>
        <v>0</v>
      </c>
      <c r="BM52" s="1">
        <f t="shared" si="102"/>
        <v>0</v>
      </c>
      <c r="BN52" s="10"/>
      <c r="BO52" s="12">
        <v>43.2</v>
      </c>
      <c r="BP52" s="1">
        <f t="shared" si="103"/>
        <v>0</v>
      </c>
      <c r="BQ52" s="1"/>
      <c r="BR52" s="1"/>
      <c r="BS52" s="52">
        <f t="shared" si="104"/>
        <v>0</v>
      </c>
      <c r="BT52" s="1">
        <f t="shared" si="105"/>
        <v>0</v>
      </c>
      <c r="BU52" s="1">
        <f t="shared" si="106"/>
        <v>0</v>
      </c>
      <c r="BV52" s="13">
        <v>0.5</v>
      </c>
      <c r="BW52" s="1">
        <f t="shared" si="107"/>
        <v>0</v>
      </c>
      <c r="BX52" s="1">
        <f t="shared" si="108"/>
        <v>0</v>
      </c>
      <c r="BY52" s="10"/>
      <c r="BZ52" s="12">
        <v>43.2</v>
      </c>
      <c r="CA52" s="1">
        <f t="shared" si="109"/>
        <v>0</v>
      </c>
      <c r="CB52" s="1"/>
      <c r="CC52" s="1"/>
      <c r="CD52" s="52">
        <f t="shared" si="110"/>
        <v>0</v>
      </c>
      <c r="CE52" s="1">
        <f t="shared" si="111"/>
        <v>0</v>
      </c>
      <c r="CF52" s="1">
        <f t="shared" si="112"/>
        <v>0</v>
      </c>
      <c r="CG52" s="13">
        <v>0.5</v>
      </c>
      <c r="CH52" s="1">
        <f t="shared" si="113"/>
        <v>0</v>
      </c>
      <c r="CI52" s="1">
        <f t="shared" si="114"/>
        <v>0</v>
      </c>
      <c r="CJ52" s="10"/>
      <c r="CK52" s="12">
        <v>43.2</v>
      </c>
      <c r="CL52" s="1">
        <f t="shared" si="115"/>
        <v>0</v>
      </c>
      <c r="CM52" s="1"/>
      <c r="CN52" s="1"/>
      <c r="CO52" s="52">
        <f t="shared" si="116"/>
        <v>0</v>
      </c>
      <c r="CP52" s="1">
        <f t="shared" si="117"/>
        <v>0</v>
      </c>
      <c r="CQ52" s="1">
        <f t="shared" si="118"/>
        <v>0</v>
      </c>
      <c r="CR52" s="13">
        <v>0.5</v>
      </c>
      <c r="CS52" s="1">
        <f t="shared" si="119"/>
        <v>0</v>
      </c>
      <c r="CT52" s="1">
        <f t="shared" si="120"/>
        <v>0</v>
      </c>
      <c r="CU52" s="10"/>
      <c r="CV52" s="12">
        <v>43.2</v>
      </c>
      <c r="CW52" s="1">
        <f t="shared" si="121"/>
        <v>0</v>
      </c>
      <c r="CX52" s="1"/>
      <c r="CY52" s="1"/>
      <c r="CZ52" s="52">
        <f t="shared" si="122"/>
        <v>0</v>
      </c>
      <c r="DA52" s="1">
        <f t="shared" si="123"/>
        <v>0</v>
      </c>
      <c r="DB52" s="1">
        <f t="shared" si="124"/>
        <v>0</v>
      </c>
      <c r="DC52" s="13">
        <v>0.5</v>
      </c>
      <c r="DD52" s="1">
        <f t="shared" si="125"/>
        <v>0</v>
      </c>
      <c r="DE52" s="1">
        <f t="shared" si="126"/>
        <v>0</v>
      </c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</row>
    <row r="53" spans="12:126" ht="15" x14ac:dyDescent="0.25">
      <c r="L53" s="12">
        <v>45</v>
      </c>
      <c r="M53" s="1"/>
      <c r="N53" s="1">
        <f t="shared" si="73"/>
        <v>0</v>
      </c>
      <c r="O53" s="1"/>
      <c r="P53" s="52">
        <f t="shared" si="74"/>
        <v>0</v>
      </c>
      <c r="Q53" s="1">
        <f t="shared" si="75"/>
        <v>0</v>
      </c>
      <c r="R53" s="1">
        <f t="shared" si="76"/>
        <v>0</v>
      </c>
      <c r="S53" s="13">
        <v>0.45</v>
      </c>
      <c r="T53" s="1">
        <f t="shared" si="77"/>
        <v>0</v>
      </c>
      <c r="U53" s="1">
        <f t="shared" si="78"/>
        <v>0</v>
      </c>
      <c r="W53" s="12">
        <v>45</v>
      </c>
      <c r="X53" s="1">
        <f t="shared" si="79"/>
        <v>0</v>
      </c>
      <c r="Y53" s="1"/>
      <c r="Z53" s="1"/>
      <c r="AA53" s="52">
        <f t="shared" si="80"/>
        <v>0</v>
      </c>
      <c r="AB53" s="1">
        <f t="shared" si="81"/>
        <v>0</v>
      </c>
      <c r="AC53" s="1">
        <f t="shared" si="82"/>
        <v>0</v>
      </c>
      <c r="AD53" s="13">
        <v>0.45</v>
      </c>
      <c r="AE53" s="1">
        <f t="shared" si="83"/>
        <v>0</v>
      </c>
      <c r="AF53" s="1">
        <f t="shared" si="84"/>
        <v>0</v>
      </c>
      <c r="AH53" s="12">
        <v>45</v>
      </c>
      <c r="AI53" s="1">
        <f t="shared" si="85"/>
        <v>0</v>
      </c>
      <c r="AJ53" s="1"/>
      <c r="AK53" s="1"/>
      <c r="AL53" s="52">
        <f t="shared" si="86"/>
        <v>0</v>
      </c>
      <c r="AM53" s="1">
        <f t="shared" si="87"/>
        <v>0</v>
      </c>
      <c r="AN53" s="1">
        <f t="shared" si="88"/>
        <v>0</v>
      </c>
      <c r="AO53" s="13">
        <v>0.45</v>
      </c>
      <c r="AP53" s="1">
        <f t="shared" si="89"/>
        <v>0</v>
      </c>
      <c r="AQ53" s="1">
        <f t="shared" si="90"/>
        <v>0</v>
      </c>
      <c r="AS53" s="12">
        <v>45</v>
      </c>
      <c r="AT53" s="1">
        <f t="shared" si="91"/>
        <v>0</v>
      </c>
      <c r="AU53" s="1"/>
      <c r="AV53" s="1"/>
      <c r="AW53" s="52">
        <f t="shared" si="92"/>
        <v>0</v>
      </c>
      <c r="AX53" s="1">
        <f t="shared" si="93"/>
        <v>0</v>
      </c>
      <c r="AY53" s="1">
        <f t="shared" si="94"/>
        <v>0</v>
      </c>
      <c r="AZ53" s="13">
        <v>0.45</v>
      </c>
      <c r="BA53" s="1">
        <f t="shared" si="95"/>
        <v>0</v>
      </c>
      <c r="BB53" s="1">
        <f t="shared" si="96"/>
        <v>0</v>
      </c>
      <c r="BD53" s="12">
        <v>45</v>
      </c>
      <c r="BE53" s="1">
        <f t="shared" si="97"/>
        <v>0</v>
      </c>
      <c r="BF53" s="1"/>
      <c r="BG53" s="1"/>
      <c r="BH53" s="52">
        <f t="shared" si="98"/>
        <v>0</v>
      </c>
      <c r="BI53" s="1">
        <f t="shared" si="99"/>
        <v>0</v>
      </c>
      <c r="BJ53" s="1">
        <f t="shared" si="100"/>
        <v>0</v>
      </c>
      <c r="BK53" s="13">
        <v>0.45</v>
      </c>
      <c r="BL53" s="1">
        <f t="shared" si="101"/>
        <v>0</v>
      </c>
      <c r="BM53" s="1">
        <f t="shared" si="102"/>
        <v>0</v>
      </c>
      <c r="BN53" s="10"/>
      <c r="BO53" s="12">
        <v>45</v>
      </c>
      <c r="BP53" s="1">
        <f t="shared" si="103"/>
        <v>0</v>
      </c>
      <c r="BQ53" s="1"/>
      <c r="BR53" s="1"/>
      <c r="BS53" s="52">
        <f t="shared" si="104"/>
        <v>0</v>
      </c>
      <c r="BT53" s="1">
        <f t="shared" si="105"/>
        <v>0</v>
      </c>
      <c r="BU53" s="1">
        <f t="shared" si="106"/>
        <v>0</v>
      </c>
      <c r="BV53" s="13">
        <v>0.45</v>
      </c>
      <c r="BW53" s="1">
        <f t="shared" si="107"/>
        <v>0</v>
      </c>
      <c r="BX53" s="1">
        <f t="shared" si="108"/>
        <v>0</v>
      </c>
      <c r="BY53" s="10"/>
      <c r="BZ53" s="12">
        <v>45</v>
      </c>
      <c r="CA53" s="1">
        <f t="shared" si="109"/>
        <v>0</v>
      </c>
      <c r="CB53" s="1"/>
      <c r="CC53" s="1"/>
      <c r="CD53" s="52">
        <f t="shared" si="110"/>
        <v>0</v>
      </c>
      <c r="CE53" s="1">
        <f t="shared" si="111"/>
        <v>0</v>
      </c>
      <c r="CF53" s="1">
        <f t="shared" si="112"/>
        <v>0</v>
      </c>
      <c r="CG53" s="13">
        <v>0.45</v>
      </c>
      <c r="CH53" s="1">
        <f t="shared" si="113"/>
        <v>0</v>
      </c>
      <c r="CI53" s="1">
        <f t="shared" si="114"/>
        <v>0</v>
      </c>
      <c r="CJ53" s="10"/>
      <c r="CK53" s="12">
        <v>45</v>
      </c>
      <c r="CL53" s="1">
        <f t="shared" si="115"/>
        <v>0</v>
      </c>
      <c r="CM53" s="1"/>
      <c r="CN53" s="1"/>
      <c r="CO53" s="52">
        <f t="shared" si="116"/>
        <v>0</v>
      </c>
      <c r="CP53" s="1">
        <f t="shared" si="117"/>
        <v>0</v>
      </c>
      <c r="CQ53" s="1">
        <f t="shared" si="118"/>
        <v>0</v>
      </c>
      <c r="CR53" s="13">
        <v>0.45</v>
      </c>
      <c r="CS53" s="1">
        <f t="shared" si="119"/>
        <v>0</v>
      </c>
      <c r="CT53" s="1">
        <f t="shared" si="120"/>
        <v>0</v>
      </c>
      <c r="CU53" s="10"/>
      <c r="CV53" s="12">
        <v>45</v>
      </c>
      <c r="CW53" s="1">
        <f t="shared" si="121"/>
        <v>0</v>
      </c>
      <c r="CX53" s="1"/>
      <c r="CY53" s="1"/>
      <c r="CZ53" s="52">
        <f t="shared" si="122"/>
        <v>0</v>
      </c>
      <c r="DA53" s="1">
        <f t="shared" si="123"/>
        <v>0</v>
      </c>
      <c r="DB53" s="1">
        <f t="shared" si="124"/>
        <v>0</v>
      </c>
      <c r="DC53" s="13">
        <v>0.45</v>
      </c>
      <c r="DD53" s="1">
        <f t="shared" si="125"/>
        <v>0</v>
      </c>
      <c r="DE53" s="1">
        <f t="shared" si="126"/>
        <v>0</v>
      </c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</row>
    <row r="54" spans="12:126" ht="15" x14ac:dyDescent="0.25">
      <c r="L54" s="12">
        <v>46</v>
      </c>
      <c r="M54" s="1"/>
      <c r="N54" s="1">
        <f t="shared" si="73"/>
        <v>0</v>
      </c>
      <c r="O54" s="1"/>
      <c r="P54" s="52">
        <f t="shared" si="74"/>
        <v>0</v>
      </c>
      <c r="Q54" s="1">
        <f t="shared" si="75"/>
        <v>0</v>
      </c>
      <c r="R54" s="1">
        <f t="shared" si="76"/>
        <v>0</v>
      </c>
      <c r="S54" s="13">
        <v>0.3</v>
      </c>
      <c r="T54" s="1">
        <f t="shared" si="77"/>
        <v>0</v>
      </c>
      <c r="U54" s="1">
        <f t="shared" si="78"/>
        <v>0</v>
      </c>
      <c r="W54" s="12">
        <v>46</v>
      </c>
      <c r="X54" s="1">
        <f t="shared" si="79"/>
        <v>0</v>
      </c>
      <c r="Y54" s="1"/>
      <c r="Z54" s="1"/>
      <c r="AA54" s="52">
        <f t="shared" si="80"/>
        <v>0</v>
      </c>
      <c r="AB54" s="1">
        <f t="shared" si="81"/>
        <v>0</v>
      </c>
      <c r="AC54" s="1">
        <f t="shared" si="82"/>
        <v>0</v>
      </c>
      <c r="AD54" s="13">
        <v>0.3</v>
      </c>
      <c r="AE54" s="1">
        <f t="shared" si="83"/>
        <v>0</v>
      </c>
      <c r="AF54" s="1">
        <f t="shared" si="84"/>
        <v>0</v>
      </c>
      <c r="AH54" s="12">
        <v>46</v>
      </c>
      <c r="AI54" s="1">
        <f t="shared" si="85"/>
        <v>0</v>
      </c>
      <c r="AJ54" s="1"/>
      <c r="AK54" s="1"/>
      <c r="AL54" s="52">
        <f t="shared" si="86"/>
        <v>0</v>
      </c>
      <c r="AM54" s="1">
        <f t="shared" si="87"/>
        <v>0</v>
      </c>
      <c r="AN54" s="1">
        <f t="shared" si="88"/>
        <v>0</v>
      </c>
      <c r="AO54" s="13">
        <v>0.3</v>
      </c>
      <c r="AP54" s="1">
        <f t="shared" si="89"/>
        <v>0</v>
      </c>
      <c r="AQ54" s="1">
        <f t="shared" si="90"/>
        <v>0</v>
      </c>
      <c r="AS54" s="12">
        <v>46</v>
      </c>
      <c r="AT54" s="1">
        <f t="shared" si="91"/>
        <v>0</v>
      </c>
      <c r="AU54" s="1"/>
      <c r="AV54" s="1"/>
      <c r="AW54" s="52">
        <f t="shared" si="92"/>
        <v>0</v>
      </c>
      <c r="AX54" s="1">
        <f t="shared" si="93"/>
        <v>0</v>
      </c>
      <c r="AY54" s="1">
        <f t="shared" si="94"/>
        <v>0</v>
      </c>
      <c r="AZ54" s="13">
        <v>0.3</v>
      </c>
      <c r="BA54" s="1">
        <f t="shared" si="95"/>
        <v>0</v>
      </c>
      <c r="BB54" s="1">
        <f t="shared" si="96"/>
        <v>0</v>
      </c>
      <c r="BD54" s="12">
        <v>46</v>
      </c>
      <c r="BE54" s="1">
        <f t="shared" si="97"/>
        <v>0</v>
      </c>
      <c r="BF54" s="1"/>
      <c r="BG54" s="1"/>
      <c r="BH54" s="52">
        <f t="shared" si="98"/>
        <v>0</v>
      </c>
      <c r="BI54" s="1">
        <f t="shared" si="99"/>
        <v>0</v>
      </c>
      <c r="BJ54" s="1">
        <f t="shared" si="100"/>
        <v>0</v>
      </c>
      <c r="BK54" s="13">
        <v>0.3</v>
      </c>
      <c r="BL54" s="1">
        <f t="shared" si="101"/>
        <v>0</v>
      </c>
      <c r="BM54" s="1">
        <f t="shared" si="102"/>
        <v>0</v>
      </c>
      <c r="BN54" s="10"/>
      <c r="BO54" s="12">
        <v>46</v>
      </c>
      <c r="BP54" s="1">
        <f t="shared" si="103"/>
        <v>0</v>
      </c>
      <c r="BQ54" s="1"/>
      <c r="BR54" s="1"/>
      <c r="BS54" s="52">
        <f t="shared" si="104"/>
        <v>0</v>
      </c>
      <c r="BT54" s="1">
        <f t="shared" si="105"/>
        <v>0</v>
      </c>
      <c r="BU54" s="1">
        <f t="shared" si="106"/>
        <v>0</v>
      </c>
      <c r="BV54" s="13">
        <v>0.3</v>
      </c>
      <c r="BW54" s="1">
        <f t="shared" si="107"/>
        <v>0</v>
      </c>
      <c r="BX54" s="1">
        <f t="shared" si="108"/>
        <v>0</v>
      </c>
      <c r="BY54" s="10"/>
      <c r="BZ54" s="12">
        <v>46</v>
      </c>
      <c r="CA54" s="1">
        <f t="shared" si="109"/>
        <v>0</v>
      </c>
      <c r="CB54" s="1"/>
      <c r="CC54" s="1"/>
      <c r="CD54" s="52">
        <f t="shared" si="110"/>
        <v>0</v>
      </c>
      <c r="CE54" s="1">
        <f t="shared" si="111"/>
        <v>0</v>
      </c>
      <c r="CF54" s="1">
        <f t="shared" si="112"/>
        <v>0</v>
      </c>
      <c r="CG54" s="13">
        <v>0.3</v>
      </c>
      <c r="CH54" s="1">
        <f t="shared" si="113"/>
        <v>0</v>
      </c>
      <c r="CI54" s="1">
        <f t="shared" si="114"/>
        <v>0</v>
      </c>
      <c r="CJ54" s="10"/>
      <c r="CK54" s="12">
        <v>46</v>
      </c>
      <c r="CL54" s="1">
        <f t="shared" si="115"/>
        <v>0</v>
      </c>
      <c r="CM54" s="1"/>
      <c r="CN54" s="1"/>
      <c r="CO54" s="52">
        <f t="shared" si="116"/>
        <v>0</v>
      </c>
      <c r="CP54" s="1">
        <f t="shared" si="117"/>
        <v>0</v>
      </c>
      <c r="CQ54" s="1">
        <f t="shared" si="118"/>
        <v>0</v>
      </c>
      <c r="CR54" s="13">
        <v>0.3</v>
      </c>
      <c r="CS54" s="1">
        <f t="shared" si="119"/>
        <v>0</v>
      </c>
      <c r="CT54" s="1">
        <f t="shared" si="120"/>
        <v>0</v>
      </c>
      <c r="CU54" s="10"/>
      <c r="CV54" s="12">
        <v>46</v>
      </c>
      <c r="CW54" s="1">
        <f t="shared" si="121"/>
        <v>0</v>
      </c>
      <c r="CX54" s="1"/>
      <c r="CY54" s="1"/>
      <c r="CZ54" s="52">
        <f t="shared" si="122"/>
        <v>0</v>
      </c>
      <c r="DA54" s="1">
        <f t="shared" si="123"/>
        <v>0</v>
      </c>
      <c r="DB54" s="1">
        <f t="shared" si="124"/>
        <v>0</v>
      </c>
      <c r="DC54" s="13">
        <v>0.3</v>
      </c>
      <c r="DD54" s="1">
        <f t="shared" si="125"/>
        <v>0</v>
      </c>
      <c r="DE54" s="1">
        <f t="shared" si="126"/>
        <v>0</v>
      </c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</row>
    <row r="55" spans="12:126" ht="15" x14ac:dyDescent="0.25">
      <c r="L55" s="12">
        <v>47</v>
      </c>
      <c r="M55" s="1"/>
      <c r="N55" s="1">
        <f t="shared" si="73"/>
        <v>0</v>
      </c>
      <c r="O55" s="1"/>
      <c r="P55" s="52">
        <f t="shared" si="74"/>
        <v>0</v>
      </c>
      <c r="Q55" s="1">
        <f t="shared" si="75"/>
        <v>0</v>
      </c>
      <c r="R55" s="1">
        <f t="shared" si="76"/>
        <v>0</v>
      </c>
      <c r="S55" s="13">
        <v>0.08</v>
      </c>
      <c r="T55" s="1">
        <f t="shared" si="77"/>
        <v>0</v>
      </c>
      <c r="U55" s="1">
        <f t="shared" si="78"/>
        <v>0</v>
      </c>
      <c r="W55" s="12">
        <v>47</v>
      </c>
      <c r="X55" s="1">
        <f t="shared" si="79"/>
        <v>0</v>
      </c>
      <c r="Y55" s="1"/>
      <c r="Z55" s="1"/>
      <c r="AA55" s="52">
        <f t="shared" si="80"/>
        <v>0</v>
      </c>
      <c r="AB55" s="1">
        <f t="shared" si="81"/>
        <v>0</v>
      </c>
      <c r="AC55" s="1">
        <f t="shared" si="82"/>
        <v>0</v>
      </c>
      <c r="AD55" s="13">
        <v>0.08</v>
      </c>
      <c r="AE55" s="1">
        <f t="shared" si="83"/>
        <v>0</v>
      </c>
      <c r="AF55" s="1">
        <f t="shared" si="84"/>
        <v>0</v>
      </c>
      <c r="AH55" s="12">
        <v>47</v>
      </c>
      <c r="AI55" s="1">
        <f t="shared" si="85"/>
        <v>0</v>
      </c>
      <c r="AJ55" s="1"/>
      <c r="AK55" s="1"/>
      <c r="AL55" s="52">
        <f t="shared" si="86"/>
        <v>0</v>
      </c>
      <c r="AM55" s="1">
        <f t="shared" si="87"/>
        <v>0</v>
      </c>
      <c r="AN55" s="1">
        <f t="shared" si="88"/>
        <v>0</v>
      </c>
      <c r="AO55" s="13">
        <v>0.08</v>
      </c>
      <c r="AP55" s="1">
        <f t="shared" si="89"/>
        <v>0</v>
      </c>
      <c r="AQ55" s="1">
        <f t="shared" si="90"/>
        <v>0</v>
      </c>
      <c r="AS55" s="12">
        <v>47</v>
      </c>
      <c r="AT55" s="1">
        <f t="shared" si="91"/>
        <v>0</v>
      </c>
      <c r="AU55" s="1"/>
      <c r="AV55" s="1"/>
      <c r="AW55" s="52">
        <f t="shared" si="92"/>
        <v>0</v>
      </c>
      <c r="AX55" s="1">
        <f t="shared" si="93"/>
        <v>0</v>
      </c>
      <c r="AY55" s="1">
        <f t="shared" si="94"/>
        <v>0</v>
      </c>
      <c r="AZ55" s="13">
        <v>0.08</v>
      </c>
      <c r="BA55" s="1">
        <f t="shared" si="95"/>
        <v>0</v>
      </c>
      <c r="BB55" s="1">
        <f t="shared" si="96"/>
        <v>0</v>
      </c>
      <c r="BD55" s="12">
        <v>47</v>
      </c>
      <c r="BE55" s="1">
        <f t="shared" si="97"/>
        <v>0</v>
      </c>
      <c r="BF55" s="1"/>
      <c r="BG55" s="1"/>
      <c r="BH55" s="52">
        <f t="shared" si="98"/>
        <v>0</v>
      </c>
      <c r="BI55" s="1">
        <f t="shared" si="99"/>
        <v>0</v>
      </c>
      <c r="BJ55" s="1">
        <f t="shared" si="100"/>
        <v>0</v>
      </c>
      <c r="BK55" s="13">
        <v>0.08</v>
      </c>
      <c r="BL55" s="1">
        <f t="shared" si="101"/>
        <v>0</v>
      </c>
      <c r="BM55" s="1">
        <f t="shared" si="102"/>
        <v>0</v>
      </c>
      <c r="BN55" s="10"/>
      <c r="BO55" s="12">
        <v>47</v>
      </c>
      <c r="BP55" s="1">
        <f t="shared" si="103"/>
        <v>0</v>
      </c>
      <c r="BQ55" s="1"/>
      <c r="BR55" s="1"/>
      <c r="BS55" s="52">
        <f t="shared" si="104"/>
        <v>0</v>
      </c>
      <c r="BT55" s="1">
        <f t="shared" si="105"/>
        <v>0</v>
      </c>
      <c r="BU55" s="1">
        <f t="shared" si="106"/>
        <v>0</v>
      </c>
      <c r="BV55" s="13">
        <v>0.08</v>
      </c>
      <c r="BW55" s="1">
        <f t="shared" si="107"/>
        <v>0</v>
      </c>
      <c r="BX55" s="1">
        <f t="shared" si="108"/>
        <v>0</v>
      </c>
      <c r="BY55" s="10"/>
      <c r="BZ55" s="12">
        <v>47</v>
      </c>
      <c r="CA55" s="1">
        <f t="shared" si="109"/>
        <v>0</v>
      </c>
      <c r="CB55" s="1"/>
      <c r="CC55" s="1"/>
      <c r="CD55" s="52">
        <f t="shared" si="110"/>
        <v>0</v>
      </c>
      <c r="CE55" s="1">
        <f t="shared" si="111"/>
        <v>0</v>
      </c>
      <c r="CF55" s="1">
        <f t="shared" si="112"/>
        <v>0</v>
      </c>
      <c r="CG55" s="13">
        <v>0.08</v>
      </c>
      <c r="CH55" s="1">
        <f t="shared" si="113"/>
        <v>0</v>
      </c>
      <c r="CI55" s="1">
        <f t="shared" si="114"/>
        <v>0</v>
      </c>
      <c r="CJ55" s="10"/>
      <c r="CK55" s="12">
        <v>47</v>
      </c>
      <c r="CL55" s="1">
        <f t="shared" si="115"/>
        <v>0</v>
      </c>
      <c r="CM55" s="1"/>
      <c r="CN55" s="1"/>
      <c r="CO55" s="52">
        <f t="shared" si="116"/>
        <v>0</v>
      </c>
      <c r="CP55" s="1">
        <f t="shared" si="117"/>
        <v>0</v>
      </c>
      <c r="CQ55" s="1">
        <f t="shared" si="118"/>
        <v>0</v>
      </c>
      <c r="CR55" s="13">
        <v>0.08</v>
      </c>
      <c r="CS55" s="1">
        <f t="shared" si="119"/>
        <v>0</v>
      </c>
      <c r="CT55" s="1">
        <f t="shared" si="120"/>
        <v>0</v>
      </c>
      <c r="CU55" s="10"/>
      <c r="CV55" s="12">
        <v>47</v>
      </c>
      <c r="CW55" s="1">
        <f t="shared" si="121"/>
        <v>0</v>
      </c>
      <c r="CX55" s="1"/>
      <c r="CY55" s="1"/>
      <c r="CZ55" s="52">
        <f t="shared" si="122"/>
        <v>0</v>
      </c>
      <c r="DA55" s="1">
        <f t="shared" si="123"/>
        <v>0</v>
      </c>
      <c r="DB55" s="1">
        <f t="shared" si="124"/>
        <v>0</v>
      </c>
      <c r="DC55" s="13">
        <v>0.08</v>
      </c>
      <c r="DD55" s="1">
        <f t="shared" si="125"/>
        <v>0</v>
      </c>
      <c r="DE55" s="1">
        <f t="shared" si="126"/>
        <v>0</v>
      </c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</row>
    <row r="56" spans="12:126" ht="15" x14ac:dyDescent="0.25">
      <c r="L56" s="12">
        <v>50</v>
      </c>
      <c r="M56" s="1"/>
      <c r="N56" s="1">
        <f t="shared" si="73"/>
        <v>0</v>
      </c>
      <c r="O56" s="1"/>
      <c r="P56" s="52">
        <f t="shared" si="74"/>
        <v>0</v>
      </c>
      <c r="Q56" s="1">
        <f t="shared" si="75"/>
        <v>0</v>
      </c>
      <c r="R56" s="1">
        <f t="shared" si="76"/>
        <v>0</v>
      </c>
      <c r="S56" s="13">
        <v>0.55000000000000004</v>
      </c>
      <c r="T56" s="1">
        <f t="shared" si="77"/>
        <v>0</v>
      </c>
      <c r="U56" s="1">
        <f t="shared" si="78"/>
        <v>0</v>
      </c>
      <c r="W56" s="12">
        <v>50</v>
      </c>
      <c r="X56" s="1">
        <f t="shared" si="79"/>
        <v>0</v>
      </c>
      <c r="Y56" s="1"/>
      <c r="Z56" s="1"/>
      <c r="AA56" s="52">
        <f t="shared" si="80"/>
        <v>0</v>
      </c>
      <c r="AB56" s="1">
        <f t="shared" si="81"/>
        <v>0</v>
      </c>
      <c r="AC56" s="1">
        <f t="shared" si="82"/>
        <v>0</v>
      </c>
      <c r="AD56" s="13">
        <v>0.55000000000000004</v>
      </c>
      <c r="AE56" s="1">
        <f t="shared" si="83"/>
        <v>0</v>
      </c>
      <c r="AF56" s="1">
        <f t="shared" si="84"/>
        <v>0</v>
      </c>
      <c r="AH56" s="12">
        <v>50</v>
      </c>
      <c r="AI56" s="1">
        <f t="shared" si="85"/>
        <v>0</v>
      </c>
      <c r="AJ56" s="1"/>
      <c r="AK56" s="1"/>
      <c r="AL56" s="52">
        <f t="shared" si="86"/>
        <v>0</v>
      </c>
      <c r="AM56" s="1">
        <f t="shared" si="87"/>
        <v>0</v>
      </c>
      <c r="AN56" s="1">
        <f t="shared" si="88"/>
        <v>0</v>
      </c>
      <c r="AO56" s="13">
        <v>0.55000000000000004</v>
      </c>
      <c r="AP56" s="1">
        <f t="shared" si="89"/>
        <v>0</v>
      </c>
      <c r="AQ56" s="1">
        <f t="shared" si="90"/>
        <v>0</v>
      </c>
      <c r="AS56" s="12">
        <v>50</v>
      </c>
      <c r="AT56" s="1">
        <f t="shared" si="91"/>
        <v>0</v>
      </c>
      <c r="AU56" s="1"/>
      <c r="AV56" s="1"/>
      <c r="AW56" s="52">
        <f t="shared" si="92"/>
        <v>0</v>
      </c>
      <c r="AX56" s="1">
        <f t="shared" si="93"/>
        <v>0</v>
      </c>
      <c r="AY56" s="1">
        <f t="shared" si="94"/>
        <v>0</v>
      </c>
      <c r="AZ56" s="13">
        <v>0.55000000000000004</v>
      </c>
      <c r="BA56" s="1">
        <f t="shared" si="95"/>
        <v>0</v>
      </c>
      <c r="BB56" s="1">
        <f t="shared" si="96"/>
        <v>0</v>
      </c>
      <c r="BD56" s="12">
        <v>50</v>
      </c>
      <c r="BE56" s="1">
        <f t="shared" si="97"/>
        <v>0</v>
      </c>
      <c r="BF56" s="1"/>
      <c r="BG56" s="1"/>
      <c r="BH56" s="52">
        <f t="shared" si="98"/>
        <v>0</v>
      </c>
      <c r="BI56" s="1">
        <f t="shared" si="99"/>
        <v>0</v>
      </c>
      <c r="BJ56" s="1">
        <f t="shared" si="100"/>
        <v>0</v>
      </c>
      <c r="BK56" s="13">
        <v>0.55000000000000004</v>
      </c>
      <c r="BL56" s="1">
        <f t="shared" si="101"/>
        <v>0</v>
      </c>
      <c r="BM56" s="1">
        <f t="shared" si="102"/>
        <v>0</v>
      </c>
      <c r="BN56" s="10"/>
      <c r="BO56" s="12">
        <v>50</v>
      </c>
      <c r="BP56" s="1">
        <f t="shared" si="103"/>
        <v>0</v>
      </c>
      <c r="BQ56" s="1"/>
      <c r="BR56" s="1"/>
      <c r="BS56" s="52">
        <f t="shared" si="104"/>
        <v>0</v>
      </c>
      <c r="BT56" s="1">
        <f t="shared" si="105"/>
        <v>0</v>
      </c>
      <c r="BU56" s="1">
        <f t="shared" si="106"/>
        <v>0</v>
      </c>
      <c r="BV56" s="13">
        <v>0.55000000000000004</v>
      </c>
      <c r="BW56" s="1">
        <f t="shared" si="107"/>
        <v>0</v>
      </c>
      <c r="BX56" s="1">
        <f t="shared" si="108"/>
        <v>0</v>
      </c>
      <c r="BY56" s="10"/>
      <c r="BZ56" s="12">
        <v>50</v>
      </c>
      <c r="CA56" s="1">
        <f t="shared" si="109"/>
        <v>0</v>
      </c>
      <c r="CB56" s="1"/>
      <c r="CC56" s="1"/>
      <c r="CD56" s="52">
        <f t="shared" si="110"/>
        <v>0</v>
      </c>
      <c r="CE56" s="1">
        <f t="shared" si="111"/>
        <v>0</v>
      </c>
      <c r="CF56" s="1">
        <f t="shared" si="112"/>
        <v>0</v>
      </c>
      <c r="CG56" s="13">
        <v>0.55000000000000004</v>
      </c>
      <c r="CH56" s="1">
        <f t="shared" si="113"/>
        <v>0</v>
      </c>
      <c r="CI56" s="1">
        <f t="shared" si="114"/>
        <v>0</v>
      </c>
      <c r="CJ56" s="10"/>
      <c r="CK56" s="12">
        <v>50</v>
      </c>
      <c r="CL56" s="1">
        <f t="shared" si="115"/>
        <v>0</v>
      </c>
      <c r="CM56" s="1"/>
      <c r="CN56" s="1"/>
      <c r="CO56" s="52">
        <f t="shared" si="116"/>
        <v>0</v>
      </c>
      <c r="CP56" s="1">
        <f t="shared" si="117"/>
        <v>0</v>
      </c>
      <c r="CQ56" s="1">
        <f t="shared" si="118"/>
        <v>0</v>
      </c>
      <c r="CR56" s="13">
        <v>0.55000000000000004</v>
      </c>
      <c r="CS56" s="1">
        <f t="shared" si="119"/>
        <v>0</v>
      </c>
      <c r="CT56" s="1">
        <f t="shared" si="120"/>
        <v>0</v>
      </c>
      <c r="CU56" s="10"/>
      <c r="CV56" s="12">
        <v>50</v>
      </c>
      <c r="CW56" s="1">
        <f t="shared" si="121"/>
        <v>0</v>
      </c>
      <c r="CX56" s="1"/>
      <c r="CY56" s="1"/>
      <c r="CZ56" s="52">
        <f t="shared" si="122"/>
        <v>0</v>
      </c>
      <c r="DA56" s="1">
        <f t="shared" si="123"/>
        <v>0</v>
      </c>
      <c r="DB56" s="1">
        <f t="shared" si="124"/>
        <v>0</v>
      </c>
      <c r="DC56" s="13">
        <v>0.55000000000000004</v>
      </c>
      <c r="DD56" s="1">
        <f t="shared" si="125"/>
        <v>0</v>
      </c>
      <c r="DE56" s="1">
        <f t="shared" si="126"/>
        <v>0</v>
      </c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</row>
    <row r="57" spans="12:126" ht="15" x14ac:dyDescent="0.25">
      <c r="L57" s="12">
        <v>52</v>
      </c>
      <c r="M57" s="1"/>
      <c r="N57" s="1">
        <f t="shared" si="73"/>
        <v>0</v>
      </c>
      <c r="O57" s="1"/>
      <c r="P57" s="52">
        <f t="shared" si="74"/>
        <v>0</v>
      </c>
      <c r="Q57" s="1">
        <f t="shared" si="75"/>
        <v>0</v>
      </c>
      <c r="R57" s="1">
        <f t="shared" si="76"/>
        <v>0</v>
      </c>
      <c r="S57" s="13">
        <v>0.55000000000000004</v>
      </c>
      <c r="T57" s="1">
        <f t="shared" si="77"/>
        <v>0</v>
      </c>
      <c r="U57" s="1">
        <f t="shared" si="78"/>
        <v>0</v>
      </c>
      <c r="W57" s="12">
        <v>52</v>
      </c>
      <c r="X57" s="1">
        <f t="shared" si="79"/>
        <v>0</v>
      </c>
      <c r="Y57" s="1"/>
      <c r="Z57" s="1"/>
      <c r="AA57" s="52">
        <f t="shared" si="80"/>
        <v>0</v>
      </c>
      <c r="AB57" s="1">
        <f t="shared" si="81"/>
        <v>0</v>
      </c>
      <c r="AC57" s="1">
        <f t="shared" si="82"/>
        <v>0</v>
      </c>
      <c r="AD57" s="13">
        <v>0.55000000000000004</v>
      </c>
      <c r="AE57" s="1">
        <f t="shared" si="83"/>
        <v>0</v>
      </c>
      <c r="AF57" s="1">
        <f t="shared" si="84"/>
        <v>0</v>
      </c>
      <c r="AH57" s="12">
        <v>52</v>
      </c>
      <c r="AI57" s="1">
        <f t="shared" si="85"/>
        <v>0</v>
      </c>
      <c r="AJ57" s="1"/>
      <c r="AK57" s="1"/>
      <c r="AL57" s="52">
        <f t="shared" si="86"/>
        <v>0</v>
      </c>
      <c r="AM57" s="1">
        <f t="shared" si="87"/>
        <v>0</v>
      </c>
      <c r="AN57" s="1">
        <f t="shared" si="88"/>
        <v>0</v>
      </c>
      <c r="AO57" s="13">
        <v>0.55000000000000004</v>
      </c>
      <c r="AP57" s="1">
        <f t="shared" si="89"/>
        <v>0</v>
      </c>
      <c r="AQ57" s="1">
        <f t="shared" si="90"/>
        <v>0</v>
      </c>
      <c r="AS57" s="12">
        <v>52</v>
      </c>
      <c r="AT57" s="1">
        <f t="shared" si="91"/>
        <v>0</v>
      </c>
      <c r="AU57" s="1"/>
      <c r="AV57" s="1"/>
      <c r="AW57" s="52">
        <f t="shared" si="92"/>
        <v>0</v>
      </c>
      <c r="AX57" s="1">
        <f t="shared" si="93"/>
        <v>0</v>
      </c>
      <c r="AY57" s="1">
        <f t="shared" si="94"/>
        <v>0</v>
      </c>
      <c r="AZ57" s="13">
        <v>0.55000000000000004</v>
      </c>
      <c r="BA57" s="1">
        <f t="shared" si="95"/>
        <v>0</v>
      </c>
      <c r="BB57" s="1">
        <f t="shared" si="96"/>
        <v>0</v>
      </c>
      <c r="BD57" s="12">
        <v>52</v>
      </c>
      <c r="BE57" s="1">
        <f t="shared" si="97"/>
        <v>0</v>
      </c>
      <c r="BF57" s="1"/>
      <c r="BG57" s="1"/>
      <c r="BH57" s="52">
        <f t="shared" si="98"/>
        <v>0</v>
      </c>
      <c r="BI57" s="1">
        <f t="shared" si="99"/>
        <v>0</v>
      </c>
      <c r="BJ57" s="1">
        <f t="shared" si="100"/>
        <v>0</v>
      </c>
      <c r="BK57" s="13">
        <v>0.55000000000000004</v>
      </c>
      <c r="BL57" s="1">
        <f t="shared" si="101"/>
        <v>0</v>
      </c>
      <c r="BM57" s="1">
        <f t="shared" si="102"/>
        <v>0</v>
      </c>
      <c r="BN57" s="10"/>
      <c r="BO57" s="12">
        <v>52</v>
      </c>
      <c r="BP57" s="1">
        <f t="shared" si="103"/>
        <v>0</v>
      </c>
      <c r="BQ57" s="1"/>
      <c r="BR57" s="1"/>
      <c r="BS57" s="52">
        <f t="shared" si="104"/>
        <v>0</v>
      </c>
      <c r="BT57" s="1">
        <f t="shared" si="105"/>
        <v>0</v>
      </c>
      <c r="BU57" s="1">
        <f t="shared" si="106"/>
        <v>0</v>
      </c>
      <c r="BV57" s="13">
        <v>0.55000000000000004</v>
      </c>
      <c r="BW57" s="1">
        <f t="shared" si="107"/>
        <v>0</v>
      </c>
      <c r="BX57" s="1">
        <f t="shared" si="108"/>
        <v>0</v>
      </c>
      <c r="BY57" s="10"/>
      <c r="BZ57" s="12">
        <v>52</v>
      </c>
      <c r="CA57" s="1">
        <f t="shared" si="109"/>
        <v>0</v>
      </c>
      <c r="CB57" s="1"/>
      <c r="CC57" s="1"/>
      <c r="CD57" s="52">
        <f t="shared" si="110"/>
        <v>0</v>
      </c>
      <c r="CE57" s="1">
        <f t="shared" si="111"/>
        <v>0</v>
      </c>
      <c r="CF57" s="1">
        <f t="shared" si="112"/>
        <v>0</v>
      </c>
      <c r="CG57" s="13">
        <v>0.55000000000000004</v>
      </c>
      <c r="CH57" s="1">
        <f t="shared" si="113"/>
        <v>0</v>
      </c>
      <c r="CI57" s="1">
        <f t="shared" si="114"/>
        <v>0</v>
      </c>
      <c r="CJ57" s="10"/>
      <c r="CK57" s="12">
        <v>52</v>
      </c>
      <c r="CL57" s="1">
        <f t="shared" si="115"/>
        <v>0</v>
      </c>
      <c r="CM57" s="1"/>
      <c r="CN57" s="1"/>
      <c r="CO57" s="52">
        <f t="shared" si="116"/>
        <v>0</v>
      </c>
      <c r="CP57" s="1">
        <f t="shared" si="117"/>
        <v>0</v>
      </c>
      <c r="CQ57" s="1">
        <f t="shared" si="118"/>
        <v>0</v>
      </c>
      <c r="CR57" s="13">
        <v>0.55000000000000004</v>
      </c>
      <c r="CS57" s="1">
        <f t="shared" si="119"/>
        <v>0</v>
      </c>
      <c r="CT57" s="1">
        <f t="shared" si="120"/>
        <v>0</v>
      </c>
      <c r="CU57" s="10"/>
      <c r="CV57" s="12">
        <v>52</v>
      </c>
      <c r="CW57" s="1">
        <f t="shared" si="121"/>
        <v>0</v>
      </c>
      <c r="CX57" s="1"/>
      <c r="CY57" s="1"/>
      <c r="CZ57" s="52">
        <f t="shared" si="122"/>
        <v>0</v>
      </c>
      <c r="DA57" s="1">
        <f t="shared" si="123"/>
        <v>0</v>
      </c>
      <c r="DB57" s="1">
        <f t="shared" si="124"/>
        <v>0</v>
      </c>
      <c r="DC57" s="13">
        <v>0.55000000000000004</v>
      </c>
      <c r="DD57" s="1">
        <f t="shared" si="125"/>
        <v>0</v>
      </c>
      <c r="DE57" s="1">
        <f t="shared" si="126"/>
        <v>0</v>
      </c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</row>
    <row r="58" spans="12:126" ht="15" x14ac:dyDescent="0.25">
      <c r="L58" s="12">
        <v>95</v>
      </c>
      <c r="M58" s="1"/>
      <c r="N58" s="1">
        <f t="shared" si="73"/>
        <v>0</v>
      </c>
      <c r="O58" s="1"/>
      <c r="P58" s="52">
        <f t="shared" si="74"/>
        <v>0</v>
      </c>
      <c r="Q58" s="1">
        <f t="shared" si="75"/>
        <v>0</v>
      </c>
      <c r="R58" s="1">
        <f t="shared" si="76"/>
        <v>0</v>
      </c>
      <c r="S58" s="13">
        <v>0</v>
      </c>
      <c r="T58" s="1">
        <f t="shared" si="77"/>
        <v>0</v>
      </c>
      <c r="U58" s="1">
        <f t="shared" si="78"/>
        <v>0</v>
      </c>
      <c r="W58" s="12">
        <v>95</v>
      </c>
      <c r="X58" s="1">
        <f t="shared" si="79"/>
        <v>0</v>
      </c>
      <c r="Y58" s="1"/>
      <c r="Z58" s="1"/>
      <c r="AA58" s="52">
        <f t="shared" si="80"/>
        <v>0</v>
      </c>
      <c r="AB58" s="1">
        <f t="shared" si="81"/>
        <v>0</v>
      </c>
      <c r="AC58" s="1">
        <f t="shared" si="82"/>
        <v>0</v>
      </c>
      <c r="AD58" s="13">
        <v>0</v>
      </c>
      <c r="AE58" s="1">
        <f t="shared" si="83"/>
        <v>0</v>
      </c>
      <c r="AF58" s="1">
        <f t="shared" si="84"/>
        <v>0</v>
      </c>
      <c r="AH58" s="12">
        <v>95</v>
      </c>
      <c r="AI58" s="1">
        <f t="shared" si="85"/>
        <v>0</v>
      </c>
      <c r="AJ58" s="1"/>
      <c r="AK58" s="1"/>
      <c r="AL58" s="52">
        <f t="shared" si="86"/>
        <v>0</v>
      </c>
      <c r="AM58" s="1">
        <f t="shared" si="87"/>
        <v>0</v>
      </c>
      <c r="AN58" s="1">
        <f t="shared" si="88"/>
        <v>0</v>
      </c>
      <c r="AO58" s="13">
        <v>0</v>
      </c>
      <c r="AP58" s="1">
        <f t="shared" si="89"/>
        <v>0</v>
      </c>
      <c r="AQ58" s="1">
        <f t="shared" si="90"/>
        <v>0</v>
      </c>
      <c r="AS58" s="12">
        <v>95</v>
      </c>
      <c r="AT58" s="1">
        <f t="shared" si="91"/>
        <v>0</v>
      </c>
      <c r="AU58" s="1"/>
      <c r="AV58" s="1"/>
      <c r="AW58" s="52">
        <f t="shared" si="92"/>
        <v>0</v>
      </c>
      <c r="AX58" s="1">
        <f t="shared" si="93"/>
        <v>0</v>
      </c>
      <c r="AY58" s="1">
        <f t="shared" si="94"/>
        <v>0</v>
      </c>
      <c r="AZ58" s="13">
        <v>0</v>
      </c>
      <c r="BA58" s="1">
        <f t="shared" si="95"/>
        <v>0</v>
      </c>
      <c r="BB58" s="1">
        <f t="shared" si="96"/>
        <v>0</v>
      </c>
      <c r="BD58" s="12">
        <v>95</v>
      </c>
      <c r="BE58" s="1">
        <f t="shared" si="97"/>
        <v>0</v>
      </c>
      <c r="BF58" s="1"/>
      <c r="BG58" s="1"/>
      <c r="BH58" s="52">
        <f t="shared" si="98"/>
        <v>0</v>
      </c>
      <c r="BI58" s="1">
        <f t="shared" si="99"/>
        <v>0</v>
      </c>
      <c r="BJ58" s="1">
        <f t="shared" si="100"/>
        <v>0</v>
      </c>
      <c r="BK58" s="13">
        <v>0</v>
      </c>
      <c r="BL58" s="1">
        <f t="shared" si="101"/>
        <v>0</v>
      </c>
      <c r="BM58" s="1">
        <f t="shared" si="102"/>
        <v>0</v>
      </c>
      <c r="BN58" s="10"/>
      <c r="BO58" s="12">
        <v>95</v>
      </c>
      <c r="BP58" s="1">
        <f t="shared" si="103"/>
        <v>0</v>
      </c>
      <c r="BQ58" s="1"/>
      <c r="BR58" s="1"/>
      <c r="BS58" s="52">
        <f t="shared" si="104"/>
        <v>0</v>
      </c>
      <c r="BT58" s="1">
        <f t="shared" si="105"/>
        <v>0</v>
      </c>
      <c r="BU58" s="1">
        <f t="shared" si="106"/>
        <v>0</v>
      </c>
      <c r="BV58" s="13">
        <v>0</v>
      </c>
      <c r="BW58" s="1">
        <f t="shared" si="107"/>
        <v>0</v>
      </c>
      <c r="BX58" s="1">
        <f t="shared" si="108"/>
        <v>0</v>
      </c>
      <c r="BY58" s="10"/>
      <c r="BZ58" s="12">
        <v>95</v>
      </c>
      <c r="CA58" s="1">
        <f t="shared" si="109"/>
        <v>0</v>
      </c>
      <c r="CB58" s="1"/>
      <c r="CC58" s="1"/>
      <c r="CD58" s="52">
        <f t="shared" si="110"/>
        <v>0</v>
      </c>
      <c r="CE58" s="1">
        <f t="shared" si="111"/>
        <v>0</v>
      </c>
      <c r="CF58" s="1">
        <f t="shared" si="112"/>
        <v>0</v>
      </c>
      <c r="CG58" s="13">
        <v>0</v>
      </c>
      <c r="CH58" s="1">
        <f t="shared" si="113"/>
        <v>0</v>
      </c>
      <c r="CI58" s="1">
        <f t="shared" si="114"/>
        <v>0</v>
      </c>
      <c r="CJ58" s="10"/>
      <c r="CK58" s="12">
        <v>95</v>
      </c>
      <c r="CL58" s="1">
        <f t="shared" si="115"/>
        <v>0</v>
      </c>
      <c r="CM58" s="1"/>
      <c r="CN58" s="1"/>
      <c r="CO58" s="52">
        <f t="shared" si="116"/>
        <v>0</v>
      </c>
      <c r="CP58" s="1">
        <f t="shared" si="117"/>
        <v>0</v>
      </c>
      <c r="CQ58" s="1">
        <f t="shared" si="118"/>
        <v>0</v>
      </c>
      <c r="CR58" s="13">
        <v>0</v>
      </c>
      <c r="CS58" s="1">
        <f t="shared" si="119"/>
        <v>0</v>
      </c>
      <c r="CT58" s="1">
        <f t="shared" si="120"/>
        <v>0</v>
      </c>
      <c r="CU58" s="10"/>
      <c r="CV58" s="12">
        <v>95</v>
      </c>
      <c r="CW58" s="1">
        <f t="shared" si="121"/>
        <v>0</v>
      </c>
      <c r="CX58" s="1"/>
      <c r="CY58" s="1"/>
      <c r="CZ58" s="52">
        <f t="shared" si="122"/>
        <v>0</v>
      </c>
      <c r="DA58" s="1">
        <f t="shared" si="123"/>
        <v>0</v>
      </c>
      <c r="DB58" s="1">
        <f t="shared" si="124"/>
        <v>0</v>
      </c>
      <c r="DC58" s="13">
        <v>0</v>
      </c>
      <c r="DD58" s="1">
        <f t="shared" si="125"/>
        <v>0</v>
      </c>
      <c r="DE58" s="1">
        <f t="shared" si="126"/>
        <v>0</v>
      </c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</row>
    <row r="59" spans="12:126" ht="15" x14ac:dyDescent="0.25">
      <c r="M59" s="1"/>
      <c r="N59" s="1">
        <f t="shared" si="73"/>
        <v>0</v>
      </c>
      <c r="O59" s="1"/>
      <c r="P59" s="52">
        <f t="shared" si="74"/>
        <v>0</v>
      </c>
      <c r="Q59" s="1">
        <f t="shared" si="75"/>
        <v>0</v>
      </c>
      <c r="R59" s="1">
        <f t="shared" si="76"/>
        <v>0</v>
      </c>
      <c r="S59" s="1"/>
      <c r="T59" s="1">
        <f t="shared" si="77"/>
        <v>0</v>
      </c>
      <c r="U59" s="1">
        <f t="shared" si="78"/>
        <v>0</v>
      </c>
      <c r="X59" s="1">
        <f t="shared" si="79"/>
        <v>0</v>
      </c>
      <c r="Y59" s="1"/>
      <c r="Z59" s="1"/>
      <c r="AA59" s="52">
        <f t="shared" si="80"/>
        <v>0</v>
      </c>
      <c r="AB59" s="1">
        <f t="shared" si="81"/>
        <v>0</v>
      </c>
      <c r="AC59" s="1">
        <f t="shared" si="82"/>
        <v>0</v>
      </c>
      <c r="AD59" s="1"/>
      <c r="AE59" s="1">
        <f t="shared" si="83"/>
        <v>0</v>
      </c>
      <c r="AF59" s="1">
        <f t="shared" si="84"/>
        <v>0</v>
      </c>
      <c r="AI59" s="1">
        <f t="shared" si="85"/>
        <v>0</v>
      </c>
      <c r="AJ59" s="1"/>
      <c r="AK59" s="1"/>
      <c r="AL59" s="52">
        <f t="shared" si="86"/>
        <v>0</v>
      </c>
      <c r="AM59" s="1">
        <f t="shared" si="87"/>
        <v>0</v>
      </c>
      <c r="AN59" s="1">
        <f t="shared" si="88"/>
        <v>0</v>
      </c>
      <c r="AO59" s="1"/>
      <c r="AP59" s="1">
        <f t="shared" si="89"/>
        <v>0</v>
      </c>
      <c r="AQ59" s="1">
        <f t="shared" si="90"/>
        <v>0</v>
      </c>
      <c r="AT59" s="1">
        <f t="shared" si="91"/>
        <v>0</v>
      </c>
      <c r="AU59" s="1"/>
      <c r="AV59" s="1"/>
      <c r="AW59" s="52">
        <f t="shared" si="92"/>
        <v>0</v>
      </c>
      <c r="AX59" s="1">
        <f t="shared" si="93"/>
        <v>0</v>
      </c>
      <c r="AY59" s="1">
        <f t="shared" si="94"/>
        <v>0</v>
      </c>
      <c r="AZ59" s="1"/>
      <c r="BA59" s="1">
        <f t="shared" si="95"/>
        <v>0</v>
      </c>
      <c r="BB59" s="1">
        <f t="shared" si="96"/>
        <v>0</v>
      </c>
      <c r="BE59" s="1">
        <f t="shared" si="97"/>
        <v>0</v>
      </c>
      <c r="BF59" s="1"/>
      <c r="BG59" s="1"/>
      <c r="BH59" s="52">
        <f t="shared" si="98"/>
        <v>0</v>
      </c>
      <c r="BI59" s="1">
        <f t="shared" si="99"/>
        <v>0</v>
      </c>
      <c r="BJ59" s="1">
        <f t="shared" si="100"/>
        <v>0</v>
      </c>
      <c r="BK59" s="1"/>
      <c r="BL59" s="1">
        <f t="shared" si="101"/>
        <v>0</v>
      </c>
      <c r="BM59" s="1">
        <f t="shared" si="102"/>
        <v>0</v>
      </c>
      <c r="BN59" s="10"/>
      <c r="BP59" s="1">
        <f t="shared" si="103"/>
        <v>0</v>
      </c>
      <c r="BQ59" s="1"/>
      <c r="BR59" s="1"/>
      <c r="BS59" s="52">
        <f t="shared" si="104"/>
        <v>0</v>
      </c>
      <c r="BT59" s="1">
        <f t="shared" si="105"/>
        <v>0</v>
      </c>
      <c r="BU59" s="1">
        <f t="shared" si="106"/>
        <v>0</v>
      </c>
      <c r="BV59" s="1"/>
      <c r="BW59" s="1">
        <f t="shared" si="107"/>
        <v>0</v>
      </c>
      <c r="BX59" s="1">
        <f t="shared" si="108"/>
        <v>0</v>
      </c>
      <c r="BY59" s="10"/>
      <c r="CA59" s="1">
        <f t="shared" si="109"/>
        <v>0</v>
      </c>
      <c r="CB59" s="1"/>
      <c r="CC59" s="1"/>
      <c r="CD59" s="52">
        <f t="shared" si="110"/>
        <v>0</v>
      </c>
      <c r="CE59" s="1">
        <f t="shared" si="111"/>
        <v>0</v>
      </c>
      <c r="CF59" s="1">
        <f t="shared" si="112"/>
        <v>0</v>
      </c>
      <c r="CG59" s="1"/>
      <c r="CH59" s="1">
        <f t="shared" si="113"/>
        <v>0</v>
      </c>
      <c r="CI59" s="1">
        <f t="shared" si="114"/>
        <v>0</v>
      </c>
      <c r="CJ59" s="10"/>
      <c r="CL59" s="1">
        <f t="shared" si="115"/>
        <v>0</v>
      </c>
      <c r="CM59" s="1"/>
      <c r="CN59" s="1"/>
      <c r="CO59" s="52">
        <f t="shared" si="116"/>
        <v>0</v>
      </c>
      <c r="CP59" s="1">
        <f t="shared" si="117"/>
        <v>0</v>
      </c>
      <c r="CQ59" s="1">
        <f t="shared" si="118"/>
        <v>0</v>
      </c>
      <c r="CR59" s="1"/>
      <c r="CS59" s="1">
        <f t="shared" si="119"/>
        <v>0</v>
      </c>
      <c r="CT59" s="1">
        <f t="shared" si="120"/>
        <v>0</v>
      </c>
      <c r="CU59" s="10"/>
      <c r="CW59" s="1">
        <f t="shared" si="121"/>
        <v>0</v>
      </c>
      <c r="CX59" s="1"/>
      <c r="CY59" s="1"/>
      <c r="CZ59" s="52">
        <f t="shared" si="122"/>
        <v>0</v>
      </c>
      <c r="DA59" s="1">
        <f t="shared" si="123"/>
        <v>0</v>
      </c>
      <c r="DB59" s="1">
        <f t="shared" si="124"/>
        <v>0</v>
      </c>
      <c r="DC59" s="1"/>
      <c r="DD59" s="1">
        <f t="shared" si="125"/>
        <v>0</v>
      </c>
      <c r="DE59" s="1">
        <f t="shared" si="126"/>
        <v>0</v>
      </c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</row>
    <row r="60" spans="12:126" ht="15" x14ac:dyDescent="0.25">
      <c r="M60" s="1"/>
      <c r="N60" s="1">
        <f t="shared" si="73"/>
        <v>0</v>
      </c>
      <c r="O60" s="1"/>
      <c r="P60" s="52">
        <f t="shared" si="74"/>
        <v>0</v>
      </c>
      <c r="Q60" s="1">
        <f t="shared" si="75"/>
        <v>0</v>
      </c>
      <c r="R60" s="1">
        <f t="shared" si="76"/>
        <v>0</v>
      </c>
      <c r="S60" s="1"/>
      <c r="T60" s="1">
        <f t="shared" si="77"/>
        <v>0</v>
      </c>
      <c r="U60" s="1">
        <f t="shared" si="78"/>
        <v>0</v>
      </c>
      <c r="X60" s="1">
        <f t="shared" si="79"/>
        <v>0</v>
      </c>
      <c r="Y60" s="1"/>
      <c r="Z60" s="1"/>
      <c r="AA60" s="52">
        <f t="shared" si="80"/>
        <v>0</v>
      </c>
      <c r="AB60" s="1">
        <f t="shared" si="81"/>
        <v>0</v>
      </c>
      <c r="AC60" s="1">
        <f t="shared" si="82"/>
        <v>0</v>
      </c>
      <c r="AD60" s="1"/>
      <c r="AE60" s="1">
        <f t="shared" si="83"/>
        <v>0</v>
      </c>
      <c r="AF60" s="1">
        <f t="shared" si="84"/>
        <v>0</v>
      </c>
      <c r="AI60" s="1">
        <f t="shared" si="85"/>
        <v>0</v>
      </c>
      <c r="AJ60" s="1"/>
      <c r="AK60" s="1"/>
      <c r="AL60" s="52">
        <f t="shared" si="86"/>
        <v>0</v>
      </c>
      <c r="AM60" s="1">
        <f t="shared" si="87"/>
        <v>0</v>
      </c>
      <c r="AN60" s="1">
        <f t="shared" si="88"/>
        <v>0</v>
      </c>
      <c r="AO60" s="1"/>
      <c r="AP60" s="1">
        <f t="shared" si="89"/>
        <v>0</v>
      </c>
      <c r="AQ60" s="1">
        <f t="shared" si="90"/>
        <v>0</v>
      </c>
      <c r="AT60" s="1">
        <f t="shared" si="91"/>
        <v>0</v>
      </c>
      <c r="AU60" s="1"/>
      <c r="AV60" s="1"/>
      <c r="AW60" s="52">
        <f t="shared" si="92"/>
        <v>0</v>
      </c>
      <c r="AX60" s="1">
        <f t="shared" si="93"/>
        <v>0</v>
      </c>
      <c r="AY60" s="1">
        <f t="shared" si="94"/>
        <v>0</v>
      </c>
      <c r="AZ60" s="1"/>
      <c r="BA60" s="1">
        <f t="shared" si="95"/>
        <v>0</v>
      </c>
      <c r="BB60" s="1">
        <f t="shared" si="96"/>
        <v>0</v>
      </c>
      <c r="BE60" s="1">
        <f t="shared" si="97"/>
        <v>0</v>
      </c>
      <c r="BF60" s="1"/>
      <c r="BG60" s="1"/>
      <c r="BH60" s="52">
        <f t="shared" si="98"/>
        <v>0</v>
      </c>
      <c r="BI60" s="1">
        <f t="shared" si="99"/>
        <v>0</v>
      </c>
      <c r="BJ60" s="1">
        <f t="shared" si="100"/>
        <v>0</v>
      </c>
      <c r="BK60" s="1"/>
      <c r="BL60" s="1">
        <f t="shared" si="101"/>
        <v>0</v>
      </c>
      <c r="BM60" s="1">
        <f t="shared" si="102"/>
        <v>0</v>
      </c>
      <c r="BN60" s="10"/>
      <c r="BP60" s="1">
        <f t="shared" si="103"/>
        <v>0</v>
      </c>
      <c r="BQ60" s="1"/>
      <c r="BR60" s="1"/>
      <c r="BS60" s="52">
        <f t="shared" si="104"/>
        <v>0</v>
      </c>
      <c r="BT60" s="1">
        <f t="shared" si="105"/>
        <v>0</v>
      </c>
      <c r="BU60" s="1">
        <f t="shared" si="106"/>
        <v>0</v>
      </c>
      <c r="BV60" s="1"/>
      <c r="BW60" s="1">
        <f t="shared" si="107"/>
        <v>0</v>
      </c>
      <c r="BX60" s="1">
        <f t="shared" si="108"/>
        <v>0</v>
      </c>
      <c r="BY60" s="10"/>
      <c r="CA60" s="1">
        <f t="shared" si="109"/>
        <v>0</v>
      </c>
      <c r="CB60" s="1"/>
      <c r="CC60" s="1"/>
      <c r="CD60" s="52">
        <f t="shared" si="110"/>
        <v>0</v>
      </c>
      <c r="CE60" s="1">
        <f t="shared" si="111"/>
        <v>0</v>
      </c>
      <c r="CF60" s="1">
        <f t="shared" si="112"/>
        <v>0</v>
      </c>
      <c r="CG60" s="1"/>
      <c r="CH60" s="1">
        <f t="shared" si="113"/>
        <v>0</v>
      </c>
      <c r="CI60" s="1">
        <f t="shared" si="114"/>
        <v>0</v>
      </c>
      <c r="CJ60" s="10"/>
      <c r="CL60" s="1">
        <f t="shared" si="115"/>
        <v>0</v>
      </c>
      <c r="CM60" s="1"/>
      <c r="CN60" s="1"/>
      <c r="CO60" s="52">
        <f t="shared" si="116"/>
        <v>0</v>
      </c>
      <c r="CP60" s="1">
        <f t="shared" si="117"/>
        <v>0</v>
      </c>
      <c r="CQ60" s="1">
        <f t="shared" si="118"/>
        <v>0</v>
      </c>
      <c r="CR60" s="1"/>
      <c r="CS60" s="1">
        <f t="shared" si="119"/>
        <v>0</v>
      </c>
      <c r="CT60" s="1">
        <f t="shared" si="120"/>
        <v>0</v>
      </c>
      <c r="CU60" s="10"/>
      <c r="CW60" s="1">
        <f t="shared" si="121"/>
        <v>0</v>
      </c>
      <c r="CX60" s="1"/>
      <c r="CY60" s="1"/>
      <c r="CZ60" s="52">
        <f t="shared" si="122"/>
        <v>0</v>
      </c>
      <c r="DA60" s="1">
        <f t="shared" si="123"/>
        <v>0</v>
      </c>
      <c r="DB60" s="1">
        <f t="shared" si="124"/>
        <v>0</v>
      </c>
      <c r="DC60" s="1"/>
      <c r="DD60" s="1">
        <f t="shared" si="125"/>
        <v>0</v>
      </c>
      <c r="DE60" s="1">
        <f t="shared" si="126"/>
        <v>0</v>
      </c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</row>
    <row r="61" spans="12:126" ht="15" x14ac:dyDescent="0.25">
      <c r="M61" s="1"/>
      <c r="N61" s="1">
        <f t="shared" si="73"/>
        <v>0</v>
      </c>
      <c r="O61" s="1"/>
      <c r="P61" s="52">
        <f t="shared" si="74"/>
        <v>0</v>
      </c>
      <c r="Q61" s="1">
        <f t="shared" si="75"/>
        <v>0</v>
      </c>
      <c r="R61" s="1">
        <f t="shared" si="76"/>
        <v>0</v>
      </c>
      <c r="S61" s="1"/>
      <c r="T61" s="1">
        <f t="shared" si="77"/>
        <v>0</v>
      </c>
      <c r="U61" s="1">
        <f t="shared" si="78"/>
        <v>0</v>
      </c>
      <c r="X61" s="1">
        <f t="shared" si="79"/>
        <v>0</v>
      </c>
      <c r="Y61" s="1"/>
      <c r="Z61" s="1"/>
      <c r="AA61" s="52">
        <f t="shared" si="80"/>
        <v>0</v>
      </c>
      <c r="AB61" s="1">
        <f t="shared" si="81"/>
        <v>0</v>
      </c>
      <c r="AC61" s="1">
        <f t="shared" si="82"/>
        <v>0</v>
      </c>
      <c r="AD61" s="1"/>
      <c r="AE61" s="1">
        <f t="shared" si="83"/>
        <v>0</v>
      </c>
      <c r="AF61" s="1">
        <f t="shared" si="84"/>
        <v>0</v>
      </c>
      <c r="AI61" s="1">
        <f t="shared" si="85"/>
        <v>0</v>
      </c>
      <c r="AJ61" s="1"/>
      <c r="AK61" s="1"/>
      <c r="AL61" s="52">
        <f t="shared" si="86"/>
        <v>0</v>
      </c>
      <c r="AM61" s="1">
        <f t="shared" si="87"/>
        <v>0</v>
      </c>
      <c r="AN61" s="1">
        <f t="shared" si="88"/>
        <v>0</v>
      </c>
      <c r="AO61" s="1"/>
      <c r="AP61" s="1">
        <f t="shared" si="89"/>
        <v>0</v>
      </c>
      <c r="AQ61" s="1">
        <f t="shared" si="90"/>
        <v>0</v>
      </c>
      <c r="AT61" s="1">
        <f t="shared" si="91"/>
        <v>0</v>
      </c>
      <c r="AU61" s="1"/>
      <c r="AV61" s="1"/>
      <c r="AW61" s="52">
        <f t="shared" si="92"/>
        <v>0</v>
      </c>
      <c r="AX61" s="1">
        <f t="shared" si="93"/>
        <v>0</v>
      </c>
      <c r="AY61" s="1">
        <f t="shared" si="94"/>
        <v>0</v>
      </c>
      <c r="AZ61" s="1"/>
      <c r="BA61" s="1">
        <f t="shared" si="95"/>
        <v>0</v>
      </c>
      <c r="BB61" s="1">
        <f t="shared" si="96"/>
        <v>0</v>
      </c>
      <c r="BE61" s="1">
        <f t="shared" si="97"/>
        <v>0</v>
      </c>
      <c r="BF61" s="1"/>
      <c r="BG61" s="1"/>
      <c r="BH61" s="52">
        <f t="shared" si="98"/>
        <v>0</v>
      </c>
      <c r="BI61" s="1">
        <f t="shared" si="99"/>
        <v>0</v>
      </c>
      <c r="BJ61" s="1">
        <f t="shared" si="100"/>
        <v>0</v>
      </c>
      <c r="BK61" s="1"/>
      <c r="BL61" s="1">
        <f t="shared" si="101"/>
        <v>0</v>
      </c>
      <c r="BM61" s="1">
        <f t="shared" si="102"/>
        <v>0</v>
      </c>
      <c r="BN61" s="10"/>
      <c r="BP61" s="1">
        <f t="shared" si="103"/>
        <v>0</v>
      </c>
      <c r="BQ61" s="1"/>
      <c r="BR61" s="1"/>
      <c r="BS61" s="52">
        <f t="shared" si="104"/>
        <v>0</v>
      </c>
      <c r="BT61" s="1">
        <f t="shared" si="105"/>
        <v>0</v>
      </c>
      <c r="BU61" s="1">
        <f t="shared" si="106"/>
        <v>0</v>
      </c>
      <c r="BV61" s="1"/>
      <c r="BW61" s="1">
        <f t="shared" si="107"/>
        <v>0</v>
      </c>
      <c r="BX61" s="1">
        <f t="shared" si="108"/>
        <v>0</v>
      </c>
      <c r="BY61" s="10"/>
      <c r="CA61" s="1">
        <f t="shared" si="109"/>
        <v>0</v>
      </c>
      <c r="CB61" s="1"/>
      <c r="CC61" s="1"/>
      <c r="CD61" s="52">
        <f t="shared" si="110"/>
        <v>0</v>
      </c>
      <c r="CE61" s="1">
        <f t="shared" si="111"/>
        <v>0</v>
      </c>
      <c r="CF61" s="1">
        <f t="shared" si="112"/>
        <v>0</v>
      </c>
      <c r="CG61" s="1"/>
      <c r="CH61" s="1">
        <f t="shared" si="113"/>
        <v>0</v>
      </c>
      <c r="CI61" s="1">
        <f t="shared" si="114"/>
        <v>0</v>
      </c>
      <c r="CJ61" s="10"/>
      <c r="CL61" s="1">
        <f t="shared" si="115"/>
        <v>0</v>
      </c>
      <c r="CM61" s="1"/>
      <c r="CN61" s="1"/>
      <c r="CO61" s="52">
        <f t="shared" si="116"/>
        <v>0</v>
      </c>
      <c r="CP61" s="1">
        <f t="shared" si="117"/>
        <v>0</v>
      </c>
      <c r="CQ61" s="1">
        <f t="shared" si="118"/>
        <v>0</v>
      </c>
      <c r="CR61" s="1"/>
      <c r="CS61" s="1">
        <f t="shared" si="119"/>
        <v>0</v>
      </c>
      <c r="CT61" s="1">
        <f t="shared" si="120"/>
        <v>0</v>
      </c>
      <c r="CU61" s="10"/>
      <c r="CW61" s="1">
        <f t="shared" si="121"/>
        <v>0</v>
      </c>
      <c r="CX61" s="1"/>
      <c r="CY61" s="1"/>
      <c r="CZ61" s="52">
        <f t="shared" si="122"/>
        <v>0</v>
      </c>
      <c r="DA61" s="1">
        <f t="shared" si="123"/>
        <v>0</v>
      </c>
      <c r="DB61" s="1">
        <f t="shared" si="124"/>
        <v>0</v>
      </c>
      <c r="DC61" s="1"/>
      <c r="DD61" s="1">
        <f t="shared" si="125"/>
        <v>0</v>
      </c>
      <c r="DE61" s="1">
        <f t="shared" si="126"/>
        <v>0</v>
      </c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</row>
    <row r="62" spans="12:126" ht="15.75" thickBot="1" x14ac:dyDescent="0.3">
      <c r="M62" s="3">
        <f>SUM(M37:M61)</f>
        <v>0</v>
      </c>
      <c r="N62" s="3">
        <f>SUM(N37:N61)</f>
        <v>1500000</v>
      </c>
      <c r="O62" s="3">
        <f t="shared" ref="O62:U62" si="127">SUM(O37:O61)</f>
        <v>0</v>
      </c>
      <c r="P62" s="3">
        <f t="shared" si="127"/>
        <v>1500000</v>
      </c>
      <c r="Q62" s="3">
        <f t="shared" si="127"/>
        <v>750000</v>
      </c>
      <c r="R62" s="3">
        <f t="shared" si="127"/>
        <v>750000</v>
      </c>
      <c r="S62" s="1"/>
      <c r="T62" s="3">
        <f t="shared" si="127"/>
        <v>-150000</v>
      </c>
      <c r="U62" s="3">
        <f t="shared" si="127"/>
        <v>1350000</v>
      </c>
      <c r="X62" s="3">
        <f>SUM(X37:X61)</f>
        <v>1350000</v>
      </c>
      <c r="Y62" s="3">
        <f>SUM(Y37:Y61)</f>
        <v>0</v>
      </c>
      <c r="Z62" s="3">
        <f t="shared" ref="Z62:AC62" si="128">SUM(Z37:Z61)</f>
        <v>0</v>
      </c>
      <c r="AA62" s="3">
        <f t="shared" si="128"/>
        <v>0</v>
      </c>
      <c r="AB62" s="3">
        <f t="shared" si="128"/>
        <v>0</v>
      </c>
      <c r="AC62" s="3">
        <f t="shared" si="128"/>
        <v>1350000</v>
      </c>
      <c r="AD62" s="1"/>
      <c r="AE62" s="3">
        <f t="shared" ref="AE62:AF62" si="129">SUM(AE37:AE61)</f>
        <v>-270000</v>
      </c>
      <c r="AF62" s="3">
        <f t="shared" si="129"/>
        <v>1080000</v>
      </c>
      <c r="AI62" s="3">
        <f>SUM(AI37:AI61)</f>
        <v>1080000</v>
      </c>
      <c r="AJ62" s="3">
        <f>SUM(AJ37:AJ61)</f>
        <v>0</v>
      </c>
      <c r="AK62" s="3">
        <f t="shared" ref="AK62:AN62" si="130">SUM(AK37:AK61)</f>
        <v>0</v>
      </c>
      <c r="AL62" s="3">
        <f t="shared" si="130"/>
        <v>0</v>
      </c>
      <c r="AM62" s="3">
        <f t="shared" si="130"/>
        <v>0</v>
      </c>
      <c r="AN62" s="3">
        <f t="shared" si="130"/>
        <v>1080000</v>
      </c>
      <c r="AO62" s="1"/>
      <c r="AP62" s="3">
        <f t="shared" ref="AP62:AQ62" si="131">SUM(AP37:AP61)</f>
        <v>-216000</v>
      </c>
      <c r="AQ62" s="3">
        <f t="shared" si="131"/>
        <v>864000</v>
      </c>
      <c r="AT62" s="3">
        <f>SUM(AT37:AT61)</f>
        <v>864000</v>
      </c>
      <c r="AU62" s="3">
        <f>SUM(AU37:AU61)</f>
        <v>0</v>
      </c>
      <c r="AV62" s="3">
        <f t="shared" ref="AV62:AY62" si="132">SUM(AV37:AV61)</f>
        <v>0</v>
      </c>
      <c r="AW62" s="3">
        <f t="shared" si="132"/>
        <v>0</v>
      </c>
      <c r="AX62" s="3">
        <f t="shared" si="132"/>
        <v>0</v>
      </c>
      <c r="AY62" s="3">
        <f t="shared" si="132"/>
        <v>864000</v>
      </c>
      <c r="AZ62" s="1"/>
      <c r="BA62" s="3">
        <f t="shared" ref="BA62:BB62" si="133">SUM(BA37:BA61)</f>
        <v>-172800</v>
      </c>
      <c r="BB62" s="3">
        <f t="shared" si="133"/>
        <v>691200</v>
      </c>
      <c r="BE62" s="3">
        <f>SUM(BE37:BE61)</f>
        <v>691200</v>
      </c>
      <c r="BF62" s="3">
        <f>SUM(BF37:BF61)</f>
        <v>0</v>
      </c>
      <c r="BG62" s="3">
        <f t="shared" ref="BG62:BJ62" si="134">SUM(BG37:BG61)</f>
        <v>0</v>
      </c>
      <c r="BH62" s="3">
        <f t="shared" si="134"/>
        <v>0</v>
      </c>
      <c r="BI62" s="3">
        <f t="shared" si="134"/>
        <v>0</v>
      </c>
      <c r="BJ62" s="3">
        <f t="shared" si="134"/>
        <v>691200</v>
      </c>
      <c r="BK62" s="1"/>
      <c r="BL62" s="3">
        <f t="shared" ref="BL62:BM62" si="135">SUM(BL37:BL61)</f>
        <v>-138240</v>
      </c>
      <c r="BM62" s="3">
        <f t="shared" si="135"/>
        <v>552960</v>
      </c>
      <c r="BN62" s="10"/>
      <c r="BP62" s="3">
        <f>SUM(BP37:BP61)</f>
        <v>552960</v>
      </c>
      <c r="BQ62" s="3">
        <f>SUM(BQ37:BQ61)</f>
        <v>0</v>
      </c>
      <c r="BR62" s="3">
        <f t="shared" ref="BR62:BU62" si="136">SUM(BR37:BR61)</f>
        <v>0</v>
      </c>
      <c r="BS62" s="3">
        <f t="shared" si="136"/>
        <v>0</v>
      </c>
      <c r="BT62" s="3">
        <f t="shared" si="136"/>
        <v>0</v>
      </c>
      <c r="BU62" s="3">
        <f t="shared" si="136"/>
        <v>552960</v>
      </c>
      <c r="BV62" s="1"/>
      <c r="BW62" s="3">
        <f t="shared" ref="BW62:BX62" si="137">SUM(BW37:BW61)</f>
        <v>-110592</v>
      </c>
      <c r="BX62" s="3">
        <f t="shared" si="137"/>
        <v>442368</v>
      </c>
      <c r="BY62" s="10"/>
      <c r="CA62" s="3">
        <f>SUM(CA37:CA61)</f>
        <v>442368</v>
      </c>
      <c r="CB62" s="3">
        <f>SUM(CB37:CB61)</f>
        <v>0</v>
      </c>
      <c r="CC62" s="3">
        <f t="shared" ref="CC62:CF62" si="138">SUM(CC37:CC61)</f>
        <v>0</v>
      </c>
      <c r="CD62" s="3">
        <f t="shared" si="138"/>
        <v>0</v>
      </c>
      <c r="CE62" s="3">
        <f t="shared" si="138"/>
        <v>0</v>
      </c>
      <c r="CF62" s="3">
        <f t="shared" si="138"/>
        <v>442368</v>
      </c>
      <c r="CG62" s="1"/>
      <c r="CH62" s="3">
        <f t="shared" ref="CH62:CI62" si="139">SUM(CH37:CH61)</f>
        <v>-88473.600000000006</v>
      </c>
      <c r="CI62" s="3">
        <f t="shared" si="139"/>
        <v>353894.40000000002</v>
      </c>
      <c r="CJ62" s="10"/>
      <c r="CL62" s="3">
        <f>SUM(CL37:CL61)</f>
        <v>353894.40000000002</v>
      </c>
      <c r="CM62" s="3">
        <f>SUM(CM37:CM61)</f>
        <v>0</v>
      </c>
      <c r="CN62" s="3">
        <f t="shared" ref="CN62:CQ62" si="140">SUM(CN37:CN61)</f>
        <v>0</v>
      </c>
      <c r="CO62" s="3">
        <f t="shared" si="140"/>
        <v>0</v>
      </c>
      <c r="CP62" s="3">
        <f t="shared" si="140"/>
        <v>0</v>
      </c>
      <c r="CQ62" s="3">
        <f t="shared" si="140"/>
        <v>353894.40000000002</v>
      </c>
      <c r="CR62" s="1"/>
      <c r="CS62" s="3">
        <f t="shared" ref="CS62:CT62" si="141">SUM(CS37:CS61)</f>
        <v>-70778.880000000005</v>
      </c>
      <c r="CT62" s="3">
        <f t="shared" si="141"/>
        <v>283115.52000000002</v>
      </c>
      <c r="CU62" s="10"/>
      <c r="CW62" s="3">
        <f>SUM(CW37:CW61)</f>
        <v>283115.52000000002</v>
      </c>
      <c r="CX62" s="3">
        <f>SUM(CX37:CX61)</f>
        <v>0</v>
      </c>
      <c r="CY62" s="3">
        <f t="shared" ref="CY62:DB62" si="142">SUM(CY37:CY61)</f>
        <v>0</v>
      </c>
      <c r="CZ62" s="3">
        <f t="shared" si="142"/>
        <v>0</v>
      </c>
      <c r="DA62" s="3">
        <f t="shared" si="142"/>
        <v>0</v>
      </c>
      <c r="DB62" s="3">
        <f t="shared" si="142"/>
        <v>283115.52000000002</v>
      </c>
      <c r="DC62" s="1"/>
      <c r="DD62" s="3">
        <f t="shared" ref="DD62:DE62" si="143">SUM(DD37:DD61)</f>
        <v>-56623.104000000007</v>
      </c>
      <c r="DE62" s="3">
        <f t="shared" si="143"/>
        <v>226492.41600000003</v>
      </c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</row>
    <row r="63" spans="12:126" ht="15.75" thickTop="1" x14ac:dyDescent="0.25"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</row>
    <row r="64" spans="12:126" ht="15" x14ac:dyDescent="0.25"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</row>
    <row r="65" spans="12:126" ht="15" x14ac:dyDescent="0.25">
      <c r="L65" s="10"/>
      <c r="M65" s="10"/>
      <c r="N65" s="10"/>
      <c r="O65" s="10"/>
      <c r="P65" s="10"/>
      <c r="Q65" s="10"/>
      <c r="R65" s="10"/>
      <c r="S65" s="10"/>
      <c r="T65" s="54">
        <f>+T30-T62</f>
        <v>-300000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54">
        <f>+AE30-AE62</f>
        <v>60000</v>
      </c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54">
        <f>+AP30-AP62</f>
        <v>48000</v>
      </c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54">
        <f>+BA30-BA62</f>
        <v>38400</v>
      </c>
      <c r="BB65" s="54"/>
      <c r="BC65" s="10"/>
      <c r="BD65" s="10"/>
      <c r="BE65" s="10"/>
      <c r="BF65" s="10"/>
      <c r="BG65" s="10"/>
      <c r="BH65" s="10"/>
      <c r="BI65" s="10"/>
      <c r="BJ65" s="10"/>
      <c r="BK65" s="10"/>
      <c r="BL65" s="54">
        <f>+BL30-BL62</f>
        <v>30720</v>
      </c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54">
        <f>+BW30-BW62</f>
        <v>24576</v>
      </c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54">
        <f>+CH30-CH62</f>
        <v>19660.800000000003</v>
      </c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54">
        <f>+CS30-CS62</f>
        <v>15728.64</v>
      </c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54">
        <f>+DD30-DD62</f>
        <v>12582.911999999997</v>
      </c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</row>
    <row r="66" spans="12:126" ht="15" x14ac:dyDescent="0.25"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</row>
    <row r="67" spans="12:126" ht="15" x14ac:dyDescent="0.25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</row>
    <row r="68" spans="12:126" ht="15" x14ac:dyDescent="0.25"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</row>
    <row r="69" spans="12:126" ht="15" x14ac:dyDescent="0.25">
      <c r="L69" s="12">
        <v>1</v>
      </c>
      <c r="M69" s="10"/>
      <c r="N69" s="10"/>
      <c r="O69" s="10"/>
      <c r="P69" s="10"/>
      <c r="Q69" s="10"/>
      <c r="R69" s="10"/>
      <c r="S69" s="10"/>
      <c r="T69" s="54">
        <f>T5-T37</f>
        <v>0</v>
      </c>
      <c r="U69" s="10"/>
      <c r="V69" s="10"/>
      <c r="W69" s="12">
        <v>1</v>
      </c>
      <c r="X69" s="10"/>
      <c r="Y69" s="10"/>
      <c r="Z69" s="10"/>
      <c r="AA69" s="10"/>
      <c r="AB69" s="10"/>
      <c r="AC69" s="10"/>
      <c r="AD69" s="10"/>
      <c r="AE69" s="54">
        <f>AE5-AE37</f>
        <v>0</v>
      </c>
      <c r="AF69" s="10"/>
      <c r="AG69" s="10"/>
      <c r="AH69" s="12">
        <v>1</v>
      </c>
      <c r="AI69" s="10"/>
      <c r="AJ69" s="10"/>
      <c r="AK69" s="10"/>
      <c r="AL69" s="10"/>
      <c r="AM69" s="10"/>
      <c r="AN69" s="10"/>
      <c r="AO69" s="10"/>
      <c r="AP69" s="54">
        <f>AP5-AP37</f>
        <v>0</v>
      </c>
      <c r="AQ69" s="10"/>
      <c r="AR69" s="10"/>
      <c r="AS69" s="12">
        <v>1</v>
      </c>
      <c r="AT69" s="10"/>
      <c r="AU69" s="10"/>
      <c r="AV69" s="10"/>
      <c r="AW69" s="10"/>
      <c r="AX69" s="10"/>
      <c r="AY69" s="10"/>
      <c r="AZ69" s="10"/>
      <c r="BA69" s="54">
        <f>BA5-BA37</f>
        <v>0</v>
      </c>
      <c r="BB69" s="10"/>
      <c r="BC69" s="10"/>
      <c r="BD69" s="12">
        <v>1</v>
      </c>
      <c r="BE69" s="10"/>
      <c r="BF69" s="10"/>
      <c r="BG69" s="10"/>
      <c r="BH69" s="10"/>
      <c r="BI69" s="10"/>
      <c r="BJ69" s="10"/>
      <c r="BK69" s="10"/>
      <c r="BL69" s="54">
        <f>BL5-BL37</f>
        <v>0</v>
      </c>
      <c r="BM69" s="10"/>
      <c r="BN69" s="10"/>
      <c r="BO69" s="12">
        <v>1</v>
      </c>
      <c r="BP69" s="10"/>
      <c r="BQ69" s="10"/>
      <c r="BR69" s="10"/>
      <c r="BS69" s="10"/>
      <c r="BT69" s="10"/>
      <c r="BU69" s="10"/>
      <c r="BV69" s="10"/>
      <c r="BW69" s="54">
        <f>BW5-BW37</f>
        <v>0</v>
      </c>
      <c r="BX69" s="10"/>
      <c r="BY69" s="10"/>
      <c r="BZ69" s="12">
        <v>1</v>
      </c>
      <c r="CA69" s="10"/>
      <c r="CB69" s="10"/>
      <c r="CC69" s="10"/>
      <c r="CD69" s="10"/>
      <c r="CE69" s="10"/>
      <c r="CF69" s="10"/>
      <c r="CG69" s="10"/>
      <c r="CH69" s="54">
        <f>CH5-CH37</f>
        <v>0</v>
      </c>
      <c r="CI69" s="10"/>
      <c r="CJ69" s="10"/>
      <c r="CK69" s="12">
        <v>1</v>
      </c>
      <c r="CL69" s="10"/>
      <c r="CM69" s="10"/>
      <c r="CN69" s="10"/>
      <c r="CO69" s="10"/>
      <c r="CP69" s="10"/>
      <c r="CQ69" s="10"/>
      <c r="CR69" s="10"/>
      <c r="CS69" s="54">
        <f>CS5-CS37</f>
        <v>0</v>
      </c>
      <c r="CT69" s="10"/>
      <c r="CU69" s="10"/>
      <c r="CV69" s="12">
        <v>1</v>
      </c>
      <c r="CW69" s="10"/>
      <c r="CX69" s="10"/>
      <c r="CY69" s="10"/>
      <c r="CZ69" s="10"/>
      <c r="DA69" s="10"/>
      <c r="DB69" s="10"/>
      <c r="DC69" s="10"/>
      <c r="DD69" s="54">
        <f>DD5-DD37</f>
        <v>0</v>
      </c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</row>
    <row r="70" spans="12:126" ht="15" x14ac:dyDescent="0.25">
      <c r="L70" s="12" t="s">
        <v>50</v>
      </c>
      <c r="M70" s="10"/>
      <c r="N70" s="10"/>
      <c r="O70" s="10"/>
      <c r="P70" s="10"/>
      <c r="Q70" s="10"/>
      <c r="R70" s="10"/>
      <c r="S70" s="10"/>
      <c r="T70" s="54">
        <f t="shared" ref="T70:T90" si="144">T6-T38</f>
        <v>0</v>
      </c>
      <c r="U70" s="10"/>
      <c r="V70" s="10"/>
      <c r="W70" s="12" t="s">
        <v>50</v>
      </c>
      <c r="X70" s="10"/>
      <c r="Y70" s="10"/>
      <c r="Z70" s="10"/>
      <c r="AA70" s="10"/>
      <c r="AB70" s="10"/>
      <c r="AC70" s="10"/>
      <c r="AD70" s="10"/>
      <c r="AE70" s="54">
        <f t="shared" ref="AE70:AE90" si="145">AE6-AE38</f>
        <v>0</v>
      </c>
      <c r="AF70" s="10"/>
      <c r="AG70" s="10"/>
      <c r="AH70" s="12" t="s">
        <v>50</v>
      </c>
      <c r="AI70" s="10"/>
      <c r="AJ70" s="10"/>
      <c r="AK70" s="10"/>
      <c r="AL70" s="10"/>
      <c r="AM70" s="10"/>
      <c r="AN70" s="10"/>
      <c r="AO70" s="10"/>
      <c r="AP70" s="54">
        <f t="shared" ref="AP70:AP90" si="146">AP6-AP38</f>
        <v>0</v>
      </c>
      <c r="AQ70" s="10"/>
      <c r="AR70" s="10"/>
      <c r="AS70" s="12" t="s">
        <v>50</v>
      </c>
      <c r="AT70" s="10"/>
      <c r="AU70" s="10"/>
      <c r="AV70" s="10"/>
      <c r="AW70" s="10"/>
      <c r="AX70" s="10"/>
      <c r="AY70" s="10"/>
      <c r="AZ70" s="10"/>
      <c r="BA70" s="54">
        <f t="shared" ref="BA70:BA90" si="147">BA6-BA38</f>
        <v>0</v>
      </c>
      <c r="BB70" s="10"/>
      <c r="BC70" s="10"/>
      <c r="BD70" s="12" t="s">
        <v>50</v>
      </c>
      <c r="BE70" s="10"/>
      <c r="BF70" s="10"/>
      <c r="BG70" s="10"/>
      <c r="BH70" s="10"/>
      <c r="BI70" s="10"/>
      <c r="BJ70" s="10"/>
      <c r="BK70" s="10"/>
      <c r="BL70" s="54">
        <f t="shared" ref="BL70:BL90" si="148">BL6-BL38</f>
        <v>0</v>
      </c>
      <c r="BM70" s="10"/>
      <c r="BN70" s="10"/>
      <c r="BO70" s="12" t="s">
        <v>50</v>
      </c>
      <c r="BP70" s="10"/>
      <c r="BQ70" s="10"/>
      <c r="BR70" s="10"/>
      <c r="BS70" s="10"/>
      <c r="BT70" s="10"/>
      <c r="BU70" s="10"/>
      <c r="BV70" s="10"/>
      <c r="BW70" s="54">
        <f t="shared" ref="BW70:BW90" si="149">BW6-BW38</f>
        <v>0</v>
      </c>
      <c r="BX70" s="10"/>
      <c r="BY70" s="10"/>
      <c r="BZ70" s="12" t="s">
        <v>50</v>
      </c>
      <c r="CA70" s="10"/>
      <c r="CB70" s="10"/>
      <c r="CC70" s="10"/>
      <c r="CD70" s="10"/>
      <c r="CE70" s="10"/>
      <c r="CF70" s="10"/>
      <c r="CG70" s="10"/>
      <c r="CH70" s="54">
        <f t="shared" ref="CH70:CH90" si="150">CH6-CH38</f>
        <v>0</v>
      </c>
      <c r="CI70" s="10"/>
      <c r="CJ70" s="10"/>
      <c r="CK70" s="12" t="s">
        <v>50</v>
      </c>
      <c r="CL70" s="10"/>
      <c r="CM70" s="10"/>
      <c r="CN70" s="10"/>
      <c r="CO70" s="10"/>
      <c r="CP70" s="10"/>
      <c r="CQ70" s="10"/>
      <c r="CR70" s="10"/>
      <c r="CS70" s="54">
        <f t="shared" ref="CS70:CS90" si="151">CS6-CS38</f>
        <v>0</v>
      </c>
      <c r="CT70" s="10"/>
      <c r="CU70" s="10"/>
      <c r="CV70" s="12" t="s">
        <v>50</v>
      </c>
      <c r="CW70" s="10"/>
      <c r="CX70" s="10"/>
      <c r="CY70" s="10"/>
      <c r="CZ70" s="10"/>
      <c r="DA70" s="10"/>
      <c r="DB70" s="10"/>
      <c r="DC70" s="10"/>
      <c r="DD70" s="54">
        <f t="shared" ref="DD70:DD90" si="152">DD6-DD38</f>
        <v>0</v>
      </c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</row>
    <row r="71" spans="12:126" ht="15" x14ac:dyDescent="0.25">
      <c r="L71" s="12">
        <v>2</v>
      </c>
      <c r="M71" s="10"/>
      <c r="N71" s="10"/>
      <c r="O71" s="10"/>
      <c r="P71" s="10"/>
      <c r="Q71" s="10"/>
      <c r="R71" s="10"/>
      <c r="S71" s="10"/>
      <c r="T71" s="54">
        <f t="shared" si="144"/>
        <v>0</v>
      </c>
      <c r="U71" s="10"/>
      <c r="V71" s="10"/>
      <c r="W71" s="12">
        <v>2</v>
      </c>
      <c r="X71" s="10"/>
      <c r="Y71" s="10"/>
      <c r="Z71" s="10"/>
      <c r="AA71" s="10"/>
      <c r="AB71" s="10"/>
      <c r="AC71" s="10"/>
      <c r="AD71" s="10"/>
      <c r="AE71" s="54">
        <f t="shared" si="145"/>
        <v>0</v>
      </c>
      <c r="AF71" s="10"/>
      <c r="AG71" s="10"/>
      <c r="AH71" s="12">
        <v>2</v>
      </c>
      <c r="AI71" s="10"/>
      <c r="AJ71" s="10"/>
      <c r="AK71" s="10"/>
      <c r="AL71" s="10"/>
      <c r="AM71" s="10"/>
      <c r="AN71" s="10"/>
      <c r="AO71" s="10"/>
      <c r="AP71" s="54">
        <f t="shared" si="146"/>
        <v>0</v>
      </c>
      <c r="AQ71" s="10"/>
      <c r="AR71" s="10"/>
      <c r="AS71" s="12">
        <v>2</v>
      </c>
      <c r="AT71" s="10"/>
      <c r="AU71" s="10"/>
      <c r="AV71" s="10"/>
      <c r="AW71" s="10"/>
      <c r="AX71" s="10"/>
      <c r="AY71" s="10"/>
      <c r="AZ71" s="10"/>
      <c r="BA71" s="54">
        <f t="shared" si="147"/>
        <v>0</v>
      </c>
      <c r="BB71" s="10"/>
      <c r="BC71" s="10"/>
      <c r="BD71" s="12">
        <v>2</v>
      </c>
      <c r="BE71" s="10"/>
      <c r="BF71" s="10"/>
      <c r="BG71" s="10"/>
      <c r="BH71" s="10"/>
      <c r="BI71" s="10"/>
      <c r="BJ71" s="10"/>
      <c r="BK71" s="10"/>
      <c r="BL71" s="54">
        <f t="shared" si="148"/>
        <v>0</v>
      </c>
      <c r="BM71" s="10"/>
      <c r="BN71" s="10"/>
      <c r="BO71" s="12">
        <v>2</v>
      </c>
      <c r="BP71" s="10"/>
      <c r="BQ71" s="10"/>
      <c r="BR71" s="10"/>
      <c r="BS71" s="10"/>
      <c r="BT71" s="10"/>
      <c r="BU71" s="10"/>
      <c r="BV71" s="10"/>
      <c r="BW71" s="54">
        <f t="shared" si="149"/>
        <v>0</v>
      </c>
      <c r="BX71" s="10"/>
      <c r="BY71" s="10"/>
      <c r="BZ71" s="12">
        <v>2</v>
      </c>
      <c r="CA71" s="10"/>
      <c r="CB71" s="10"/>
      <c r="CC71" s="10"/>
      <c r="CD71" s="10"/>
      <c r="CE71" s="10"/>
      <c r="CF71" s="10"/>
      <c r="CG71" s="10"/>
      <c r="CH71" s="54">
        <f t="shared" si="150"/>
        <v>0</v>
      </c>
      <c r="CI71" s="10"/>
      <c r="CJ71" s="10"/>
      <c r="CK71" s="12">
        <v>2</v>
      </c>
      <c r="CL71" s="10"/>
      <c r="CM71" s="10"/>
      <c r="CN71" s="10"/>
      <c r="CO71" s="10"/>
      <c r="CP71" s="10"/>
      <c r="CQ71" s="10"/>
      <c r="CR71" s="10"/>
      <c r="CS71" s="54">
        <f t="shared" si="151"/>
        <v>0</v>
      </c>
      <c r="CT71" s="10"/>
      <c r="CU71" s="10"/>
      <c r="CV71" s="12">
        <v>2</v>
      </c>
      <c r="CW71" s="10"/>
      <c r="CX71" s="10"/>
      <c r="CY71" s="10"/>
      <c r="CZ71" s="10"/>
      <c r="DA71" s="10"/>
      <c r="DB71" s="10"/>
      <c r="DC71" s="10"/>
      <c r="DD71" s="54">
        <f t="shared" si="152"/>
        <v>0</v>
      </c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</row>
    <row r="72" spans="12:126" ht="15" x14ac:dyDescent="0.25">
      <c r="L72" s="12">
        <v>8</v>
      </c>
      <c r="M72" s="10"/>
      <c r="N72" s="10"/>
      <c r="O72" s="10"/>
      <c r="P72" s="10"/>
      <c r="Q72" s="10"/>
      <c r="R72" s="10"/>
      <c r="S72" s="10"/>
      <c r="T72" s="54">
        <f t="shared" si="144"/>
        <v>-300000</v>
      </c>
      <c r="U72" s="10"/>
      <c r="V72" s="10"/>
      <c r="W72" s="12">
        <v>8</v>
      </c>
      <c r="X72" s="10"/>
      <c r="Y72" s="10"/>
      <c r="Z72" s="10"/>
      <c r="AA72" s="10"/>
      <c r="AB72" s="10"/>
      <c r="AC72" s="10"/>
      <c r="AD72" s="10"/>
      <c r="AE72" s="54">
        <f t="shared" si="145"/>
        <v>60000</v>
      </c>
      <c r="AF72" s="10"/>
      <c r="AG72" s="10"/>
      <c r="AH72" s="12">
        <v>8</v>
      </c>
      <c r="AI72" s="10"/>
      <c r="AJ72" s="10"/>
      <c r="AK72" s="10"/>
      <c r="AL72" s="10"/>
      <c r="AM72" s="10"/>
      <c r="AN72" s="10"/>
      <c r="AO72" s="10"/>
      <c r="AP72" s="54">
        <f t="shared" si="146"/>
        <v>48000</v>
      </c>
      <c r="AQ72" s="10"/>
      <c r="AR72" s="10"/>
      <c r="AS72" s="12">
        <v>8</v>
      </c>
      <c r="AT72" s="10"/>
      <c r="AU72" s="10"/>
      <c r="AV72" s="10"/>
      <c r="AW72" s="10"/>
      <c r="AX72" s="10"/>
      <c r="AY72" s="10"/>
      <c r="AZ72" s="10"/>
      <c r="BA72" s="54">
        <f t="shared" si="147"/>
        <v>38400</v>
      </c>
      <c r="BB72" s="10"/>
      <c r="BC72" s="10"/>
      <c r="BD72" s="12">
        <v>8</v>
      </c>
      <c r="BE72" s="10"/>
      <c r="BF72" s="10"/>
      <c r="BG72" s="10"/>
      <c r="BH72" s="10"/>
      <c r="BI72" s="10"/>
      <c r="BJ72" s="10"/>
      <c r="BK72" s="10"/>
      <c r="BL72" s="54">
        <f t="shared" si="148"/>
        <v>30720</v>
      </c>
      <c r="BM72" s="10"/>
      <c r="BN72" s="10"/>
      <c r="BO72" s="12">
        <v>8</v>
      </c>
      <c r="BP72" s="10"/>
      <c r="BQ72" s="10"/>
      <c r="BR72" s="10"/>
      <c r="BS72" s="10"/>
      <c r="BT72" s="10"/>
      <c r="BU72" s="10"/>
      <c r="BV72" s="10"/>
      <c r="BW72" s="54">
        <f t="shared" si="149"/>
        <v>24576</v>
      </c>
      <c r="BX72" s="10"/>
      <c r="BY72" s="10"/>
      <c r="BZ72" s="12">
        <v>8</v>
      </c>
      <c r="CA72" s="10"/>
      <c r="CB72" s="10"/>
      <c r="CC72" s="10"/>
      <c r="CD72" s="10"/>
      <c r="CE72" s="10"/>
      <c r="CF72" s="10"/>
      <c r="CG72" s="10"/>
      <c r="CH72" s="54">
        <f t="shared" si="150"/>
        <v>19660.800000000003</v>
      </c>
      <c r="CI72" s="10"/>
      <c r="CJ72" s="10"/>
      <c r="CK72" s="12">
        <v>8</v>
      </c>
      <c r="CL72" s="10"/>
      <c r="CM72" s="10"/>
      <c r="CN72" s="10"/>
      <c r="CO72" s="10"/>
      <c r="CP72" s="10"/>
      <c r="CQ72" s="10"/>
      <c r="CR72" s="10"/>
      <c r="CS72" s="54">
        <f t="shared" si="151"/>
        <v>15728.64</v>
      </c>
      <c r="CT72" s="10"/>
      <c r="CU72" s="10"/>
      <c r="CV72" s="12">
        <v>8</v>
      </c>
      <c r="CW72" s="10"/>
      <c r="CX72" s="10"/>
      <c r="CY72" s="10"/>
      <c r="CZ72" s="10"/>
      <c r="DA72" s="10"/>
      <c r="DB72" s="10"/>
      <c r="DC72" s="10"/>
      <c r="DD72" s="54">
        <f t="shared" si="152"/>
        <v>12582.911999999997</v>
      </c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</row>
    <row r="73" spans="12:126" ht="15" x14ac:dyDescent="0.25">
      <c r="L73" s="12">
        <v>10</v>
      </c>
      <c r="M73" s="10"/>
      <c r="N73" s="10"/>
      <c r="O73" s="10"/>
      <c r="P73" s="10"/>
      <c r="Q73" s="10"/>
      <c r="R73" s="10"/>
      <c r="S73" s="10"/>
      <c r="T73" s="54">
        <f t="shared" si="144"/>
        <v>0</v>
      </c>
      <c r="U73" s="10"/>
      <c r="V73" s="10"/>
      <c r="W73" s="12">
        <v>10</v>
      </c>
      <c r="X73" s="10"/>
      <c r="Y73" s="10"/>
      <c r="Z73" s="10"/>
      <c r="AA73" s="10"/>
      <c r="AB73" s="10"/>
      <c r="AC73" s="10"/>
      <c r="AD73" s="10"/>
      <c r="AE73" s="54">
        <f t="shared" si="145"/>
        <v>0</v>
      </c>
      <c r="AF73" s="10"/>
      <c r="AG73" s="10"/>
      <c r="AH73" s="12">
        <v>10</v>
      </c>
      <c r="AI73" s="10"/>
      <c r="AJ73" s="10"/>
      <c r="AK73" s="10"/>
      <c r="AL73" s="10"/>
      <c r="AM73" s="10"/>
      <c r="AN73" s="10"/>
      <c r="AO73" s="10"/>
      <c r="AP73" s="54">
        <f t="shared" si="146"/>
        <v>0</v>
      </c>
      <c r="AQ73" s="10"/>
      <c r="AR73" s="10"/>
      <c r="AS73" s="12">
        <v>10</v>
      </c>
      <c r="AT73" s="10"/>
      <c r="AU73" s="10"/>
      <c r="AV73" s="10"/>
      <c r="AW73" s="10"/>
      <c r="AX73" s="10"/>
      <c r="AY73" s="10"/>
      <c r="AZ73" s="10"/>
      <c r="BA73" s="54">
        <f t="shared" si="147"/>
        <v>0</v>
      </c>
      <c r="BB73" s="10"/>
      <c r="BC73" s="10"/>
      <c r="BD73" s="12">
        <v>10</v>
      </c>
      <c r="BE73" s="10"/>
      <c r="BF73" s="10"/>
      <c r="BG73" s="10"/>
      <c r="BH73" s="10"/>
      <c r="BI73" s="10"/>
      <c r="BJ73" s="10"/>
      <c r="BK73" s="10"/>
      <c r="BL73" s="54">
        <f t="shared" si="148"/>
        <v>0</v>
      </c>
      <c r="BM73" s="10"/>
      <c r="BN73" s="10"/>
      <c r="BO73" s="12">
        <v>10</v>
      </c>
      <c r="BP73" s="10"/>
      <c r="BQ73" s="10"/>
      <c r="BR73" s="10"/>
      <c r="BS73" s="10"/>
      <c r="BT73" s="10"/>
      <c r="BU73" s="10"/>
      <c r="BV73" s="10"/>
      <c r="BW73" s="54">
        <f t="shared" si="149"/>
        <v>0</v>
      </c>
      <c r="BX73" s="10"/>
      <c r="BY73" s="10"/>
      <c r="BZ73" s="12">
        <v>10</v>
      </c>
      <c r="CA73" s="10"/>
      <c r="CB73" s="10"/>
      <c r="CC73" s="10"/>
      <c r="CD73" s="10"/>
      <c r="CE73" s="10"/>
      <c r="CF73" s="10"/>
      <c r="CG73" s="10"/>
      <c r="CH73" s="54">
        <f t="shared" si="150"/>
        <v>0</v>
      </c>
      <c r="CI73" s="10"/>
      <c r="CJ73" s="10"/>
      <c r="CK73" s="12">
        <v>10</v>
      </c>
      <c r="CL73" s="10"/>
      <c r="CM73" s="10"/>
      <c r="CN73" s="10"/>
      <c r="CO73" s="10"/>
      <c r="CP73" s="10"/>
      <c r="CQ73" s="10"/>
      <c r="CR73" s="10"/>
      <c r="CS73" s="54">
        <f t="shared" si="151"/>
        <v>0</v>
      </c>
      <c r="CT73" s="10"/>
      <c r="CU73" s="10"/>
      <c r="CV73" s="12">
        <v>10</v>
      </c>
      <c r="CW73" s="10"/>
      <c r="CX73" s="10"/>
      <c r="CY73" s="10"/>
      <c r="CZ73" s="10"/>
      <c r="DA73" s="10"/>
      <c r="DB73" s="10"/>
      <c r="DC73" s="10"/>
      <c r="DD73" s="54">
        <f t="shared" si="152"/>
        <v>0</v>
      </c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</row>
    <row r="74" spans="12:126" ht="15" x14ac:dyDescent="0.25">
      <c r="L74" s="12">
        <v>10.1</v>
      </c>
      <c r="M74" s="10"/>
      <c r="N74" s="10"/>
      <c r="O74" s="10"/>
      <c r="P74" s="10"/>
      <c r="Q74" s="10"/>
      <c r="R74" s="10"/>
      <c r="S74" s="10"/>
      <c r="T74" s="54">
        <f t="shared" si="144"/>
        <v>0</v>
      </c>
      <c r="U74" s="10"/>
      <c r="V74" s="10"/>
      <c r="W74" s="12">
        <v>10.1</v>
      </c>
      <c r="X74" s="10"/>
      <c r="Y74" s="10"/>
      <c r="Z74" s="10"/>
      <c r="AA74" s="10"/>
      <c r="AB74" s="10"/>
      <c r="AC74" s="10"/>
      <c r="AD74" s="10"/>
      <c r="AE74" s="54">
        <f t="shared" si="145"/>
        <v>0</v>
      </c>
      <c r="AF74" s="10"/>
      <c r="AG74" s="10"/>
      <c r="AH74" s="12">
        <v>10.1</v>
      </c>
      <c r="AI74" s="10"/>
      <c r="AJ74" s="10"/>
      <c r="AK74" s="10"/>
      <c r="AL74" s="10"/>
      <c r="AM74" s="10"/>
      <c r="AN74" s="10"/>
      <c r="AO74" s="10"/>
      <c r="AP74" s="54">
        <f t="shared" si="146"/>
        <v>0</v>
      </c>
      <c r="AQ74" s="10"/>
      <c r="AR74" s="10"/>
      <c r="AS74" s="12">
        <v>10.1</v>
      </c>
      <c r="AT74" s="10"/>
      <c r="AU74" s="10"/>
      <c r="AV74" s="10"/>
      <c r="AW74" s="10"/>
      <c r="AX74" s="10"/>
      <c r="AY74" s="10"/>
      <c r="AZ74" s="10"/>
      <c r="BA74" s="54">
        <f t="shared" si="147"/>
        <v>0</v>
      </c>
      <c r="BB74" s="10"/>
      <c r="BC74" s="10"/>
      <c r="BD74" s="12">
        <v>10.1</v>
      </c>
      <c r="BE74" s="10"/>
      <c r="BF74" s="10"/>
      <c r="BG74" s="10"/>
      <c r="BH74" s="10"/>
      <c r="BI74" s="10"/>
      <c r="BJ74" s="10"/>
      <c r="BK74" s="10"/>
      <c r="BL74" s="54">
        <f t="shared" si="148"/>
        <v>0</v>
      </c>
      <c r="BM74" s="10"/>
      <c r="BN74" s="10"/>
      <c r="BO74" s="12">
        <v>10.1</v>
      </c>
      <c r="BP74" s="10"/>
      <c r="BQ74" s="10"/>
      <c r="BR74" s="10"/>
      <c r="BS74" s="10"/>
      <c r="BT74" s="10"/>
      <c r="BU74" s="10"/>
      <c r="BV74" s="10"/>
      <c r="BW74" s="54">
        <f t="shared" si="149"/>
        <v>0</v>
      </c>
      <c r="BX74" s="10"/>
      <c r="BY74" s="10"/>
      <c r="BZ74" s="12">
        <v>10.1</v>
      </c>
      <c r="CA74" s="10"/>
      <c r="CB74" s="10"/>
      <c r="CC74" s="10"/>
      <c r="CD74" s="10"/>
      <c r="CE74" s="10"/>
      <c r="CF74" s="10"/>
      <c r="CG74" s="10"/>
      <c r="CH74" s="54">
        <f t="shared" si="150"/>
        <v>0</v>
      </c>
      <c r="CI74" s="10"/>
      <c r="CJ74" s="10"/>
      <c r="CK74" s="12">
        <v>10.1</v>
      </c>
      <c r="CL74" s="10"/>
      <c r="CM74" s="10"/>
      <c r="CN74" s="10"/>
      <c r="CO74" s="10"/>
      <c r="CP74" s="10"/>
      <c r="CQ74" s="10"/>
      <c r="CR74" s="10"/>
      <c r="CS74" s="54">
        <f t="shared" si="151"/>
        <v>0</v>
      </c>
      <c r="CT74" s="10"/>
      <c r="CU74" s="10"/>
      <c r="CV74" s="12">
        <v>10.1</v>
      </c>
      <c r="CW74" s="10"/>
      <c r="CX74" s="10"/>
      <c r="CY74" s="10"/>
      <c r="CZ74" s="10"/>
      <c r="DA74" s="10"/>
      <c r="DB74" s="10"/>
      <c r="DC74" s="10"/>
      <c r="DD74" s="54">
        <f t="shared" si="152"/>
        <v>0</v>
      </c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</row>
    <row r="75" spans="12:126" ht="15" x14ac:dyDescent="0.25">
      <c r="L75" s="12">
        <v>12</v>
      </c>
      <c r="M75" s="10"/>
      <c r="N75" s="10"/>
      <c r="O75" s="10"/>
      <c r="P75" s="10"/>
      <c r="Q75" s="10"/>
      <c r="R75" s="10"/>
      <c r="S75" s="10"/>
      <c r="T75" s="54">
        <f t="shared" si="144"/>
        <v>0</v>
      </c>
      <c r="U75" s="10"/>
      <c r="V75" s="10"/>
      <c r="W75" s="12">
        <v>12</v>
      </c>
      <c r="X75" s="10"/>
      <c r="Y75" s="10"/>
      <c r="Z75" s="10"/>
      <c r="AA75" s="10"/>
      <c r="AB75" s="10"/>
      <c r="AC75" s="10"/>
      <c r="AD75" s="10"/>
      <c r="AE75" s="54">
        <f t="shared" si="145"/>
        <v>0</v>
      </c>
      <c r="AF75" s="10"/>
      <c r="AG75" s="10"/>
      <c r="AH75" s="12">
        <v>12</v>
      </c>
      <c r="AI75" s="10"/>
      <c r="AJ75" s="10"/>
      <c r="AK75" s="10"/>
      <c r="AL75" s="10"/>
      <c r="AM75" s="10"/>
      <c r="AN75" s="10"/>
      <c r="AO75" s="10"/>
      <c r="AP75" s="54">
        <f t="shared" si="146"/>
        <v>0</v>
      </c>
      <c r="AQ75" s="10"/>
      <c r="AR75" s="10"/>
      <c r="AS75" s="12">
        <v>12</v>
      </c>
      <c r="AT75" s="10"/>
      <c r="AU75" s="10"/>
      <c r="AV75" s="10"/>
      <c r="AW75" s="10"/>
      <c r="AX75" s="10"/>
      <c r="AY75" s="10"/>
      <c r="AZ75" s="10"/>
      <c r="BA75" s="54">
        <f t="shared" si="147"/>
        <v>0</v>
      </c>
      <c r="BB75" s="10"/>
      <c r="BC75" s="10"/>
      <c r="BD75" s="12">
        <v>12</v>
      </c>
      <c r="BE75" s="10"/>
      <c r="BF75" s="10"/>
      <c r="BG75" s="10"/>
      <c r="BH75" s="10"/>
      <c r="BI75" s="10"/>
      <c r="BJ75" s="10"/>
      <c r="BK75" s="10"/>
      <c r="BL75" s="54">
        <f t="shared" si="148"/>
        <v>0</v>
      </c>
      <c r="BM75" s="10"/>
      <c r="BN75" s="10"/>
      <c r="BO75" s="12">
        <v>12</v>
      </c>
      <c r="BP75" s="10"/>
      <c r="BQ75" s="10"/>
      <c r="BR75" s="10"/>
      <c r="BS75" s="10"/>
      <c r="BT75" s="10"/>
      <c r="BU75" s="10"/>
      <c r="BV75" s="10"/>
      <c r="BW75" s="54">
        <f t="shared" si="149"/>
        <v>0</v>
      </c>
      <c r="BX75" s="10"/>
      <c r="BY75" s="10"/>
      <c r="BZ75" s="12">
        <v>12</v>
      </c>
      <c r="CA75" s="10"/>
      <c r="CB75" s="10"/>
      <c r="CC75" s="10"/>
      <c r="CD75" s="10"/>
      <c r="CE75" s="10"/>
      <c r="CF75" s="10"/>
      <c r="CG75" s="10"/>
      <c r="CH75" s="54">
        <f t="shared" si="150"/>
        <v>0</v>
      </c>
      <c r="CI75" s="10"/>
      <c r="CJ75" s="10"/>
      <c r="CK75" s="12">
        <v>12</v>
      </c>
      <c r="CL75" s="10"/>
      <c r="CM75" s="10"/>
      <c r="CN75" s="10"/>
      <c r="CO75" s="10"/>
      <c r="CP75" s="10"/>
      <c r="CQ75" s="10"/>
      <c r="CR75" s="10"/>
      <c r="CS75" s="54">
        <f t="shared" si="151"/>
        <v>0</v>
      </c>
      <c r="CT75" s="10"/>
      <c r="CU75" s="10"/>
      <c r="CV75" s="12">
        <v>12</v>
      </c>
      <c r="CW75" s="10"/>
      <c r="CX75" s="10"/>
      <c r="CY75" s="10"/>
      <c r="CZ75" s="10"/>
      <c r="DA75" s="10"/>
      <c r="DB75" s="10"/>
      <c r="DC75" s="10"/>
      <c r="DD75" s="54">
        <f t="shared" si="152"/>
        <v>0</v>
      </c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</row>
    <row r="76" spans="12:126" ht="15" x14ac:dyDescent="0.25">
      <c r="L76" s="12" t="s">
        <v>52</v>
      </c>
      <c r="M76" s="10"/>
      <c r="N76" s="10"/>
      <c r="O76" s="10"/>
      <c r="P76" s="10"/>
      <c r="Q76" s="10"/>
      <c r="R76" s="10"/>
      <c r="S76" s="10"/>
      <c r="T76" s="54">
        <f t="shared" si="144"/>
        <v>0</v>
      </c>
      <c r="U76" s="10"/>
      <c r="V76" s="10"/>
      <c r="W76" s="12" t="s">
        <v>52</v>
      </c>
      <c r="X76" s="10"/>
      <c r="Y76" s="10"/>
      <c r="Z76" s="10"/>
      <c r="AA76" s="10"/>
      <c r="AB76" s="10"/>
      <c r="AC76" s="10"/>
      <c r="AD76" s="10"/>
      <c r="AE76" s="54">
        <f t="shared" si="145"/>
        <v>0</v>
      </c>
      <c r="AF76" s="10"/>
      <c r="AG76" s="10"/>
      <c r="AH76" s="12" t="s">
        <v>52</v>
      </c>
      <c r="AI76" s="10"/>
      <c r="AJ76" s="10"/>
      <c r="AK76" s="10"/>
      <c r="AL76" s="10"/>
      <c r="AM76" s="10"/>
      <c r="AN76" s="10"/>
      <c r="AO76" s="10"/>
      <c r="AP76" s="54">
        <f t="shared" si="146"/>
        <v>0</v>
      </c>
      <c r="AQ76" s="10"/>
      <c r="AR76" s="10"/>
      <c r="AS76" s="12" t="s">
        <v>52</v>
      </c>
      <c r="AT76" s="10"/>
      <c r="AU76" s="10"/>
      <c r="AV76" s="10"/>
      <c r="AW76" s="10"/>
      <c r="AX76" s="10"/>
      <c r="AY76" s="10"/>
      <c r="AZ76" s="10"/>
      <c r="BA76" s="54">
        <f t="shared" si="147"/>
        <v>0</v>
      </c>
      <c r="BB76" s="10"/>
      <c r="BC76" s="10"/>
      <c r="BD76" s="12" t="s">
        <v>52</v>
      </c>
      <c r="BE76" s="10"/>
      <c r="BF76" s="10"/>
      <c r="BG76" s="10"/>
      <c r="BH76" s="10"/>
      <c r="BI76" s="10"/>
      <c r="BJ76" s="10"/>
      <c r="BK76" s="10"/>
      <c r="BL76" s="54">
        <f t="shared" si="148"/>
        <v>0</v>
      </c>
      <c r="BM76" s="10"/>
      <c r="BN76" s="10"/>
      <c r="BO76" s="12" t="s">
        <v>52</v>
      </c>
      <c r="BP76" s="10"/>
      <c r="BQ76" s="10"/>
      <c r="BR76" s="10"/>
      <c r="BS76" s="10"/>
      <c r="BT76" s="10"/>
      <c r="BU76" s="10"/>
      <c r="BV76" s="10"/>
      <c r="BW76" s="54">
        <f t="shared" si="149"/>
        <v>0</v>
      </c>
      <c r="BX76" s="10"/>
      <c r="BY76" s="10"/>
      <c r="BZ76" s="12" t="s">
        <v>52</v>
      </c>
      <c r="CA76" s="10"/>
      <c r="CB76" s="10"/>
      <c r="CC76" s="10"/>
      <c r="CD76" s="10"/>
      <c r="CE76" s="10"/>
      <c r="CF76" s="10"/>
      <c r="CG76" s="10"/>
      <c r="CH76" s="54">
        <f t="shared" si="150"/>
        <v>0</v>
      </c>
      <c r="CI76" s="10"/>
      <c r="CJ76" s="10"/>
      <c r="CK76" s="12" t="s">
        <v>52</v>
      </c>
      <c r="CL76" s="10"/>
      <c r="CM76" s="10"/>
      <c r="CN76" s="10"/>
      <c r="CO76" s="10"/>
      <c r="CP76" s="10"/>
      <c r="CQ76" s="10"/>
      <c r="CR76" s="10"/>
      <c r="CS76" s="54">
        <f t="shared" si="151"/>
        <v>0</v>
      </c>
      <c r="CT76" s="10"/>
      <c r="CU76" s="10"/>
      <c r="CV76" s="12" t="s">
        <v>52</v>
      </c>
      <c r="CW76" s="10"/>
      <c r="CX76" s="10"/>
      <c r="CY76" s="10"/>
      <c r="CZ76" s="10"/>
      <c r="DA76" s="10"/>
      <c r="DB76" s="10"/>
      <c r="DC76" s="10"/>
      <c r="DD76" s="54">
        <f t="shared" si="152"/>
        <v>0</v>
      </c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</row>
    <row r="77" spans="12:126" ht="15" x14ac:dyDescent="0.25">
      <c r="L77" s="12" t="s">
        <v>53</v>
      </c>
      <c r="M77" s="10"/>
      <c r="N77" s="10"/>
      <c r="O77" s="10"/>
      <c r="P77" s="10"/>
      <c r="Q77" s="10"/>
      <c r="R77" s="10"/>
      <c r="S77" s="10"/>
      <c r="T77" s="54">
        <f t="shared" si="144"/>
        <v>0</v>
      </c>
      <c r="U77" s="10"/>
      <c r="V77" s="10"/>
      <c r="W77" s="12" t="s">
        <v>53</v>
      </c>
      <c r="X77" s="10"/>
      <c r="Y77" s="10"/>
      <c r="Z77" s="10"/>
      <c r="AA77" s="10"/>
      <c r="AB77" s="10"/>
      <c r="AC77" s="10"/>
      <c r="AD77" s="10"/>
      <c r="AE77" s="54">
        <f t="shared" si="145"/>
        <v>0</v>
      </c>
      <c r="AF77" s="10"/>
      <c r="AG77" s="10"/>
      <c r="AH77" s="12" t="s">
        <v>53</v>
      </c>
      <c r="AI77" s="10"/>
      <c r="AJ77" s="10"/>
      <c r="AK77" s="10"/>
      <c r="AL77" s="10"/>
      <c r="AM77" s="10"/>
      <c r="AN77" s="10"/>
      <c r="AO77" s="10"/>
      <c r="AP77" s="54">
        <f t="shared" si="146"/>
        <v>0</v>
      </c>
      <c r="AQ77" s="10"/>
      <c r="AR77" s="10"/>
      <c r="AS77" s="12" t="s">
        <v>53</v>
      </c>
      <c r="AT77" s="10"/>
      <c r="AU77" s="10"/>
      <c r="AV77" s="10"/>
      <c r="AW77" s="10"/>
      <c r="AX77" s="10"/>
      <c r="AY77" s="10"/>
      <c r="AZ77" s="10"/>
      <c r="BA77" s="54">
        <f t="shared" si="147"/>
        <v>0</v>
      </c>
      <c r="BB77" s="10"/>
      <c r="BC77" s="10"/>
      <c r="BD77" s="12" t="s">
        <v>53</v>
      </c>
      <c r="BE77" s="10"/>
      <c r="BF77" s="10"/>
      <c r="BG77" s="10"/>
      <c r="BH77" s="10"/>
      <c r="BI77" s="10"/>
      <c r="BJ77" s="10"/>
      <c r="BK77" s="10"/>
      <c r="BL77" s="54">
        <f t="shared" si="148"/>
        <v>0</v>
      </c>
      <c r="BM77" s="10"/>
      <c r="BN77" s="10"/>
      <c r="BO77" s="12" t="s">
        <v>53</v>
      </c>
      <c r="BP77" s="10"/>
      <c r="BQ77" s="10"/>
      <c r="BR77" s="10"/>
      <c r="BS77" s="10"/>
      <c r="BT77" s="10"/>
      <c r="BU77" s="10"/>
      <c r="BV77" s="10"/>
      <c r="BW77" s="54">
        <f t="shared" si="149"/>
        <v>0</v>
      </c>
      <c r="BX77" s="10"/>
      <c r="BY77" s="10"/>
      <c r="BZ77" s="12" t="s">
        <v>53</v>
      </c>
      <c r="CA77" s="10"/>
      <c r="CB77" s="10"/>
      <c r="CC77" s="10"/>
      <c r="CD77" s="10"/>
      <c r="CE77" s="10"/>
      <c r="CF77" s="10"/>
      <c r="CG77" s="10"/>
      <c r="CH77" s="54">
        <f t="shared" si="150"/>
        <v>0</v>
      </c>
      <c r="CI77" s="10"/>
      <c r="CJ77" s="10"/>
      <c r="CK77" s="12" t="s">
        <v>53</v>
      </c>
      <c r="CL77" s="10"/>
      <c r="CM77" s="10"/>
      <c r="CN77" s="10"/>
      <c r="CO77" s="10"/>
      <c r="CP77" s="10"/>
      <c r="CQ77" s="10"/>
      <c r="CR77" s="10"/>
      <c r="CS77" s="54">
        <f t="shared" si="151"/>
        <v>0</v>
      </c>
      <c r="CT77" s="10"/>
      <c r="CU77" s="10"/>
      <c r="CV77" s="12" t="s">
        <v>53</v>
      </c>
      <c r="CW77" s="10"/>
      <c r="CX77" s="10"/>
      <c r="CY77" s="10"/>
      <c r="CZ77" s="10"/>
      <c r="DA77" s="10"/>
      <c r="DB77" s="10"/>
      <c r="DC77" s="10"/>
      <c r="DD77" s="54">
        <f t="shared" si="152"/>
        <v>0</v>
      </c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</row>
    <row r="78" spans="12:126" ht="15" x14ac:dyDescent="0.25">
      <c r="L78" s="12" t="s">
        <v>54</v>
      </c>
      <c r="M78" s="10"/>
      <c r="N78" s="10"/>
      <c r="O78" s="10"/>
      <c r="P78" s="10"/>
      <c r="Q78" s="10"/>
      <c r="R78" s="10"/>
      <c r="S78" s="10"/>
      <c r="T78" s="54">
        <f t="shared" si="144"/>
        <v>0</v>
      </c>
      <c r="U78" s="10"/>
      <c r="V78" s="10"/>
      <c r="W78" s="12" t="s">
        <v>54</v>
      </c>
      <c r="X78" s="10"/>
      <c r="Y78" s="10"/>
      <c r="Z78" s="10"/>
      <c r="AA78" s="10"/>
      <c r="AB78" s="10"/>
      <c r="AC78" s="10"/>
      <c r="AD78" s="10"/>
      <c r="AE78" s="54">
        <f t="shared" si="145"/>
        <v>0</v>
      </c>
      <c r="AF78" s="10"/>
      <c r="AG78" s="10"/>
      <c r="AH78" s="12" t="s">
        <v>54</v>
      </c>
      <c r="AI78" s="10"/>
      <c r="AJ78" s="10"/>
      <c r="AK78" s="10"/>
      <c r="AL78" s="10"/>
      <c r="AM78" s="10"/>
      <c r="AN78" s="10"/>
      <c r="AO78" s="10"/>
      <c r="AP78" s="54">
        <f t="shared" si="146"/>
        <v>0</v>
      </c>
      <c r="AQ78" s="10"/>
      <c r="AR78" s="10"/>
      <c r="AS78" s="12" t="s">
        <v>54</v>
      </c>
      <c r="AT78" s="10"/>
      <c r="AU78" s="10"/>
      <c r="AV78" s="10"/>
      <c r="AW78" s="10"/>
      <c r="AX78" s="10"/>
      <c r="AY78" s="10"/>
      <c r="AZ78" s="10"/>
      <c r="BA78" s="54">
        <f t="shared" si="147"/>
        <v>0</v>
      </c>
      <c r="BB78" s="10"/>
      <c r="BC78" s="10"/>
      <c r="BD78" s="12" t="s">
        <v>54</v>
      </c>
      <c r="BE78" s="10"/>
      <c r="BF78" s="10"/>
      <c r="BG78" s="10"/>
      <c r="BH78" s="10"/>
      <c r="BI78" s="10"/>
      <c r="BJ78" s="10"/>
      <c r="BK78" s="10"/>
      <c r="BL78" s="54">
        <f t="shared" si="148"/>
        <v>0</v>
      </c>
      <c r="BM78" s="10"/>
      <c r="BN78" s="10"/>
      <c r="BO78" s="12" t="s">
        <v>54</v>
      </c>
      <c r="BP78" s="10"/>
      <c r="BQ78" s="10"/>
      <c r="BR78" s="10"/>
      <c r="BS78" s="10"/>
      <c r="BT78" s="10"/>
      <c r="BU78" s="10"/>
      <c r="BV78" s="10"/>
      <c r="BW78" s="54">
        <f t="shared" si="149"/>
        <v>0</v>
      </c>
      <c r="BX78" s="10"/>
      <c r="BY78" s="10"/>
      <c r="BZ78" s="12" t="s">
        <v>54</v>
      </c>
      <c r="CA78" s="10"/>
      <c r="CB78" s="10"/>
      <c r="CC78" s="10"/>
      <c r="CD78" s="10"/>
      <c r="CE78" s="10"/>
      <c r="CF78" s="10"/>
      <c r="CG78" s="10"/>
      <c r="CH78" s="54">
        <f t="shared" si="150"/>
        <v>0</v>
      </c>
      <c r="CI78" s="10"/>
      <c r="CJ78" s="10"/>
      <c r="CK78" s="12" t="s">
        <v>54</v>
      </c>
      <c r="CL78" s="10"/>
      <c r="CM78" s="10"/>
      <c r="CN78" s="10"/>
      <c r="CO78" s="10"/>
      <c r="CP78" s="10"/>
      <c r="CQ78" s="10"/>
      <c r="CR78" s="10"/>
      <c r="CS78" s="54">
        <f t="shared" si="151"/>
        <v>0</v>
      </c>
      <c r="CT78" s="10"/>
      <c r="CU78" s="10"/>
      <c r="CV78" s="12" t="s">
        <v>54</v>
      </c>
      <c r="CW78" s="10"/>
      <c r="CX78" s="10"/>
      <c r="CY78" s="10"/>
      <c r="CZ78" s="10"/>
      <c r="DA78" s="10"/>
      <c r="DB78" s="10"/>
      <c r="DC78" s="10"/>
      <c r="DD78" s="54">
        <f t="shared" si="152"/>
        <v>0</v>
      </c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</row>
    <row r="79" spans="12:126" ht="15" x14ac:dyDescent="0.25">
      <c r="L79" s="12" t="s">
        <v>55</v>
      </c>
      <c r="M79" s="10"/>
      <c r="N79" s="10"/>
      <c r="O79" s="10"/>
      <c r="P79" s="10"/>
      <c r="Q79" s="10"/>
      <c r="R79" s="10"/>
      <c r="S79" s="10"/>
      <c r="T79" s="54">
        <f t="shared" si="144"/>
        <v>0</v>
      </c>
      <c r="U79" s="10"/>
      <c r="V79" s="10"/>
      <c r="W79" s="12" t="s">
        <v>55</v>
      </c>
      <c r="X79" s="10"/>
      <c r="Y79" s="10"/>
      <c r="Z79" s="10"/>
      <c r="AA79" s="10"/>
      <c r="AB79" s="10"/>
      <c r="AC79" s="10"/>
      <c r="AD79" s="10"/>
      <c r="AE79" s="54">
        <f t="shared" si="145"/>
        <v>0</v>
      </c>
      <c r="AF79" s="10"/>
      <c r="AG79" s="10"/>
      <c r="AH79" s="12" t="s">
        <v>55</v>
      </c>
      <c r="AI79" s="10"/>
      <c r="AJ79" s="10"/>
      <c r="AK79" s="10"/>
      <c r="AL79" s="10"/>
      <c r="AM79" s="10"/>
      <c r="AN79" s="10"/>
      <c r="AO79" s="10"/>
      <c r="AP79" s="54">
        <f t="shared" si="146"/>
        <v>0</v>
      </c>
      <c r="AQ79" s="10"/>
      <c r="AR79" s="10"/>
      <c r="AS79" s="12" t="s">
        <v>55</v>
      </c>
      <c r="AT79" s="10"/>
      <c r="AU79" s="10"/>
      <c r="AV79" s="10"/>
      <c r="AW79" s="10"/>
      <c r="AX79" s="10"/>
      <c r="AY79" s="10"/>
      <c r="AZ79" s="10"/>
      <c r="BA79" s="54">
        <f t="shared" si="147"/>
        <v>0</v>
      </c>
      <c r="BB79" s="10"/>
      <c r="BC79" s="10"/>
      <c r="BD79" s="12" t="s">
        <v>55</v>
      </c>
      <c r="BE79" s="10"/>
      <c r="BF79" s="10"/>
      <c r="BG79" s="10"/>
      <c r="BH79" s="10"/>
      <c r="BI79" s="10"/>
      <c r="BJ79" s="10"/>
      <c r="BK79" s="10"/>
      <c r="BL79" s="54">
        <f t="shared" si="148"/>
        <v>0</v>
      </c>
      <c r="BM79" s="10"/>
      <c r="BN79" s="10"/>
      <c r="BO79" s="12" t="s">
        <v>55</v>
      </c>
      <c r="BP79" s="10"/>
      <c r="BQ79" s="10"/>
      <c r="BR79" s="10"/>
      <c r="BS79" s="10"/>
      <c r="BT79" s="10"/>
      <c r="BU79" s="10"/>
      <c r="BV79" s="10"/>
      <c r="BW79" s="54">
        <f t="shared" si="149"/>
        <v>0</v>
      </c>
      <c r="BX79" s="10"/>
      <c r="BY79" s="10"/>
      <c r="BZ79" s="12" t="s">
        <v>55</v>
      </c>
      <c r="CA79" s="10"/>
      <c r="CB79" s="10"/>
      <c r="CC79" s="10"/>
      <c r="CD79" s="10"/>
      <c r="CE79" s="10"/>
      <c r="CF79" s="10"/>
      <c r="CG79" s="10"/>
      <c r="CH79" s="54">
        <f t="shared" si="150"/>
        <v>0</v>
      </c>
      <c r="CI79" s="10"/>
      <c r="CJ79" s="10"/>
      <c r="CK79" s="12" t="s">
        <v>55</v>
      </c>
      <c r="CL79" s="10"/>
      <c r="CM79" s="10"/>
      <c r="CN79" s="10"/>
      <c r="CO79" s="10"/>
      <c r="CP79" s="10"/>
      <c r="CQ79" s="10"/>
      <c r="CR79" s="10"/>
      <c r="CS79" s="54">
        <f t="shared" si="151"/>
        <v>0</v>
      </c>
      <c r="CT79" s="10"/>
      <c r="CU79" s="10"/>
      <c r="CV79" s="12" t="s">
        <v>55</v>
      </c>
      <c r="CW79" s="10"/>
      <c r="CX79" s="10"/>
      <c r="CY79" s="10"/>
      <c r="CZ79" s="10"/>
      <c r="DA79" s="10"/>
      <c r="DB79" s="10"/>
      <c r="DC79" s="10"/>
      <c r="DD79" s="54">
        <f t="shared" si="152"/>
        <v>0</v>
      </c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</row>
    <row r="80" spans="12:126" ht="15" x14ac:dyDescent="0.25">
      <c r="L80" s="12">
        <v>14</v>
      </c>
      <c r="M80" s="10"/>
      <c r="N80" s="10"/>
      <c r="O80" s="10"/>
      <c r="P80" s="10"/>
      <c r="Q80" s="10"/>
      <c r="R80" s="10"/>
      <c r="S80" s="10"/>
      <c r="T80" s="54">
        <f t="shared" si="144"/>
        <v>0</v>
      </c>
      <c r="U80" s="10"/>
      <c r="V80" s="10"/>
      <c r="W80" s="12">
        <v>14</v>
      </c>
      <c r="X80" s="10"/>
      <c r="Y80" s="10"/>
      <c r="Z80" s="10"/>
      <c r="AA80" s="10"/>
      <c r="AB80" s="10"/>
      <c r="AC80" s="10"/>
      <c r="AD80" s="10"/>
      <c r="AE80" s="54">
        <f t="shared" si="145"/>
        <v>0</v>
      </c>
      <c r="AF80" s="10"/>
      <c r="AG80" s="10"/>
      <c r="AH80" s="12">
        <v>14</v>
      </c>
      <c r="AI80" s="10"/>
      <c r="AJ80" s="10"/>
      <c r="AK80" s="10"/>
      <c r="AL80" s="10"/>
      <c r="AM80" s="10"/>
      <c r="AN80" s="10"/>
      <c r="AO80" s="10"/>
      <c r="AP80" s="54">
        <f t="shared" si="146"/>
        <v>0</v>
      </c>
      <c r="AQ80" s="10"/>
      <c r="AR80" s="10"/>
      <c r="AS80" s="12">
        <v>14</v>
      </c>
      <c r="AT80" s="10"/>
      <c r="AU80" s="10"/>
      <c r="AV80" s="10"/>
      <c r="AW80" s="10"/>
      <c r="AX80" s="10"/>
      <c r="AY80" s="10"/>
      <c r="AZ80" s="10"/>
      <c r="BA80" s="54">
        <f t="shared" si="147"/>
        <v>0</v>
      </c>
      <c r="BB80" s="10"/>
      <c r="BC80" s="10"/>
      <c r="BD80" s="12">
        <v>14</v>
      </c>
      <c r="BE80" s="10"/>
      <c r="BF80" s="10"/>
      <c r="BG80" s="10"/>
      <c r="BH80" s="10"/>
      <c r="BI80" s="10"/>
      <c r="BJ80" s="10"/>
      <c r="BK80" s="10"/>
      <c r="BL80" s="54">
        <f t="shared" si="148"/>
        <v>0</v>
      </c>
      <c r="BM80" s="10"/>
      <c r="BN80" s="10"/>
      <c r="BO80" s="12">
        <v>14</v>
      </c>
      <c r="BP80" s="10"/>
      <c r="BQ80" s="10"/>
      <c r="BR80" s="10"/>
      <c r="BS80" s="10"/>
      <c r="BT80" s="10"/>
      <c r="BU80" s="10"/>
      <c r="BV80" s="10"/>
      <c r="BW80" s="54">
        <f t="shared" si="149"/>
        <v>0</v>
      </c>
      <c r="BX80" s="10"/>
      <c r="BY80" s="10"/>
      <c r="BZ80" s="12">
        <v>14</v>
      </c>
      <c r="CA80" s="10"/>
      <c r="CB80" s="10"/>
      <c r="CC80" s="10"/>
      <c r="CD80" s="10"/>
      <c r="CE80" s="10"/>
      <c r="CF80" s="10"/>
      <c r="CG80" s="10"/>
      <c r="CH80" s="54">
        <f t="shared" si="150"/>
        <v>0</v>
      </c>
      <c r="CI80" s="10"/>
      <c r="CJ80" s="10"/>
      <c r="CK80" s="12">
        <v>14</v>
      </c>
      <c r="CL80" s="10"/>
      <c r="CM80" s="10"/>
      <c r="CN80" s="10"/>
      <c r="CO80" s="10"/>
      <c r="CP80" s="10"/>
      <c r="CQ80" s="10"/>
      <c r="CR80" s="10"/>
      <c r="CS80" s="54">
        <f t="shared" si="151"/>
        <v>0</v>
      </c>
      <c r="CT80" s="10"/>
      <c r="CU80" s="10"/>
      <c r="CV80" s="12">
        <v>14</v>
      </c>
      <c r="CW80" s="10"/>
      <c r="CX80" s="10"/>
      <c r="CY80" s="10"/>
      <c r="CZ80" s="10"/>
      <c r="DA80" s="10"/>
      <c r="DB80" s="10"/>
      <c r="DC80" s="10"/>
      <c r="DD80" s="54">
        <f t="shared" si="152"/>
        <v>0</v>
      </c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</row>
    <row r="81" spans="12:126" ht="15" x14ac:dyDescent="0.25">
      <c r="L81" s="12">
        <v>17</v>
      </c>
      <c r="M81" s="10"/>
      <c r="N81" s="10"/>
      <c r="O81" s="10"/>
      <c r="P81" s="10"/>
      <c r="Q81" s="10"/>
      <c r="R81" s="10"/>
      <c r="S81" s="10"/>
      <c r="T81" s="54">
        <f t="shared" si="144"/>
        <v>0</v>
      </c>
      <c r="U81" s="10"/>
      <c r="V81" s="10"/>
      <c r="W81" s="12">
        <v>17</v>
      </c>
      <c r="X81" s="10"/>
      <c r="Y81" s="10"/>
      <c r="Z81" s="10"/>
      <c r="AA81" s="10"/>
      <c r="AB81" s="10"/>
      <c r="AC81" s="10"/>
      <c r="AD81" s="10"/>
      <c r="AE81" s="54">
        <f t="shared" si="145"/>
        <v>0</v>
      </c>
      <c r="AF81" s="10"/>
      <c r="AG81" s="10"/>
      <c r="AH81" s="12">
        <v>17</v>
      </c>
      <c r="AI81" s="10"/>
      <c r="AJ81" s="10"/>
      <c r="AK81" s="10"/>
      <c r="AL81" s="10"/>
      <c r="AM81" s="10"/>
      <c r="AN81" s="10"/>
      <c r="AO81" s="10"/>
      <c r="AP81" s="54">
        <f t="shared" si="146"/>
        <v>0</v>
      </c>
      <c r="AQ81" s="10"/>
      <c r="AR81" s="10"/>
      <c r="AS81" s="12">
        <v>17</v>
      </c>
      <c r="AT81" s="10"/>
      <c r="AU81" s="10"/>
      <c r="AV81" s="10"/>
      <c r="AW81" s="10"/>
      <c r="AX81" s="10"/>
      <c r="AY81" s="10"/>
      <c r="AZ81" s="10"/>
      <c r="BA81" s="54">
        <f t="shared" si="147"/>
        <v>0</v>
      </c>
      <c r="BB81" s="10"/>
      <c r="BC81" s="10"/>
      <c r="BD81" s="12">
        <v>17</v>
      </c>
      <c r="BE81" s="10"/>
      <c r="BF81" s="10"/>
      <c r="BG81" s="10"/>
      <c r="BH81" s="10"/>
      <c r="BI81" s="10"/>
      <c r="BJ81" s="10"/>
      <c r="BK81" s="10"/>
      <c r="BL81" s="54">
        <f t="shared" si="148"/>
        <v>0</v>
      </c>
      <c r="BM81" s="10"/>
      <c r="BN81" s="10"/>
      <c r="BO81" s="12">
        <v>17</v>
      </c>
      <c r="BP81" s="10"/>
      <c r="BQ81" s="10"/>
      <c r="BR81" s="10"/>
      <c r="BS81" s="10"/>
      <c r="BT81" s="10"/>
      <c r="BU81" s="10"/>
      <c r="BV81" s="10"/>
      <c r="BW81" s="54">
        <f t="shared" si="149"/>
        <v>0</v>
      </c>
      <c r="BX81" s="10"/>
      <c r="BY81" s="10"/>
      <c r="BZ81" s="12">
        <v>17</v>
      </c>
      <c r="CA81" s="10"/>
      <c r="CB81" s="10"/>
      <c r="CC81" s="10"/>
      <c r="CD81" s="10"/>
      <c r="CE81" s="10"/>
      <c r="CF81" s="10"/>
      <c r="CG81" s="10"/>
      <c r="CH81" s="54">
        <f t="shared" si="150"/>
        <v>0</v>
      </c>
      <c r="CI81" s="10"/>
      <c r="CJ81" s="10"/>
      <c r="CK81" s="12">
        <v>17</v>
      </c>
      <c r="CL81" s="10"/>
      <c r="CM81" s="10"/>
      <c r="CN81" s="10"/>
      <c r="CO81" s="10"/>
      <c r="CP81" s="10"/>
      <c r="CQ81" s="10"/>
      <c r="CR81" s="10"/>
      <c r="CS81" s="54">
        <f t="shared" si="151"/>
        <v>0</v>
      </c>
      <c r="CT81" s="10"/>
      <c r="CU81" s="10"/>
      <c r="CV81" s="12">
        <v>17</v>
      </c>
      <c r="CW81" s="10"/>
      <c r="CX81" s="10"/>
      <c r="CY81" s="10"/>
      <c r="CZ81" s="10"/>
      <c r="DA81" s="10"/>
      <c r="DB81" s="10"/>
      <c r="DC81" s="10"/>
      <c r="DD81" s="54">
        <f t="shared" si="152"/>
        <v>0</v>
      </c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</row>
    <row r="82" spans="12:126" ht="15" x14ac:dyDescent="0.25">
      <c r="L82" s="12">
        <v>42</v>
      </c>
      <c r="M82" s="10"/>
      <c r="N82" s="10"/>
      <c r="O82" s="10"/>
      <c r="P82" s="10"/>
      <c r="Q82" s="10"/>
      <c r="R82" s="10"/>
      <c r="S82" s="10"/>
      <c r="T82" s="54">
        <f t="shared" si="144"/>
        <v>0</v>
      </c>
      <c r="U82" s="10"/>
      <c r="V82" s="10"/>
      <c r="W82" s="12">
        <v>42</v>
      </c>
      <c r="X82" s="10"/>
      <c r="Y82" s="10"/>
      <c r="Z82" s="10"/>
      <c r="AA82" s="10"/>
      <c r="AB82" s="10"/>
      <c r="AC82" s="10"/>
      <c r="AD82" s="10"/>
      <c r="AE82" s="54">
        <f t="shared" si="145"/>
        <v>0</v>
      </c>
      <c r="AF82" s="10"/>
      <c r="AG82" s="10"/>
      <c r="AH82" s="12">
        <v>42</v>
      </c>
      <c r="AI82" s="10"/>
      <c r="AJ82" s="10"/>
      <c r="AK82" s="10"/>
      <c r="AL82" s="10"/>
      <c r="AM82" s="10"/>
      <c r="AN82" s="10"/>
      <c r="AO82" s="10"/>
      <c r="AP82" s="54">
        <f t="shared" si="146"/>
        <v>0</v>
      </c>
      <c r="AQ82" s="10"/>
      <c r="AR82" s="10"/>
      <c r="AS82" s="12">
        <v>42</v>
      </c>
      <c r="AT82" s="10"/>
      <c r="AU82" s="10"/>
      <c r="AV82" s="10"/>
      <c r="AW82" s="10"/>
      <c r="AX82" s="10"/>
      <c r="AY82" s="10"/>
      <c r="AZ82" s="10"/>
      <c r="BA82" s="54">
        <f t="shared" si="147"/>
        <v>0</v>
      </c>
      <c r="BB82" s="10"/>
      <c r="BC82" s="10"/>
      <c r="BD82" s="12">
        <v>42</v>
      </c>
      <c r="BE82" s="10"/>
      <c r="BF82" s="10"/>
      <c r="BG82" s="10"/>
      <c r="BH82" s="10"/>
      <c r="BI82" s="10"/>
      <c r="BJ82" s="10"/>
      <c r="BK82" s="10"/>
      <c r="BL82" s="54">
        <f t="shared" si="148"/>
        <v>0</v>
      </c>
      <c r="BM82" s="10"/>
      <c r="BN82" s="10"/>
      <c r="BO82" s="12">
        <v>42</v>
      </c>
      <c r="BP82" s="10"/>
      <c r="BQ82" s="10"/>
      <c r="BR82" s="10"/>
      <c r="BS82" s="10"/>
      <c r="BT82" s="10"/>
      <c r="BU82" s="10"/>
      <c r="BV82" s="10"/>
      <c r="BW82" s="54">
        <f t="shared" si="149"/>
        <v>0</v>
      </c>
      <c r="BX82" s="10"/>
      <c r="BY82" s="10"/>
      <c r="BZ82" s="12">
        <v>42</v>
      </c>
      <c r="CA82" s="10"/>
      <c r="CB82" s="10"/>
      <c r="CC82" s="10"/>
      <c r="CD82" s="10"/>
      <c r="CE82" s="10"/>
      <c r="CF82" s="10"/>
      <c r="CG82" s="10"/>
      <c r="CH82" s="54">
        <f t="shared" si="150"/>
        <v>0</v>
      </c>
      <c r="CI82" s="10"/>
      <c r="CJ82" s="10"/>
      <c r="CK82" s="12">
        <v>42</v>
      </c>
      <c r="CL82" s="10"/>
      <c r="CM82" s="10"/>
      <c r="CN82" s="10"/>
      <c r="CO82" s="10"/>
      <c r="CP82" s="10"/>
      <c r="CQ82" s="10"/>
      <c r="CR82" s="10"/>
      <c r="CS82" s="54">
        <f t="shared" si="151"/>
        <v>0</v>
      </c>
      <c r="CT82" s="10"/>
      <c r="CU82" s="10"/>
      <c r="CV82" s="12">
        <v>42</v>
      </c>
      <c r="CW82" s="10"/>
      <c r="CX82" s="10"/>
      <c r="CY82" s="10"/>
      <c r="CZ82" s="10"/>
      <c r="DA82" s="10"/>
      <c r="DB82" s="10"/>
      <c r="DC82" s="10"/>
      <c r="DD82" s="54">
        <f t="shared" si="152"/>
        <v>0</v>
      </c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</row>
    <row r="83" spans="12:126" ht="15" x14ac:dyDescent="0.25">
      <c r="L83" s="12">
        <v>43.1</v>
      </c>
      <c r="M83" s="10"/>
      <c r="N83" s="10"/>
      <c r="O83" s="10"/>
      <c r="P83" s="10"/>
      <c r="Q83" s="10"/>
      <c r="R83" s="10"/>
      <c r="S83" s="10"/>
      <c r="T83" s="54">
        <f t="shared" si="144"/>
        <v>0</v>
      </c>
      <c r="U83" s="10"/>
      <c r="V83" s="10"/>
      <c r="W83" s="12">
        <v>43.1</v>
      </c>
      <c r="X83" s="10"/>
      <c r="Y83" s="10"/>
      <c r="Z83" s="10"/>
      <c r="AA83" s="10"/>
      <c r="AB83" s="10"/>
      <c r="AC83" s="10"/>
      <c r="AD83" s="10"/>
      <c r="AE83" s="54">
        <f t="shared" si="145"/>
        <v>0</v>
      </c>
      <c r="AF83" s="10"/>
      <c r="AG83" s="10"/>
      <c r="AH83" s="12">
        <v>43.1</v>
      </c>
      <c r="AI83" s="10"/>
      <c r="AJ83" s="10"/>
      <c r="AK83" s="10"/>
      <c r="AL83" s="10"/>
      <c r="AM83" s="10"/>
      <c r="AN83" s="10"/>
      <c r="AO83" s="10"/>
      <c r="AP83" s="54">
        <f t="shared" si="146"/>
        <v>0</v>
      </c>
      <c r="AQ83" s="10"/>
      <c r="AR83" s="10"/>
      <c r="AS83" s="12">
        <v>43.1</v>
      </c>
      <c r="AT83" s="10"/>
      <c r="AU83" s="10"/>
      <c r="AV83" s="10"/>
      <c r="AW83" s="10"/>
      <c r="AX83" s="10"/>
      <c r="AY83" s="10"/>
      <c r="AZ83" s="10"/>
      <c r="BA83" s="54">
        <f t="shared" si="147"/>
        <v>0</v>
      </c>
      <c r="BB83" s="10"/>
      <c r="BC83" s="10"/>
      <c r="BD83" s="12">
        <v>43.1</v>
      </c>
      <c r="BE83" s="10"/>
      <c r="BF83" s="10"/>
      <c r="BG83" s="10"/>
      <c r="BH83" s="10"/>
      <c r="BI83" s="10"/>
      <c r="BJ83" s="10"/>
      <c r="BK83" s="10"/>
      <c r="BL83" s="54">
        <f t="shared" si="148"/>
        <v>0</v>
      </c>
      <c r="BM83" s="10"/>
      <c r="BN83" s="10"/>
      <c r="BO83" s="12">
        <v>43.1</v>
      </c>
      <c r="BP83" s="10"/>
      <c r="BQ83" s="10"/>
      <c r="BR83" s="10"/>
      <c r="BS83" s="10"/>
      <c r="BT83" s="10"/>
      <c r="BU83" s="10"/>
      <c r="BV83" s="10"/>
      <c r="BW83" s="54">
        <f t="shared" si="149"/>
        <v>0</v>
      </c>
      <c r="BX83" s="10"/>
      <c r="BY83" s="10"/>
      <c r="BZ83" s="12">
        <v>43.1</v>
      </c>
      <c r="CA83" s="10"/>
      <c r="CB83" s="10"/>
      <c r="CC83" s="10"/>
      <c r="CD83" s="10"/>
      <c r="CE83" s="10"/>
      <c r="CF83" s="10"/>
      <c r="CG83" s="10"/>
      <c r="CH83" s="54">
        <f t="shared" si="150"/>
        <v>0</v>
      </c>
      <c r="CI83" s="10"/>
      <c r="CJ83" s="10"/>
      <c r="CK83" s="12">
        <v>43.1</v>
      </c>
      <c r="CL83" s="10"/>
      <c r="CM83" s="10"/>
      <c r="CN83" s="10"/>
      <c r="CO83" s="10"/>
      <c r="CP83" s="10"/>
      <c r="CQ83" s="10"/>
      <c r="CR83" s="10"/>
      <c r="CS83" s="54">
        <f t="shared" si="151"/>
        <v>0</v>
      </c>
      <c r="CT83" s="10"/>
      <c r="CU83" s="10"/>
      <c r="CV83" s="12">
        <v>43.1</v>
      </c>
      <c r="CW83" s="10"/>
      <c r="CX83" s="10"/>
      <c r="CY83" s="10"/>
      <c r="CZ83" s="10"/>
      <c r="DA83" s="10"/>
      <c r="DB83" s="10"/>
      <c r="DC83" s="10"/>
      <c r="DD83" s="54">
        <f t="shared" si="152"/>
        <v>0</v>
      </c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</row>
    <row r="84" spans="12:126" ht="15" x14ac:dyDescent="0.25">
      <c r="L84" s="12">
        <v>43.2</v>
      </c>
      <c r="M84" s="10"/>
      <c r="N84" s="10"/>
      <c r="O84" s="10"/>
      <c r="P84" s="10"/>
      <c r="Q84" s="10"/>
      <c r="R84" s="10"/>
      <c r="S84" s="10"/>
      <c r="T84" s="54">
        <f t="shared" si="144"/>
        <v>0</v>
      </c>
      <c r="U84" s="10"/>
      <c r="V84" s="10"/>
      <c r="W84" s="12">
        <v>43.2</v>
      </c>
      <c r="X84" s="10"/>
      <c r="Y84" s="10"/>
      <c r="Z84" s="10"/>
      <c r="AA84" s="10"/>
      <c r="AB84" s="10"/>
      <c r="AC84" s="10"/>
      <c r="AD84" s="10"/>
      <c r="AE84" s="54">
        <f t="shared" si="145"/>
        <v>0</v>
      </c>
      <c r="AF84" s="10"/>
      <c r="AG84" s="10"/>
      <c r="AH84" s="12">
        <v>43.2</v>
      </c>
      <c r="AI84" s="10"/>
      <c r="AJ84" s="10"/>
      <c r="AK84" s="10"/>
      <c r="AL84" s="10"/>
      <c r="AM84" s="10"/>
      <c r="AN84" s="10"/>
      <c r="AO84" s="10"/>
      <c r="AP84" s="54">
        <f t="shared" si="146"/>
        <v>0</v>
      </c>
      <c r="AQ84" s="10"/>
      <c r="AR84" s="10"/>
      <c r="AS84" s="12">
        <v>43.2</v>
      </c>
      <c r="AT84" s="10"/>
      <c r="AU84" s="10"/>
      <c r="AV84" s="10"/>
      <c r="AW84" s="10"/>
      <c r="AX84" s="10"/>
      <c r="AY84" s="10"/>
      <c r="AZ84" s="10"/>
      <c r="BA84" s="54">
        <f t="shared" si="147"/>
        <v>0</v>
      </c>
      <c r="BB84" s="10"/>
      <c r="BC84" s="10"/>
      <c r="BD84" s="12">
        <v>43.2</v>
      </c>
      <c r="BE84" s="10"/>
      <c r="BF84" s="10"/>
      <c r="BG84" s="10"/>
      <c r="BH84" s="10"/>
      <c r="BI84" s="10"/>
      <c r="BJ84" s="10"/>
      <c r="BK84" s="10"/>
      <c r="BL84" s="54">
        <f t="shared" si="148"/>
        <v>0</v>
      </c>
      <c r="BM84" s="10"/>
      <c r="BN84" s="10"/>
      <c r="BO84" s="12">
        <v>43.2</v>
      </c>
      <c r="BP84" s="10"/>
      <c r="BQ84" s="10"/>
      <c r="BR84" s="10"/>
      <c r="BS84" s="10"/>
      <c r="BT84" s="10"/>
      <c r="BU84" s="10"/>
      <c r="BV84" s="10"/>
      <c r="BW84" s="54">
        <f t="shared" si="149"/>
        <v>0</v>
      </c>
      <c r="BX84" s="10"/>
      <c r="BY84" s="10"/>
      <c r="BZ84" s="12">
        <v>43.2</v>
      </c>
      <c r="CA84" s="10"/>
      <c r="CB84" s="10"/>
      <c r="CC84" s="10"/>
      <c r="CD84" s="10"/>
      <c r="CE84" s="10"/>
      <c r="CF84" s="10"/>
      <c r="CG84" s="10"/>
      <c r="CH84" s="54">
        <f t="shared" si="150"/>
        <v>0</v>
      </c>
      <c r="CI84" s="10"/>
      <c r="CJ84" s="10"/>
      <c r="CK84" s="12">
        <v>43.2</v>
      </c>
      <c r="CL84" s="10"/>
      <c r="CM84" s="10"/>
      <c r="CN84" s="10"/>
      <c r="CO84" s="10"/>
      <c r="CP84" s="10"/>
      <c r="CQ84" s="10"/>
      <c r="CR84" s="10"/>
      <c r="CS84" s="54">
        <f t="shared" si="151"/>
        <v>0</v>
      </c>
      <c r="CT84" s="10"/>
      <c r="CU84" s="10"/>
      <c r="CV84" s="12">
        <v>43.2</v>
      </c>
      <c r="CW84" s="10"/>
      <c r="CX84" s="10"/>
      <c r="CY84" s="10"/>
      <c r="CZ84" s="10"/>
      <c r="DA84" s="10"/>
      <c r="DB84" s="10"/>
      <c r="DC84" s="10"/>
      <c r="DD84" s="54">
        <f t="shared" si="152"/>
        <v>0</v>
      </c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</row>
    <row r="85" spans="12:126" ht="15" x14ac:dyDescent="0.25">
      <c r="L85" s="12">
        <v>45</v>
      </c>
      <c r="M85" s="10"/>
      <c r="N85" s="10"/>
      <c r="O85" s="10"/>
      <c r="P85" s="10"/>
      <c r="Q85" s="10"/>
      <c r="R85" s="10"/>
      <c r="S85" s="10"/>
      <c r="T85" s="54">
        <f t="shared" si="144"/>
        <v>0</v>
      </c>
      <c r="U85" s="10"/>
      <c r="V85" s="10"/>
      <c r="W85" s="12">
        <v>45</v>
      </c>
      <c r="X85" s="10"/>
      <c r="Y85" s="10"/>
      <c r="Z85" s="10"/>
      <c r="AA85" s="10"/>
      <c r="AB85" s="10"/>
      <c r="AC85" s="10"/>
      <c r="AD85" s="10"/>
      <c r="AE85" s="54">
        <f t="shared" si="145"/>
        <v>0</v>
      </c>
      <c r="AF85" s="10"/>
      <c r="AG85" s="10"/>
      <c r="AH85" s="12">
        <v>45</v>
      </c>
      <c r="AI85" s="10"/>
      <c r="AJ85" s="10"/>
      <c r="AK85" s="10"/>
      <c r="AL85" s="10"/>
      <c r="AM85" s="10"/>
      <c r="AN85" s="10"/>
      <c r="AO85" s="10"/>
      <c r="AP85" s="54">
        <f t="shared" si="146"/>
        <v>0</v>
      </c>
      <c r="AQ85" s="10"/>
      <c r="AR85" s="10"/>
      <c r="AS85" s="12">
        <v>45</v>
      </c>
      <c r="AT85" s="10"/>
      <c r="AU85" s="10"/>
      <c r="AV85" s="10"/>
      <c r="AW85" s="10"/>
      <c r="AX85" s="10"/>
      <c r="AY85" s="10"/>
      <c r="AZ85" s="10"/>
      <c r="BA85" s="54">
        <f t="shared" si="147"/>
        <v>0</v>
      </c>
      <c r="BB85" s="10"/>
      <c r="BC85" s="10"/>
      <c r="BD85" s="12">
        <v>45</v>
      </c>
      <c r="BE85" s="10"/>
      <c r="BF85" s="10"/>
      <c r="BG85" s="10"/>
      <c r="BH85" s="10"/>
      <c r="BI85" s="10"/>
      <c r="BJ85" s="10"/>
      <c r="BK85" s="10"/>
      <c r="BL85" s="54">
        <f t="shared" si="148"/>
        <v>0</v>
      </c>
      <c r="BM85" s="10"/>
      <c r="BN85" s="10"/>
      <c r="BO85" s="12">
        <v>45</v>
      </c>
      <c r="BP85" s="10"/>
      <c r="BQ85" s="10"/>
      <c r="BR85" s="10"/>
      <c r="BS85" s="10"/>
      <c r="BT85" s="10"/>
      <c r="BU85" s="10"/>
      <c r="BV85" s="10"/>
      <c r="BW85" s="54">
        <f t="shared" si="149"/>
        <v>0</v>
      </c>
      <c r="BX85" s="10"/>
      <c r="BY85" s="10"/>
      <c r="BZ85" s="12">
        <v>45</v>
      </c>
      <c r="CA85" s="10"/>
      <c r="CB85" s="10"/>
      <c r="CC85" s="10"/>
      <c r="CD85" s="10"/>
      <c r="CE85" s="10"/>
      <c r="CF85" s="10"/>
      <c r="CG85" s="10"/>
      <c r="CH85" s="54">
        <f t="shared" si="150"/>
        <v>0</v>
      </c>
      <c r="CI85" s="10"/>
      <c r="CJ85" s="10"/>
      <c r="CK85" s="12">
        <v>45</v>
      </c>
      <c r="CL85" s="10"/>
      <c r="CM85" s="10"/>
      <c r="CN85" s="10"/>
      <c r="CO85" s="10"/>
      <c r="CP85" s="10"/>
      <c r="CQ85" s="10"/>
      <c r="CR85" s="10"/>
      <c r="CS85" s="54">
        <f t="shared" si="151"/>
        <v>0</v>
      </c>
      <c r="CT85" s="10"/>
      <c r="CU85" s="10"/>
      <c r="CV85" s="12">
        <v>45</v>
      </c>
      <c r="CW85" s="10"/>
      <c r="CX85" s="10"/>
      <c r="CY85" s="10"/>
      <c r="CZ85" s="10"/>
      <c r="DA85" s="10"/>
      <c r="DB85" s="10"/>
      <c r="DC85" s="10"/>
      <c r="DD85" s="54">
        <f t="shared" si="152"/>
        <v>0</v>
      </c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</row>
    <row r="86" spans="12:126" ht="15" x14ac:dyDescent="0.25">
      <c r="L86" s="12">
        <v>46</v>
      </c>
      <c r="M86" s="10"/>
      <c r="N86" s="10"/>
      <c r="O86" s="10"/>
      <c r="P86" s="10"/>
      <c r="Q86" s="10"/>
      <c r="R86" s="10"/>
      <c r="S86" s="10"/>
      <c r="T86" s="54">
        <f t="shared" si="144"/>
        <v>0</v>
      </c>
      <c r="U86" s="10"/>
      <c r="V86" s="10"/>
      <c r="W86" s="12">
        <v>46</v>
      </c>
      <c r="X86" s="10"/>
      <c r="Y86" s="10"/>
      <c r="Z86" s="10"/>
      <c r="AA86" s="10"/>
      <c r="AB86" s="10"/>
      <c r="AC86" s="10"/>
      <c r="AD86" s="10"/>
      <c r="AE86" s="54">
        <f t="shared" si="145"/>
        <v>0</v>
      </c>
      <c r="AF86" s="10"/>
      <c r="AG86" s="10"/>
      <c r="AH86" s="12">
        <v>46</v>
      </c>
      <c r="AI86" s="10"/>
      <c r="AJ86" s="10"/>
      <c r="AK86" s="10"/>
      <c r="AL86" s="10"/>
      <c r="AM86" s="10"/>
      <c r="AN86" s="10"/>
      <c r="AO86" s="10"/>
      <c r="AP86" s="54">
        <f t="shared" si="146"/>
        <v>0</v>
      </c>
      <c r="AQ86" s="10"/>
      <c r="AR86" s="10"/>
      <c r="AS86" s="12">
        <v>46</v>
      </c>
      <c r="AT86" s="10"/>
      <c r="AU86" s="10"/>
      <c r="AV86" s="10"/>
      <c r="AW86" s="10"/>
      <c r="AX86" s="10"/>
      <c r="AY86" s="10"/>
      <c r="AZ86" s="10"/>
      <c r="BA86" s="54">
        <f t="shared" si="147"/>
        <v>0</v>
      </c>
      <c r="BB86" s="10"/>
      <c r="BC86" s="10"/>
      <c r="BD86" s="12">
        <v>46</v>
      </c>
      <c r="BE86" s="10"/>
      <c r="BF86" s="10"/>
      <c r="BG86" s="10"/>
      <c r="BH86" s="10"/>
      <c r="BI86" s="10"/>
      <c r="BJ86" s="10"/>
      <c r="BK86" s="10"/>
      <c r="BL86" s="54">
        <f t="shared" si="148"/>
        <v>0</v>
      </c>
      <c r="BM86" s="10"/>
      <c r="BN86" s="10"/>
      <c r="BO86" s="12">
        <v>46</v>
      </c>
      <c r="BP86" s="10"/>
      <c r="BQ86" s="10"/>
      <c r="BR86" s="10"/>
      <c r="BS86" s="10"/>
      <c r="BT86" s="10"/>
      <c r="BU86" s="10"/>
      <c r="BV86" s="10"/>
      <c r="BW86" s="54">
        <f t="shared" si="149"/>
        <v>0</v>
      </c>
      <c r="BX86" s="10"/>
      <c r="BY86" s="10"/>
      <c r="BZ86" s="12">
        <v>46</v>
      </c>
      <c r="CA86" s="10"/>
      <c r="CB86" s="10"/>
      <c r="CC86" s="10"/>
      <c r="CD86" s="10"/>
      <c r="CE86" s="10"/>
      <c r="CF86" s="10"/>
      <c r="CG86" s="10"/>
      <c r="CH86" s="54">
        <f t="shared" si="150"/>
        <v>0</v>
      </c>
      <c r="CI86" s="10"/>
      <c r="CJ86" s="10"/>
      <c r="CK86" s="12">
        <v>46</v>
      </c>
      <c r="CL86" s="10"/>
      <c r="CM86" s="10"/>
      <c r="CN86" s="10"/>
      <c r="CO86" s="10"/>
      <c r="CP86" s="10"/>
      <c r="CQ86" s="10"/>
      <c r="CR86" s="10"/>
      <c r="CS86" s="54">
        <f t="shared" si="151"/>
        <v>0</v>
      </c>
      <c r="CT86" s="10"/>
      <c r="CU86" s="10"/>
      <c r="CV86" s="12">
        <v>46</v>
      </c>
      <c r="CW86" s="10"/>
      <c r="CX86" s="10"/>
      <c r="CY86" s="10"/>
      <c r="CZ86" s="10"/>
      <c r="DA86" s="10"/>
      <c r="DB86" s="10"/>
      <c r="DC86" s="10"/>
      <c r="DD86" s="54">
        <f t="shared" si="152"/>
        <v>0</v>
      </c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</row>
    <row r="87" spans="12:126" ht="15" x14ac:dyDescent="0.25">
      <c r="L87" s="12">
        <v>47</v>
      </c>
      <c r="M87" s="10"/>
      <c r="N87" s="10"/>
      <c r="O87" s="10"/>
      <c r="P87" s="10"/>
      <c r="Q87" s="10"/>
      <c r="R87" s="10"/>
      <c r="S87" s="10"/>
      <c r="T87" s="54">
        <f t="shared" si="144"/>
        <v>0</v>
      </c>
      <c r="U87" s="10"/>
      <c r="V87" s="10"/>
      <c r="W87" s="12">
        <v>47</v>
      </c>
      <c r="X87" s="10"/>
      <c r="Y87" s="10"/>
      <c r="Z87" s="10"/>
      <c r="AA87" s="10"/>
      <c r="AB87" s="10"/>
      <c r="AC87" s="10"/>
      <c r="AD87" s="10"/>
      <c r="AE87" s="54">
        <f t="shared" si="145"/>
        <v>0</v>
      </c>
      <c r="AF87" s="10"/>
      <c r="AG87" s="10"/>
      <c r="AH87" s="12">
        <v>47</v>
      </c>
      <c r="AI87" s="10"/>
      <c r="AJ87" s="10"/>
      <c r="AK87" s="10"/>
      <c r="AL87" s="10"/>
      <c r="AM87" s="10"/>
      <c r="AN87" s="10"/>
      <c r="AO87" s="10"/>
      <c r="AP87" s="54">
        <f t="shared" si="146"/>
        <v>0</v>
      </c>
      <c r="AQ87" s="10"/>
      <c r="AR87" s="10"/>
      <c r="AS87" s="12">
        <v>47</v>
      </c>
      <c r="AT87" s="10"/>
      <c r="AU87" s="10"/>
      <c r="AV87" s="10"/>
      <c r="AW87" s="10"/>
      <c r="AX87" s="10"/>
      <c r="AY87" s="10"/>
      <c r="AZ87" s="10"/>
      <c r="BA87" s="54">
        <f t="shared" si="147"/>
        <v>0</v>
      </c>
      <c r="BB87" s="10"/>
      <c r="BC87" s="10"/>
      <c r="BD87" s="12">
        <v>47</v>
      </c>
      <c r="BE87" s="10"/>
      <c r="BF87" s="10"/>
      <c r="BG87" s="10"/>
      <c r="BH87" s="10"/>
      <c r="BI87" s="10"/>
      <c r="BJ87" s="10"/>
      <c r="BK87" s="10"/>
      <c r="BL87" s="54">
        <f t="shared" si="148"/>
        <v>0</v>
      </c>
      <c r="BM87" s="10"/>
      <c r="BN87" s="10"/>
      <c r="BO87" s="12">
        <v>47</v>
      </c>
      <c r="BP87" s="10"/>
      <c r="BQ87" s="10"/>
      <c r="BR87" s="10"/>
      <c r="BS87" s="10"/>
      <c r="BT87" s="10"/>
      <c r="BU87" s="10"/>
      <c r="BV87" s="10"/>
      <c r="BW87" s="54">
        <f t="shared" si="149"/>
        <v>0</v>
      </c>
      <c r="BX87" s="10"/>
      <c r="BY87" s="10"/>
      <c r="BZ87" s="12">
        <v>47</v>
      </c>
      <c r="CA87" s="10"/>
      <c r="CB87" s="10"/>
      <c r="CC87" s="10"/>
      <c r="CD87" s="10"/>
      <c r="CE87" s="10"/>
      <c r="CF87" s="10"/>
      <c r="CG87" s="10"/>
      <c r="CH87" s="54">
        <f t="shared" si="150"/>
        <v>0</v>
      </c>
      <c r="CI87" s="10"/>
      <c r="CJ87" s="10"/>
      <c r="CK87" s="12">
        <v>47</v>
      </c>
      <c r="CL87" s="10"/>
      <c r="CM87" s="10"/>
      <c r="CN87" s="10"/>
      <c r="CO87" s="10"/>
      <c r="CP87" s="10"/>
      <c r="CQ87" s="10"/>
      <c r="CR87" s="10"/>
      <c r="CS87" s="54">
        <f t="shared" si="151"/>
        <v>0</v>
      </c>
      <c r="CT87" s="10"/>
      <c r="CU87" s="10"/>
      <c r="CV87" s="12">
        <v>47</v>
      </c>
      <c r="CW87" s="10"/>
      <c r="CX87" s="10"/>
      <c r="CY87" s="10"/>
      <c r="CZ87" s="10"/>
      <c r="DA87" s="10"/>
      <c r="DB87" s="10"/>
      <c r="DC87" s="10"/>
      <c r="DD87" s="54">
        <f t="shared" si="152"/>
        <v>0</v>
      </c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</row>
    <row r="88" spans="12:126" ht="15" x14ac:dyDescent="0.25">
      <c r="L88" s="12">
        <v>50</v>
      </c>
      <c r="M88" s="10"/>
      <c r="N88" s="10"/>
      <c r="O88" s="10"/>
      <c r="P88" s="10"/>
      <c r="Q88" s="10"/>
      <c r="R88" s="10"/>
      <c r="S88" s="10"/>
      <c r="T88" s="54">
        <f t="shared" si="144"/>
        <v>0</v>
      </c>
      <c r="U88" s="10"/>
      <c r="V88" s="10"/>
      <c r="W88" s="12">
        <v>50</v>
      </c>
      <c r="X88" s="10"/>
      <c r="Y88" s="10"/>
      <c r="Z88" s="10"/>
      <c r="AA88" s="10"/>
      <c r="AB88" s="10"/>
      <c r="AC88" s="10"/>
      <c r="AD88" s="10"/>
      <c r="AE88" s="54">
        <f t="shared" si="145"/>
        <v>0</v>
      </c>
      <c r="AF88" s="10"/>
      <c r="AG88" s="10"/>
      <c r="AH88" s="12">
        <v>50</v>
      </c>
      <c r="AI88" s="10"/>
      <c r="AJ88" s="10"/>
      <c r="AK88" s="10"/>
      <c r="AL88" s="10"/>
      <c r="AM88" s="10"/>
      <c r="AN88" s="10"/>
      <c r="AO88" s="10"/>
      <c r="AP88" s="54">
        <f t="shared" si="146"/>
        <v>0</v>
      </c>
      <c r="AQ88" s="10"/>
      <c r="AR88" s="10"/>
      <c r="AS88" s="12">
        <v>50</v>
      </c>
      <c r="AT88" s="10"/>
      <c r="AU88" s="10"/>
      <c r="AV88" s="10"/>
      <c r="AW88" s="10"/>
      <c r="AX88" s="10"/>
      <c r="AY88" s="10"/>
      <c r="AZ88" s="10"/>
      <c r="BA88" s="54">
        <f t="shared" si="147"/>
        <v>0</v>
      </c>
      <c r="BB88" s="10"/>
      <c r="BC88" s="10"/>
      <c r="BD88" s="12">
        <v>50</v>
      </c>
      <c r="BE88" s="10"/>
      <c r="BF88" s="10"/>
      <c r="BG88" s="10"/>
      <c r="BH88" s="10"/>
      <c r="BI88" s="10"/>
      <c r="BJ88" s="10"/>
      <c r="BK88" s="10"/>
      <c r="BL88" s="54">
        <f t="shared" si="148"/>
        <v>0</v>
      </c>
      <c r="BM88" s="10"/>
      <c r="BN88" s="10"/>
      <c r="BO88" s="12">
        <v>50</v>
      </c>
      <c r="BP88" s="10"/>
      <c r="BQ88" s="10"/>
      <c r="BR88" s="10"/>
      <c r="BS88" s="10"/>
      <c r="BT88" s="10"/>
      <c r="BU88" s="10"/>
      <c r="BV88" s="10"/>
      <c r="BW88" s="54">
        <f t="shared" si="149"/>
        <v>0</v>
      </c>
      <c r="BX88" s="10"/>
      <c r="BY88" s="10"/>
      <c r="BZ88" s="12">
        <v>50</v>
      </c>
      <c r="CA88" s="10"/>
      <c r="CB88" s="10"/>
      <c r="CC88" s="10"/>
      <c r="CD88" s="10"/>
      <c r="CE88" s="10"/>
      <c r="CF88" s="10"/>
      <c r="CG88" s="10"/>
      <c r="CH88" s="54">
        <f t="shared" si="150"/>
        <v>0</v>
      </c>
      <c r="CI88" s="10"/>
      <c r="CJ88" s="10"/>
      <c r="CK88" s="12">
        <v>50</v>
      </c>
      <c r="CL88" s="10"/>
      <c r="CM88" s="10"/>
      <c r="CN88" s="10"/>
      <c r="CO88" s="10"/>
      <c r="CP88" s="10"/>
      <c r="CQ88" s="10"/>
      <c r="CR88" s="10"/>
      <c r="CS88" s="54">
        <f t="shared" si="151"/>
        <v>0</v>
      </c>
      <c r="CT88" s="10"/>
      <c r="CU88" s="10"/>
      <c r="CV88" s="12">
        <v>50</v>
      </c>
      <c r="CW88" s="10"/>
      <c r="CX88" s="10"/>
      <c r="CY88" s="10"/>
      <c r="CZ88" s="10"/>
      <c r="DA88" s="10"/>
      <c r="DB88" s="10"/>
      <c r="DC88" s="10"/>
      <c r="DD88" s="54">
        <f t="shared" si="152"/>
        <v>0</v>
      </c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</row>
    <row r="89" spans="12:126" ht="15" x14ac:dyDescent="0.25">
      <c r="L89" s="12">
        <v>52</v>
      </c>
      <c r="M89" s="10"/>
      <c r="N89" s="10"/>
      <c r="O89" s="10"/>
      <c r="P89" s="10"/>
      <c r="Q89" s="10"/>
      <c r="R89" s="10"/>
      <c r="S89" s="10"/>
      <c r="T89" s="54">
        <f t="shared" si="144"/>
        <v>0</v>
      </c>
      <c r="U89" s="10"/>
      <c r="V89" s="10"/>
      <c r="W89" s="12">
        <v>52</v>
      </c>
      <c r="X89" s="10"/>
      <c r="Y89" s="10"/>
      <c r="Z89" s="10"/>
      <c r="AA89" s="10"/>
      <c r="AB89" s="10"/>
      <c r="AC89" s="10"/>
      <c r="AD89" s="10"/>
      <c r="AE89" s="54">
        <f t="shared" si="145"/>
        <v>0</v>
      </c>
      <c r="AF89" s="10"/>
      <c r="AG89" s="10"/>
      <c r="AH89" s="12">
        <v>52</v>
      </c>
      <c r="AI89" s="10"/>
      <c r="AJ89" s="10"/>
      <c r="AK89" s="10"/>
      <c r="AL89" s="10"/>
      <c r="AM89" s="10"/>
      <c r="AN89" s="10"/>
      <c r="AO89" s="10"/>
      <c r="AP89" s="54">
        <f t="shared" si="146"/>
        <v>0</v>
      </c>
      <c r="AQ89" s="10"/>
      <c r="AR89" s="10"/>
      <c r="AS89" s="12">
        <v>52</v>
      </c>
      <c r="AT89" s="10"/>
      <c r="AU89" s="10"/>
      <c r="AV89" s="10"/>
      <c r="AW89" s="10"/>
      <c r="AX89" s="10"/>
      <c r="AY89" s="10"/>
      <c r="AZ89" s="10"/>
      <c r="BA89" s="54">
        <f t="shared" si="147"/>
        <v>0</v>
      </c>
      <c r="BB89" s="10"/>
      <c r="BC89" s="10"/>
      <c r="BD89" s="12">
        <v>52</v>
      </c>
      <c r="BE89" s="10"/>
      <c r="BF89" s="10"/>
      <c r="BG89" s="10"/>
      <c r="BH89" s="10"/>
      <c r="BI89" s="10"/>
      <c r="BJ89" s="10"/>
      <c r="BK89" s="10"/>
      <c r="BL89" s="54">
        <f t="shared" si="148"/>
        <v>0</v>
      </c>
      <c r="BM89" s="10"/>
      <c r="BN89" s="10"/>
      <c r="BO89" s="12">
        <v>52</v>
      </c>
      <c r="BP89" s="10"/>
      <c r="BQ89" s="10"/>
      <c r="BR89" s="10"/>
      <c r="BS89" s="10"/>
      <c r="BT89" s="10"/>
      <c r="BU89" s="10"/>
      <c r="BV89" s="10"/>
      <c r="BW89" s="54">
        <f t="shared" si="149"/>
        <v>0</v>
      </c>
      <c r="BX89" s="10"/>
      <c r="BY89" s="10"/>
      <c r="BZ89" s="12">
        <v>52</v>
      </c>
      <c r="CA89" s="10"/>
      <c r="CB89" s="10"/>
      <c r="CC89" s="10"/>
      <c r="CD89" s="10"/>
      <c r="CE89" s="10"/>
      <c r="CF89" s="10"/>
      <c r="CG89" s="10"/>
      <c r="CH89" s="54">
        <f t="shared" si="150"/>
        <v>0</v>
      </c>
      <c r="CI89" s="10"/>
      <c r="CJ89" s="10"/>
      <c r="CK89" s="12">
        <v>52</v>
      </c>
      <c r="CL89" s="10"/>
      <c r="CM89" s="10"/>
      <c r="CN89" s="10"/>
      <c r="CO89" s="10"/>
      <c r="CP89" s="10"/>
      <c r="CQ89" s="10"/>
      <c r="CR89" s="10"/>
      <c r="CS89" s="54">
        <f t="shared" si="151"/>
        <v>0</v>
      </c>
      <c r="CT89" s="10"/>
      <c r="CU89" s="10"/>
      <c r="CV89" s="12">
        <v>52</v>
      </c>
      <c r="CW89" s="10"/>
      <c r="CX89" s="10"/>
      <c r="CY89" s="10"/>
      <c r="CZ89" s="10"/>
      <c r="DA89" s="10"/>
      <c r="DB89" s="10"/>
      <c r="DC89" s="10"/>
      <c r="DD89" s="54">
        <f t="shared" si="152"/>
        <v>0</v>
      </c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</row>
    <row r="90" spans="12:126" ht="15" x14ac:dyDescent="0.25">
      <c r="L90" s="12">
        <v>95</v>
      </c>
      <c r="M90" s="10"/>
      <c r="N90" s="10"/>
      <c r="O90" s="10"/>
      <c r="P90" s="10"/>
      <c r="Q90" s="10"/>
      <c r="R90" s="10"/>
      <c r="S90" s="10"/>
      <c r="T90" s="54">
        <f t="shared" si="144"/>
        <v>0</v>
      </c>
      <c r="U90" s="10"/>
      <c r="V90" s="10"/>
      <c r="W90" s="12">
        <v>95</v>
      </c>
      <c r="X90" s="10"/>
      <c r="Y90" s="10"/>
      <c r="Z90" s="10"/>
      <c r="AA90" s="10"/>
      <c r="AB90" s="10"/>
      <c r="AC90" s="10"/>
      <c r="AD90" s="10"/>
      <c r="AE90" s="54">
        <f t="shared" si="145"/>
        <v>0</v>
      </c>
      <c r="AF90" s="10"/>
      <c r="AG90" s="10"/>
      <c r="AH90" s="12">
        <v>95</v>
      </c>
      <c r="AI90" s="10"/>
      <c r="AJ90" s="10"/>
      <c r="AK90" s="10"/>
      <c r="AL90" s="10"/>
      <c r="AM90" s="10"/>
      <c r="AN90" s="10"/>
      <c r="AO90" s="10"/>
      <c r="AP90" s="54">
        <f t="shared" si="146"/>
        <v>0</v>
      </c>
      <c r="AQ90" s="10"/>
      <c r="AR90" s="10"/>
      <c r="AS90" s="12">
        <v>95</v>
      </c>
      <c r="AT90" s="10"/>
      <c r="AU90" s="10"/>
      <c r="AV90" s="10"/>
      <c r="AW90" s="10"/>
      <c r="AX90" s="10"/>
      <c r="AY90" s="10"/>
      <c r="AZ90" s="10"/>
      <c r="BA90" s="54">
        <f t="shared" si="147"/>
        <v>0</v>
      </c>
      <c r="BB90" s="10"/>
      <c r="BC90" s="10"/>
      <c r="BD90" s="12">
        <v>95</v>
      </c>
      <c r="BE90" s="10"/>
      <c r="BF90" s="10"/>
      <c r="BG90" s="10"/>
      <c r="BH90" s="10"/>
      <c r="BI90" s="10"/>
      <c r="BJ90" s="10"/>
      <c r="BK90" s="10"/>
      <c r="BL90" s="54">
        <f t="shared" si="148"/>
        <v>0</v>
      </c>
      <c r="BM90" s="10"/>
      <c r="BN90" s="10"/>
      <c r="BO90" s="12">
        <v>95</v>
      </c>
      <c r="BP90" s="10"/>
      <c r="BQ90" s="10"/>
      <c r="BR90" s="10"/>
      <c r="BS90" s="10"/>
      <c r="BT90" s="10"/>
      <c r="BU90" s="10"/>
      <c r="BV90" s="10"/>
      <c r="BW90" s="54">
        <f t="shared" si="149"/>
        <v>0</v>
      </c>
      <c r="BX90" s="10"/>
      <c r="BY90" s="10"/>
      <c r="BZ90" s="12">
        <v>95</v>
      </c>
      <c r="CA90" s="10"/>
      <c r="CB90" s="10"/>
      <c r="CC90" s="10"/>
      <c r="CD90" s="10"/>
      <c r="CE90" s="10"/>
      <c r="CF90" s="10"/>
      <c r="CG90" s="10"/>
      <c r="CH90" s="54">
        <f t="shared" si="150"/>
        <v>0</v>
      </c>
      <c r="CI90" s="10"/>
      <c r="CJ90" s="10"/>
      <c r="CK90" s="12">
        <v>95</v>
      </c>
      <c r="CL90" s="10"/>
      <c r="CM90" s="10"/>
      <c r="CN90" s="10"/>
      <c r="CO90" s="10"/>
      <c r="CP90" s="10"/>
      <c r="CQ90" s="10"/>
      <c r="CR90" s="10"/>
      <c r="CS90" s="54">
        <f t="shared" si="151"/>
        <v>0</v>
      </c>
      <c r="CT90" s="10"/>
      <c r="CU90" s="10"/>
      <c r="CV90" s="12">
        <v>95</v>
      </c>
      <c r="CW90" s="10"/>
      <c r="CX90" s="10"/>
      <c r="CY90" s="10"/>
      <c r="CZ90" s="10"/>
      <c r="DA90" s="10"/>
      <c r="DB90" s="10"/>
      <c r="DC90" s="10"/>
      <c r="DD90" s="54">
        <f t="shared" si="152"/>
        <v>0</v>
      </c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</row>
    <row r="91" spans="12:126" ht="15" x14ac:dyDescent="0.25"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</row>
    <row r="92" spans="12:126" ht="15.75" thickBot="1" x14ac:dyDescent="0.3">
      <c r="L92" s="10"/>
      <c r="M92" s="10"/>
      <c r="N92" s="10"/>
      <c r="O92" s="10"/>
      <c r="P92" s="10"/>
      <c r="Q92" s="10"/>
      <c r="R92" s="10"/>
      <c r="S92" s="10"/>
      <c r="T92" s="55">
        <f>SUM(T69:T91)</f>
        <v>-300000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55">
        <f>SUM(AE69:AE91)</f>
        <v>60000</v>
      </c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55">
        <f>SUM(AP69:AP91)</f>
        <v>48000</v>
      </c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55">
        <f>SUM(BA69:BA91)</f>
        <v>38400</v>
      </c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55">
        <f>SUM(BL69:BL91)</f>
        <v>30720</v>
      </c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55">
        <f>SUM(BW69:BW91)</f>
        <v>24576</v>
      </c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55">
        <f>SUM(CH69:CH91)</f>
        <v>19660.800000000003</v>
      </c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55">
        <f>SUM(CS69:CS91)</f>
        <v>15728.64</v>
      </c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55">
        <f>SUM(DD69:DD91)</f>
        <v>12582.911999999997</v>
      </c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</row>
    <row r="93" spans="12:126" ht="15.75" thickTop="1" x14ac:dyDescent="0.25">
      <c r="L93" s="10"/>
      <c r="M93" s="10"/>
      <c r="N93" s="10"/>
      <c r="O93" s="10"/>
      <c r="P93" s="10"/>
      <c r="Q93" s="10"/>
      <c r="R93" s="10"/>
      <c r="S93" s="10"/>
      <c r="T93" s="54">
        <f>+T65-T92</f>
        <v>0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54">
        <f>+AE65-AE92</f>
        <v>0</v>
      </c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54">
        <f>+AP65-AP92</f>
        <v>0</v>
      </c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54">
        <f>+BA65-BA92</f>
        <v>0</v>
      </c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54">
        <f>+BL65-BL92</f>
        <v>0</v>
      </c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54">
        <f>+BW65-BW92</f>
        <v>0</v>
      </c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54">
        <f>+CH65-CH92</f>
        <v>0</v>
      </c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54">
        <f>+CS65-CS92</f>
        <v>0</v>
      </c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54">
        <f>+DD65-DD92</f>
        <v>0</v>
      </c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</row>
    <row r="94" spans="12:126" ht="15" x14ac:dyDescent="0.25"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</row>
  </sheetData>
  <mergeCells count="18">
    <mergeCell ref="CK35:CT35"/>
    <mergeCell ref="CV35:DE35"/>
    <mergeCell ref="BZ3:CI3"/>
    <mergeCell ref="CK3:CT3"/>
    <mergeCell ref="CV3:DE3"/>
    <mergeCell ref="BO35:BX35"/>
    <mergeCell ref="BZ35:CI35"/>
    <mergeCell ref="L3:U3"/>
    <mergeCell ref="W3:AF3"/>
    <mergeCell ref="AH3:AQ3"/>
    <mergeCell ref="AS3:BB3"/>
    <mergeCell ref="BD3:BM3"/>
    <mergeCell ref="BO3:BX3"/>
    <mergeCell ref="L35:U35"/>
    <mergeCell ref="W35:AF35"/>
    <mergeCell ref="AH35:AQ35"/>
    <mergeCell ref="AS35:BB35"/>
    <mergeCell ref="BD35:BM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CAFA-80AB-40A0-9106-57CA61D64208}">
  <dimension ref="A3:DV94"/>
  <sheetViews>
    <sheetView zoomScale="85" zoomScaleNormal="85" workbookViewId="0"/>
  </sheetViews>
  <sheetFormatPr defaultRowHeight="12.75" x14ac:dyDescent="0.2"/>
  <cols>
    <col min="2" max="7" width="13.140625" bestFit="1" customWidth="1"/>
    <col min="14" max="14" width="10.5703125" bestFit="1" customWidth="1"/>
    <col min="16" max="16" width="13.42578125" bestFit="1" customWidth="1"/>
    <col min="17" max="17" width="10.5703125" bestFit="1" customWidth="1"/>
    <col min="18" max="18" width="13.28515625" bestFit="1" customWidth="1"/>
    <col min="20" max="20" width="11.28515625" bestFit="1" customWidth="1"/>
    <col min="21" max="21" width="11.5703125" bestFit="1" customWidth="1"/>
    <col min="24" max="24" width="10.5703125" bestFit="1" customWidth="1"/>
    <col min="29" max="29" width="13.28515625" bestFit="1" customWidth="1"/>
    <col min="31" max="31" width="9.7109375" bestFit="1" customWidth="1"/>
    <col min="32" max="32" width="11.5703125" bestFit="1" customWidth="1"/>
    <col min="42" max="42" width="9.7109375" bestFit="1" customWidth="1"/>
    <col min="53" max="53" width="9.7109375" bestFit="1" customWidth="1"/>
    <col min="64" max="64" width="9.7109375" bestFit="1" customWidth="1"/>
  </cols>
  <sheetData>
    <row r="3" spans="1:126" ht="15" x14ac:dyDescent="0.25">
      <c r="A3" s="56"/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36</v>
      </c>
      <c r="H3" s="56"/>
      <c r="I3" s="56"/>
      <c r="L3" s="72" t="s">
        <v>59</v>
      </c>
      <c r="M3" s="72"/>
      <c r="N3" s="72"/>
      <c r="O3" s="72"/>
      <c r="P3" s="72"/>
      <c r="Q3" s="72"/>
      <c r="R3" s="72"/>
      <c r="S3" s="72"/>
      <c r="T3" s="72"/>
      <c r="U3" s="72"/>
      <c r="W3" s="72" t="str">
        <f>(LEFT(L3,4)+1)&amp;" - ACCELERATED CCA"</f>
        <v>2022 - ACCELERATED CCA</v>
      </c>
      <c r="X3" s="72"/>
      <c r="Y3" s="72"/>
      <c r="Z3" s="72"/>
      <c r="AA3" s="72"/>
      <c r="AB3" s="72"/>
      <c r="AC3" s="72"/>
      <c r="AD3" s="72"/>
      <c r="AE3" s="72"/>
      <c r="AF3" s="72"/>
      <c r="AH3" s="72" t="str">
        <f>(LEFT(W3,4)+1)&amp;" - ACCELERATED CCA"</f>
        <v>2023 - ACCELERATED CCA</v>
      </c>
      <c r="AI3" s="72"/>
      <c r="AJ3" s="72"/>
      <c r="AK3" s="72"/>
      <c r="AL3" s="72"/>
      <c r="AM3" s="72"/>
      <c r="AN3" s="72"/>
      <c r="AO3" s="72"/>
      <c r="AP3" s="72"/>
      <c r="AQ3" s="72"/>
      <c r="AS3" s="72" t="str">
        <f>(LEFT(AH3,4)+1)&amp;" - ACCELERATED CCA"</f>
        <v>2024 - ACCELERATED CCA</v>
      </c>
      <c r="AT3" s="72"/>
      <c r="AU3" s="72"/>
      <c r="AV3" s="72"/>
      <c r="AW3" s="72"/>
      <c r="AX3" s="72"/>
      <c r="AY3" s="72"/>
      <c r="AZ3" s="72"/>
      <c r="BA3" s="72"/>
      <c r="BB3" s="72"/>
      <c r="BD3" s="72" t="str">
        <f>(LEFT(AS3,4)+1)&amp;" - ACCELERATED CCA"</f>
        <v>2025 - ACCELERATED CCA</v>
      </c>
      <c r="BE3" s="72"/>
      <c r="BF3" s="72"/>
      <c r="BG3" s="72"/>
      <c r="BH3" s="72"/>
      <c r="BI3" s="72"/>
      <c r="BJ3" s="72"/>
      <c r="BK3" s="72"/>
      <c r="BL3" s="72"/>
      <c r="BM3" s="72"/>
      <c r="BN3" s="10"/>
      <c r="BO3" s="72" t="str">
        <f>(LEFT(BD3,4)+1)&amp;" - ACCELERATED CCA"</f>
        <v>2026 - ACCELERATED CCA</v>
      </c>
      <c r="BP3" s="72"/>
      <c r="BQ3" s="72"/>
      <c r="BR3" s="72"/>
      <c r="BS3" s="72"/>
      <c r="BT3" s="72"/>
      <c r="BU3" s="72"/>
      <c r="BV3" s="72"/>
      <c r="BW3" s="72"/>
      <c r="BX3" s="72"/>
      <c r="BY3" s="10"/>
      <c r="BZ3" s="72" t="str">
        <f>(LEFT(BO3,4)+1)&amp;" - ACCELERATED CCA"</f>
        <v>2027 - ACCELERATED CCA</v>
      </c>
      <c r="CA3" s="72"/>
      <c r="CB3" s="72"/>
      <c r="CC3" s="72"/>
      <c r="CD3" s="72"/>
      <c r="CE3" s="72"/>
      <c r="CF3" s="72"/>
      <c r="CG3" s="72"/>
      <c r="CH3" s="72"/>
      <c r="CI3" s="72"/>
      <c r="CJ3" s="10"/>
      <c r="CK3" s="72" t="str">
        <f>(LEFT(BZ3,4)+1)&amp;" - ACCELERATED CCA"</f>
        <v>2028 - ACCELERATED CCA</v>
      </c>
      <c r="CL3" s="72"/>
      <c r="CM3" s="72"/>
      <c r="CN3" s="72"/>
      <c r="CO3" s="72"/>
      <c r="CP3" s="72"/>
      <c r="CQ3" s="72"/>
      <c r="CR3" s="72"/>
      <c r="CS3" s="72"/>
      <c r="CT3" s="72"/>
      <c r="CU3" s="10"/>
      <c r="CV3" s="72" t="str">
        <f>(LEFT(CK3,4)+1)&amp;" - ACCELERATED CCA"</f>
        <v>2029 - ACCELERATED CCA</v>
      </c>
      <c r="CW3" s="72"/>
      <c r="CX3" s="72"/>
      <c r="CY3" s="72"/>
      <c r="CZ3" s="72"/>
      <c r="DA3" s="72"/>
      <c r="DB3" s="72"/>
      <c r="DC3" s="72"/>
      <c r="DD3" s="72"/>
      <c r="DE3" s="72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</row>
    <row r="4" spans="1:126" ht="75.75" thickBot="1" x14ac:dyDescent="0.3">
      <c r="A4" s="56" t="s">
        <v>38</v>
      </c>
      <c r="B4" s="56" t="s">
        <v>39</v>
      </c>
      <c r="C4" s="56" t="s">
        <v>39</v>
      </c>
      <c r="D4" s="56" t="s">
        <v>39</v>
      </c>
      <c r="E4" s="56" t="s">
        <v>39</v>
      </c>
      <c r="F4" s="56" t="s">
        <v>39</v>
      </c>
      <c r="G4" s="56" t="s">
        <v>39</v>
      </c>
      <c r="H4" s="56" t="s">
        <v>40</v>
      </c>
      <c r="I4" s="56" t="s">
        <v>41</v>
      </c>
      <c r="L4" s="11" t="s">
        <v>38</v>
      </c>
      <c r="M4" s="11" t="s">
        <v>42</v>
      </c>
      <c r="N4" s="11" t="s">
        <v>43</v>
      </c>
      <c r="O4" s="11"/>
      <c r="P4" s="11" t="s">
        <v>39</v>
      </c>
      <c r="Q4" s="53" t="s">
        <v>61</v>
      </c>
      <c r="R4" s="11" t="s">
        <v>45</v>
      </c>
      <c r="S4" s="11" t="s">
        <v>46</v>
      </c>
      <c r="T4" s="11" t="s">
        <v>47</v>
      </c>
      <c r="U4" s="11" t="s">
        <v>48</v>
      </c>
      <c r="W4" s="11" t="s">
        <v>38</v>
      </c>
      <c r="X4" s="11" t="s">
        <v>42</v>
      </c>
      <c r="Y4" s="11" t="s">
        <v>43</v>
      </c>
      <c r="Z4" s="11"/>
      <c r="AA4" s="11" t="s">
        <v>39</v>
      </c>
      <c r="AB4" s="53" t="s">
        <v>61</v>
      </c>
      <c r="AC4" s="11" t="s">
        <v>45</v>
      </c>
      <c r="AD4" s="11" t="s">
        <v>46</v>
      </c>
      <c r="AE4" s="11" t="s">
        <v>47</v>
      </c>
      <c r="AF4" s="11" t="s">
        <v>48</v>
      </c>
      <c r="AH4" s="11" t="s">
        <v>38</v>
      </c>
      <c r="AI4" s="11" t="s">
        <v>42</v>
      </c>
      <c r="AJ4" s="11" t="s">
        <v>43</v>
      </c>
      <c r="AK4" s="11"/>
      <c r="AL4" s="11" t="s">
        <v>39</v>
      </c>
      <c r="AM4" s="53" t="s">
        <v>61</v>
      </c>
      <c r="AN4" s="11" t="s">
        <v>45</v>
      </c>
      <c r="AO4" s="11" t="s">
        <v>46</v>
      </c>
      <c r="AP4" s="11" t="s">
        <v>47</v>
      </c>
      <c r="AQ4" s="11" t="s">
        <v>48</v>
      </c>
      <c r="AS4" s="11" t="s">
        <v>38</v>
      </c>
      <c r="AT4" s="11" t="s">
        <v>42</v>
      </c>
      <c r="AU4" s="11" t="s">
        <v>43</v>
      </c>
      <c r="AV4" s="11"/>
      <c r="AW4" s="11" t="s">
        <v>39</v>
      </c>
      <c r="AX4" s="53" t="s">
        <v>61</v>
      </c>
      <c r="AY4" s="11" t="s">
        <v>45</v>
      </c>
      <c r="AZ4" s="11" t="s">
        <v>46</v>
      </c>
      <c r="BA4" s="11" t="s">
        <v>47</v>
      </c>
      <c r="BB4" s="11" t="s">
        <v>48</v>
      </c>
      <c r="BD4" s="11" t="s">
        <v>38</v>
      </c>
      <c r="BE4" s="11" t="s">
        <v>42</v>
      </c>
      <c r="BF4" s="11" t="s">
        <v>43</v>
      </c>
      <c r="BG4" s="11"/>
      <c r="BH4" s="11" t="s">
        <v>39</v>
      </c>
      <c r="BI4" s="53" t="s">
        <v>61</v>
      </c>
      <c r="BJ4" s="11" t="s">
        <v>45</v>
      </c>
      <c r="BK4" s="11" t="s">
        <v>46</v>
      </c>
      <c r="BL4" s="11" t="s">
        <v>47</v>
      </c>
      <c r="BM4" s="11" t="s">
        <v>48</v>
      </c>
      <c r="BN4" s="10"/>
      <c r="BO4" s="11" t="s">
        <v>38</v>
      </c>
      <c r="BP4" s="11" t="s">
        <v>42</v>
      </c>
      <c r="BQ4" s="11" t="s">
        <v>43</v>
      </c>
      <c r="BR4" s="11"/>
      <c r="BS4" s="11" t="s">
        <v>39</v>
      </c>
      <c r="BT4" s="53" t="s">
        <v>61</v>
      </c>
      <c r="BU4" s="11" t="s">
        <v>45</v>
      </c>
      <c r="BV4" s="11" t="s">
        <v>46</v>
      </c>
      <c r="BW4" s="11" t="s">
        <v>47</v>
      </c>
      <c r="BX4" s="11" t="s">
        <v>48</v>
      </c>
      <c r="BY4" s="10"/>
      <c r="BZ4" s="11" t="s">
        <v>38</v>
      </c>
      <c r="CA4" s="11" t="s">
        <v>42</v>
      </c>
      <c r="CB4" s="11" t="s">
        <v>43</v>
      </c>
      <c r="CC4" s="11"/>
      <c r="CD4" s="11" t="s">
        <v>39</v>
      </c>
      <c r="CE4" s="53" t="s">
        <v>61</v>
      </c>
      <c r="CF4" s="11" t="s">
        <v>45</v>
      </c>
      <c r="CG4" s="11" t="s">
        <v>46</v>
      </c>
      <c r="CH4" s="11" t="s">
        <v>47</v>
      </c>
      <c r="CI4" s="11" t="s">
        <v>48</v>
      </c>
      <c r="CJ4" s="10"/>
      <c r="CK4" s="11" t="s">
        <v>38</v>
      </c>
      <c r="CL4" s="11" t="s">
        <v>42</v>
      </c>
      <c r="CM4" s="11" t="s">
        <v>43</v>
      </c>
      <c r="CN4" s="11"/>
      <c r="CO4" s="11" t="s">
        <v>39</v>
      </c>
      <c r="CP4" s="53" t="s">
        <v>61</v>
      </c>
      <c r="CQ4" s="11" t="s">
        <v>45</v>
      </c>
      <c r="CR4" s="11" t="s">
        <v>46</v>
      </c>
      <c r="CS4" s="11" t="s">
        <v>47</v>
      </c>
      <c r="CT4" s="11" t="s">
        <v>48</v>
      </c>
      <c r="CU4" s="10"/>
      <c r="CV4" s="11" t="s">
        <v>38</v>
      </c>
      <c r="CW4" s="11" t="s">
        <v>42</v>
      </c>
      <c r="CX4" s="11" t="s">
        <v>43</v>
      </c>
      <c r="CY4" s="11"/>
      <c r="CZ4" s="11" t="s">
        <v>39</v>
      </c>
      <c r="DA4" s="53" t="s">
        <v>61</v>
      </c>
      <c r="DB4" s="11" t="s">
        <v>45</v>
      </c>
      <c r="DC4" s="11" t="s">
        <v>46</v>
      </c>
      <c r="DD4" s="11" t="s">
        <v>47</v>
      </c>
      <c r="DE4" s="11" t="s">
        <v>48</v>
      </c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</row>
    <row r="5" spans="1:126" ht="15" x14ac:dyDescent="0.25">
      <c r="A5" s="12">
        <v>1</v>
      </c>
      <c r="B5" s="1">
        <f>SUMIFS('BRZ SCH 8 Rates'!O:O,'BRZ SCH 8 Rates'!N:N,'AUC SCH 8 Accl CCA NO HALF YEAR'!A5)</f>
        <v>1230229.5968611627</v>
      </c>
      <c r="C5" s="1">
        <f>SUMIFS('ERZ SCH 8 Rates '!Q:Q,'ERZ SCH 8 Rates '!P:P,'AUC SCH 8 Accl CCA NO HALF YEAR'!A5)</f>
        <v>7195855</v>
      </c>
      <c r="D5" s="1">
        <f>SUMIFS('GRZ SCH 8 Rates'!Q:Q,'GRZ SCH 8 Rates'!P:P,'AUC SCH 8 Accl CCA NO HALF YEAR'!A5)</f>
        <v>804000</v>
      </c>
      <c r="E5" s="1">
        <f>SUMIFS('HRZ SCH 8 Rates'!Q:Q,'HRZ SCH 8 Rates'!P:P,'AUC SCH 8 Accl CCA NO HALF YEAR'!A5)</f>
        <v>395000</v>
      </c>
      <c r="F5" s="1">
        <f>SUMIFS('PRZ SCH 8 Rates'!Q:Q,'PRZ SCH 8 Rates'!P:P,'AUC SCH 8 Accl CCA NO HALF YEAR'!A5)</f>
        <v>422000</v>
      </c>
      <c r="G5" s="1">
        <f>SUM(B5:F5)</f>
        <v>10047084.596861163</v>
      </c>
      <c r="H5" s="61" t="s">
        <v>49</v>
      </c>
      <c r="I5" s="1"/>
      <c r="J5" s="1"/>
      <c r="K5" s="1"/>
      <c r="L5" s="12">
        <v>1</v>
      </c>
      <c r="M5" s="1"/>
      <c r="N5" s="1"/>
      <c r="O5" s="1"/>
      <c r="P5" s="52">
        <f>IF(N5+O5&lt;0,0,N5+O5)</f>
        <v>0</v>
      </c>
      <c r="Q5" s="1">
        <f>P5</f>
        <v>0</v>
      </c>
      <c r="R5" s="1">
        <f>+M5+Q5</f>
        <v>0</v>
      </c>
      <c r="S5" s="13">
        <v>0.04</v>
      </c>
      <c r="T5" s="1">
        <f>-R5*S5</f>
        <v>0</v>
      </c>
      <c r="U5" s="1">
        <f>+M5+P5+T5</f>
        <v>0</v>
      </c>
      <c r="W5" s="12">
        <v>1</v>
      </c>
      <c r="X5" s="1">
        <f>+U5</f>
        <v>0</v>
      </c>
      <c r="Y5" s="1"/>
      <c r="Z5" s="1"/>
      <c r="AA5" s="52">
        <f>IF(Y5+Z5&lt;0,0,Y5+Z5)</f>
        <v>0</v>
      </c>
      <c r="AB5" s="1">
        <f>AA5*1.5</f>
        <v>0</v>
      </c>
      <c r="AC5" s="1">
        <f>+X5+AB5</f>
        <v>0</v>
      </c>
      <c r="AD5" s="13">
        <v>0.04</v>
      </c>
      <c r="AE5" s="1">
        <f>-+AC5*AD5</f>
        <v>0</v>
      </c>
      <c r="AF5" s="1">
        <f>+X5+AA5+AE5</f>
        <v>0</v>
      </c>
      <c r="AH5" s="12">
        <v>1</v>
      </c>
      <c r="AI5" s="1">
        <f>AF5</f>
        <v>0</v>
      </c>
      <c r="AJ5" s="1"/>
      <c r="AK5" s="1"/>
      <c r="AL5" s="52">
        <f>IF(AJ5+AK5&lt;0,0,AJ5+AK5)</f>
        <v>0</v>
      </c>
      <c r="AM5" s="1">
        <f>AL5*1.5</f>
        <v>0</v>
      </c>
      <c r="AN5" s="1">
        <f>+AI5+AM5</f>
        <v>0</v>
      </c>
      <c r="AO5" s="13">
        <v>0.04</v>
      </c>
      <c r="AP5" s="1">
        <f>-+AN5*AO5</f>
        <v>0</v>
      </c>
      <c r="AQ5" s="1">
        <f>+AI5+AL5+AP5</f>
        <v>0</v>
      </c>
      <c r="AS5" s="12">
        <v>1</v>
      </c>
      <c r="AT5" s="1">
        <f>AQ5</f>
        <v>0</v>
      </c>
      <c r="AU5" s="1"/>
      <c r="AV5" s="1"/>
      <c r="AW5" s="52">
        <f>IF(AU5+AV5&lt;0,0,AU5+AV5)</f>
        <v>0</v>
      </c>
      <c r="AX5" s="1">
        <f>AW5*1.5</f>
        <v>0</v>
      </c>
      <c r="AY5" s="1">
        <f>+AT5+AX5</f>
        <v>0</v>
      </c>
      <c r="AZ5" s="13">
        <v>0.04</v>
      </c>
      <c r="BA5" s="1">
        <f>-+AY5*AZ5</f>
        <v>0</v>
      </c>
      <c r="BB5" s="1">
        <f>+AT5+AW5+BA5</f>
        <v>0</v>
      </c>
      <c r="BD5" s="12">
        <v>1</v>
      </c>
      <c r="BE5" s="1">
        <f>+BB5</f>
        <v>0</v>
      </c>
      <c r="BF5" s="1"/>
      <c r="BG5" s="1"/>
      <c r="BH5" s="52">
        <f>IF(BF5+BG5&lt;0,0,BF5+BG5)</f>
        <v>0</v>
      </c>
      <c r="BI5" s="1">
        <f>BH5*1.5</f>
        <v>0</v>
      </c>
      <c r="BJ5" s="1">
        <f>+BE5+BI5</f>
        <v>0</v>
      </c>
      <c r="BK5" s="13">
        <v>0.04</v>
      </c>
      <c r="BL5" s="1">
        <f>-+BJ5*BK5</f>
        <v>0</v>
      </c>
      <c r="BM5" s="1">
        <f>+BE5+BH5+BL5</f>
        <v>0</v>
      </c>
      <c r="BN5" s="10"/>
      <c r="BO5" s="12">
        <v>1</v>
      </c>
      <c r="BP5" s="1">
        <f>+BM5</f>
        <v>0</v>
      </c>
      <c r="BQ5" s="1"/>
      <c r="BR5" s="1"/>
      <c r="BS5" s="52">
        <f>IF(BQ5+BR5&lt;0,0,BQ5+BR5)</f>
        <v>0</v>
      </c>
      <c r="BT5" s="1">
        <f>BS5*1.5</f>
        <v>0</v>
      </c>
      <c r="BU5" s="1">
        <f>+BP5+BT5</f>
        <v>0</v>
      </c>
      <c r="BV5" s="13">
        <v>0.04</v>
      </c>
      <c r="BW5" s="1">
        <f>-+BU5*BV5</f>
        <v>0</v>
      </c>
      <c r="BX5" s="1">
        <f>+BP5+BS5+BW5</f>
        <v>0</v>
      </c>
      <c r="BY5" s="10"/>
      <c r="BZ5" s="12">
        <v>1</v>
      </c>
      <c r="CA5" s="1">
        <f>+BX5</f>
        <v>0</v>
      </c>
      <c r="CB5" s="1"/>
      <c r="CC5" s="1"/>
      <c r="CD5" s="52">
        <f>IF(CB5+CC5&lt;0,0,CB5+CC5)</f>
        <v>0</v>
      </c>
      <c r="CE5" s="1">
        <f>CD5*1.5</f>
        <v>0</v>
      </c>
      <c r="CF5" s="1">
        <f>+CA5+CE5</f>
        <v>0</v>
      </c>
      <c r="CG5" s="13">
        <v>0.04</v>
      </c>
      <c r="CH5" s="1">
        <f>-+CF5*CG5</f>
        <v>0</v>
      </c>
      <c r="CI5" s="1">
        <f>+CA5+CD5+CH5</f>
        <v>0</v>
      </c>
      <c r="CJ5" s="10"/>
      <c r="CK5" s="12">
        <v>1</v>
      </c>
      <c r="CL5" s="1">
        <f>+CI5</f>
        <v>0</v>
      </c>
      <c r="CM5" s="1"/>
      <c r="CN5" s="1"/>
      <c r="CO5" s="52">
        <f>IF(CM5+CN5&lt;0,0,CM5+CN5)</f>
        <v>0</v>
      </c>
      <c r="CP5" s="1">
        <f>CO5*1.5</f>
        <v>0</v>
      </c>
      <c r="CQ5" s="1">
        <f>+CL5+CP5</f>
        <v>0</v>
      </c>
      <c r="CR5" s="13">
        <v>0.04</v>
      </c>
      <c r="CS5" s="1">
        <f>-+CQ5*CR5</f>
        <v>0</v>
      </c>
      <c r="CT5" s="1">
        <f>+CL5+CO5+CS5</f>
        <v>0</v>
      </c>
      <c r="CU5" s="10"/>
      <c r="CV5" s="12">
        <v>1</v>
      </c>
      <c r="CW5" s="1">
        <f>+CT5</f>
        <v>0</v>
      </c>
      <c r="CX5" s="1"/>
      <c r="CY5" s="1"/>
      <c r="CZ5" s="52">
        <f>IF(CX5+CY5&lt;0,0,CX5+CY5)</f>
        <v>0</v>
      </c>
      <c r="DA5" s="1">
        <f>CZ5*1.5</f>
        <v>0</v>
      </c>
      <c r="DB5" s="1">
        <f>+CW5+DA5</f>
        <v>0</v>
      </c>
      <c r="DC5" s="13">
        <v>0.04</v>
      </c>
      <c r="DD5" s="1">
        <f>-+DB5*DC5</f>
        <v>0</v>
      </c>
      <c r="DE5" s="1">
        <f>+CW5+CZ5+DD5</f>
        <v>0</v>
      </c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</row>
    <row r="6" spans="1:126" ht="15" x14ac:dyDescent="0.25">
      <c r="A6" s="12" t="s">
        <v>50</v>
      </c>
      <c r="B6" s="1">
        <f>SUMIFS('BRZ SCH 8 Rates'!O:O,'BRZ SCH 8 Rates'!N:N,'AUC SCH 8 Accl CCA NO HALF YEAR'!A6)</f>
        <v>0</v>
      </c>
      <c r="C6" s="1">
        <f>SUMIFS('ERZ SCH 8 Rates '!Q:Q,'ERZ SCH 8 Rates '!P:P,'AUC SCH 8 Accl CCA NO HALF YEAR'!A6)</f>
        <v>0</v>
      </c>
      <c r="D6" s="1">
        <f>SUMIFS('GRZ SCH 8 Rates'!Q:Q,'GRZ SCH 8 Rates'!P:P,'AUC SCH 8 Accl CCA NO HALF YEAR'!A6)</f>
        <v>0</v>
      </c>
      <c r="E6" s="1">
        <f>SUMIFS('HRZ SCH 8 Rates'!Q:Q,'HRZ SCH 8 Rates'!P:P,'AUC SCH 8 Accl CCA NO HALF YEAR'!A6)</f>
        <v>0</v>
      </c>
      <c r="F6" s="1">
        <f>SUMIFS('PRZ SCH 8 Rates'!Q:Q,'PRZ SCH 8 Rates'!P:P,'AUC SCH 8 Accl CCA NO HALF YEAR'!A6)</f>
        <v>0</v>
      </c>
      <c r="G6" s="1">
        <f t="shared" ref="G6:G26" si="0">SUM(B6:F6)</f>
        <v>0</v>
      </c>
      <c r="H6" s="1"/>
      <c r="I6" s="1"/>
      <c r="J6" s="1"/>
      <c r="K6" s="1"/>
      <c r="L6" s="12" t="s">
        <v>50</v>
      </c>
      <c r="M6" s="1"/>
      <c r="N6" s="1"/>
      <c r="O6" s="1"/>
      <c r="P6" s="52">
        <f t="shared" ref="P6:P29" si="1">IF(N6+O6&lt;0,0,N6+O6)</f>
        <v>0</v>
      </c>
      <c r="Q6" s="1">
        <f t="shared" ref="Q6:Q29" si="2">P6</f>
        <v>0</v>
      </c>
      <c r="R6" s="1">
        <f t="shared" ref="R6:R29" si="3">+M6+Q6</f>
        <v>0</v>
      </c>
      <c r="S6" s="13">
        <v>0.06</v>
      </c>
      <c r="T6" s="1">
        <f t="shared" ref="T6:T29" si="4">-R6*S6</f>
        <v>0</v>
      </c>
      <c r="U6" s="1">
        <f t="shared" ref="U6:U29" si="5">+M6+P6+T6</f>
        <v>0</v>
      </c>
      <c r="W6" s="12" t="s">
        <v>50</v>
      </c>
      <c r="X6" s="1">
        <f t="shared" ref="X6:X29" si="6">+U6</f>
        <v>0</v>
      </c>
      <c r="Y6" s="1"/>
      <c r="Z6" s="1"/>
      <c r="AA6" s="52">
        <f t="shared" ref="AA6:AA29" si="7">IF(Y6+Z6&lt;0,0,Y6+Z6)</f>
        <v>0</v>
      </c>
      <c r="AB6" s="1">
        <f t="shared" ref="AB6:AB29" si="8">AA6*1.5</f>
        <v>0</v>
      </c>
      <c r="AC6" s="1">
        <f t="shared" ref="AC6:AC29" si="9">+X6+AB6</f>
        <v>0</v>
      </c>
      <c r="AD6" s="13">
        <v>0.06</v>
      </c>
      <c r="AE6" s="1">
        <f t="shared" ref="AE6:AE29" si="10">-+AC6*AD6</f>
        <v>0</v>
      </c>
      <c r="AF6" s="1">
        <f t="shared" ref="AF6:AF29" si="11">+X6+AA6+AE6</f>
        <v>0</v>
      </c>
      <c r="AH6" s="12" t="s">
        <v>50</v>
      </c>
      <c r="AI6" s="1">
        <f t="shared" ref="AI6:AI29" si="12">AF6</f>
        <v>0</v>
      </c>
      <c r="AJ6" s="1"/>
      <c r="AK6" s="1"/>
      <c r="AL6" s="52">
        <f t="shared" ref="AL6:AL29" si="13">IF(AJ6+AK6&lt;0,0,AJ6+AK6)</f>
        <v>0</v>
      </c>
      <c r="AM6" s="1">
        <f t="shared" ref="AM6:AM29" si="14">AL6*1.5</f>
        <v>0</v>
      </c>
      <c r="AN6" s="1">
        <f t="shared" ref="AN6:AN29" si="15">+AI6+AM6</f>
        <v>0</v>
      </c>
      <c r="AO6" s="13">
        <v>0.06</v>
      </c>
      <c r="AP6" s="1">
        <f t="shared" ref="AP6:AP29" si="16">-+AN6*AO6</f>
        <v>0</v>
      </c>
      <c r="AQ6" s="1">
        <f t="shared" ref="AQ6:AQ29" si="17">+AI6+AL6+AP6</f>
        <v>0</v>
      </c>
      <c r="AS6" s="12" t="s">
        <v>50</v>
      </c>
      <c r="AT6" s="1">
        <f t="shared" ref="AT6:AT29" si="18">AQ6</f>
        <v>0</v>
      </c>
      <c r="AU6" s="1"/>
      <c r="AV6" s="1"/>
      <c r="AW6" s="52">
        <f t="shared" ref="AW6:AW29" si="19">IF(AU6+AV6&lt;0,0,AU6+AV6)</f>
        <v>0</v>
      </c>
      <c r="AX6" s="1">
        <f t="shared" ref="AX6:AX29" si="20">AW6*1.5</f>
        <v>0</v>
      </c>
      <c r="AY6" s="1">
        <f t="shared" ref="AY6:AY29" si="21">+AT6+AX6</f>
        <v>0</v>
      </c>
      <c r="AZ6" s="13">
        <v>0.06</v>
      </c>
      <c r="BA6" s="1">
        <f t="shared" ref="BA6:BA29" si="22">-+AY6*AZ6</f>
        <v>0</v>
      </c>
      <c r="BB6" s="1">
        <f t="shared" ref="BB6:BB29" si="23">+AT6+AW6+BA6</f>
        <v>0</v>
      </c>
      <c r="BD6" s="12" t="s">
        <v>50</v>
      </c>
      <c r="BE6" s="1">
        <f t="shared" ref="BE6:BE29" si="24">+BB6</f>
        <v>0</v>
      </c>
      <c r="BF6" s="1"/>
      <c r="BG6" s="1"/>
      <c r="BH6" s="52">
        <f t="shared" ref="BH6:BH29" si="25">IF(BF6+BG6&lt;0,0,BF6+BG6)</f>
        <v>0</v>
      </c>
      <c r="BI6" s="1">
        <f t="shared" ref="BI6:BI29" si="26">BH6*1.5</f>
        <v>0</v>
      </c>
      <c r="BJ6" s="1">
        <f t="shared" ref="BJ6:BJ29" si="27">+BE6+BI6</f>
        <v>0</v>
      </c>
      <c r="BK6" s="13">
        <v>0.06</v>
      </c>
      <c r="BL6" s="1">
        <f t="shared" ref="BL6:BL29" si="28">-+BJ6*BK6</f>
        <v>0</v>
      </c>
      <c r="BM6" s="1">
        <f t="shared" ref="BM6:BM29" si="29">+BE6+BH6+BL6</f>
        <v>0</v>
      </c>
      <c r="BN6" s="10"/>
      <c r="BO6" s="12" t="s">
        <v>50</v>
      </c>
      <c r="BP6" s="1">
        <f t="shared" ref="BP6:BP29" si="30">+BM6</f>
        <v>0</v>
      </c>
      <c r="BQ6" s="1"/>
      <c r="BR6" s="1"/>
      <c r="BS6" s="52">
        <f t="shared" ref="BS6:BS29" si="31">IF(BQ6+BR6&lt;0,0,BQ6+BR6)</f>
        <v>0</v>
      </c>
      <c r="BT6" s="1">
        <f t="shared" ref="BT6:BT29" si="32">BS6*1.5</f>
        <v>0</v>
      </c>
      <c r="BU6" s="1">
        <f t="shared" ref="BU6:BU29" si="33">+BP6+BT6</f>
        <v>0</v>
      </c>
      <c r="BV6" s="13">
        <v>0.06</v>
      </c>
      <c r="BW6" s="1">
        <f t="shared" ref="BW6:BW29" si="34">-+BU6*BV6</f>
        <v>0</v>
      </c>
      <c r="BX6" s="1">
        <f t="shared" ref="BX6:BX29" si="35">+BP6+BS6+BW6</f>
        <v>0</v>
      </c>
      <c r="BY6" s="10"/>
      <c r="BZ6" s="12" t="s">
        <v>50</v>
      </c>
      <c r="CA6" s="1">
        <f t="shared" ref="CA6:CA29" si="36">+BX6</f>
        <v>0</v>
      </c>
      <c r="CB6" s="1"/>
      <c r="CC6" s="1"/>
      <c r="CD6" s="52">
        <f t="shared" ref="CD6:CD29" si="37">IF(CB6+CC6&lt;0,0,CB6+CC6)</f>
        <v>0</v>
      </c>
      <c r="CE6" s="1">
        <f t="shared" ref="CE6:CE29" si="38">CD6*1.5</f>
        <v>0</v>
      </c>
      <c r="CF6" s="1">
        <f t="shared" ref="CF6:CF29" si="39">+CA6+CE6</f>
        <v>0</v>
      </c>
      <c r="CG6" s="13">
        <v>0.06</v>
      </c>
      <c r="CH6" s="1">
        <f t="shared" ref="CH6:CH29" si="40">-+CF6*CG6</f>
        <v>0</v>
      </c>
      <c r="CI6" s="1">
        <f t="shared" ref="CI6:CI29" si="41">+CA6+CD6+CH6</f>
        <v>0</v>
      </c>
      <c r="CJ6" s="10"/>
      <c r="CK6" s="12" t="s">
        <v>50</v>
      </c>
      <c r="CL6" s="1">
        <f t="shared" ref="CL6:CL29" si="42">+CI6</f>
        <v>0</v>
      </c>
      <c r="CM6" s="1"/>
      <c r="CN6" s="1"/>
      <c r="CO6" s="52">
        <f t="shared" ref="CO6:CO29" si="43">IF(CM6+CN6&lt;0,0,CM6+CN6)</f>
        <v>0</v>
      </c>
      <c r="CP6" s="1">
        <f t="shared" ref="CP6:CP29" si="44">CO6*1.5</f>
        <v>0</v>
      </c>
      <c r="CQ6" s="1">
        <f t="shared" ref="CQ6:CQ29" si="45">+CL6+CP6</f>
        <v>0</v>
      </c>
      <c r="CR6" s="13">
        <v>0.06</v>
      </c>
      <c r="CS6" s="1">
        <f t="shared" ref="CS6:CS29" si="46">-+CQ6*CR6</f>
        <v>0</v>
      </c>
      <c r="CT6" s="1">
        <f t="shared" ref="CT6:CT29" si="47">+CL6+CO6+CS6</f>
        <v>0</v>
      </c>
      <c r="CU6" s="10"/>
      <c r="CV6" s="12" t="s">
        <v>50</v>
      </c>
      <c r="CW6" s="1">
        <f t="shared" ref="CW6:CW29" si="48">+CT6</f>
        <v>0</v>
      </c>
      <c r="CX6" s="1"/>
      <c r="CY6" s="1"/>
      <c r="CZ6" s="52">
        <f t="shared" ref="CZ6:CZ29" si="49">IF(CX6+CY6&lt;0,0,CX6+CY6)</f>
        <v>0</v>
      </c>
      <c r="DA6" s="1">
        <f t="shared" ref="DA6:DA29" si="50">CZ6*1.5</f>
        <v>0</v>
      </c>
      <c r="DB6" s="1">
        <f t="shared" ref="DB6:DB29" si="51">+CW6+DA6</f>
        <v>0</v>
      </c>
      <c r="DC6" s="13">
        <v>0.06</v>
      </c>
      <c r="DD6" s="1">
        <f t="shared" ref="DD6:DD29" si="52">-+DB6*DC6</f>
        <v>0</v>
      </c>
      <c r="DE6" s="1">
        <f t="shared" ref="DE6:DE29" si="53">+CW6+CZ6+DD6</f>
        <v>0</v>
      </c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</row>
    <row r="7" spans="1:126" ht="15" x14ac:dyDescent="0.25">
      <c r="A7" s="12">
        <v>2</v>
      </c>
      <c r="B7" s="1">
        <f>SUMIFS('BRZ SCH 8 Rates'!O:O,'BRZ SCH 8 Rates'!N:N,'AUC SCH 8 Accl CCA NO HALF YEAR'!A7)</f>
        <v>0</v>
      </c>
      <c r="C7" s="1">
        <f>SUMIFS('ERZ SCH 8 Rates '!Q:Q,'ERZ SCH 8 Rates '!P:P,'AUC SCH 8 Accl CCA NO HALF YEAR'!A7)</f>
        <v>0</v>
      </c>
      <c r="D7" s="1">
        <f>SUMIFS('GRZ SCH 8 Rates'!Q:Q,'GRZ SCH 8 Rates'!P:P,'AUC SCH 8 Accl CCA NO HALF YEAR'!A7)</f>
        <v>0</v>
      </c>
      <c r="E7" s="1">
        <f>SUMIFS('HRZ SCH 8 Rates'!Q:Q,'HRZ SCH 8 Rates'!P:P,'AUC SCH 8 Accl CCA NO HALF YEAR'!A7)</f>
        <v>0</v>
      </c>
      <c r="F7" s="1">
        <f>SUMIFS('PRZ SCH 8 Rates'!Q:Q,'PRZ SCH 8 Rates'!P:P,'AUC SCH 8 Accl CCA NO HALF YEAR'!A7)</f>
        <v>0</v>
      </c>
      <c r="G7" s="1">
        <f t="shared" si="0"/>
        <v>0</v>
      </c>
      <c r="H7" s="1"/>
      <c r="I7" s="1"/>
      <c r="J7" s="1"/>
      <c r="K7" s="1"/>
      <c r="L7" s="12">
        <v>2</v>
      </c>
      <c r="M7" s="1"/>
      <c r="N7" s="1"/>
      <c r="O7" s="1"/>
      <c r="P7" s="52">
        <f t="shared" si="1"/>
        <v>0</v>
      </c>
      <c r="Q7" s="1">
        <f t="shared" si="2"/>
        <v>0</v>
      </c>
      <c r="R7" s="1">
        <f t="shared" si="3"/>
        <v>0</v>
      </c>
      <c r="S7" s="13">
        <v>0.06</v>
      </c>
      <c r="T7" s="1">
        <f t="shared" si="4"/>
        <v>0</v>
      </c>
      <c r="U7" s="1">
        <f t="shared" si="5"/>
        <v>0</v>
      </c>
      <c r="W7" s="12">
        <v>2</v>
      </c>
      <c r="X7" s="1">
        <f t="shared" si="6"/>
        <v>0</v>
      </c>
      <c r="Y7" s="1"/>
      <c r="Z7" s="1"/>
      <c r="AA7" s="52">
        <f t="shared" si="7"/>
        <v>0</v>
      </c>
      <c r="AB7" s="1">
        <f t="shared" si="8"/>
        <v>0</v>
      </c>
      <c r="AC7" s="1">
        <f t="shared" si="9"/>
        <v>0</v>
      </c>
      <c r="AD7" s="13">
        <v>0.06</v>
      </c>
      <c r="AE7" s="1">
        <f t="shared" si="10"/>
        <v>0</v>
      </c>
      <c r="AF7" s="1">
        <f t="shared" si="11"/>
        <v>0</v>
      </c>
      <c r="AH7" s="12">
        <v>2</v>
      </c>
      <c r="AI7" s="1">
        <f t="shared" si="12"/>
        <v>0</v>
      </c>
      <c r="AJ7" s="1"/>
      <c r="AK7" s="1"/>
      <c r="AL7" s="52">
        <f t="shared" si="13"/>
        <v>0</v>
      </c>
      <c r="AM7" s="1">
        <f t="shared" si="14"/>
        <v>0</v>
      </c>
      <c r="AN7" s="1">
        <f t="shared" si="15"/>
        <v>0</v>
      </c>
      <c r="AO7" s="13">
        <v>0.06</v>
      </c>
      <c r="AP7" s="1">
        <f t="shared" si="16"/>
        <v>0</v>
      </c>
      <c r="AQ7" s="1">
        <f t="shared" si="17"/>
        <v>0</v>
      </c>
      <c r="AS7" s="12">
        <v>2</v>
      </c>
      <c r="AT7" s="1">
        <f t="shared" si="18"/>
        <v>0</v>
      </c>
      <c r="AU7" s="1"/>
      <c r="AV7" s="1"/>
      <c r="AW7" s="52">
        <f t="shared" si="19"/>
        <v>0</v>
      </c>
      <c r="AX7" s="1">
        <f t="shared" si="20"/>
        <v>0</v>
      </c>
      <c r="AY7" s="1">
        <f t="shared" si="21"/>
        <v>0</v>
      </c>
      <c r="AZ7" s="13">
        <v>0.06</v>
      </c>
      <c r="BA7" s="1">
        <f t="shared" si="22"/>
        <v>0</v>
      </c>
      <c r="BB7" s="1">
        <f t="shared" si="23"/>
        <v>0</v>
      </c>
      <c r="BD7" s="12">
        <v>2</v>
      </c>
      <c r="BE7" s="1">
        <f t="shared" si="24"/>
        <v>0</v>
      </c>
      <c r="BF7" s="1"/>
      <c r="BG7" s="1"/>
      <c r="BH7" s="52">
        <f t="shared" si="25"/>
        <v>0</v>
      </c>
      <c r="BI7" s="1">
        <f t="shared" si="26"/>
        <v>0</v>
      </c>
      <c r="BJ7" s="1">
        <f t="shared" si="27"/>
        <v>0</v>
      </c>
      <c r="BK7" s="13">
        <v>0.06</v>
      </c>
      <c r="BL7" s="1">
        <f t="shared" si="28"/>
        <v>0</v>
      </c>
      <c r="BM7" s="1">
        <f t="shared" si="29"/>
        <v>0</v>
      </c>
      <c r="BN7" s="10"/>
      <c r="BO7" s="12">
        <v>2</v>
      </c>
      <c r="BP7" s="1">
        <f t="shared" si="30"/>
        <v>0</v>
      </c>
      <c r="BQ7" s="1"/>
      <c r="BR7" s="1"/>
      <c r="BS7" s="52">
        <f t="shared" si="31"/>
        <v>0</v>
      </c>
      <c r="BT7" s="1">
        <f t="shared" si="32"/>
        <v>0</v>
      </c>
      <c r="BU7" s="1">
        <f t="shared" si="33"/>
        <v>0</v>
      </c>
      <c r="BV7" s="13">
        <v>0.06</v>
      </c>
      <c r="BW7" s="1">
        <f t="shared" si="34"/>
        <v>0</v>
      </c>
      <c r="BX7" s="1">
        <f t="shared" si="35"/>
        <v>0</v>
      </c>
      <c r="BY7" s="10"/>
      <c r="BZ7" s="12">
        <v>2</v>
      </c>
      <c r="CA7" s="1">
        <f t="shared" si="36"/>
        <v>0</v>
      </c>
      <c r="CB7" s="1"/>
      <c r="CC7" s="1"/>
      <c r="CD7" s="52">
        <f t="shared" si="37"/>
        <v>0</v>
      </c>
      <c r="CE7" s="1">
        <f t="shared" si="38"/>
        <v>0</v>
      </c>
      <c r="CF7" s="1">
        <f t="shared" si="39"/>
        <v>0</v>
      </c>
      <c r="CG7" s="13">
        <v>0.06</v>
      </c>
      <c r="CH7" s="1">
        <f t="shared" si="40"/>
        <v>0</v>
      </c>
      <c r="CI7" s="1">
        <f t="shared" si="41"/>
        <v>0</v>
      </c>
      <c r="CJ7" s="10"/>
      <c r="CK7" s="12">
        <v>2</v>
      </c>
      <c r="CL7" s="1">
        <f t="shared" si="42"/>
        <v>0</v>
      </c>
      <c r="CM7" s="1"/>
      <c r="CN7" s="1"/>
      <c r="CO7" s="52">
        <f t="shared" si="43"/>
        <v>0</v>
      </c>
      <c r="CP7" s="1">
        <f t="shared" si="44"/>
        <v>0</v>
      </c>
      <c r="CQ7" s="1">
        <f t="shared" si="45"/>
        <v>0</v>
      </c>
      <c r="CR7" s="13">
        <v>0.06</v>
      </c>
      <c r="CS7" s="1">
        <f t="shared" si="46"/>
        <v>0</v>
      </c>
      <c r="CT7" s="1">
        <f t="shared" si="47"/>
        <v>0</v>
      </c>
      <c r="CU7" s="10"/>
      <c r="CV7" s="12">
        <v>2</v>
      </c>
      <c r="CW7" s="1">
        <f t="shared" si="48"/>
        <v>0</v>
      </c>
      <c r="CX7" s="1"/>
      <c r="CY7" s="1"/>
      <c r="CZ7" s="52">
        <f t="shared" si="49"/>
        <v>0</v>
      </c>
      <c r="DA7" s="1">
        <f t="shared" si="50"/>
        <v>0</v>
      </c>
      <c r="DB7" s="1">
        <f t="shared" si="51"/>
        <v>0</v>
      </c>
      <c r="DC7" s="13">
        <v>0.06</v>
      </c>
      <c r="DD7" s="1">
        <f t="shared" si="52"/>
        <v>0</v>
      </c>
      <c r="DE7" s="1">
        <f t="shared" si="53"/>
        <v>0</v>
      </c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</row>
    <row r="8" spans="1:126" ht="15" x14ac:dyDescent="0.25">
      <c r="A8" s="12">
        <v>8</v>
      </c>
      <c r="B8" s="1">
        <f>SUMIFS('BRZ SCH 8 Rates'!O:O,'BRZ SCH 8 Rates'!N:N,'AUC SCH 8 Accl CCA NO HALF YEAR'!A8)</f>
        <v>243917.49466345028</v>
      </c>
      <c r="C8" s="1">
        <f>SUMIFS('ERZ SCH 8 Rates '!Q:Q,'ERZ SCH 8 Rates '!P:P,'AUC SCH 8 Accl CCA NO HALF YEAR'!A8)</f>
        <v>1322425</v>
      </c>
      <c r="D8" s="1">
        <f>SUMIFS('GRZ SCH 8 Rates'!Q:Q,'GRZ SCH 8 Rates'!P:P,'AUC SCH 8 Accl CCA NO HALF YEAR'!A8)</f>
        <v>229000</v>
      </c>
      <c r="E8" s="1">
        <f>SUMIFS('HRZ SCH 8 Rates'!Q:Q,'HRZ SCH 8 Rates'!P:P,'AUC SCH 8 Accl CCA NO HALF YEAR'!A8)</f>
        <v>743199.99999999988</v>
      </c>
      <c r="F8" s="1">
        <f>SUMIFS('PRZ SCH 8 Rates'!Q:Q,'PRZ SCH 8 Rates'!P:P,'AUC SCH 8 Accl CCA NO HALF YEAR'!A8)</f>
        <v>890000</v>
      </c>
      <c r="G8" s="1">
        <f t="shared" si="0"/>
        <v>3428542.4946634504</v>
      </c>
      <c r="H8" s="61" t="s">
        <v>51</v>
      </c>
      <c r="I8" s="62">
        <v>0.2</v>
      </c>
      <c r="J8" s="1"/>
      <c r="K8" s="1"/>
      <c r="L8" s="12">
        <v>8</v>
      </c>
      <c r="M8" s="1"/>
      <c r="N8" s="1">
        <f>MIN(1500000,G8)</f>
        <v>1500000</v>
      </c>
      <c r="O8" s="1"/>
      <c r="P8" s="52">
        <f t="shared" si="1"/>
        <v>1500000</v>
      </c>
      <c r="Q8" s="1">
        <f>P8*1</f>
        <v>1500000</v>
      </c>
      <c r="R8" s="1">
        <f t="shared" si="3"/>
        <v>1500000</v>
      </c>
      <c r="S8" s="13">
        <v>0.2</v>
      </c>
      <c r="T8" s="1">
        <f t="shared" si="4"/>
        <v>-300000</v>
      </c>
      <c r="U8" s="1">
        <f t="shared" si="5"/>
        <v>1200000</v>
      </c>
      <c r="W8" s="12">
        <v>8</v>
      </c>
      <c r="X8" s="1">
        <f t="shared" si="6"/>
        <v>1200000</v>
      </c>
      <c r="Y8" s="1"/>
      <c r="Z8" s="1"/>
      <c r="AA8" s="52">
        <f t="shared" si="7"/>
        <v>0</v>
      </c>
      <c r="AB8" s="1">
        <f t="shared" si="8"/>
        <v>0</v>
      </c>
      <c r="AC8" s="1">
        <f t="shared" si="9"/>
        <v>1200000</v>
      </c>
      <c r="AD8" s="13">
        <v>0.2</v>
      </c>
      <c r="AE8" s="1">
        <f t="shared" si="10"/>
        <v>-240000</v>
      </c>
      <c r="AF8" s="1">
        <f t="shared" si="11"/>
        <v>960000</v>
      </c>
      <c r="AH8" s="12">
        <v>8</v>
      </c>
      <c r="AI8" s="1">
        <f t="shared" si="12"/>
        <v>960000</v>
      </c>
      <c r="AJ8" s="1"/>
      <c r="AK8" s="1"/>
      <c r="AL8" s="52">
        <f t="shared" si="13"/>
        <v>0</v>
      </c>
      <c r="AM8" s="1">
        <f t="shared" si="14"/>
        <v>0</v>
      </c>
      <c r="AN8" s="1">
        <f t="shared" si="15"/>
        <v>960000</v>
      </c>
      <c r="AO8" s="13">
        <v>0.2</v>
      </c>
      <c r="AP8" s="1">
        <f t="shared" si="16"/>
        <v>-192000</v>
      </c>
      <c r="AQ8" s="1">
        <f t="shared" si="17"/>
        <v>768000</v>
      </c>
      <c r="AS8" s="12">
        <v>8</v>
      </c>
      <c r="AT8" s="1">
        <f t="shared" si="18"/>
        <v>768000</v>
      </c>
      <c r="AU8" s="1"/>
      <c r="AV8" s="1"/>
      <c r="AW8" s="52">
        <f t="shared" si="19"/>
        <v>0</v>
      </c>
      <c r="AX8" s="1">
        <f t="shared" si="20"/>
        <v>0</v>
      </c>
      <c r="AY8" s="1">
        <f t="shared" si="21"/>
        <v>768000</v>
      </c>
      <c r="AZ8" s="13">
        <v>0.2</v>
      </c>
      <c r="BA8" s="1">
        <f t="shared" si="22"/>
        <v>-153600</v>
      </c>
      <c r="BB8" s="1">
        <f t="shared" si="23"/>
        <v>614400</v>
      </c>
      <c r="BD8" s="12">
        <v>8</v>
      </c>
      <c r="BE8" s="1">
        <f t="shared" si="24"/>
        <v>614400</v>
      </c>
      <c r="BF8" s="1"/>
      <c r="BG8" s="1"/>
      <c r="BH8" s="52">
        <f t="shared" si="25"/>
        <v>0</v>
      </c>
      <c r="BI8" s="1">
        <f t="shared" si="26"/>
        <v>0</v>
      </c>
      <c r="BJ8" s="1">
        <f t="shared" si="27"/>
        <v>614400</v>
      </c>
      <c r="BK8" s="13">
        <v>0.2</v>
      </c>
      <c r="BL8" s="1">
        <f t="shared" si="28"/>
        <v>-122880</v>
      </c>
      <c r="BM8" s="1">
        <f t="shared" si="29"/>
        <v>491520</v>
      </c>
      <c r="BN8" s="10"/>
      <c r="BO8" s="12">
        <v>8</v>
      </c>
      <c r="BP8" s="1">
        <f t="shared" si="30"/>
        <v>491520</v>
      </c>
      <c r="BQ8" s="1"/>
      <c r="BR8" s="1"/>
      <c r="BS8" s="52">
        <f t="shared" si="31"/>
        <v>0</v>
      </c>
      <c r="BT8" s="1">
        <f t="shared" si="32"/>
        <v>0</v>
      </c>
      <c r="BU8" s="1">
        <f t="shared" si="33"/>
        <v>491520</v>
      </c>
      <c r="BV8" s="13">
        <v>0.2</v>
      </c>
      <c r="BW8" s="1">
        <f t="shared" si="34"/>
        <v>-98304</v>
      </c>
      <c r="BX8" s="1">
        <f t="shared" si="35"/>
        <v>393216</v>
      </c>
      <c r="BY8" s="10"/>
      <c r="BZ8" s="12">
        <v>8</v>
      </c>
      <c r="CA8" s="1">
        <f t="shared" si="36"/>
        <v>393216</v>
      </c>
      <c r="CB8" s="1"/>
      <c r="CC8" s="1"/>
      <c r="CD8" s="52">
        <f t="shared" si="37"/>
        <v>0</v>
      </c>
      <c r="CE8" s="1">
        <f t="shared" si="38"/>
        <v>0</v>
      </c>
      <c r="CF8" s="1">
        <f t="shared" si="39"/>
        <v>393216</v>
      </c>
      <c r="CG8" s="13">
        <v>0.2</v>
      </c>
      <c r="CH8" s="1">
        <f t="shared" si="40"/>
        <v>-78643.200000000012</v>
      </c>
      <c r="CI8" s="1">
        <f t="shared" si="41"/>
        <v>314572.79999999999</v>
      </c>
      <c r="CJ8" s="10"/>
      <c r="CK8" s="12">
        <v>8</v>
      </c>
      <c r="CL8" s="1">
        <f t="shared" si="42"/>
        <v>314572.79999999999</v>
      </c>
      <c r="CM8" s="1"/>
      <c r="CN8" s="1"/>
      <c r="CO8" s="52">
        <f t="shared" si="43"/>
        <v>0</v>
      </c>
      <c r="CP8" s="1">
        <f t="shared" si="44"/>
        <v>0</v>
      </c>
      <c r="CQ8" s="1">
        <f t="shared" si="45"/>
        <v>314572.79999999999</v>
      </c>
      <c r="CR8" s="13">
        <v>0.2</v>
      </c>
      <c r="CS8" s="1">
        <f t="shared" si="46"/>
        <v>-62914.559999999998</v>
      </c>
      <c r="CT8" s="1">
        <f t="shared" si="47"/>
        <v>251658.23999999999</v>
      </c>
      <c r="CU8" s="10"/>
      <c r="CV8" s="12">
        <v>8</v>
      </c>
      <c r="CW8" s="1">
        <f t="shared" si="48"/>
        <v>251658.23999999999</v>
      </c>
      <c r="CX8" s="1"/>
      <c r="CY8" s="1"/>
      <c r="CZ8" s="52">
        <f t="shared" si="49"/>
        <v>0</v>
      </c>
      <c r="DA8" s="1">
        <f t="shared" si="50"/>
        <v>0</v>
      </c>
      <c r="DB8" s="1">
        <f t="shared" si="51"/>
        <v>251658.23999999999</v>
      </c>
      <c r="DC8" s="13">
        <v>0.2</v>
      </c>
      <c r="DD8" s="1">
        <f t="shared" si="52"/>
        <v>-50331.648000000001</v>
      </c>
      <c r="DE8" s="1">
        <f t="shared" si="53"/>
        <v>201326.592</v>
      </c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</row>
    <row r="9" spans="1:126" ht="15" x14ac:dyDescent="0.25">
      <c r="A9" s="12">
        <v>10</v>
      </c>
      <c r="B9" s="1">
        <f>SUMIFS('BRZ SCH 8 Rates'!O:O,'BRZ SCH 8 Rates'!N:N,'AUC SCH 8 Accl CCA NO HALF YEAR'!A9)</f>
        <v>2560966.7560612275</v>
      </c>
      <c r="C9" s="1">
        <f>SUMIFS('ERZ SCH 8 Rates '!Q:Q,'ERZ SCH 8 Rates '!P:P,'AUC SCH 8 Accl CCA NO HALF YEAR'!A9)</f>
        <v>1404441</v>
      </c>
      <c r="D9" s="1">
        <f>SUMIFS('GRZ SCH 8 Rates'!Q:Q,'GRZ SCH 8 Rates'!P:P,'AUC SCH 8 Accl CCA NO HALF YEAR'!A9)</f>
        <v>573000</v>
      </c>
      <c r="E9" s="1">
        <f>SUMIFS('HRZ SCH 8 Rates'!Q:Q,'HRZ SCH 8 Rates'!P:P,'AUC SCH 8 Accl CCA NO HALF YEAR'!A9)</f>
        <v>1690000</v>
      </c>
      <c r="F9" s="1">
        <f>SUMIFS('PRZ SCH 8 Rates'!Q:Q,'PRZ SCH 8 Rates'!P:P,'AUC SCH 8 Accl CCA NO HALF YEAR'!A9)</f>
        <v>2365000</v>
      </c>
      <c r="G9" s="1">
        <f t="shared" si="0"/>
        <v>8593407.756061228</v>
      </c>
      <c r="H9" s="61" t="s">
        <v>51</v>
      </c>
      <c r="I9" s="62">
        <v>0.3</v>
      </c>
      <c r="J9" s="1"/>
      <c r="K9" s="1"/>
      <c r="L9" s="12">
        <v>10</v>
      </c>
      <c r="M9" s="1"/>
      <c r="N9" s="1"/>
      <c r="O9" s="1"/>
      <c r="P9" s="52">
        <f t="shared" si="1"/>
        <v>0</v>
      </c>
      <c r="Q9" s="1">
        <f t="shared" si="2"/>
        <v>0</v>
      </c>
      <c r="R9" s="1">
        <f t="shared" si="3"/>
        <v>0</v>
      </c>
      <c r="S9" s="13">
        <v>0.3</v>
      </c>
      <c r="T9" s="1">
        <f t="shared" si="4"/>
        <v>0</v>
      </c>
      <c r="U9" s="1">
        <f t="shared" si="5"/>
        <v>0</v>
      </c>
      <c r="W9" s="12">
        <v>10</v>
      </c>
      <c r="X9" s="1">
        <f t="shared" si="6"/>
        <v>0</v>
      </c>
      <c r="Y9" s="1"/>
      <c r="Z9" s="1"/>
      <c r="AA9" s="52">
        <f t="shared" si="7"/>
        <v>0</v>
      </c>
      <c r="AB9" s="1">
        <f t="shared" si="8"/>
        <v>0</v>
      </c>
      <c r="AC9" s="1">
        <f t="shared" si="9"/>
        <v>0</v>
      </c>
      <c r="AD9" s="13">
        <v>0.3</v>
      </c>
      <c r="AE9" s="1">
        <f t="shared" si="10"/>
        <v>0</v>
      </c>
      <c r="AF9" s="1">
        <f t="shared" si="11"/>
        <v>0</v>
      </c>
      <c r="AH9" s="12">
        <v>10</v>
      </c>
      <c r="AI9" s="1">
        <f t="shared" si="12"/>
        <v>0</v>
      </c>
      <c r="AJ9" s="1"/>
      <c r="AK9" s="1"/>
      <c r="AL9" s="52">
        <f t="shared" si="13"/>
        <v>0</v>
      </c>
      <c r="AM9" s="1">
        <f t="shared" si="14"/>
        <v>0</v>
      </c>
      <c r="AN9" s="1">
        <f t="shared" si="15"/>
        <v>0</v>
      </c>
      <c r="AO9" s="13">
        <v>0.3</v>
      </c>
      <c r="AP9" s="1">
        <f t="shared" si="16"/>
        <v>0</v>
      </c>
      <c r="AQ9" s="1">
        <f t="shared" si="17"/>
        <v>0</v>
      </c>
      <c r="AS9" s="12">
        <v>10</v>
      </c>
      <c r="AT9" s="1">
        <f t="shared" si="18"/>
        <v>0</v>
      </c>
      <c r="AU9" s="1"/>
      <c r="AV9" s="1"/>
      <c r="AW9" s="52">
        <f t="shared" si="19"/>
        <v>0</v>
      </c>
      <c r="AX9" s="1">
        <f t="shared" si="20"/>
        <v>0</v>
      </c>
      <c r="AY9" s="1">
        <f t="shared" si="21"/>
        <v>0</v>
      </c>
      <c r="AZ9" s="13">
        <v>0.3</v>
      </c>
      <c r="BA9" s="1">
        <f t="shared" si="22"/>
        <v>0</v>
      </c>
      <c r="BB9" s="1">
        <f t="shared" si="23"/>
        <v>0</v>
      </c>
      <c r="BD9" s="12">
        <v>10</v>
      </c>
      <c r="BE9" s="1">
        <f t="shared" si="24"/>
        <v>0</v>
      </c>
      <c r="BF9" s="1"/>
      <c r="BG9" s="1"/>
      <c r="BH9" s="52">
        <f t="shared" si="25"/>
        <v>0</v>
      </c>
      <c r="BI9" s="1">
        <f t="shared" si="26"/>
        <v>0</v>
      </c>
      <c r="BJ9" s="1">
        <f t="shared" si="27"/>
        <v>0</v>
      </c>
      <c r="BK9" s="13">
        <v>0.3</v>
      </c>
      <c r="BL9" s="1">
        <f t="shared" si="28"/>
        <v>0</v>
      </c>
      <c r="BM9" s="1">
        <f t="shared" si="29"/>
        <v>0</v>
      </c>
      <c r="BN9" s="10"/>
      <c r="BO9" s="12">
        <v>10</v>
      </c>
      <c r="BP9" s="1">
        <f t="shared" si="30"/>
        <v>0</v>
      </c>
      <c r="BQ9" s="1"/>
      <c r="BR9" s="1"/>
      <c r="BS9" s="52">
        <f t="shared" si="31"/>
        <v>0</v>
      </c>
      <c r="BT9" s="1">
        <f t="shared" si="32"/>
        <v>0</v>
      </c>
      <c r="BU9" s="1">
        <f t="shared" si="33"/>
        <v>0</v>
      </c>
      <c r="BV9" s="13">
        <v>0.3</v>
      </c>
      <c r="BW9" s="1">
        <f t="shared" si="34"/>
        <v>0</v>
      </c>
      <c r="BX9" s="1">
        <f t="shared" si="35"/>
        <v>0</v>
      </c>
      <c r="BY9" s="10"/>
      <c r="BZ9" s="12">
        <v>10</v>
      </c>
      <c r="CA9" s="1">
        <f t="shared" si="36"/>
        <v>0</v>
      </c>
      <c r="CB9" s="1"/>
      <c r="CC9" s="1"/>
      <c r="CD9" s="52">
        <f t="shared" si="37"/>
        <v>0</v>
      </c>
      <c r="CE9" s="1">
        <f t="shared" si="38"/>
        <v>0</v>
      </c>
      <c r="CF9" s="1">
        <f t="shared" si="39"/>
        <v>0</v>
      </c>
      <c r="CG9" s="13">
        <v>0.3</v>
      </c>
      <c r="CH9" s="1">
        <f t="shared" si="40"/>
        <v>0</v>
      </c>
      <c r="CI9" s="1">
        <f t="shared" si="41"/>
        <v>0</v>
      </c>
      <c r="CJ9" s="10"/>
      <c r="CK9" s="12">
        <v>10</v>
      </c>
      <c r="CL9" s="1">
        <f t="shared" si="42"/>
        <v>0</v>
      </c>
      <c r="CM9" s="1"/>
      <c r="CN9" s="1"/>
      <c r="CO9" s="52">
        <f t="shared" si="43"/>
        <v>0</v>
      </c>
      <c r="CP9" s="1">
        <f t="shared" si="44"/>
        <v>0</v>
      </c>
      <c r="CQ9" s="1">
        <f t="shared" si="45"/>
        <v>0</v>
      </c>
      <c r="CR9" s="13">
        <v>0.3</v>
      </c>
      <c r="CS9" s="1">
        <f t="shared" si="46"/>
        <v>0</v>
      </c>
      <c r="CT9" s="1">
        <f t="shared" si="47"/>
        <v>0</v>
      </c>
      <c r="CU9" s="10"/>
      <c r="CV9" s="12">
        <v>10</v>
      </c>
      <c r="CW9" s="1">
        <f t="shared" si="48"/>
        <v>0</v>
      </c>
      <c r="CX9" s="1"/>
      <c r="CY9" s="1"/>
      <c r="CZ9" s="52">
        <f t="shared" si="49"/>
        <v>0</v>
      </c>
      <c r="DA9" s="1">
        <f t="shared" si="50"/>
        <v>0</v>
      </c>
      <c r="DB9" s="1">
        <f t="shared" si="51"/>
        <v>0</v>
      </c>
      <c r="DC9" s="13">
        <v>0.3</v>
      </c>
      <c r="DD9" s="1">
        <f t="shared" si="52"/>
        <v>0</v>
      </c>
      <c r="DE9" s="1">
        <f t="shared" si="53"/>
        <v>0</v>
      </c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</row>
    <row r="10" spans="1:126" ht="15" x14ac:dyDescent="0.25">
      <c r="A10" s="12">
        <v>10.1</v>
      </c>
      <c r="B10" s="1">
        <f>SUMIFS('BRZ SCH 8 Rates'!O:O,'BRZ SCH 8 Rates'!N:N,'AUC SCH 8 Accl CCA NO HALF YEAR'!A10)</f>
        <v>0</v>
      </c>
      <c r="C10" s="1">
        <f>SUMIFS('ERZ SCH 8 Rates '!Q:Q,'ERZ SCH 8 Rates '!P:P,'AUC SCH 8 Accl CCA NO HALF YEAR'!A10)</f>
        <v>67800</v>
      </c>
      <c r="D10" s="1">
        <f>SUMIFS('GRZ SCH 8 Rates'!Q:Q,'GRZ SCH 8 Rates'!P:P,'AUC SCH 8 Accl CCA NO HALF YEAR'!A10)</f>
        <v>0</v>
      </c>
      <c r="E10" s="1">
        <f>SUMIFS('HRZ SCH 8 Rates'!Q:Q,'HRZ SCH 8 Rates'!P:P,'AUC SCH 8 Accl CCA NO HALF YEAR'!A10)</f>
        <v>0</v>
      </c>
      <c r="F10" s="1">
        <f>SUMIFS('PRZ SCH 8 Rates'!Q:Q,'PRZ SCH 8 Rates'!P:P,'AUC SCH 8 Accl CCA NO HALF YEAR'!A10)</f>
        <v>0</v>
      </c>
      <c r="G10" s="1">
        <f t="shared" si="0"/>
        <v>67800</v>
      </c>
      <c r="H10" s="61" t="s">
        <v>51</v>
      </c>
      <c r="I10" s="62">
        <v>0.3</v>
      </c>
      <c r="J10" s="1"/>
      <c r="K10" s="1"/>
      <c r="L10" s="12">
        <v>10.1</v>
      </c>
      <c r="M10" s="1"/>
      <c r="N10" s="1"/>
      <c r="O10" s="1"/>
      <c r="P10" s="52">
        <f t="shared" si="1"/>
        <v>0</v>
      </c>
      <c r="Q10" s="1">
        <f t="shared" si="2"/>
        <v>0</v>
      </c>
      <c r="R10" s="1">
        <f t="shared" si="3"/>
        <v>0</v>
      </c>
      <c r="S10" s="13">
        <v>0.3</v>
      </c>
      <c r="T10" s="1">
        <f t="shared" si="4"/>
        <v>0</v>
      </c>
      <c r="U10" s="1">
        <f t="shared" si="5"/>
        <v>0</v>
      </c>
      <c r="W10" s="12">
        <v>10.1</v>
      </c>
      <c r="X10" s="1">
        <f t="shared" si="6"/>
        <v>0</v>
      </c>
      <c r="Y10" s="1"/>
      <c r="Z10" s="1"/>
      <c r="AA10" s="52">
        <f t="shared" si="7"/>
        <v>0</v>
      </c>
      <c r="AB10" s="1">
        <f t="shared" si="8"/>
        <v>0</v>
      </c>
      <c r="AC10" s="1">
        <f t="shared" si="9"/>
        <v>0</v>
      </c>
      <c r="AD10" s="13">
        <v>0.3</v>
      </c>
      <c r="AE10" s="1">
        <f t="shared" si="10"/>
        <v>0</v>
      </c>
      <c r="AF10" s="1">
        <f t="shared" si="11"/>
        <v>0</v>
      </c>
      <c r="AH10" s="12">
        <v>10.1</v>
      </c>
      <c r="AI10" s="1">
        <f t="shared" si="12"/>
        <v>0</v>
      </c>
      <c r="AJ10" s="1"/>
      <c r="AK10" s="1"/>
      <c r="AL10" s="52">
        <f t="shared" si="13"/>
        <v>0</v>
      </c>
      <c r="AM10" s="1">
        <f t="shared" si="14"/>
        <v>0</v>
      </c>
      <c r="AN10" s="1">
        <f t="shared" si="15"/>
        <v>0</v>
      </c>
      <c r="AO10" s="13">
        <v>0.3</v>
      </c>
      <c r="AP10" s="1">
        <f t="shared" si="16"/>
        <v>0</v>
      </c>
      <c r="AQ10" s="1">
        <f t="shared" si="17"/>
        <v>0</v>
      </c>
      <c r="AS10" s="12">
        <v>10.1</v>
      </c>
      <c r="AT10" s="1">
        <f t="shared" si="18"/>
        <v>0</v>
      </c>
      <c r="AU10" s="1"/>
      <c r="AV10" s="1"/>
      <c r="AW10" s="52">
        <f t="shared" si="19"/>
        <v>0</v>
      </c>
      <c r="AX10" s="1">
        <f t="shared" si="20"/>
        <v>0</v>
      </c>
      <c r="AY10" s="1">
        <f t="shared" si="21"/>
        <v>0</v>
      </c>
      <c r="AZ10" s="13">
        <v>0.3</v>
      </c>
      <c r="BA10" s="1">
        <f t="shared" si="22"/>
        <v>0</v>
      </c>
      <c r="BB10" s="1">
        <f t="shared" si="23"/>
        <v>0</v>
      </c>
      <c r="BD10" s="12">
        <v>10.1</v>
      </c>
      <c r="BE10" s="1">
        <f t="shared" si="24"/>
        <v>0</v>
      </c>
      <c r="BF10" s="1"/>
      <c r="BG10" s="1"/>
      <c r="BH10" s="52">
        <f t="shared" si="25"/>
        <v>0</v>
      </c>
      <c r="BI10" s="1">
        <f t="shared" si="26"/>
        <v>0</v>
      </c>
      <c r="BJ10" s="1">
        <f t="shared" si="27"/>
        <v>0</v>
      </c>
      <c r="BK10" s="13">
        <v>0.3</v>
      </c>
      <c r="BL10" s="1">
        <f t="shared" si="28"/>
        <v>0</v>
      </c>
      <c r="BM10" s="1">
        <f t="shared" si="29"/>
        <v>0</v>
      </c>
      <c r="BN10" s="10"/>
      <c r="BO10" s="12">
        <v>10.1</v>
      </c>
      <c r="BP10" s="1">
        <f t="shared" si="30"/>
        <v>0</v>
      </c>
      <c r="BQ10" s="1"/>
      <c r="BR10" s="1"/>
      <c r="BS10" s="52">
        <f t="shared" si="31"/>
        <v>0</v>
      </c>
      <c r="BT10" s="1">
        <f t="shared" si="32"/>
        <v>0</v>
      </c>
      <c r="BU10" s="1">
        <f t="shared" si="33"/>
        <v>0</v>
      </c>
      <c r="BV10" s="13">
        <v>0.3</v>
      </c>
      <c r="BW10" s="1">
        <f t="shared" si="34"/>
        <v>0</v>
      </c>
      <c r="BX10" s="1">
        <f t="shared" si="35"/>
        <v>0</v>
      </c>
      <c r="BY10" s="10"/>
      <c r="BZ10" s="12">
        <v>10.1</v>
      </c>
      <c r="CA10" s="1">
        <f t="shared" si="36"/>
        <v>0</v>
      </c>
      <c r="CB10" s="1"/>
      <c r="CC10" s="1"/>
      <c r="CD10" s="52">
        <f t="shared" si="37"/>
        <v>0</v>
      </c>
      <c r="CE10" s="1">
        <f t="shared" si="38"/>
        <v>0</v>
      </c>
      <c r="CF10" s="1">
        <f t="shared" si="39"/>
        <v>0</v>
      </c>
      <c r="CG10" s="13">
        <v>0.3</v>
      </c>
      <c r="CH10" s="1">
        <f t="shared" si="40"/>
        <v>0</v>
      </c>
      <c r="CI10" s="1">
        <f t="shared" si="41"/>
        <v>0</v>
      </c>
      <c r="CJ10" s="10"/>
      <c r="CK10" s="12">
        <v>10.1</v>
      </c>
      <c r="CL10" s="1">
        <f t="shared" si="42"/>
        <v>0</v>
      </c>
      <c r="CM10" s="1"/>
      <c r="CN10" s="1"/>
      <c r="CO10" s="52">
        <f t="shared" si="43"/>
        <v>0</v>
      </c>
      <c r="CP10" s="1">
        <f t="shared" si="44"/>
        <v>0</v>
      </c>
      <c r="CQ10" s="1">
        <f t="shared" si="45"/>
        <v>0</v>
      </c>
      <c r="CR10" s="13">
        <v>0.3</v>
      </c>
      <c r="CS10" s="1">
        <f t="shared" si="46"/>
        <v>0</v>
      </c>
      <c r="CT10" s="1">
        <f t="shared" si="47"/>
        <v>0</v>
      </c>
      <c r="CU10" s="10"/>
      <c r="CV10" s="12">
        <v>10.1</v>
      </c>
      <c r="CW10" s="1">
        <f t="shared" si="48"/>
        <v>0</v>
      </c>
      <c r="CX10" s="1"/>
      <c r="CY10" s="1"/>
      <c r="CZ10" s="52">
        <f t="shared" si="49"/>
        <v>0</v>
      </c>
      <c r="DA10" s="1">
        <f t="shared" si="50"/>
        <v>0</v>
      </c>
      <c r="DB10" s="1">
        <f t="shared" si="51"/>
        <v>0</v>
      </c>
      <c r="DC10" s="13">
        <v>0.3</v>
      </c>
      <c r="DD10" s="1">
        <f t="shared" si="52"/>
        <v>0</v>
      </c>
      <c r="DE10" s="1">
        <f t="shared" si="53"/>
        <v>0</v>
      </c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</row>
    <row r="11" spans="1:126" ht="15" x14ac:dyDescent="0.25">
      <c r="A11" s="12">
        <v>12</v>
      </c>
      <c r="B11" s="1">
        <f>SUMIFS('BRZ SCH 8 Rates'!O:O,'BRZ SCH 8 Rates'!N:N,'AUC SCH 8 Accl CCA NO HALF YEAR'!A11)</f>
        <v>218860.16574736917</v>
      </c>
      <c r="C11" s="1">
        <f>SUMIFS('ERZ SCH 8 Rates '!Q:Q,'ERZ SCH 8 Rates '!P:P,'AUC SCH 8 Accl CCA NO HALF YEAR'!A11)</f>
        <v>3322829</v>
      </c>
      <c r="D11" s="1">
        <f>SUMIFS('GRZ SCH 8 Rates'!Q:Q,'GRZ SCH 8 Rates'!P:P,'AUC SCH 8 Accl CCA NO HALF YEAR'!A11)</f>
        <v>93000</v>
      </c>
      <c r="E11" s="1">
        <f>SUMIFS('HRZ SCH 8 Rates'!Q:Q,'HRZ SCH 8 Rates'!P:P,'AUC SCH 8 Accl CCA NO HALF YEAR'!A11)</f>
        <v>689500.00480000826</v>
      </c>
      <c r="F11" s="1">
        <f>SUMIFS('PRZ SCH 8 Rates'!Q:Q,'PRZ SCH 8 Rates'!P:P,'AUC SCH 8 Accl CCA NO HALF YEAR'!A11)</f>
        <v>9123900</v>
      </c>
      <c r="G11" s="1">
        <f t="shared" si="0"/>
        <v>13448089.170547377</v>
      </c>
      <c r="H11" s="61" t="s">
        <v>51</v>
      </c>
      <c r="I11" s="62">
        <v>1</v>
      </c>
      <c r="J11" s="1"/>
      <c r="K11" s="1"/>
      <c r="L11" s="12">
        <v>12</v>
      </c>
      <c r="M11" s="1"/>
      <c r="N11" s="1"/>
      <c r="O11" s="1"/>
      <c r="P11" s="52">
        <f t="shared" si="1"/>
        <v>0</v>
      </c>
      <c r="Q11" s="1">
        <f t="shared" si="2"/>
        <v>0</v>
      </c>
      <c r="R11" s="1">
        <f t="shared" si="3"/>
        <v>0</v>
      </c>
      <c r="S11" s="13">
        <v>1</v>
      </c>
      <c r="T11" s="1">
        <f>-P11</f>
        <v>0</v>
      </c>
      <c r="U11" s="1">
        <f t="shared" si="5"/>
        <v>0</v>
      </c>
      <c r="W11" s="12">
        <v>12</v>
      </c>
      <c r="X11" s="1">
        <f t="shared" si="6"/>
        <v>0</v>
      </c>
      <c r="Y11" s="1"/>
      <c r="Z11" s="1"/>
      <c r="AA11" s="52">
        <f t="shared" si="7"/>
        <v>0</v>
      </c>
      <c r="AB11" s="1">
        <f t="shared" si="8"/>
        <v>0</v>
      </c>
      <c r="AC11" s="1">
        <f t="shared" si="9"/>
        <v>0</v>
      </c>
      <c r="AD11" s="13">
        <v>1</v>
      </c>
      <c r="AE11" s="1">
        <f t="shared" si="10"/>
        <v>0</v>
      </c>
      <c r="AF11" s="1">
        <f t="shared" si="11"/>
        <v>0</v>
      </c>
      <c r="AH11" s="12">
        <v>12</v>
      </c>
      <c r="AI11" s="1">
        <f t="shared" si="12"/>
        <v>0</v>
      </c>
      <c r="AJ11" s="1"/>
      <c r="AK11" s="1"/>
      <c r="AL11" s="52">
        <f t="shared" si="13"/>
        <v>0</v>
      </c>
      <c r="AM11" s="1">
        <f t="shared" si="14"/>
        <v>0</v>
      </c>
      <c r="AN11" s="1">
        <f t="shared" si="15"/>
        <v>0</v>
      </c>
      <c r="AO11" s="13">
        <v>1</v>
      </c>
      <c r="AP11" s="1">
        <f t="shared" si="16"/>
        <v>0</v>
      </c>
      <c r="AQ11" s="1">
        <f t="shared" si="17"/>
        <v>0</v>
      </c>
      <c r="AS11" s="12">
        <v>12</v>
      </c>
      <c r="AT11" s="1">
        <f t="shared" si="18"/>
        <v>0</v>
      </c>
      <c r="AU11" s="1"/>
      <c r="AV11" s="1"/>
      <c r="AW11" s="52">
        <f t="shared" si="19"/>
        <v>0</v>
      </c>
      <c r="AX11" s="1">
        <f t="shared" si="20"/>
        <v>0</v>
      </c>
      <c r="AY11" s="1">
        <f t="shared" si="21"/>
        <v>0</v>
      </c>
      <c r="AZ11" s="13">
        <v>1</v>
      </c>
      <c r="BA11" s="1">
        <f t="shared" si="22"/>
        <v>0</v>
      </c>
      <c r="BB11" s="1">
        <f t="shared" si="23"/>
        <v>0</v>
      </c>
      <c r="BD11" s="12">
        <v>12</v>
      </c>
      <c r="BE11" s="1">
        <f t="shared" si="24"/>
        <v>0</v>
      </c>
      <c r="BF11" s="1"/>
      <c r="BG11" s="1"/>
      <c r="BH11" s="52">
        <f t="shared" si="25"/>
        <v>0</v>
      </c>
      <c r="BI11" s="1">
        <f t="shared" si="26"/>
        <v>0</v>
      </c>
      <c r="BJ11" s="1">
        <f t="shared" si="27"/>
        <v>0</v>
      </c>
      <c r="BK11" s="13">
        <v>1</v>
      </c>
      <c r="BL11" s="1">
        <f t="shared" si="28"/>
        <v>0</v>
      </c>
      <c r="BM11" s="1">
        <f t="shared" si="29"/>
        <v>0</v>
      </c>
      <c r="BN11" s="10"/>
      <c r="BO11" s="12">
        <v>12</v>
      </c>
      <c r="BP11" s="1">
        <f t="shared" si="30"/>
        <v>0</v>
      </c>
      <c r="BQ11" s="1"/>
      <c r="BR11" s="1"/>
      <c r="BS11" s="52">
        <f t="shared" si="31"/>
        <v>0</v>
      </c>
      <c r="BT11" s="1">
        <f t="shared" si="32"/>
        <v>0</v>
      </c>
      <c r="BU11" s="1">
        <f t="shared" si="33"/>
        <v>0</v>
      </c>
      <c r="BV11" s="13">
        <v>1</v>
      </c>
      <c r="BW11" s="1">
        <f t="shared" si="34"/>
        <v>0</v>
      </c>
      <c r="BX11" s="1">
        <f t="shared" si="35"/>
        <v>0</v>
      </c>
      <c r="BY11" s="10"/>
      <c r="BZ11" s="12">
        <v>12</v>
      </c>
      <c r="CA11" s="1">
        <f t="shared" si="36"/>
        <v>0</v>
      </c>
      <c r="CB11" s="1"/>
      <c r="CC11" s="1"/>
      <c r="CD11" s="52">
        <f t="shared" si="37"/>
        <v>0</v>
      </c>
      <c r="CE11" s="1">
        <f t="shared" si="38"/>
        <v>0</v>
      </c>
      <c r="CF11" s="1">
        <f t="shared" si="39"/>
        <v>0</v>
      </c>
      <c r="CG11" s="13">
        <v>1</v>
      </c>
      <c r="CH11" s="1">
        <f t="shared" si="40"/>
        <v>0</v>
      </c>
      <c r="CI11" s="1">
        <f t="shared" si="41"/>
        <v>0</v>
      </c>
      <c r="CJ11" s="10"/>
      <c r="CK11" s="12">
        <v>12</v>
      </c>
      <c r="CL11" s="1">
        <f t="shared" si="42"/>
        <v>0</v>
      </c>
      <c r="CM11" s="1"/>
      <c r="CN11" s="1"/>
      <c r="CO11" s="52">
        <f t="shared" si="43"/>
        <v>0</v>
      </c>
      <c r="CP11" s="1">
        <f t="shared" si="44"/>
        <v>0</v>
      </c>
      <c r="CQ11" s="1">
        <f t="shared" si="45"/>
        <v>0</v>
      </c>
      <c r="CR11" s="13">
        <v>1</v>
      </c>
      <c r="CS11" s="1">
        <f t="shared" si="46"/>
        <v>0</v>
      </c>
      <c r="CT11" s="1">
        <f t="shared" si="47"/>
        <v>0</v>
      </c>
      <c r="CU11" s="10"/>
      <c r="CV11" s="12">
        <v>12</v>
      </c>
      <c r="CW11" s="1">
        <f t="shared" si="48"/>
        <v>0</v>
      </c>
      <c r="CX11" s="1"/>
      <c r="CY11" s="1"/>
      <c r="CZ11" s="52">
        <f t="shared" si="49"/>
        <v>0</v>
      </c>
      <c r="DA11" s="1">
        <f t="shared" si="50"/>
        <v>0</v>
      </c>
      <c r="DB11" s="1">
        <f t="shared" si="51"/>
        <v>0</v>
      </c>
      <c r="DC11" s="13">
        <v>1</v>
      </c>
      <c r="DD11" s="1">
        <f t="shared" si="52"/>
        <v>0</v>
      </c>
      <c r="DE11" s="1">
        <f t="shared" si="53"/>
        <v>0</v>
      </c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</row>
    <row r="12" spans="1:126" ht="15" x14ac:dyDescent="0.25">
      <c r="A12" s="12" t="s">
        <v>52</v>
      </c>
      <c r="B12" s="1">
        <f>SUMIFS('BRZ SCH 8 Rates'!O:O,'BRZ SCH 8 Rates'!N:N,'AUC SCH 8 Accl CCA NO HALF YEAR'!A12)</f>
        <v>0</v>
      </c>
      <c r="C12" s="1">
        <f>SUMIFS('ERZ SCH 8 Rates '!Q:Q,'ERZ SCH 8 Rates '!P:P,'AUC SCH 8 Accl CCA NO HALF YEAR'!A12)</f>
        <v>0</v>
      </c>
      <c r="D12" s="1">
        <f>SUMIFS('GRZ SCH 8 Rates'!Q:Q,'GRZ SCH 8 Rates'!P:P,'AUC SCH 8 Accl CCA NO HALF YEAR'!A12)</f>
        <v>0</v>
      </c>
      <c r="E12" s="1">
        <f>SUMIFS('HRZ SCH 8 Rates'!Q:Q,'HRZ SCH 8 Rates'!P:P,'AUC SCH 8 Accl CCA NO HALF YEAR'!A12)</f>
        <v>0</v>
      </c>
      <c r="F12" s="1">
        <f>SUMIFS('PRZ SCH 8 Rates'!Q:Q,'PRZ SCH 8 Rates'!P:P,'AUC SCH 8 Accl CCA NO HALF YEAR'!A12)</f>
        <v>0</v>
      </c>
      <c r="G12" s="1">
        <f t="shared" si="0"/>
        <v>0</v>
      </c>
      <c r="H12" s="1"/>
      <c r="I12" s="1"/>
      <c r="J12" s="1"/>
      <c r="K12" s="1"/>
      <c r="L12" s="12" t="s">
        <v>52</v>
      </c>
      <c r="M12" s="1"/>
      <c r="N12" s="1"/>
      <c r="O12" s="1"/>
      <c r="P12" s="52">
        <f t="shared" si="1"/>
        <v>0</v>
      </c>
      <c r="Q12" s="1">
        <f t="shared" si="2"/>
        <v>0</v>
      </c>
      <c r="R12" s="1">
        <f t="shared" si="3"/>
        <v>0</v>
      </c>
      <c r="S12" s="13"/>
      <c r="T12" s="1">
        <f t="shared" si="4"/>
        <v>0</v>
      </c>
      <c r="U12" s="1">
        <f t="shared" si="5"/>
        <v>0</v>
      </c>
      <c r="W12" s="12" t="s">
        <v>52</v>
      </c>
      <c r="X12" s="1">
        <f t="shared" si="6"/>
        <v>0</v>
      </c>
      <c r="Y12" s="1"/>
      <c r="Z12" s="1"/>
      <c r="AA12" s="52">
        <f t="shared" si="7"/>
        <v>0</v>
      </c>
      <c r="AB12" s="1">
        <f t="shared" si="8"/>
        <v>0</v>
      </c>
      <c r="AC12" s="1">
        <f t="shared" si="9"/>
        <v>0</v>
      </c>
      <c r="AD12" s="13"/>
      <c r="AE12" s="1">
        <f t="shared" si="10"/>
        <v>0</v>
      </c>
      <c r="AF12" s="1">
        <f t="shared" si="11"/>
        <v>0</v>
      </c>
      <c r="AH12" s="12" t="s">
        <v>52</v>
      </c>
      <c r="AI12" s="1">
        <f t="shared" si="12"/>
        <v>0</v>
      </c>
      <c r="AJ12" s="1"/>
      <c r="AK12" s="1"/>
      <c r="AL12" s="52">
        <f t="shared" si="13"/>
        <v>0</v>
      </c>
      <c r="AM12" s="1">
        <f t="shared" si="14"/>
        <v>0</v>
      </c>
      <c r="AN12" s="1">
        <f t="shared" si="15"/>
        <v>0</v>
      </c>
      <c r="AO12" s="13"/>
      <c r="AP12" s="1">
        <f t="shared" si="16"/>
        <v>0</v>
      </c>
      <c r="AQ12" s="1">
        <f t="shared" si="17"/>
        <v>0</v>
      </c>
      <c r="AS12" s="12" t="s">
        <v>52</v>
      </c>
      <c r="AT12" s="1">
        <f t="shared" si="18"/>
        <v>0</v>
      </c>
      <c r="AU12" s="1"/>
      <c r="AV12" s="1"/>
      <c r="AW12" s="52">
        <f t="shared" si="19"/>
        <v>0</v>
      </c>
      <c r="AX12" s="1">
        <f t="shared" si="20"/>
        <v>0</v>
      </c>
      <c r="AY12" s="1">
        <f t="shared" si="21"/>
        <v>0</v>
      </c>
      <c r="AZ12" s="13"/>
      <c r="BA12" s="1">
        <f t="shared" si="22"/>
        <v>0</v>
      </c>
      <c r="BB12" s="1">
        <f t="shared" si="23"/>
        <v>0</v>
      </c>
      <c r="BD12" s="12" t="s">
        <v>52</v>
      </c>
      <c r="BE12" s="1">
        <f t="shared" si="24"/>
        <v>0</v>
      </c>
      <c r="BF12" s="1"/>
      <c r="BG12" s="1"/>
      <c r="BH12" s="52">
        <f t="shared" si="25"/>
        <v>0</v>
      </c>
      <c r="BI12" s="1">
        <f t="shared" si="26"/>
        <v>0</v>
      </c>
      <c r="BJ12" s="1">
        <f t="shared" si="27"/>
        <v>0</v>
      </c>
      <c r="BK12" s="13"/>
      <c r="BL12" s="1">
        <f t="shared" si="28"/>
        <v>0</v>
      </c>
      <c r="BM12" s="1">
        <f t="shared" si="29"/>
        <v>0</v>
      </c>
      <c r="BN12" s="10"/>
      <c r="BO12" s="12" t="s">
        <v>52</v>
      </c>
      <c r="BP12" s="1">
        <f t="shared" si="30"/>
        <v>0</v>
      </c>
      <c r="BQ12" s="1"/>
      <c r="BR12" s="1"/>
      <c r="BS12" s="52">
        <f t="shared" si="31"/>
        <v>0</v>
      </c>
      <c r="BT12" s="1">
        <f t="shared" si="32"/>
        <v>0</v>
      </c>
      <c r="BU12" s="1">
        <f t="shared" si="33"/>
        <v>0</v>
      </c>
      <c r="BV12" s="13"/>
      <c r="BW12" s="1">
        <f t="shared" si="34"/>
        <v>0</v>
      </c>
      <c r="BX12" s="1">
        <f t="shared" si="35"/>
        <v>0</v>
      </c>
      <c r="BY12" s="10"/>
      <c r="BZ12" s="12" t="s">
        <v>52</v>
      </c>
      <c r="CA12" s="1">
        <f t="shared" si="36"/>
        <v>0</v>
      </c>
      <c r="CB12" s="1"/>
      <c r="CC12" s="1"/>
      <c r="CD12" s="52">
        <f t="shared" si="37"/>
        <v>0</v>
      </c>
      <c r="CE12" s="1">
        <f t="shared" si="38"/>
        <v>0</v>
      </c>
      <c r="CF12" s="1">
        <f t="shared" si="39"/>
        <v>0</v>
      </c>
      <c r="CG12" s="13"/>
      <c r="CH12" s="1">
        <f t="shared" si="40"/>
        <v>0</v>
      </c>
      <c r="CI12" s="1">
        <f t="shared" si="41"/>
        <v>0</v>
      </c>
      <c r="CJ12" s="10"/>
      <c r="CK12" s="12" t="s">
        <v>52</v>
      </c>
      <c r="CL12" s="1">
        <f t="shared" si="42"/>
        <v>0</v>
      </c>
      <c r="CM12" s="1"/>
      <c r="CN12" s="1"/>
      <c r="CO12" s="52">
        <f t="shared" si="43"/>
        <v>0</v>
      </c>
      <c r="CP12" s="1">
        <f t="shared" si="44"/>
        <v>0</v>
      </c>
      <c r="CQ12" s="1">
        <f t="shared" si="45"/>
        <v>0</v>
      </c>
      <c r="CR12" s="13"/>
      <c r="CS12" s="1">
        <f t="shared" si="46"/>
        <v>0</v>
      </c>
      <c r="CT12" s="1">
        <f t="shared" si="47"/>
        <v>0</v>
      </c>
      <c r="CU12" s="10"/>
      <c r="CV12" s="12" t="s">
        <v>52</v>
      </c>
      <c r="CW12" s="1">
        <f t="shared" si="48"/>
        <v>0</v>
      </c>
      <c r="CX12" s="1"/>
      <c r="CY12" s="1"/>
      <c r="CZ12" s="52">
        <f t="shared" si="49"/>
        <v>0</v>
      </c>
      <c r="DA12" s="1">
        <f t="shared" si="50"/>
        <v>0</v>
      </c>
      <c r="DB12" s="1">
        <f t="shared" si="51"/>
        <v>0</v>
      </c>
      <c r="DC12" s="13"/>
      <c r="DD12" s="1">
        <f t="shared" si="52"/>
        <v>0</v>
      </c>
      <c r="DE12" s="1">
        <f t="shared" si="53"/>
        <v>0</v>
      </c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</row>
    <row r="13" spans="1:126" ht="15" x14ac:dyDescent="0.25">
      <c r="A13" s="12" t="s">
        <v>53</v>
      </c>
      <c r="B13" s="1">
        <f>SUMIFS('BRZ SCH 8 Rates'!O:O,'BRZ SCH 8 Rates'!N:N,'AUC SCH 8 Accl CCA NO HALF YEAR'!A13)</f>
        <v>0</v>
      </c>
      <c r="C13" s="1">
        <f>SUMIFS('ERZ SCH 8 Rates '!Q:Q,'ERZ SCH 8 Rates '!P:P,'AUC SCH 8 Accl CCA NO HALF YEAR'!A13)</f>
        <v>0</v>
      </c>
      <c r="D13" s="1">
        <f>SUMIFS('GRZ SCH 8 Rates'!Q:Q,'GRZ SCH 8 Rates'!P:P,'AUC SCH 8 Accl CCA NO HALF YEAR'!A13)</f>
        <v>0</v>
      </c>
      <c r="E13" s="1">
        <f>SUMIFS('HRZ SCH 8 Rates'!Q:Q,'HRZ SCH 8 Rates'!P:P,'AUC SCH 8 Accl CCA NO HALF YEAR'!A13)</f>
        <v>0</v>
      </c>
      <c r="F13" s="1">
        <f>SUMIFS('PRZ SCH 8 Rates'!Q:Q,'PRZ SCH 8 Rates'!P:P,'AUC SCH 8 Accl CCA NO HALF YEAR'!A13)</f>
        <v>0</v>
      </c>
      <c r="G13" s="1">
        <f t="shared" si="0"/>
        <v>0</v>
      </c>
      <c r="H13" s="1"/>
      <c r="I13" s="1"/>
      <c r="J13" s="1"/>
      <c r="K13" s="1"/>
      <c r="L13" s="12" t="s">
        <v>53</v>
      </c>
      <c r="M13" s="1"/>
      <c r="N13" s="1"/>
      <c r="O13" s="1"/>
      <c r="P13" s="52">
        <f t="shared" si="1"/>
        <v>0</v>
      </c>
      <c r="Q13" s="1">
        <f t="shared" si="2"/>
        <v>0</v>
      </c>
      <c r="R13" s="1">
        <f t="shared" si="3"/>
        <v>0</v>
      </c>
      <c r="S13" s="13"/>
      <c r="T13" s="1">
        <f t="shared" si="4"/>
        <v>0</v>
      </c>
      <c r="U13" s="1">
        <f t="shared" si="5"/>
        <v>0</v>
      </c>
      <c r="W13" s="12" t="s">
        <v>53</v>
      </c>
      <c r="X13" s="1">
        <f t="shared" si="6"/>
        <v>0</v>
      </c>
      <c r="Y13" s="1"/>
      <c r="Z13" s="1"/>
      <c r="AA13" s="52">
        <f t="shared" si="7"/>
        <v>0</v>
      </c>
      <c r="AB13" s="1">
        <f t="shared" si="8"/>
        <v>0</v>
      </c>
      <c r="AC13" s="1">
        <f t="shared" si="9"/>
        <v>0</v>
      </c>
      <c r="AD13" s="13"/>
      <c r="AE13" s="1">
        <f t="shared" si="10"/>
        <v>0</v>
      </c>
      <c r="AF13" s="1">
        <f t="shared" si="11"/>
        <v>0</v>
      </c>
      <c r="AH13" s="12" t="s">
        <v>53</v>
      </c>
      <c r="AI13" s="1">
        <f t="shared" si="12"/>
        <v>0</v>
      </c>
      <c r="AJ13" s="1"/>
      <c r="AK13" s="1"/>
      <c r="AL13" s="52">
        <f t="shared" si="13"/>
        <v>0</v>
      </c>
      <c r="AM13" s="1">
        <f t="shared" si="14"/>
        <v>0</v>
      </c>
      <c r="AN13" s="1">
        <f t="shared" si="15"/>
        <v>0</v>
      </c>
      <c r="AO13" s="13"/>
      <c r="AP13" s="1">
        <f t="shared" si="16"/>
        <v>0</v>
      </c>
      <c r="AQ13" s="1">
        <f t="shared" si="17"/>
        <v>0</v>
      </c>
      <c r="AS13" s="12" t="s">
        <v>53</v>
      </c>
      <c r="AT13" s="1">
        <f t="shared" si="18"/>
        <v>0</v>
      </c>
      <c r="AU13" s="1"/>
      <c r="AV13" s="1"/>
      <c r="AW13" s="52">
        <f t="shared" si="19"/>
        <v>0</v>
      </c>
      <c r="AX13" s="1">
        <f t="shared" si="20"/>
        <v>0</v>
      </c>
      <c r="AY13" s="1">
        <f t="shared" si="21"/>
        <v>0</v>
      </c>
      <c r="AZ13" s="13"/>
      <c r="BA13" s="1">
        <f t="shared" si="22"/>
        <v>0</v>
      </c>
      <c r="BB13" s="1">
        <f t="shared" si="23"/>
        <v>0</v>
      </c>
      <c r="BD13" s="12" t="s">
        <v>53</v>
      </c>
      <c r="BE13" s="1">
        <f t="shared" si="24"/>
        <v>0</v>
      </c>
      <c r="BF13" s="1"/>
      <c r="BG13" s="1"/>
      <c r="BH13" s="52">
        <f t="shared" si="25"/>
        <v>0</v>
      </c>
      <c r="BI13" s="1">
        <f t="shared" si="26"/>
        <v>0</v>
      </c>
      <c r="BJ13" s="1">
        <f t="shared" si="27"/>
        <v>0</v>
      </c>
      <c r="BK13" s="13"/>
      <c r="BL13" s="1">
        <f t="shared" si="28"/>
        <v>0</v>
      </c>
      <c r="BM13" s="1">
        <f t="shared" si="29"/>
        <v>0</v>
      </c>
      <c r="BN13" s="10"/>
      <c r="BO13" s="12" t="s">
        <v>53</v>
      </c>
      <c r="BP13" s="1">
        <f t="shared" si="30"/>
        <v>0</v>
      </c>
      <c r="BQ13" s="1"/>
      <c r="BR13" s="1"/>
      <c r="BS13" s="52">
        <f t="shared" si="31"/>
        <v>0</v>
      </c>
      <c r="BT13" s="1">
        <f t="shared" si="32"/>
        <v>0</v>
      </c>
      <c r="BU13" s="1">
        <f t="shared" si="33"/>
        <v>0</v>
      </c>
      <c r="BV13" s="13"/>
      <c r="BW13" s="1">
        <f t="shared" si="34"/>
        <v>0</v>
      </c>
      <c r="BX13" s="1">
        <f t="shared" si="35"/>
        <v>0</v>
      </c>
      <c r="BY13" s="10"/>
      <c r="BZ13" s="12" t="s">
        <v>53</v>
      </c>
      <c r="CA13" s="1">
        <f t="shared" si="36"/>
        <v>0</v>
      </c>
      <c r="CB13" s="1"/>
      <c r="CC13" s="1"/>
      <c r="CD13" s="52">
        <f t="shared" si="37"/>
        <v>0</v>
      </c>
      <c r="CE13" s="1">
        <f t="shared" si="38"/>
        <v>0</v>
      </c>
      <c r="CF13" s="1">
        <f t="shared" si="39"/>
        <v>0</v>
      </c>
      <c r="CG13" s="13"/>
      <c r="CH13" s="1">
        <f t="shared" si="40"/>
        <v>0</v>
      </c>
      <c r="CI13" s="1">
        <f t="shared" si="41"/>
        <v>0</v>
      </c>
      <c r="CJ13" s="10"/>
      <c r="CK13" s="12" t="s">
        <v>53</v>
      </c>
      <c r="CL13" s="1">
        <f t="shared" si="42"/>
        <v>0</v>
      </c>
      <c r="CM13" s="1"/>
      <c r="CN13" s="1"/>
      <c r="CO13" s="52">
        <f t="shared" si="43"/>
        <v>0</v>
      </c>
      <c r="CP13" s="1">
        <f t="shared" si="44"/>
        <v>0</v>
      </c>
      <c r="CQ13" s="1">
        <f t="shared" si="45"/>
        <v>0</v>
      </c>
      <c r="CR13" s="13"/>
      <c r="CS13" s="1">
        <f t="shared" si="46"/>
        <v>0</v>
      </c>
      <c r="CT13" s="1">
        <f t="shared" si="47"/>
        <v>0</v>
      </c>
      <c r="CU13" s="10"/>
      <c r="CV13" s="12" t="s">
        <v>53</v>
      </c>
      <c r="CW13" s="1">
        <f t="shared" si="48"/>
        <v>0</v>
      </c>
      <c r="CX13" s="1"/>
      <c r="CY13" s="1"/>
      <c r="CZ13" s="52">
        <f t="shared" si="49"/>
        <v>0</v>
      </c>
      <c r="DA13" s="1">
        <f t="shared" si="50"/>
        <v>0</v>
      </c>
      <c r="DB13" s="1">
        <f t="shared" si="51"/>
        <v>0</v>
      </c>
      <c r="DC13" s="13"/>
      <c r="DD13" s="1">
        <f t="shared" si="52"/>
        <v>0</v>
      </c>
      <c r="DE13" s="1">
        <f t="shared" si="53"/>
        <v>0</v>
      </c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</row>
    <row r="14" spans="1:126" ht="15" x14ac:dyDescent="0.25">
      <c r="A14" s="12" t="s">
        <v>54</v>
      </c>
      <c r="B14" s="1">
        <f>SUMIFS('BRZ SCH 8 Rates'!O:O,'BRZ SCH 8 Rates'!N:N,'AUC SCH 8 Accl CCA NO HALF YEAR'!A14)</f>
        <v>0</v>
      </c>
      <c r="C14" s="1">
        <f>SUMIFS('ERZ SCH 8 Rates '!Q:Q,'ERZ SCH 8 Rates '!P:P,'AUC SCH 8 Accl CCA NO HALF YEAR'!A14)</f>
        <v>0</v>
      </c>
      <c r="D14" s="1">
        <f>SUMIFS('GRZ SCH 8 Rates'!Q:Q,'GRZ SCH 8 Rates'!P:P,'AUC SCH 8 Accl CCA NO HALF YEAR'!A14)</f>
        <v>0</v>
      </c>
      <c r="E14" s="1">
        <f>SUMIFS('HRZ SCH 8 Rates'!Q:Q,'HRZ SCH 8 Rates'!P:P,'AUC SCH 8 Accl CCA NO HALF YEAR'!A14)</f>
        <v>0</v>
      </c>
      <c r="F14" s="1">
        <f>SUMIFS('PRZ SCH 8 Rates'!Q:Q,'PRZ SCH 8 Rates'!P:P,'AUC SCH 8 Accl CCA NO HALF YEAR'!A14)</f>
        <v>0</v>
      </c>
      <c r="G14" s="1">
        <f t="shared" si="0"/>
        <v>0</v>
      </c>
      <c r="H14" s="1"/>
      <c r="I14" s="1"/>
      <c r="J14" s="1"/>
      <c r="K14" s="1"/>
      <c r="L14" s="12" t="s">
        <v>54</v>
      </c>
      <c r="M14" s="1"/>
      <c r="N14" s="1"/>
      <c r="O14" s="1"/>
      <c r="P14" s="52">
        <f t="shared" si="1"/>
        <v>0</v>
      </c>
      <c r="Q14" s="1">
        <f t="shared" si="2"/>
        <v>0</v>
      </c>
      <c r="R14" s="1">
        <f t="shared" si="3"/>
        <v>0</v>
      </c>
      <c r="S14" s="13"/>
      <c r="T14" s="1">
        <f t="shared" si="4"/>
        <v>0</v>
      </c>
      <c r="U14" s="1">
        <f t="shared" si="5"/>
        <v>0</v>
      </c>
      <c r="W14" s="12" t="s">
        <v>54</v>
      </c>
      <c r="X14" s="1">
        <f t="shared" si="6"/>
        <v>0</v>
      </c>
      <c r="Y14" s="1"/>
      <c r="Z14" s="1"/>
      <c r="AA14" s="52">
        <f t="shared" si="7"/>
        <v>0</v>
      </c>
      <c r="AB14" s="1">
        <f t="shared" si="8"/>
        <v>0</v>
      </c>
      <c r="AC14" s="1">
        <f t="shared" si="9"/>
        <v>0</v>
      </c>
      <c r="AD14" s="13"/>
      <c r="AE14" s="1">
        <f t="shared" si="10"/>
        <v>0</v>
      </c>
      <c r="AF14" s="1">
        <f t="shared" si="11"/>
        <v>0</v>
      </c>
      <c r="AH14" s="12" t="s">
        <v>54</v>
      </c>
      <c r="AI14" s="1">
        <f t="shared" si="12"/>
        <v>0</v>
      </c>
      <c r="AJ14" s="1"/>
      <c r="AK14" s="1"/>
      <c r="AL14" s="52">
        <f t="shared" si="13"/>
        <v>0</v>
      </c>
      <c r="AM14" s="1">
        <f t="shared" si="14"/>
        <v>0</v>
      </c>
      <c r="AN14" s="1">
        <f t="shared" si="15"/>
        <v>0</v>
      </c>
      <c r="AO14" s="13"/>
      <c r="AP14" s="1">
        <f t="shared" si="16"/>
        <v>0</v>
      </c>
      <c r="AQ14" s="1">
        <f t="shared" si="17"/>
        <v>0</v>
      </c>
      <c r="AS14" s="12" t="s">
        <v>54</v>
      </c>
      <c r="AT14" s="1">
        <f t="shared" si="18"/>
        <v>0</v>
      </c>
      <c r="AU14" s="1"/>
      <c r="AV14" s="1"/>
      <c r="AW14" s="52">
        <f t="shared" si="19"/>
        <v>0</v>
      </c>
      <c r="AX14" s="1">
        <f t="shared" si="20"/>
        <v>0</v>
      </c>
      <c r="AY14" s="1">
        <f t="shared" si="21"/>
        <v>0</v>
      </c>
      <c r="AZ14" s="13"/>
      <c r="BA14" s="1">
        <f t="shared" si="22"/>
        <v>0</v>
      </c>
      <c r="BB14" s="1">
        <f t="shared" si="23"/>
        <v>0</v>
      </c>
      <c r="BD14" s="12" t="s">
        <v>54</v>
      </c>
      <c r="BE14" s="1">
        <f t="shared" si="24"/>
        <v>0</v>
      </c>
      <c r="BF14" s="1"/>
      <c r="BG14" s="1"/>
      <c r="BH14" s="52">
        <f t="shared" si="25"/>
        <v>0</v>
      </c>
      <c r="BI14" s="1">
        <f t="shared" si="26"/>
        <v>0</v>
      </c>
      <c r="BJ14" s="1">
        <f t="shared" si="27"/>
        <v>0</v>
      </c>
      <c r="BK14" s="13"/>
      <c r="BL14" s="1">
        <f t="shared" si="28"/>
        <v>0</v>
      </c>
      <c r="BM14" s="1">
        <f t="shared" si="29"/>
        <v>0</v>
      </c>
      <c r="BN14" s="10"/>
      <c r="BO14" s="12" t="s">
        <v>54</v>
      </c>
      <c r="BP14" s="1">
        <f t="shared" si="30"/>
        <v>0</v>
      </c>
      <c r="BQ14" s="1"/>
      <c r="BR14" s="1"/>
      <c r="BS14" s="52">
        <f t="shared" si="31"/>
        <v>0</v>
      </c>
      <c r="BT14" s="1">
        <f t="shared" si="32"/>
        <v>0</v>
      </c>
      <c r="BU14" s="1">
        <f t="shared" si="33"/>
        <v>0</v>
      </c>
      <c r="BV14" s="13"/>
      <c r="BW14" s="1">
        <f t="shared" si="34"/>
        <v>0</v>
      </c>
      <c r="BX14" s="1">
        <f t="shared" si="35"/>
        <v>0</v>
      </c>
      <c r="BY14" s="10"/>
      <c r="BZ14" s="12" t="s">
        <v>54</v>
      </c>
      <c r="CA14" s="1">
        <f t="shared" si="36"/>
        <v>0</v>
      </c>
      <c r="CB14" s="1"/>
      <c r="CC14" s="1"/>
      <c r="CD14" s="52">
        <f t="shared" si="37"/>
        <v>0</v>
      </c>
      <c r="CE14" s="1">
        <f t="shared" si="38"/>
        <v>0</v>
      </c>
      <c r="CF14" s="1">
        <f t="shared" si="39"/>
        <v>0</v>
      </c>
      <c r="CG14" s="13"/>
      <c r="CH14" s="1">
        <f t="shared" si="40"/>
        <v>0</v>
      </c>
      <c r="CI14" s="1">
        <f t="shared" si="41"/>
        <v>0</v>
      </c>
      <c r="CJ14" s="10"/>
      <c r="CK14" s="12" t="s">
        <v>54</v>
      </c>
      <c r="CL14" s="1">
        <f t="shared" si="42"/>
        <v>0</v>
      </c>
      <c r="CM14" s="1"/>
      <c r="CN14" s="1"/>
      <c r="CO14" s="52">
        <f t="shared" si="43"/>
        <v>0</v>
      </c>
      <c r="CP14" s="1">
        <f t="shared" si="44"/>
        <v>0</v>
      </c>
      <c r="CQ14" s="1">
        <f t="shared" si="45"/>
        <v>0</v>
      </c>
      <c r="CR14" s="13"/>
      <c r="CS14" s="1">
        <f t="shared" si="46"/>
        <v>0</v>
      </c>
      <c r="CT14" s="1">
        <f t="shared" si="47"/>
        <v>0</v>
      </c>
      <c r="CU14" s="10"/>
      <c r="CV14" s="12" t="s">
        <v>54</v>
      </c>
      <c r="CW14" s="1">
        <f t="shared" si="48"/>
        <v>0</v>
      </c>
      <c r="CX14" s="1"/>
      <c r="CY14" s="1"/>
      <c r="CZ14" s="52">
        <f t="shared" si="49"/>
        <v>0</v>
      </c>
      <c r="DA14" s="1">
        <f t="shared" si="50"/>
        <v>0</v>
      </c>
      <c r="DB14" s="1">
        <f t="shared" si="51"/>
        <v>0</v>
      </c>
      <c r="DC14" s="13"/>
      <c r="DD14" s="1">
        <f t="shared" si="52"/>
        <v>0</v>
      </c>
      <c r="DE14" s="1">
        <f t="shared" si="53"/>
        <v>0</v>
      </c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</row>
    <row r="15" spans="1:126" ht="15" x14ac:dyDescent="0.25">
      <c r="A15" s="12" t="s">
        <v>55</v>
      </c>
      <c r="B15" s="1">
        <f>SUMIFS('BRZ SCH 8 Rates'!O:O,'BRZ SCH 8 Rates'!N:N,'AUC SCH 8 Accl CCA NO HALF YEAR'!A15)</f>
        <v>0</v>
      </c>
      <c r="C15" s="1">
        <f>SUMIFS('ERZ SCH 8 Rates '!Q:Q,'ERZ SCH 8 Rates '!P:P,'AUC SCH 8 Accl CCA NO HALF YEAR'!A15)</f>
        <v>0</v>
      </c>
      <c r="D15" s="1">
        <f>SUMIFS('GRZ SCH 8 Rates'!Q:Q,'GRZ SCH 8 Rates'!P:P,'AUC SCH 8 Accl CCA NO HALF YEAR'!A15)</f>
        <v>0</v>
      </c>
      <c r="E15" s="1">
        <f>SUMIFS('HRZ SCH 8 Rates'!Q:Q,'HRZ SCH 8 Rates'!P:P,'AUC SCH 8 Accl CCA NO HALF YEAR'!A15)</f>
        <v>0</v>
      </c>
      <c r="F15" s="1">
        <f>SUMIFS('PRZ SCH 8 Rates'!Q:Q,'PRZ SCH 8 Rates'!P:P,'AUC SCH 8 Accl CCA NO HALF YEAR'!A15)</f>
        <v>0</v>
      </c>
      <c r="G15" s="1">
        <f t="shared" si="0"/>
        <v>0</v>
      </c>
      <c r="H15" s="1"/>
      <c r="I15" s="1"/>
      <c r="J15" s="1"/>
      <c r="K15" s="1"/>
      <c r="L15" s="12" t="s">
        <v>55</v>
      </c>
      <c r="M15" s="1"/>
      <c r="N15" s="1"/>
      <c r="O15" s="1"/>
      <c r="P15" s="52">
        <f t="shared" si="1"/>
        <v>0</v>
      </c>
      <c r="Q15" s="1">
        <f t="shared" si="2"/>
        <v>0</v>
      </c>
      <c r="R15" s="1">
        <f t="shared" si="3"/>
        <v>0</v>
      </c>
      <c r="S15" s="13"/>
      <c r="T15" s="1">
        <f t="shared" si="4"/>
        <v>0</v>
      </c>
      <c r="U15" s="1">
        <f t="shared" si="5"/>
        <v>0</v>
      </c>
      <c r="W15" s="12" t="s">
        <v>55</v>
      </c>
      <c r="X15" s="1">
        <f t="shared" si="6"/>
        <v>0</v>
      </c>
      <c r="Y15" s="1"/>
      <c r="Z15" s="1"/>
      <c r="AA15" s="52">
        <f t="shared" si="7"/>
        <v>0</v>
      </c>
      <c r="AB15" s="1">
        <f t="shared" si="8"/>
        <v>0</v>
      </c>
      <c r="AC15" s="1">
        <f t="shared" si="9"/>
        <v>0</v>
      </c>
      <c r="AD15" s="13"/>
      <c r="AE15" s="1">
        <f t="shared" si="10"/>
        <v>0</v>
      </c>
      <c r="AF15" s="1">
        <f t="shared" si="11"/>
        <v>0</v>
      </c>
      <c r="AH15" s="12" t="s">
        <v>55</v>
      </c>
      <c r="AI15" s="1">
        <f t="shared" si="12"/>
        <v>0</v>
      </c>
      <c r="AJ15" s="1"/>
      <c r="AK15" s="1"/>
      <c r="AL15" s="52">
        <f t="shared" si="13"/>
        <v>0</v>
      </c>
      <c r="AM15" s="1">
        <f t="shared" si="14"/>
        <v>0</v>
      </c>
      <c r="AN15" s="1">
        <f t="shared" si="15"/>
        <v>0</v>
      </c>
      <c r="AO15" s="13"/>
      <c r="AP15" s="1">
        <f t="shared" si="16"/>
        <v>0</v>
      </c>
      <c r="AQ15" s="1">
        <f t="shared" si="17"/>
        <v>0</v>
      </c>
      <c r="AS15" s="12" t="s">
        <v>55</v>
      </c>
      <c r="AT15" s="1">
        <f t="shared" si="18"/>
        <v>0</v>
      </c>
      <c r="AU15" s="1"/>
      <c r="AV15" s="1"/>
      <c r="AW15" s="52">
        <f t="shared" si="19"/>
        <v>0</v>
      </c>
      <c r="AX15" s="1">
        <f t="shared" si="20"/>
        <v>0</v>
      </c>
      <c r="AY15" s="1">
        <f t="shared" si="21"/>
        <v>0</v>
      </c>
      <c r="AZ15" s="13"/>
      <c r="BA15" s="1">
        <f t="shared" si="22"/>
        <v>0</v>
      </c>
      <c r="BB15" s="1">
        <f t="shared" si="23"/>
        <v>0</v>
      </c>
      <c r="BD15" s="12" t="s">
        <v>55</v>
      </c>
      <c r="BE15" s="1">
        <f t="shared" si="24"/>
        <v>0</v>
      </c>
      <c r="BF15" s="1"/>
      <c r="BG15" s="1"/>
      <c r="BH15" s="52">
        <f t="shared" si="25"/>
        <v>0</v>
      </c>
      <c r="BI15" s="1">
        <f t="shared" si="26"/>
        <v>0</v>
      </c>
      <c r="BJ15" s="1">
        <f t="shared" si="27"/>
        <v>0</v>
      </c>
      <c r="BK15" s="13"/>
      <c r="BL15" s="1">
        <f t="shared" si="28"/>
        <v>0</v>
      </c>
      <c r="BM15" s="1">
        <f t="shared" si="29"/>
        <v>0</v>
      </c>
      <c r="BN15" s="10"/>
      <c r="BO15" s="12" t="s">
        <v>55</v>
      </c>
      <c r="BP15" s="1">
        <f t="shared" si="30"/>
        <v>0</v>
      </c>
      <c r="BQ15" s="1"/>
      <c r="BR15" s="1"/>
      <c r="BS15" s="52">
        <f t="shared" si="31"/>
        <v>0</v>
      </c>
      <c r="BT15" s="1">
        <f t="shared" si="32"/>
        <v>0</v>
      </c>
      <c r="BU15" s="1">
        <f t="shared" si="33"/>
        <v>0</v>
      </c>
      <c r="BV15" s="13"/>
      <c r="BW15" s="1">
        <f t="shared" si="34"/>
        <v>0</v>
      </c>
      <c r="BX15" s="1">
        <f t="shared" si="35"/>
        <v>0</v>
      </c>
      <c r="BY15" s="10"/>
      <c r="BZ15" s="12" t="s">
        <v>55</v>
      </c>
      <c r="CA15" s="1">
        <f t="shared" si="36"/>
        <v>0</v>
      </c>
      <c r="CB15" s="1"/>
      <c r="CC15" s="1"/>
      <c r="CD15" s="52">
        <f t="shared" si="37"/>
        <v>0</v>
      </c>
      <c r="CE15" s="1">
        <f t="shared" si="38"/>
        <v>0</v>
      </c>
      <c r="CF15" s="1">
        <f t="shared" si="39"/>
        <v>0</v>
      </c>
      <c r="CG15" s="13"/>
      <c r="CH15" s="1">
        <f t="shared" si="40"/>
        <v>0</v>
      </c>
      <c r="CI15" s="1">
        <f t="shared" si="41"/>
        <v>0</v>
      </c>
      <c r="CJ15" s="10"/>
      <c r="CK15" s="12" t="s">
        <v>55</v>
      </c>
      <c r="CL15" s="1">
        <f t="shared" si="42"/>
        <v>0</v>
      </c>
      <c r="CM15" s="1"/>
      <c r="CN15" s="1"/>
      <c r="CO15" s="52">
        <f t="shared" si="43"/>
        <v>0</v>
      </c>
      <c r="CP15" s="1">
        <f t="shared" si="44"/>
        <v>0</v>
      </c>
      <c r="CQ15" s="1">
        <f t="shared" si="45"/>
        <v>0</v>
      </c>
      <c r="CR15" s="13"/>
      <c r="CS15" s="1">
        <f t="shared" si="46"/>
        <v>0</v>
      </c>
      <c r="CT15" s="1">
        <f t="shared" si="47"/>
        <v>0</v>
      </c>
      <c r="CU15" s="10"/>
      <c r="CV15" s="12" t="s">
        <v>55</v>
      </c>
      <c r="CW15" s="1">
        <f t="shared" si="48"/>
        <v>0</v>
      </c>
      <c r="CX15" s="1"/>
      <c r="CY15" s="1"/>
      <c r="CZ15" s="52">
        <f t="shared" si="49"/>
        <v>0</v>
      </c>
      <c r="DA15" s="1">
        <f t="shared" si="50"/>
        <v>0</v>
      </c>
      <c r="DB15" s="1">
        <f t="shared" si="51"/>
        <v>0</v>
      </c>
      <c r="DC15" s="13"/>
      <c r="DD15" s="1">
        <f t="shared" si="52"/>
        <v>0</v>
      </c>
      <c r="DE15" s="1">
        <f t="shared" si="53"/>
        <v>0</v>
      </c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</row>
    <row r="16" spans="1:126" ht="15" x14ac:dyDescent="0.25">
      <c r="A16" s="12">
        <v>14</v>
      </c>
      <c r="B16" s="1">
        <f>SUMIFS('BRZ SCH 8 Rates'!O:O,'BRZ SCH 8 Rates'!N:N,'AUC SCH 8 Accl CCA NO HALF YEAR'!A16)</f>
        <v>0</v>
      </c>
      <c r="C16" s="1">
        <f>SUMIFS('ERZ SCH 8 Rates '!Q:Q,'ERZ SCH 8 Rates '!P:P,'AUC SCH 8 Accl CCA NO HALF YEAR'!A16)</f>
        <v>0</v>
      </c>
      <c r="D16" s="1">
        <f>SUMIFS('GRZ SCH 8 Rates'!Q:Q,'GRZ SCH 8 Rates'!P:P,'AUC SCH 8 Accl CCA NO HALF YEAR'!A16)</f>
        <v>0</v>
      </c>
      <c r="E16" s="1">
        <f>SUMIFS('HRZ SCH 8 Rates'!Q:Q,'HRZ SCH 8 Rates'!P:P,'AUC SCH 8 Accl CCA NO HALF YEAR'!A16)</f>
        <v>0</v>
      </c>
      <c r="F16" s="1">
        <f>SUMIFS('PRZ SCH 8 Rates'!Q:Q,'PRZ SCH 8 Rates'!P:P,'AUC SCH 8 Accl CCA NO HALF YEAR'!A16)</f>
        <v>0</v>
      </c>
      <c r="G16" s="1">
        <f t="shared" si="0"/>
        <v>0</v>
      </c>
      <c r="H16" s="1"/>
      <c r="I16" s="1"/>
      <c r="J16" s="1"/>
      <c r="K16" s="1"/>
      <c r="L16" s="12">
        <v>14</v>
      </c>
      <c r="M16" s="1"/>
      <c r="N16" s="1"/>
      <c r="O16" s="1"/>
      <c r="P16" s="52">
        <f t="shared" si="1"/>
        <v>0</v>
      </c>
      <c r="Q16" s="1">
        <f t="shared" si="2"/>
        <v>0</v>
      </c>
      <c r="R16" s="1">
        <f t="shared" si="3"/>
        <v>0</v>
      </c>
      <c r="S16" s="13"/>
      <c r="T16" s="1">
        <f t="shared" si="4"/>
        <v>0</v>
      </c>
      <c r="U16" s="1">
        <f t="shared" si="5"/>
        <v>0</v>
      </c>
      <c r="W16" s="12">
        <v>14</v>
      </c>
      <c r="X16" s="1">
        <f t="shared" si="6"/>
        <v>0</v>
      </c>
      <c r="Y16" s="1"/>
      <c r="Z16" s="1"/>
      <c r="AA16" s="52">
        <f t="shared" si="7"/>
        <v>0</v>
      </c>
      <c r="AB16" s="1">
        <f t="shared" si="8"/>
        <v>0</v>
      </c>
      <c r="AC16" s="1">
        <f t="shared" si="9"/>
        <v>0</v>
      </c>
      <c r="AD16" s="13"/>
      <c r="AE16" s="1">
        <f t="shared" si="10"/>
        <v>0</v>
      </c>
      <c r="AF16" s="1">
        <f t="shared" si="11"/>
        <v>0</v>
      </c>
      <c r="AH16" s="12">
        <v>14</v>
      </c>
      <c r="AI16" s="1">
        <f t="shared" si="12"/>
        <v>0</v>
      </c>
      <c r="AJ16" s="1"/>
      <c r="AK16" s="1"/>
      <c r="AL16" s="52">
        <f t="shared" si="13"/>
        <v>0</v>
      </c>
      <c r="AM16" s="1">
        <f t="shared" si="14"/>
        <v>0</v>
      </c>
      <c r="AN16" s="1">
        <f t="shared" si="15"/>
        <v>0</v>
      </c>
      <c r="AO16" s="13"/>
      <c r="AP16" s="1">
        <f t="shared" si="16"/>
        <v>0</v>
      </c>
      <c r="AQ16" s="1">
        <f t="shared" si="17"/>
        <v>0</v>
      </c>
      <c r="AS16" s="12">
        <v>14</v>
      </c>
      <c r="AT16" s="1">
        <f t="shared" si="18"/>
        <v>0</v>
      </c>
      <c r="AU16" s="1"/>
      <c r="AV16" s="1"/>
      <c r="AW16" s="52">
        <f t="shared" si="19"/>
        <v>0</v>
      </c>
      <c r="AX16" s="1">
        <f t="shared" si="20"/>
        <v>0</v>
      </c>
      <c r="AY16" s="1">
        <f t="shared" si="21"/>
        <v>0</v>
      </c>
      <c r="AZ16" s="13"/>
      <c r="BA16" s="1">
        <f t="shared" si="22"/>
        <v>0</v>
      </c>
      <c r="BB16" s="1">
        <f t="shared" si="23"/>
        <v>0</v>
      </c>
      <c r="BD16" s="12">
        <v>14</v>
      </c>
      <c r="BE16" s="1">
        <f t="shared" si="24"/>
        <v>0</v>
      </c>
      <c r="BF16" s="1"/>
      <c r="BG16" s="1"/>
      <c r="BH16" s="52">
        <f t="shared" si="25"/>
        <v>0</v>
      </c>
      <c r="BI16" s="1">
        <f t="shared" si="26"/>
        <v>0</v>
      </c>
      <c r="BJ16" s="1">
        <f t="shared" si="27"/>
        <v>0</v>
      </c>
      <c r="BK16" s="13"/>
      <c r="BL16" s="1">
        <f t="shared" si="28"/>
        <v>0</v>
      </c>
      <c r="BM16" s="1">
        <f t="shared" si="29"/>
        <v>0</v>
      </c>
      <c r="BN16" s="10"/>
      <c r="BO16" s="12">
        <v>14</v>
      </c>
      <c r="BP16" s="1">
        <f t="shared" si="30"/>
        <v>0</v>
      </c>
      <c r="BQ16" s="1"/>
      <c r="BR16" s="1"/>
      <c r="BS16" s="52">
        <f t="shared" si="31"/>
        <v>0</v>
      </c>
      <c r="BT16" s="1">
        <f t="shared" si="32"/>
        <v>0</v>
      </c>
      <c r="BU16" s="1">
        <f t="shared" si="33"/>
        <v>0</v>
      </c>
      <c r="BV16" s="13"/>
      <c r="BW16" s="1">
        <f t="shared" si="34"/>
        <v>0</v>
      </c>
      <c r="BX16" s="1">
        <f t="shared" si="35"/>
        <v>0</v>
      </c>
      <c r="BY16" s="10"/>
      <c r="BZ16" s="12">
        <v>14</v>
      </c>
      <c r="CA16" s="1">
        <f t="shared" si="36"/>
        <v>0</v>
      </c>
      <c r="CB16" s="1"/>
      <c r="CC16" s="1"/>
      <c r="CD16" s="52">
        <f t="shared" si="37"/>
        <v>0</v>
      </c>
      <c r="CE16" s="1">
        <f t="shared" si="38"/>
        <v>0</v>
      </c>
      <c r="CF16" s="1">
        <f t="shared" si="39"/>
        <v>0</v>
      </c>
      <c r="CG16" s="13"/>
      <c r="CH16" s="1">
        <f t="shared" si="40"/>
        <v>0</v>
      </c>
      <c r="CI16" s="1">
        <f t="shared" si="41"/>
        <v>0</v>
      </c>
      <c r="CJ16" s="10"/>
      <c r="CK16" s="12">
        <v>14</v>
      </c>
      <c r="CL16" s="1">
        <f t="shared" si="42"/>
        <v>0</v>
      </c>
      <c r="CM16" s="1"/>
      <c r="CN16" s="1"/>
      <c r="CO16" s="52">
        <f t="shared" si="43"/>
        <v>0</v>
      </c>
      <c r="CP16" s="1">
        <f t="shared" si="44"/>
        <v>0</v>
      </c>
      <c r="CQ16" s="1">
        <f t="shared" si="45"/>
        <v>0</v>
      </c>
      <c r="CR16" s="13"/>
      <c r="CS16" s="1">
        <f t="shared" si="46"/>
        <v>0</v>
      </c>
      <c r="CT16" s="1">
        <f t="shared" si="47"/>
        <v>0</v>
      </c>
      <c r="CU16" s="10"/>
      <c r="CV16" s="12">
        <v>14</v>
      </c>
      <c r="CW16" s="1">
        <f t="shared" si="48"/>
        <v>0</v>
      </c>
      <c r="CX16" s="1"/>
      <c r="CY16" s="1"/>
      <c r="CZ16" s="52">
        <f t="shared" si="49"/>
        <v>0</v>
      </c>
      <c r="DA16" s="1">
        <f t="shared" si="50"/>
        <v>0</v>
      </c>
      <c r="DB16" s="1">
        <f t="shared" si="51"/>
        <v>0</v>
      </c>
      <c r="DC16" s="13"/>
      <c r="DD16" s="1">
        <f t="shared" si="52"/>
        <v>0</v>
      </c>
      <c r="DE16" s="1">
        <f t="shared" si="53"/>
        <v>0</v>
      </c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</row>
    <row r="17" spans="1:126" ht="15" x14ac:dyDescent="0.25">
      <c r="A17" s="12">
        <v>17</v>
      </c>
      <c r="B17" s="1">
        <f>SUMIFS('BRZ SCH 8 Rates'!O:O,'BRZ SCH 8 Rates'!N:N,'AUC SCH 8 Accl CCA NO HALF YEAR'!A17)</f>
        <v>0</v>
      </c>
      <c r="C17" s="1">
        <f>SUMIFS('ERZ SCH 8 Rates '!Q:Q,'ERZ SCH 8 Rates '!P:P,'AUC SCH 8 Accl CCA NO HALF YEAR'!A17)</f>
        <v>2000000</v>
      </c>
      <c r="D17" s="1">
        <f>SUMIFS('GRZ SCH 8 Rates'!Q:Q,'GRZ SCH 8 Rates'!P:P,'AUC SCH 8 Accl CCA NO HALF YEAR'!A17)</f>
        <v>0</v>
      </c>
      <c r="E17" s="1">
        <f>SUMIFS('HRZ SCH 8 Rates'!Q:Q,'HRZ SCH 8 Rates'!P:P,'AUC SCH 8 Accl CCA NO HALF YEAR'!A17)</f>
        <v>0</v>
      </c>
      <c r="F17" s="1">
        <f>SUMIFS('PRZ SCH 8 Rates'!Q:Q,'PRZ SCH 8 Rates'!P:P,'AUC SCH 8 Accl CCA NO HALF YEAR'!A17)</f>
        <v>0</v>
      </c>
      <c r="G17" s="1">
        <f t="shared" si="0"/>
        <v>2000000</v>
      </c>
      <c r="H17" s="61" t="s">
        <v>49</v>
      </c>
      <c r="I17" s="1"/>
      <c r="J17" s="1"/>
      <c r="K17" s="1"/>
      <c r="L17" s="12">
        <v>17</v>
      </c>
      <c r="M17" s="1"/>
      <c r="N17" s="1"/>
      <c r="O17" s="1"/>
      <c r="P17" s="52">
        <f t="shared" si="1"/>
        <v>0</v>
      </c>
      <c r="Q17" s="1">
        <f t="shared" si="2"/>
        <v>0</v>
      </c>
      <c r="R17" s="1">
        <f t="shared" si="3"/>
        <v>0</v>
      </c>
      <c r="S17" s="13">
        <v>0.08</v>
      </c>
      <c r="T17" s="1">
        <f t="shared" si="4"/>
        <v>0</v>
      </c>
      <c r="U17" s="1">
        <f t="shared" si="5"/>
        <v>0</v>
      </c>
      <c r="W17" s="12">
        <v>17</v>
      </c>
      <c r="X17" s="1">
        <f t="shared" si="6"/>
        <v>0</v>
      </c>
      <c r="Y17" s="1"/>
      <c r="Z17" s="1"/>
      <c r="AA17" s="52">
        <f t="shared" si="7"/>
        <v>0</v>
      </c>
      <c r="AB17" s="1">
        <f t="shared" si="8"/>
        <v>0</v>
      </c>
      <c r="AC17" s="1">
        <f t="shared" si="9"/>
        <v>0</v>
      </c>
      <c r="AD17" s="13">
        <v>0.08</v>
      </c>
      <c r="AE17" s="1">
        <f t="shared" si="10"/>
        <v>0</v>
      </c>
      <c r="AF17" s="1">
        <f t="shared" si="11"/>
        <v>0</v>
      </c>
      <c r="AH17" s="12">
        <v>17</v>
      </c>
      <c r="AI17" s="1">
        <f t="shared" si="12"/>
        <v>0</v>
      </c>
      <c r="AJ17" s="1"/>
      <c r="AK17" s="1"/>
      <c r="AL17" s="52">
        <f t="shared" si="13"/>
        <v>0</v>
      </c>
      <c r="AM17" s="1">
        <f t="shared" si="14"/>
        <v>0</v>
      </c>
      <c r="AN17" s="1">
        <f t="shared" si="15"/>
        <v>0</v>
      </c>
      <c r="AO17" s="13">
        <v>0.08</v>
      </c>
      <c r="AP17" s="1">
        <f t="shared" si="16"/>
        <v>0</v>
      </c>
      <c r="AQ17" s="1">
        <f t="shared" si="17"/>
        <v>0</v>
      </c>
      <c r="AS17" s="12">
        <v>17</v>
      </c>
      <c r="AT17" s="1">
        <f t="shared" si="18"/>
        <v>0</v>
      </c>
      <c r="AU17" s="1"/>
      <c r="AV17" s="1"/>
      <c r="AW17" s="52">
        <f t="shared" si="19"/>
        <v>0</v>
      </c>
      <c r="AX17" s="1">
        <f t="shared" si="20"/>
        <v>0</v>
      </c>
      <c r="AY17" s="1">
        <f t="shared" si="21"/>
        <v>0</v>
      </c>
      <c r="AZ17" s="13">
        <v>0.08</v>
      </c>
      <c r="BA17" s="1">
        <f t="shared" si="22"/>
        <v>0</v>
      </c>
      <c r="BB17" s="1">
        <f t="shared" si="23"/>
        <v>0</v>
      </c>
      <c r="BD17" s="12">
        <v>17</v>
      </c>
      <c r="BE17" s="1">
        <f t="shared" si="24"/>
        <v>0</v>
      </c>
      <c r="BF17" s="1"/>
      <c r="BG17" s="1"/>
      <c r="BH17" s="52">
        <f t="shared" si="25"/>
        <v>0</v>
      </c>
      <c r="BI17" s="1">
        <f t="shared" si="26"/>
        <v>0</v>
      </c>
      <c r="BJ17" s="1">
        <f t="shared" si="27"/>
        <v>0</v>
      </c>
      <c r="BK17" s="13">
        <v>0.08</v>
      </c>
      <c r="BL17" s="1">
        <f t="shared" si="28"/>
        <v>0</v>
      </c>
      <c r="BM17" s="1">
        <f t="shared" si="29"/>
        <v>0</v>
      </c>
      <c r="BN17" s="10"/>
      <c r="BO17" s="12">
        <v>17</v>
      </c>
      <c r="BP17" s="1">
        <f t="shared" si="30"/>
        <v>0</v>
      </c>
      <c r="BQ17" s="1"/>
      <c r="BR17" s="1"/>
      <c r="BS17" s="52">
        <f t="shared" si="31"/>
        <v>0</v>
      </c>
      <c r="BT17" s="1">
        <f t="shared" si="32"/>
        <v>0</v>
      </c>
      <c r="BU17" s="1">
        <f t="shared" si="33"/>
        <v>0</v>
      </c>
      <c r="BV17" s="13">
        <v>0.08</v>
      </c>
      <c r="BW17" s="1">
        <f t="shared" si="34"/>
        <v>0</v>
      </c>
      <c r="BX17" s="1">
        <f t="shared" si="35"/>
        <v>0</v>
      </c>
      <c r="BY17" s="10"/>
      <c r="BZ17" s="12">
        <v>17</v>
      </c>
      <c r="CA17" s="1">
        <f t="shared" si="36"/>
        <v>0</v>
      </c>
      <c r="CB17" s="1"/>
      <c r="CC17" s="1"/>
      <c r="CD17" s="52">
        <f t="shared" si="37"/>
        <v>0</v>
      </c>
      <c r="CE17" s="1">
        <f t="shared" si="38"/>
        <v>0</v>
      </c>
      <c r="CF17" s="1">
        <f t="shared" si="39"/>
        <v>0</v>
      </c>
      <c r="CG17" s="13">
        <v>0.08</v>
      </c>
      <c r="CH17" s="1">
        <f t="shared" si="40"/>
        <v>0</v>
      </c>
      <c r="CI17" s="1">
        <f t="shared" si="41"/>
        <v>0</v>
      </c>
      <c r="CJ17" s="10"/>
      <c r="CK17" s="12">
        <v>17</v>
      </c>
      <c r="CL17" s="1">
        <f t="shared" si="42"/>
        <v>0</v>
      </c>
      <c r="CM17" s="1"/>
      <c r="CN17" s="1"/>
      <c r="CO17" s="52">
        <f t="shared" si="43"/>
        <v>0</v>
      </c>
      <c r="CP17" s="1">
        <f t="shared" si="44"/>
        <v>0</v>
      </c>
      <c r="CQ17" s="1">
        <f t="shared" si="45"/>
        <v>0</v>
      </c>
      <c r="CR17" s="13">
        <v>0.08</v>
      </c>
      <c r="CS17" s="1">
        <f t="shared" si="46"/>
        <v>0</v>
      </c>
      <c r="CT17" s="1">
        <f t="shared" si="47"/>
        <v>0</v>
      </c>
      <c r="CU17" s="10"/>
      <c r="CV17" s="12">
        <v>17</v>
      </c>
      <c r="CW17" s="1">
        <f t="shared" si="48"/>
        <v>0</v>
      </c>
      <c r="CX17" s="1"/>
      <c r="CY17" s="1"/>
      <c r="CZ17" s="52">
        <f t="shared" si="49"/>
        <v>0</v>
      </c>
      <c r="DA17" s="1">
        <f t="shared" si="50"/>
        <v>0</v>
      </c>
      <c r="DB17" s="1">
        <f t="shared" si="51"/>
        <v>0</v>
      </c>
      <c r="DC17" s="13">
        <v>0.08</v>
      </c>
      <c r="DD17" s="1">
        <f t="shared" si="52"/>
        <v>0</v>
      </c>
      <c r="DE17" s="1">
        <f t="shared" si="53"/>
        <v>0</v>
      </c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</row>
    <row r="18" spans="1:126" ht="15" x14ac:dyDescent="0.25">
      <c r="A18" s="12">
        <v>42</v>
      </c>
      <c r="B18" s="1">
        <f>SUMIFS('BRZ SCH 8 Rates'!O:O,'BRZ SCH 8 Rates'!N:N,'AUC SCH 8 Accl CCA NO HALF YEAR'!A18)</f>
        <v>0</v>
      </c>
      <c r="C18" s="1">
        <f>SUMIFS('ERZ SCH 8 Rates '!Q:Q,'ERZ SCH 8 Rates '!P:P,'AUC SCH 8 Accl CCA NO HALF YEAR'!A18)</f>
        <v>0</v>
      </c>
      <c r="D18" s="1">
        <f>SUMIFS('GRZ SCH 8 Rates'!Q:Q,'GRZ SCH 8 Rates'!P:P,'AUC SCH 8 Accl CCA NO HALF YEAR'!A18)</f>
        <v>0</v>
      </c>
      <c r="E18" s="1">
        <f>SUMIFS('HRZ SCH 8 Rates'!Q:Q,'HRZ SCH 8 Rates'!P:P,'AUC SCH 8 Accl CCA NO HALF YEAR'!A18)</f>
        <v>0</v>
      </c>
      <c r="F18" s="1">
        <f>SUMIFS('PRZ SCH 8 Rates'!Q:Q,'PRZ SCH 8 Rates'!P:P,'AUC SCH 8 Accl CCA NO HALF YEAR'!A18)</f>
        <v>0</v>
      </c>
      <c r="G18" s="1">
        <f t="shared" si="0"/>
        <v>0</v>
      </c>
      <c r="H18" s="1"/>
      <c r="I18" s="1"/>
      <c r="J18" s="1"/>
      <c r="K18" s="1"/>
      <c r="L18" s="12">
        <v>42</v>
      </c>
      <c r="M18" s="1"/>
      <c r="N18" s="1"/>
      <c r="O18" s="1"/>
      <c r="P18" s="52">
        <f t="shared" si="1"/>
        <v>0</v>
      </c>
      <c r="Q18" s="1">
        <f t="shared" si="2"/>
        <v>0</v>
      </c>
      <c r="R18" s="1">
        <f t="shared" si="3"/>
        <v>0</v>
      </c>
      <c r="S18" s="13">
        <v>0.12</v>
      </c>
      <c r="T18" s="1">
        <f t="shared" si="4"/>
        <v>0</v>
      </c>
      <c r="U18" s="1">
        <f t="shared" si="5"/>
        <v>0</v>
      </c>
      <c r="W18" s="12">
        <v>42</v>
      </c>
      <c r="X18" s="1">
        <f t="shared" si="6"/>
        <v>0</v>
      </c>
      <c r="Y18" s="1"/>
      <c r="Z18" s="1"/>
      <c r="AA18" s="52">
        <f t="shared" si="7"/>
        <v>0</v>
      </c>
      <c r="AB18" s="1">
        <f t="shared" si="8"/>
        <v>0</v>
      </c>
      <c r="AC18" s="1">
        <f t="shared" si="9"/>
        <v>0</v>
      </c>
      <c r="AD18" s="13">
        <v>0.12</v>
      </c>
      <c r="AE18" s="1">
        <f t="shared" si="10"/>
        <v>0</v>
      </c>
      <c r="AF18" s="1">
        <f t="shared" si="11"/>
        <v>0</v>
      </c>
      <c r="AH18" s="12">
        <v>42</v>
      </c>
      <c r="AI18" s="1">
        <f t="shared" si="12"/>
        <v>0</v>
      </c>
      <c r="AJ18" s="1"/>
      <c r="AK18" s="1"/>
      <c r="AL18" s="52">
        <f t="shared" si="13"/>
        <v>0</v>
      </c>
      <c r="AM18" s="1">
        <f t="shared" si="14"/>
        <v>0</v>
      </c>
      <c r="AN18" s="1">
        <f t="shared" si="15"/>
        <v>0</v>
      </c>
      <c r="AO18" s="13">
        <v>0.12</v>
      </c>
      <c r="AP18" s="1">
        <f t="shared" si="16"/>
        <v>0</v>
      </c>
      <c r="AQ18" s="1">
        <f t="shared" si="17"/>
        <v>0</v>
      </c>
      <c r="AS18" s="12">
        <v>42</v>
      </c>
      <c r="AT18" s="1">
        <f t="shared" si="18"/>
        <v>0</v>
      </c>
      <c r="AU18" s="1"/>
      <c r="AV18" s="1"/>
      <c r="AW18" s="52">
        <f t="shared" si="19"/>
        <v>0</v>
      </c>
      <c r="AX18" s="1">
        <f t="shared" si="20"/>
        <v>0</v>
      </c>
      <c r="AY18" s="1">
        <f t="shared" si="21"/>
        <v>0</v>
      </c>
      <c r="AZ18" s="13">
        <v>0.12</v>
      </c>
      <c r="BA18" s="1">
        <f t="shared" si="22"/>
        <v>0</v>
      </c>
      <c r="BB18" s="1">
        <f t="shared" si="23"/>
        <v>0</v>
      </c>
      <c r="BD18" s="12">
        <v>42</v>
      </c>
      <c r="BE18" s="1">
        <f t="shared" si="24"/>
        <v>0</v>
      </c>
      <c r="BF18" s="1"/>
      <c r="BG18" s="1"/>
      <c r="BH18" s="52">
        <f t="shared" si="25"/>
        <v>0</v>
      </c>
      <c r="BI18" s="1">
        <f t="shared" si="26"/>
        <v>0</v>
      </c>
      <c r="BJ18" s="1">
        <f t="shared" si="27"/>
        <v>0</v>
      </c>
      <c r="BK18" s="13">
        <v>0.12</v>
      </c>
      <c r="BL18" s="1">
        <f t="shared" si="28"/>
        <v>0</v>
      </c>
      <c r="BM18" s="1">
        <f t="shared" si="29"/>
        <v>0</v>
      </c>
      <c r="BN18" s="10"/>
      <c r="BO18" s="12">
        <v>42</v>
      </c>
      <c r="BP18" s="1">
        <f t="shared" si="30"/>
        <v>0</v>
      </c>
      <c r="BQ18" s="1"/>
      <c r="BR18" s="1"/>
      <c r="BS18" s="52">
        <f t="shared" si="31"/>
        <v>0</v>
      </c>
      <c r="BT18" s="1">
        <f t="shared" si="32"/>
        <v>0</v>
      </c>
      <c r="BU18" s="1">
        <f t="shared" si="33"/>
        <v>0</v>
      </c>
      <c r="BV18" s="13">
        <v>0.12</v>
      </c>
      <c r="BW18" s="1">
        <f t="shared" si="34"/>
        <v>0</v>
      </c>
      <c r="BX18" s="1">
        <f t="shared" si="35"/>
        <v>0</v>
      </c>
      <c r="BY18" s="10"/>
      <c r="BZ18" s="12">
        <v>42</v>
      </c>
      <c r="CA18" s="1">
        <f t="shared" si="36"/>
        <v>0</v>
      </c>
      <c r="CB18" s="1"/>
      <c r="CC18" s="1"/>
      <c r="CD18" s="52">
        <f t="shared" si="37"/>
        <v>0</v>
      </c>
      <c r="CE18" s="1">
        <f t="shared" si="38"/>
        <v>0</v>
      </c>
      <c r="CF18" s="1">
        <f t="shared" si="39"/>
        <v>0</v>
      </c>
      <c r="CG18" s="13">
        <v>0.12</v>
      </c>
      <c r="CH18" s="1">
        <f t="shared" si="40"/>
        <v>0</v>
      </c>
      <c r="CI18" s="1">
        <f t="shared" si="41"/>
        <v>0</v>
      </c>
      <c r="CJ18" s="10"/>
      <c r="CK18" s="12">
        <v>42</v>
      </c>
      <c r="CL18" s="1">
        <f t="shared" si="42"/>
        <v>0</v>
      </c>
      <c r="CM18" s="1"/>
      <c r="CN18" s="1"/>
      <c r="CO18" s="52">
        <f t="shared" si="43"/>
        <v>0</v>
      </c>
      <c r="CP18" s="1">
        <f t="shared" si="44"/>
        <v>0</v>
      </c>
      <c r="CQ18" s="1">
        <f t="shared" si="45"/>
        <v>0</v>
      </c>
      <c r="CR18" s="13">
        <v>0.12</v>
      </c>
      <c r="CS18" s="1">
        <f t="shared" si="46"/>
        <v>0</v>
      </c>
      <c r="CT18" s="1">
        <f t="shared" si="47"/>
        <v>0</v>
      </c>
      <c r="CU18" s="10"/>
      <c r="CV18" s="12">
        <v>42</v>
      </c>
      <c r="CW18" s="1">
        <f t="shared" si="48"/>
        <v>0</v>
      </c>
      <c r="CX18" s="1"/>
      <c r="CY18" s="1"/>
      <c r="CZ18" s="52">
        <f t="shared" si="49"/>
        <v>0</v>
      </c>
      <c r="DA18" s="1">
        <f t="shared" si="50"/>
        <v>0</v>
      </c>
      <c r="DB18" s="1">
        <f t="shared" si="51"/>
        <v>0</v>
      </c>
      <c r="DC18" s="13">
        <v>0.12</v>
      </c>
      <c r="DD18" s="1">
        <f t="shared" si="52"/>
        <v>0</v>
      </c>
      <c r="DE18" s="1">
        <f t="shared" si="53"/>
        <v>0</v>
      </c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</row>
    <row r="19" spans="1:126" ht="15" x14ac:dyDescent="0.25">
      <c r="A19" s="12">
        <v>43.1</v>
      </c>
      <c r="B19" s="1">
        <f>SUMIFS('BRZ SCH 8 Rates'!O:O,'BRZ SCH 8 Rates'!N:N,'AUC SCH 8 Accl CCA NO HALF YEAR'!A19)</f>
        <v>0</v>
      </c>
      <c r="C19" s="1">
        <f>SUMIFS('ERZ SCH 8 Rates '!Q:Q,'ERZ SCH 8 Rates '!P:P,'AUC SCH 8 Accl CCA NO HALF YEAR'!A19)</f>
        <v>0</v>
      </c>
      <c r="D19" s="1">
        <f>SUMIFS('GRZ SCH 8 Rates'!Q:Q,'GRZ SCH 8 Rates'!P:P,'AUC SCH 8 Accl CCA NO HALF YEAR'!A19)</f>
        <v>0</v>
      </c>
      <c r="E19" s="1">
        <f>SUMIFS('HRZ SCH 8 Rates'!Q:Q,'HRZ SCH 8 Rates'!P:P,'AUC SCH 8 Accl CCA NO HALF YEAR'!A19)</f>
        <v>0</v>
      </c>
      <c r="F19" s="1">
        <f>SUMIFS('PRZ SCH 8 Rates'!Q:Q,'PRZ SCH 8 Rates'!P:P,'AUC SCH 8 Accl CCA NO HALF YEAR'!A19)</f>
        <v>0</v>
      </c>
      <c r="G19" s="1">
        <f t="shared" si="0"/>
        <v>0</v>
      </c>
      <c r="H19" s="1"/>
      <c r="I19" s="1"/>
      <c r="J19" s="1"/>
      <c r="K19" s="1"/>
      <c r="L19" s="12">
        <v>43.1</v>
      </c>
      <c r="M19" s="1"/>
      <c r="N19" s="1"/>
      <c r="O19" s="1"/>
      <c r="P19" s="52">
        <f t="shared" si="1"/>
        <v>0</v>
      </c>
      <c r="Q19" s="1">
        <f t="shared" si="2"/>
        <v>0</v>
      </c>
      <c r="R19" s="1">
        <f t="shared" si="3"/>
        <v>0</v>
      </c>
      <c r="S19" s="13">
        <v>0.3</v>
      </c>
      <c r="T19" s="1">
        <f t="shared" si="4"/>
        <v>0</v>
      </c>
      <c r="U19" s="1">
        <f t="shared" si="5"/>
        <v>0</v>
      </c>
      <c r="W19" s="12">
        <v>43.1</v>
      </c>
      <c r="X19" s="1">
        <f t="shared" si="6"/>
        <v>0</v>
      </c>
      <c r="Y19" s="1"/>
      <c r="Z19" s="1"/>
      <c r="AA19" s="52">
        <f t="shared" si="7"/>
        <v>0</v>
      </c>
      <c r="AB19" s="1">
        <f t="shared" si="8"/>
        <v>0</v>
      </c>
      <c r="AC19" s="1">
        <f t="shared" si="9"/>
        <v>0</v>
      </c>
      <c r="AD19" s="13">
        <v>0.3</v>
      </c>
      <c r="AE19" s="1">
        <f t="shared" si="10"/>
        <v>0</v>
      </c>
      <c r="AF19" s="1">
        <f t="shared" si="11"/>
        <v>0</v>
      </c>
      <c r="AH19" s="12">
        <v>43.1</v>
      </c>
      <c r="AI19" s="1">
        <f t="shared" si="12"/>
        <v>0</v>
      </c>
      <c r="AJ19" s="1"/>
      <c r="AK19" s="1"/>
      <c r="AL19" s="52">
        <f t="shared" si="13"/>
        <v>0</v>
      </c>
      <c r="AM19" s="1">
        <f t="shared" si="14"/>
        <v>0</v>
      </c>
      <c r="AN19" s="1">
        <f t="shared" si="15"/>
        <v>0</v>
      </c>
      <c r="AO19" s="13">
        <v>0.3</v>
      </c>
      <c r="AP19" s="1">
        <f t="shared" si="16"/>
        <v>0</v>
      </c>
      <c r="AQ19" s="1">
        <f t="shared" si="17"/>
        <v>0</v>
      </c>
      <c r="AS19" s="12">
        <v>43.1</v>
      </c>
      <c r="AT19" s="1">
        <f t="shared" si="18"/>
        <v>0</v>
      </c>
      <c r="AU19" s="1"/>
      <c r="AV19" s="1"/>
      <c r="AW19" s="52">
        <f t="shared" si="19"/>
        <v>0</v>
      </c>
      <c r="AX19" s="1">
        <f t="shared" si="20"/>
        <v>0</v>
      </c>
      <c r="AY19" s="1">
        <f t="shared" si="21"/>
        <v>0</v>
      </c>
      <c r="AZ19" s="13">
        <v>0.3</v>
      </c>
      <c r="BA19" s="1">
        <f t="shared" si="22"/>
        <v>0</v>
      </c>
      <c r="BB19" s="1">
        <f t="shared" si="23"/>
        <v>0</v>
      </c>
      <c r="BD19" s="12">
        <v>43.1</v>
      </c>
      <c r="BE19" s="1">
        <f t="shared" si="24"/>
        <v>0</v>
      </c>
      <c r="BF19" s="1"/>
      <c r="BG19" s="1"/>
      <c r="BH19" s="52">
        <f t="shared" si="25"/>
        <v>0</v>
      </c>
      <c r="BI19" s="1">
        <f t="shared" si="26"/>
        <v>0</v>
      </c>
      <c r="BJ19" s="1">
        <f t="shared" si="27"/>
        <v>0</v>
      </c>
      <c r="BK19" s="13">
        <v>0.3</v>
      </c>
      <c r="BL19" s="1">
        <f t="shared" si="28"/>
        <v>0</v>
      </c>
      <c r="BM19" s="1">
        <f t="shared" si="29"/>
        <v>0</v>
      </c>
      <c r="BN19" s="10"/>
      <c r="BO19" s="12">
        <v>43.1</v>
      </c>
      <c r="BP19" s="1">
        <f t="shared" si="30"/>
        <v>0</v>
      </c>
      <c r="BQ19" s="1"/>
      <c r="BR19" s="1"/>
      <c r="BS19" s="52">
        <f t="shared" si="31"/>
        <v>0</v>
      </c>
      <c r="BT19" s="1">
        <f t="shared" si="32"/>
        <v>0</v>
      </c>
      <c r="BU19" s="1">
        <f t="shared" si="33"/>
        <v>0</v>
      </c>
      <c r="BV19" s="13">
        <v>0.3</v>
      </c>
      <c r="BW19" s="1">
        <f t="shared" si="34"/>
        <v>0</v>
      </c>
      <c r="BX19" s="1">
        <f t="shared" si="35"/>
        <v>0</v>
      </c>
      <c r="BY19" s="10"/>
      <c r="BZ19" s="12">
        <v>43.1</v>
      </c>
      <c r="CA19" s="1">
        <f t="shared" si="36"/>
        <v>0</v>
      </c>
      <c r="CB19" s="1"/>
      <c r="CC19" s="1"/>
      <c r="CD19" s="52">
        <f t="shared" si="37"/>
        <v>0</v>
      </c>
      <c r="CE19" s="1">
        <f t="shared" si="38"/>
        <v>0</v>
      </c>
      <c r="CF19" s="1">
        <f t="shared" si="39"/>
        <v>0</v>
      </c>
      <c r="CG19" s="13">
        <v>0.3</v>
      </c>
      <c r="CH19" s="1">
        <f t="shared" si="40"/>
        <v>0</v>
      </c>
      <c r="CI19" s="1">
        <f t="shared" si="41"/>
        <v>0</v>
      </c>
      <c r="CJ19" s="10"/>
      <c r="CK19" s="12">
        <v>43.1</v>
      </c>
      <c r="CL19" s="1">
        <f t="shared" si="42"/>
        <v>0</v>
      </c>
      <c r="CM19" s="1"/>
      <c r="CN19" s="1"/>
      <c r="CO19" s="52">
        <f t="shared" si="43"/>
        <v>0</v>
      </c>
      <c r="CP19" s="1">
        <f t="shared" si="44"/>
        <v>0</v>
      </c>
      <c r="CQ19" s="1">
        <f t="shared" si="45"/>
        <v>0</v>
      </c>
      <c r="CR19" s="13">
        <v>0.3</v>
      </c>
      <c r="CS19" s="1">
        <f t="shared" si="46"/>
        <v>0</v>
      </c>
      <c r="CT19" s="1">
        <f t="shared" si="47"/>
        <v>0</v>
      </c>
      <c r="CU19" s="10"/>
      <c r="CV19" s="12">
        <v>43.1</v>
      </c>
      <c r="CW19" s="1">
        <f t="shared" si="48"/>
        <v>0</v>
      </c>
      <c r="CX19" s="1"/>
      <c r="CY19" s="1"/>
      <c r="CZ19" s="52">
        <f t="shared" si="49"/>
        <v>0</v>
      </c>
      <c r="DA19" s="1">
        <f t="shared" si="50"/>
        <v>0</v>
      </c>
      <c r="DB19" s="1">
        <f t="shared" si="51"/>
        <v>0</v>
      </c>
      <c r="DC19" s="13">
        <v>0.3</v>
      </c>
      <c r="DD19" s="1">
        <f t="shared" si="52"/>
        <v>0</v>
      </c>
      <c r="DE19" s="1">
        <f t="shared" si="53"/>
        <v>0</v>
      </c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</row>
    <row r="20" spans="1:126" ht="15" x14ac:dyDescent="0.25">
      <c r="A20" s="12">
        <v>43.2</v>
      </c>
      <c r="B20" s="1">
        <f>SUMIFS('BRZ SCH 8 Rates'!O:O,'BRZ SCH 8 Rates'!N:N,'AUC SCH 8 Accl CCA NO HALF YEAR'!A20)</f>
        <v>0</v>
      </c>
      <c r="C20" s="1">
        <f>SUMIFS('ERZ SCH 8 Rates '!Q:Q,'ERZ SCH 8 Rates '!P:P,'AUC SCH 8 Accl CCA NO HALF YEAR'!A20)</f>
        <v>0</v>
      </c>
      <c r="D20" s="1">
        <f>SUMIFS('GRZ SCH 8 Rates'!Q:Q,'GRZ SCH 8 Rates'!P:P,'AUC SCH 8 Accl CCA NO HALF YEAR'!A20)</f>
        <v>0</v>
      </c>
      <c r="E20" s="1">
        <f>SUMIFS('HRZ SCH 8 Rates'!Q:Q,'HRZ SCH 8 Rates'!P:P,'AUC SCH 8 Accl CCA NO HALF YEAR'!A20)</f>
        <v>0</v>
      </c>
      <c r="F20" s="1">
        <f>SUMIFS('PRZ SCH 8 Rates'!Q:Q,'PRZ SCH 8 Rates'!P:P,'AUC SCH 8 Accl CCA NO HALF YEAR'!A20)</f>
        <v>0</v>
      </c>
      <c r="G20" s="1">
        <f t="shared" si="0"/>
        <v>0</v>
      </c>
      <c r="H20" s="1"/>
      <c r="I20" s="1"/>
      <c r="J20" s="1"/>
      <c r="K20" s="1"/>
      <c r="L20" s="12">
        <v>43.2</v>
      </c>
      <c r="M20" s="1"/>
      <c r="N20" s="1"/>
      <c r="O20" s="1"/>
      <c r="P20" s="52">
        <f t="shared" si="1"/>
        <v>0</v>
      </c>
      <c r="Q20" s="1">
        <f t="shared" si="2"/>
        <v>0</v>
      </c>
      <c r="R20" s="1">
        <f t="shared" si="3"/>
        <v>0</v>
      </c>
      <c r="S20" s="13">
        <v>0.5</v>
      </c>
      <c r="T20" s="1">
        <f t="shared" si="4"/>
        <v>0</v>
      </c>
      <c r="U20" s="1">
        <f t="shared" si="5"/>
        <v>0</v>
      </c>
      <c r="W20" s="12">
        <v>43.2</v>
      </c>
      <c r="X20" s="1">
        <f t="shared" si="6"/>
        <v>0</v>
      </c>
      <c r="Y20" s="1"/>
      <c r="Z20" s="1"/>
      <c r="AA20" s="52">
        <f t="shared" si="7"/>
        <v>0</v>
      </c>
      <c r="AB20" s="1">
        <f t="shared" si="8"/>
        <v>0</v>
      </c>
      <c r="AC20" s="1">
        <f t="shared" si="9"/>
        <v>0</v>
      </c>
      <c r="AD20" s="13">
        <v>0.5</v>
      </c>
      <c r="AE20" s="1">
        <f t="shared" si="10"/>
        <v>0</v>
      </c>
      <c r="AF20" s="1">
        <f t="shared" si="11"/>
        <v>0</v>
      </c>
      <c r="AH20" s="12">
        <v>43.2</v>
      </c>
      <c r="AI20" s="1">
        <f t="shared" si="12"/>
        <v>0</v>
      </c>
      <c r="AJ20" s="1"/>
      <c r="AK20" s="1"/>
      <c r="AL20" s="52">
        <f t="shared" si="13"/>
        <v>0</v>
      </c>
      <c r="AM20" s="1">
        <f t="shared" si="14"/>
        <v>0</v>
      </c>
      <c r="AN20" s="1">
        <f t="shared" si="15"/>
        <v>0</v>
      </c>
      <c r="AO20" s="13">
        <v>0.5</v>
      </c>
      <c r="AP20" s="1">
        <f t="shared" si="16"/>
        <v>0</v>
      </c>
      <c r="AQ20" s="1">
        <f t="shared" si="17"/>
        <v>0</v>
      </c>
      <c r="AS20" s="12">
        <v>43.2</v>
      </c>
      <c r="AT20" s="1">
        <f t="shared" si="18"/>
        <v>0</v>
      </c>
      <c r="AU20" s="1"/>
      <c r="AV20" s="1"/>
      <c r="AW20" s="52">
        <f t="shared" si="19"/>
        <v>0</v>
      </c>
      <c r="AX20" s="1">
        <f t="shared" si="20"/>
        <v>0</v>
      </c>
      <c r="AY20" s="1">
        <f t="shared" si="21"/>
        <v>0</v>
      </c>
      <c r="AZ20" s="13">
        <v>0.5</v>
      </c>
      <c r="BA20" s="1">
        <f t="shared" si="22"/>
        <v>0</v>
      </c>
      <c r="BB20" s="1">
        <f t="shared" si="23"/>
        <v>0</v>
      </c>
      <c r="BD20" s="12">
        <v>43.2</v>
      </c>
      <c r="BE20" s="1">
        <f t="shared" si="24"/>
        <v>0</v>
      </c>
      <c r="BF20" s="1"/>
      <c r="BG20" s="1"/>
      <c r="BH20" s="52">
        <f t="shared" si="25"/>
        <v>0</v>
      </c>
      <c r="BI20" s="1">
        <f t="shared" si="26"/>
        <v>0</v>
      </c>
      <c r="BJ20" s="1">
        <f t="shared" si="27"/>
        <v>0</v>
      </c>
      <c r="BK20" s="13">
        <v>0.5</v>
      </c>
      <c r="BL20" s="1">
        <f t="shared" si="28"/>
        <v>0</v>
      </c>
      <c r="BM20" s="1">
        <f t="shared" si="29"/>
        <v>0</v>
      </c>
      <c r="BN20" s="10"/>
      <c r="BO20" s="12">
        <v>43.2</v>
      </c>
      <c r="BP20" s="1">
        <f t="shared" si="30"/>
        <v>0</v>
      </c>
      <c r="BQ20" s="1"/>
      <c r="BR20" s="1"/>
      <c r="BS20" s="52">
        <f t="shared" si="31"/>
        <v>0</v>
      </c>
      <c r="BT20" s="1">
        <f t="shared" si="32"/>
        <v>0</v>
      </c>
      <c r="BU20" s="1">
        <f t="shared" si="33"/>
        <v>0</v>
      </c>
      <c r="BV20" s="13">
        <v>0.5</v>
      </c>
      <c r="BW20" s="1">
        <f t="shared" si="34"/>
        <v>0</v>
      </c>
      <c r="BX20" s="1">
        <f t="shared" si="35"/>
        <v>0</v>
      </c>
      <c r="BY20" s="10"/>
      <c r="BZ20" s="12">
        <v>43.2</v>
      </c>
      <c r="CA20" s="1">
        <f t="shared" si="36"/>
        <v>0</v>
      </c>
      <c r="CB20" s="1"/>
      <c r="CC20" s="1"/>
      <c r="CD20" s="52">
        <f t="shared" si="37"/>
        <v>0</v>
      </c>
      <c r="CE20" s="1">
        <f t="shared" si="38"/>
        <v>0</v>
      </c>
      <c r="CF20" s="1">
        <f t="shared" si="39"/>
        <v>0</v>
      </c>
      <c r="CG20" s="13">
        <v>0.5</v>
      </c>
      <c r="CH20" s="1">
        <f t="shared" si="40"/>
        <v>0</v>
      </c>
      <c r="CI20" s="1">
        <f t="shared" si="41"/>
        <v>0</v>
      </c>
      <c r="CJ20" s="10"/>
      <c r="CK20" s="12">
        <v>43.2</v>
      </c>
      <c r="CL20" s="1">
        <f t="shared" si="42"/>
        <v>0</v>
      </c>
      <c r="CM20" s="1"/>
      <c r="CN20" s="1"/>
      <c r="CO20" s="52">
        <f t="shared" si="43"/>
        <v>0</v>
      </c>
      <c r="CP20" s="1">
        <f t="shared" si="44"/>
        <v>0</v>
      </c>
      <c r="CQ20" s="1">
        <f t="shared" si="45"/>
        <v>0</v>
      </c>
      <c r="CR20" s="13">
        <v>0.5</v>
      </c>
      <c r="CS20" s="1">
        <f t="shared" si="46"/>
        <v>0</v>
      </c>
      <c r="CT20" s="1">
        <f t="shared" si="47"/>
        <v>0</v>
      </c>
      <c r="CU20" s="10"/>
      <c r="CV20" s="12">
        <v>43.2</v>
      </c>
      <c r="CW20" s="1">
        <f t="shared" si="48"/>
        <v>0</v>
      </c>
      <c r="CX20" s="1"/>
      <c r="CY20" s="1"/>
      <c r="CZ20" s="52">
        <f t="shared" si="49"/>
        <v>0</v>
      </c>
      <c r="DA20" s="1">
        <f t="shared" si="50"/>
        <v>0</v>
      </c>
      <c r="DB20" s="1">
        <f t="shared" si="51"/>
        <v>0</v>
      </c>
      <c r="DC20" s="13">
        <v>0.5</v>
      </c>
      <c r="DD20" s="1">
        <f t="shared" si="52"/>
        <v>0</v>
      </c>
      <c r="DE20" s="1">
        <f t="shared" si="53"/>
        <v>0</v>
      </c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</row>
    <row r="21" spans="1:126" ht="15" x14ac:dyDescent="0.25">
      <c r="A21" s="12">
        <v>45</v>
      </c>
      <c r="B21" s="1">
        <f>SUMIFS('BRZ SCH 8 Rates'!O:O,'BRZ SCH 8 Rates'!N:N,'AUC SCH 8 Accl CCA NO HALF YEAR'!A21)</f>
        <v>148002.5983966488</v>
      </c>
      <c r="C21" s="1">
        <f>SUMIFS('ERZ SCH 8 Rates '!Q:Q,'ERZ SCH 8 Rates '!P:P,'AUC SCH 8 Accl CCA NO HALF YEAR'!A21)</f>
        <v>0</v>
      </c>
      <c r="D21" s="1">
        <f>SUMIFS('GRZ SCH 8 Rates'!Q:Q,'GRZ SCH 8 Rates'!P:P,'AUC SCH 8 Accl CCA NO HALF YEAR'!A21)</f>
        <v>0</v>
      </c>
      <c r="E21" s="1">
        <f>SUMIFS('HRZ SCH 8 Rates'!Q:Q,'HRZ SCH 8 Rates'!P:P,'AUC SCH 8 Accl CCA NO HALF YEAR'!A21)</f>
        <v>0</v>
      </c>
      <c r="F21" s="1">
        <f>SUMIFS('PRZ SCH 8 Rates'!Q:Q,'PRZ SCH 8 Rates'!P:P,'AUC SCH 8 Accl CCA NO HALF YEAR'!A21)</f>
        <v>0</v>
      </c>
      <c r="G21" s="1">
        <f t="shared" si="0"/>
        <v>148002.5983966488</v>
      </c>
      <c r="H21" s="61" t="s">
        <v>51</v>
      </c>
      <c r="I21" s="62">
        <v>0.45</v>
      </c>
      <c r="J21" s="1"/>
      <c r="K21" s="1"/>
      <c r="L21" s="12">
        <v>45</v>
      </c>
      <c r="M21" s="1"/>
      <c r="N21" s="1"/>
      <c r="O21" s="1"/>
      <c r="P21" s="52">
        <f t="shared" si="1"/>
        <v>0</v>
      </c>
      <c r="Q21" s="1">
        <f t="shared" si="2"/>
        <v>0</v>
      </c>
      <c r="R21" s="1">
        <f t="shared" si="3"/>
        <v>0</v>
      </c>
      <c r="S21" s="13">
        <v>0.45</v>
      </c>
      <c r="T21" s="1">
        <f t="shared" si="4"/>
        <v>0</v>
      </c>
      <c r="U21" s="1">
        <f t="shared" si="5"/>
        <v>0</v>
      </c>
      <c r="W21" s="12">
        <v>45</v>
      </c>
      <c r="X21" s="1">
        <f t="shared" si="6"/>
        <v>0</v>
      </c>
      <c r="Y21" s="1"/>
      <c r="Z21" s="1"/>
      <c r="AA21" s="52">
        <f t="shared" si="7"/>
        <v>0</v>
      </c>
      <c r="AB21" s="1">
        <f t="shared" si="8"/>
        <v>0</v>
      </c>
      <c r="AC21" s="1">
        <f t="shared" si="9"/>
        <v>0</v>
      </c>
      <c r="AD21" s="13">
        <v>0.45</v>
      </c>
      <c r="AE21" s="1">
        <f t="shared" si="10"/>
        <v>0</v>
      </c>
      <c r="AF21" s="1">
        <f t="shared" si="11"/>
        <v>0</v>
      </c>
      <c r="AH21" s="12">
        <v>45</v>
      </c>
      <c r="AI21" s="1">
        <f t="shared" si="12"/>
        <v>0</v>
      </c>
      <c r="AJ21" s="1"/>
      <c r="AK21" s="1"/>
      <c r="AL21" s="52">
        <f t="shared" si="13"/>
        <v>0</v>
      </c>
      <c r="AM21" s="1">
        <f t="shared" si="14"/>
        <v>0</v>
      </c>
      <c r="AN21" s="1">
        <f t="shared" si="15"/>
        <v>0</v>
      </c>
      <c r="AO21" s="13">
        <v>0.45</v>
      </c>
      <c r="AP21" s="1">
        <f t="shared" si="16"/>
        <v>0</v>
      </c>
      <c r="AQ21" s="1">
        <f t="shared" si="17"/>
        <v>0</v>
      </c>
      <c r="AS21" s="12">
        <v>45</v>
      </c>
      <c r="AT21" s="1">
        <f t="shared" si="18"/>
        <v>0</v>
      </c>
      <c r="AU21" s="1"/>
      <c r="AV21" s="1"/>
      <c r="AW21" s="52">
        <f t="shared" si="19"/>
        <v>0</v>
      </c>
      <c r="AX21" s="1">
        <f t="shared" si="20"/>
        <v>0</v>
      </c>
      <c r="AY21" s="1">
        <f t="shared" si="21"/>
        <v>0</v>
      </c>
      <c r="AZ21" s="13">
        <v>0.45</v>
      </c>
      <c r="BA21" s="1">
        <f t="shared" si="22"/>
        <v>0</v>
      </c>
      <c r="BB21" s="1">
        <f t="shared" si="23"/>
        <v>0</v>
      </c>
      <c r="BD21" s="12">
        <v>45</v>
      </c>
      <c r="BE21" s="1">
        <f t="shared" si="24"/>
        <v>0</v>
      </c>
      <c r="BF21" s="1"/>
      <c r="BG21" s="1"/>
      <c r="BH21" s="52">
        <f t="shared" si="25"/>
        <v>0</v>
      </c>
      <c r="BI21" s="1">
        <f t="shared" si="26"/>
        <v>0</v>
      </c>
      <c r="BJ21" s="1">
        <f t="shared" si="27"/>
        <v>0</v>
      </c>
      <c r="BK21" s="13">
        <v>0.45</v>
      </c>
      <c r="BL21" s="1">
        <f t="shared" si="28"/>
        <v>0</v>
      </c>
      <c r="BM21" s="1">
        <f t="shared" si="29"/>
        <v>0</v>
      </c>
      <c r="BN21" s="10"/>
      <c r="BO21" s="12">
        <v>45</v>
      </c>
      <c r="BP21" s="1">
        <f t="shared" si="30"/>
        <v>0</v>
      </c>
      <c r="BQ21" s="1"/>
      <c r="BR21" s="1"/>
      <c r="BS21" s="52">
        <f t="shared" si="31"/>
        <v>0</v>
      </c>
      <c r="BT21" s="1">
        <f t="shared" si="32"/>
        <v>0</v>
      </c>
      <c r="BU21" s="1">
        <f t="shared" si="33"/>
        <v>0</v>
      </c>
      <c r="BV21" s="13">
        <v>0.45</v>
      </c>
      <c r="BW21" s="1">
        <f t="shared" si="34"/>
        <v>0</v>
      </c>
      <c r="BX21" s="1">
        <f t="shared" si="35"/>
        <v>0</v>
      </c>
      <c r="BY21" s="10"/>
      <c r="BZ21" s="12">
        <v>45</v>
      </c>
      <c r="CA21" s="1">
        <f t="shared" si="36"/>
        <v>0</v>
      </c>
      <c r="CB21" s="1"/>
      <c r="CC21" s="1"/>
      <c r="CD21" s="52">
        <f t="shared" si="37"/>
        <v>0</v>
      </c>
      <c r="CE21" s="1">
        <f t="shared" si="38"/>
        <v>0</v>
      </c>
      <c r="CF21" s="1">
        <f t="shared" si="39"/>
        <v>0</v>
      </c>
      <c r="CG21" s="13">
        <v>0.45</v>
      </c>
      <c r="CH21" s="1">
        <f t="shared" si="40"/>
        <v>0</v>
      </c>
      <c r="CI21" s="1">
        <f t="shared" si="41"/>
        <v>0</v>
      </c>
      <c r="CJ21" s="10"/>
      <c r="CK21" s="12">
        <v>45</v>
      </c>
      <c r="CL21" s="1">
        <f t="shared" si="42"/>
        <v>0</v>
      </c>
      <c r="CM21" s="1"/>
      <c r="CN21" s="1"/>
      <c r="CO21" s="52">
        <f t="shared" si="43"/>
        <v>0</v>
      </c>
      <c r="CP21" s="1">
        <f t="shared" si="44"/>
        <v>0</v>
      </c>
      <c r="CQ21" s="1">
        <f t="shared" si="45"/>
        <v>0</v>
      </c>
      <c r="CR21" s="13">
        <v>0.45</v>
      </c>
      <c r="CS21" s="1">
        <f t="shared" si="46"/>
        <v>0</v>
      </c>
      <c r="CT21" s="1">
        <f t="shared" si="47"/>
        <v>0</v>
      </c>
      <c r="CU21" s="10"/>
      <c r="CV21" s="12">
        <v>45</v>
      </c>
      <c r="CW21" s="1">
        <f t="shared" si="48"/>
        <v>0</v>
      </c>
      <c r="CX21" s="1"/>
      <c r="CY21" s="1"/>
      <c r="CZ21" s="52">
        <f t="shared" si="49"/>
        <v>0</v>
      </c>
      <c r="DA21" s="1">
        <f t="shared" si="50"/>
        <v>0</v>
      </c>
      <c r="DB21" s="1">
        <f t="shared" si="51"/>
        <v>0</v>
      </c>
      <c r="DC21" s="13">
        <v>0.45</v>
      </c>
      <c r="DD21" s="1">
        <f t="shared" si="52"/>
        <v>0</v>
      </c>
      <c r="DE21" s="1">
        <f t="shared" si="53"/>
        <v>0</v>
      </c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</row>
    <row r="22" spans="1:126" ht="15" x14ac:dyDescent="0.25">
      <c r="A22" s="12">
        <v>46</v>
      </c>
      <c r="B22" s="1">
        <f>SUMIFS('BRZ SCH 8 Rates'!O:O,'BRZ SCH 8 Rates'!N:N,'AUC SCH 8 Accl CCA NO HALF YEAR'!A22)</f>
        <v>0</v>
      </c>
      <c r="C22" s="1">
        <f>SUMIFS('ERZ SCH 8 Rates '!Q:Q,'ERZ SCH 8 Rates '!P:P,'AUC SCH 8 Accl CCA NO HALF YEAR'!A22)</f>
        <v>0</v>
      </c>
      <c r="D22" s="1">
        <f>SUMIFS('GRZ SCH 8 Rates'!Q:Q,'GRZ SCH 8 Rates'!P:P,'AUC SCH 8 Accl CCA NO HALF YEAR'!A22)</f>
        <v>0</v>
      </c>
      <c r="E22" s="1">
        <f>SUMIFS('HRZ SCH 8 Rates'!Q:Q,'HRZ SCH 8 Rates'!P:P,'AUC SCH 8 Accl CCA NO HALF YEAR'!A22)</f>
        <v>0</v>
      </c>
      <c r="F22" s="1">
        <f>SUMIFS('PRZ SCH 8 Rates'!Q:Q,'PRZ SCH 8 Rates'!P:P,'AUC SCH 8 Accl CCA NO HALF YEAR'!A22)</f>
        <v>0</v>
      </c>
      <c r="G22" s="1">
        <f t="shared" si="0"/>
        <v>0</v>
      </c>
      <c r="H22" s="1"/>
      <c r="I22" s="1"/>
      <c r="J22" s="1"/>
      <c r="K22" s="1"/>
      <c r="L22" s="12">
        <v>46</v>
      </c>
      <c r="M22" s="1"/>
      <c r="N22" s="1"/>
      <c r="O22" s="1"/>
      <c r="P22" s="52">
        <f t="shared" si="1"/>
        <v>0</v>
      </c>
      <c r="Q22" s="1">
        <f t="shared" si="2"/>
        <v>0</v>
      </c>
      <c r="R22" s="1">
        <f t="shared" si="3"/>
        <v>0</v>
      </c>
      <c r="S22" s="13">
        <v>0.3</v>
      </c>
      <c r="T22" s="1">
        <f t="shared" si="4"/>
        <v>0</v>
      </c>
      <c r="U22" s="1">
        <f t="shared" si="5"/>
        <v>0</v>
      </c>
      <c r="W22" s="12">
        <v>46</v>
      </c>
      <c r="X22" s="1">
        <f t="shared" si="6"/>
        <v>0</v>
      </c>
      <c r="Y22" s="1"/>
      <c r="Z22" s="1"/>
      <c r="AA22" s="52">
        <f t="shared" si="7"/>
        <v>0</v>
      </c>
      <c r="AB22" s="1">
        <f t="shared" si="8"/>
        <v>0</v>
      </c>
      <c r="AC22" s="1">
        <f t="shared" si="9"/>
        <v>0</v>
      </c>
      <c r="AD22" s="13">
        <v>0.3</v>
      </c>
      <c r="AE22" s="1">
        <f t="shared" si="10"/>
        <v>0</v>
      </c>
      <c r="AF22" s="1">
        <f t="shared" si="11"/>
        <v>0</v>
      </c>
      <c r="AH22" s="12">
        <v>46</v>
      </c>
      <c r="AI22" s="1">
        <f t="shared" si="12"/>
        <v>0</v>
      </c>
      <c r="AJ22" s="1"/>
      <c r="AK22" s="1"/>
      <c r="AL22" s="52">
        <f t="shared" si="13"/>
        <v>0</v>
      </c>
      <c r="AM22" s="1">
        <f t="shared" si="14"/>
        <v>0</v>
      </c>
      <c r="AN22" s="1">
        <f t="shared" si="15"/>
        <v>0</v>
      </c>
      <c r="AO22" s="13">
        <v>0.3</v>
      </c>
      <c r="AP22" s="1">
        <f t="shared" si="16"/>
        <v>0</v>
      </c>
      <c r="AQ22" s="1">
        <f t="shared" si="17"/>
        <v>0</v>
      </c>
      <c r="AS22" s="12">
        <v>46</v>
      </c>
      <c r="AT22" s="1">
        <f t="shared" si="18"/>
        <v>0</v>
      </c>
      <c r="AU22" s="1"/>
      <c r="AV22" s="1"/>
      <c r="AW22" s="52">
        <f t="shared" si="19"/>
        <v>0</v>
      </c>
      <c r="AX22" s="1">
        <f t="shared" si="20"/>
        <v>0</v>
      </c>
      <c r="AY22" s="1">
        <f t="shared" si="21"/>
        <v>0</v>
      </c>
      <c r="AZ22" s="13">
        <v>0.3</v>
      </c>
      <c r="BA22" s="1">
        <f t="shared" si="22"/>
        <v>0</v>
      </c>
      <c r="BB22" s="1">
        <f t="shared" si="23"/>
        <v>0</v>
      </c>
      <c r="BD22" s="12">
        <v>46</v>
      </c>
      <c r="BE22" s="1">
        <f t="shared" si="24"/>
        <v>0</v>
      </c>
      <c r="BF22" s="1"/>
      <c r="BG22" s="1"/>
      <c r="BH22" s="52">
        <f t="shared" si="25"/>
        <v>0</v>
      </c>
      <c r="BI22" s="1">
        <f t="shared" si="26"/>
        <v>0</v>
      </c>
      <c r="BJ22" s="1">
        <f t="shared" si="27"/>
        <v>0</v>
      </c>
      <c r="BK22" s="13">
        <v>0.3</v>
      </c>
      <c r="BL22" s="1">
        <f t="shared" si="28"/>
        <v>0</v>
      </c>
      <c r="BM22" s="1">
        <f t="shared" si="29"/>
        <v>0</v>
      </c>
      <c r="BN22" s="10"/>
      <c r="BO22" s="12">
        <v>46</v>
      </c>
      <c r="BP22" s="1">
        <f t="shared" si="30"/>
        <v>0</v>
      </c>
      <c r="BQ22" s="1"/>
      <c r="BR22" s="1"/>
      <c r="BS22" s="52">
        <f t="shared" si="31"/>
        <v>0</v>
      </c>
      <c r="BT22" s="1">
        <f t="shared" si="32"/>
        <v>0</v>
      </c>
      <c r="BU22" s="1">
        <f t="shared" si="33"/>
        <v>0</v>
      </c>
      <c r="BV22" s="13">
        <v>0.3</v>
      </c>
      <c r="BW22" s="1">
        <f t="shared" si="34"/>
        <v>0</v>
      </c>
      <c r="BX22" s="1">
        <f t="shared" si="35"/>
        <v>0</v>
      </c>
      <c r="BY22" s="10"/>
      <c r="BZ22" s="12">
        <v>46</v>
      </c>
      <c r="CA22" s="1">
        <f t="shared" si="36"/>
        <v>0</v>
      </c>
      <c r="CB22" s="1"/>
      <c r="CC22" s="1"/>
      <c r="CD22" s="52">
        <f t="shared" si="37"/>
        <v>0</v>
      </c>
      <c r="CE22" s="1">
        <f t="shared" si="38"/>
        <v>0</v>
      </c>
      <c r="CF22" s="1">
        <f t="shared" si="39"/>
        <v>0</v>
      </c>
      <c r="CG22" s="13">
        <v>0.3</v>
      </c>
      <c r="CH22" s="1">
        <f t="shared" si="40"/>
        <v>0</v>
      </c>
      <c r="CI22" s="1">
        <f t="shared" si="41"/>
        <v>0</v>
      </c>
      <c r="CJ22" s="10"/>
      <c r="CK22" s="12">
        <v>46</v>
      </c>
      <c r="CL22" s="1">
        <f t="shared" si="42"/>
        <v>0</v>
      </c>
      <c r="CM22" s="1"/>
      <c r="CN22" s="1"/>
      <c r="CO22" s="52">
        <f t="shared" si="43"/>
        <v>0</v>
      </c>
      <c r="CP22" s="1">
        <f t="shared" si="44"/>
        <v>0</v>
      </c>
      <c r="CQ22" s="1">
        <f t="shared" si="45"/>
        <v>0</v>
      </c>
      <c r="CR22" s="13">
        <v>0.3</v>
      </c>
      <c r="CS22" s="1">
        <f t="shared" si="46"/>
        <v>0</v>
      </c>
      <c r="CT22" s="1">
        <f t="shared" si="47"/>
        <v>0</v>
      </c>
      <c r="CU22" s="10"/>
      <c r="CV22" s="12">
        <v>46</v>
      </c>
      <c r="CW22" s="1">
        <f t="shared" si="48"/>
        <v>0</v>
      </c>
      <c r="CX22" s="1"/>
      <c r="CY22" s="1"/>
      <c r="CZ22" s="52">
        <f t="shared" si="49"/>
        <v>0</v>
      </c>
      <c r="DA22" s="1">
        <f t="shared" si="50"/>
        <v>0</v>
      </c>
      <c r="DB22" s="1">
        <f t="shared" si="51"/>
        <v>0</v>
      </c>
      <c r="DC22" s="13">
        <v>0.3</v>
      </c>
      <c r="DD22" s="1">
        <f t="shared" si="52"/>
        <v>0</v>
      </c>
      <c r="DE22" s="1">
        <f t="shared" si="53"/>
        <v>0</v>
      </c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</row>
    <row r="23" spans="1:126" ht="15" x14ac:dyDescent="0.25">
      <c r="A23" s="12">
        <v>47</v>
      </c>
      <c r="B23" s="1">
        <f>SUMIFS('BRZ SCH 8 Rates'!O:O,'BRZ SCH 8 Rates'!N:N,'AUC SCH 8 Accl CCA NO HALF YEAR'!A23)</f>
        <v>23403775.27610033</v>
      </c>
      <c r="C23" s="1">
        <f>SUMIFS('ERZ SCH 8 Rates '!Q:Q,'ERZ SCH 8 Rates '!P:P,'AUC SCH 8 Accl CCA NO HALF YEAR'!A23)</f>
        <v>29719227</v>
      </c>
      <c r="D23" s="1">
        <f>SUMIFS('GRZ SCH 8 Rates'!Q:Q,'GRZ SCH 8 Rates'!P:P,'AUC SCH 8 Accl CCA NO HALF YEAR'!A23)</f>
        <v>8667000</v>
      </c>
      <c r="E23" s="1">
        <f>SUMIFS('HRZ SCH 8 Rates'!Q:Q,'HRZ SCH 8 Rates'!P:P,'AUC SCH 8 Accl CCA NO HALF YEAR'!A23)</f>
        <v>43879116.723806672</v>
      </c>
      <c r="F23" s="1">
        <f>SUMIFS('PRZ SCH 8 Rates'!Q:Q,'PRZ SCH 8 Rates'!P:P,'AUC SCH 8 Accl CCA NO HALF YEAR'!A23)</f>
        <v>115305305</v>
      </c>
      <c r="G23" s="1">
        <f t="shared" si="0"/>
        <v>220974423.99990702</v>
      </c>
      <c r="H23" s="61" t="s">
        <v>49</v>
      </c>
      <c r="I23" s="1"/>
      <c r="J23" s="1"/>
      <c r="K23" s="1"/>
      <c r="L23" s="12">
        <v>47</v>
      </c>
      <c r="M23" s="1"/>
      <c r="N23" s="1"/>
      <c r="O23" s="1"/>
      <c r="P23" s="52">
        <f t="shared" si="1"/>
        <v>0</v>
      </c>
      <c r="Q23" s="1">
        <f t="shared" si="2"/>
        <v>0</v>
      </c>
      <c r="R23" s="1">
        <f t="shared" si="3"/>
        <v>0</v>
      </c>
      <c r="S23" s="13">
        <v>0.08</v>
      </c>
      <c r="T23" s="1">
        <f t="shared" si="4"/>
        <v>0</v>
      </c>
      <c r="U23" s="1">
        <f t="shared" si="5"/>
        <v>0</v>
      </c>
      <c r="W23" s="12">
        <v>47</v>
      </c>
      <c r="X23" s="1">
        <f t="shared" si="6"/>
        <v>0</v>
      </c>
      <c r="Y23" s="1"/>
      <c r="Z23" s="1"/>
      <c r="AA23" s="52">
        <f t="shared" si="7"/>
        <v>0</v>
      </c>
      <c r="AB23" s="1">
        <f t="shared" si="8"/>
        <v>0</v>
      </c>
      <c r="AC23" s="1">
        <f t="shared" si="9"/>
        <v>0</v>
      </c>
      <c r="AD23" s="13">
        <v>0.08</v>
      </c>
      <c r="AE23" s="1">
        <f t="shared" si="10"/>
        <v>0</v>
      </c>
      <c r="AF23" s="1">
        <f t="shared" si="11"/>
        <v>0</v>
      </c>
      <c r="AH23" s="12">
        <v>47</v>
      </c>
      <c r="AI23" s="1">
        <f t="shared" si="12"/>
        <v>0</v>
      </c>
      <c r="AJ23" s="1"/>
      <c r="AK23" s="1"/>
      <c r="AL23" s="52">
        <f t="shared" si="13"/>
        <v>0</v>
      </c>
      <c r="AM23" s="1">
        <f t="shared" si="14"/>
        <v>0</v>
      </c>
      <c r="AN23" s="1">
        <f t="shared" si="15"/>
        <v>0</v>
      </c>
      <c r="AO23" s="13">
        <v>0.08</v>
      </c>
      <c r="AP23" s="1">
        <f t="shared" si="16"/>
        <v>0</v>
      </c>
      <c r="AQ23" s="1">
        <f t="shared" si="17"/>
        <v>0</v>
      </c>
      <c r="AS23" s="12">
        <v>47</v>
      </c>
      <c r="AT23" s="1">
        <f t="shared" si="18"/>
        <v>0</v>
      </c>
      <c r="AU23" s="1"/>
      <c r="AV23" s="1"/>
      <c r="AW23" s="52">
        <f t="shared" si="19"/>
        <v>0</v>
      </c>
      <c r="AX23" s="1">
        <f t="shared" si="20"/>
        <v>0</v>
      </c>
      <c r="AY23" s="1">
        <f t="shared" si="21"/>
        <v>0</v>
      </c>
      <c r="AZ23" s="13">
        <v>0.08</v>
      </c>
      <c r="BA23" s="1">
        <f t="shared" si="22"/>
        <v>0</v>
      </c>
      <c r="BB23" s="1">
        <f t="shared" si="23"/>
        <v>0</v>
      </c>
      <c r="BD23" s="12">
        <v>47</v>
      </c>
      <c r="BE23" s="1">
        <f t="shared" si="24"/>
        <v>0</v>
      </c>
      <c r="BF23" s="1"/>
      <c r="BG23" s="1"/>
      <c r="BH23" s="52">
        <f t="shared" si="25"/>
        <v>0</v>
      </c>
      <c r="BI23" s="1">
        <f t="shared" si="26"/>
        <v>0</v>
      </c>
      <c r="BJ23" s="1">
        <f t="shared" si="27"/>
        <v>0</v>
      </c>
      <c r="BK23" s="13">
        <v>0.08</v>
      </c>
      <c r="BL23" s="1">
        <f t="shared" si="28"/>
        <v>0</v>
      </c>
      <c r="BM23" s="1">
        <f t="shared" si="29"/>
        <v>0</v>
      </c>
      <c r="BN23" s="10"/>
      <c r="BO23" s="12">
        <v>47</v>
      </c>
      <c r="BP23" s="1">
        <f t="shared" si="30"/>
        <v>0</v>
      </c>
      <c r="BQ23" s="1"/>
      <c r="BR23" s="1"/>
      <c r="BS23" s="52">
        <f t="shared" si="31"/>
        <v>0</v>
      </c>
      <c r="BT23" s="1">
        <f t="shared" si="32"/>
        <v>0</v>
      </c>
      <c r="BU23" s="1">
        <f t="shared" si="33"/>
        <v>0</v>
      </c>
      <c r="BV23" s="13">
        <v>0.08</v>
      </c>
      <c r="BW23" s="1">
        <f t="shared" si="34"/>
        <v>0</v>
      </c>
      <c r="BX23" s="1">
        <f t="shared" si="35"/>
        <v>0</v>
      </c>
      <c r="BY23" s="10"/>
      <c r="BZ23" s="12">
        <v>47</v>
      </c>
      <c r="CA23" s="1">
        <f t="shared" si="36"/>
        <v>0</v>
      </c>
      <c r="CB23" s="1"/>
      <c r="CC23" s="1"/>
      <c r="CD23" s="52">
        <f t="shared" si="37"/>
        <v>0</v>
      </c>
      <c r="CE23" s="1">
        <f t="shared" si="38"/>
        <v>0</v>
      </c>
      <c r="CF23" s="1">
        <f t="shared" si="39"/>
        <v>0</v>
      </c>
      <c r="CG23" s="13">
        <v>0.08</v>
      </c>
      <c r="CH23" s="1">
        <f t="shared" si="40"/>
        <v>0</v>
      </c>
      <c r="CI23" s="1">
        <f t="shared" si="41"/>
        <v>0</v>
      </c>
      <c r="CJ23" s="10"/>
      <c r="CK23" s="12">
        <v>47</v>
      </c>
      <c r="CL23" s="1">
        <f t="shared" si="42"/>
        <v>0</v>
      </c>
      <c r="CM23" s="1"/>
      <c r="CN23" s="1"/>
      <c r="CO23" s="52">
        <f t="shared" si="43"/>
        <v>0</v>
      </c>
      <c r="CP23" s="1">
        <f t="shared" si="44"/>
        <v>0</v>
      </c>
      <c r="CQ23" s="1">
        <f t="shared" si="45"/>
        <v>0</v>
      </c>
      <c r="CR23" s="13">
        <v>0.08</v>
      </c>
      <c r="CS23" s="1">
        <f t="shared" si="46"/>
        <v>0</v>
      </c>
      <c r="CT23" s="1">
        <f t="shared" si="47"/>
        <v>0</v>
      </c>
      <c r="CU23" s="10"/>
      <c r="CV23" s="12">
        <v>47</v>
      </c>
      <c r="CW23" s="1">
        <f t="shared" si="48"/>
        <v>0</v>
      </c>
      <c r="CX23" s="1"/>
      <c r="CY23" s="1"/>
      <c r="CZ23" s="52">
        <f t="shared" si="49"/>
        <v>0</v>
      </c>
      <c r="DA23" s="1">
        <f t="shared" si="50"/>
        <v>0</v>
      </c>
      <c r="DB23" s="1">
        <f t="shared" si="51"/>
        <v>0</v>
      </c>
      <c r="DC23" s="13">
        <v>0.08</v>
      </c>
      <c r="DD23" s="1">
        <f t="shared" si="52"/>
        <v>0</v>
      </c>
      <c r="DE23" s="1">
        <f t="shared" si="53"/>
        <v>0</v>
      </c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</row>
    <row r="24" spans="1:126" ht="15" x14ac:dyDescent="0.25">
      <c r="A24" s="12">
        <v>50</v>
      </c>
      <c r="B24" s="1">
        <f>SUMIFS('BRZ SCH 8 Rates'!O:O,'BRZ SCH 8 Rates'!N:N,'AUC SCH 8 Accl CCA NO HALF YEAR'!A24)</f>
        <v>0</v>
      </c>
      <c r="C24" s="1">
        <f>SUMIFS('ERZ SCH 8 Rates '!Q:Q,'ERZ SCH 8 Rates '!P:P,'AUC SCH 8 Accl CCA NO HALF YEAR'!A24)</f>
        <v>769199</v>
      </c>
      <c r="D24" s="1">
        <f>SUMIFS('GRZ SCH 8 Rates'!Q:Q,'GRZ SCH 8 Rates'!P:P,'AUC SCH 8 Accl CCA NO HALF YEAR'!A24)</f>
        <v>497000</v>
      </c>
      <c r="E24" s="1">
        <f>SUMIFS('HRZ SCH 8 Rates'!Q:Q,'HRZ SCH 8 Rates'!P:P,'AUC SCH 8 Accl CCA NO HALF YEAR'!A24)</f>
        <v>0</v>
      </c>
      <c r="F24" s="1">
        <f>SUMIFS('PRZ SCH 8 Rates'!Q:Q,'PRZ SCH 8 Rates'!P:P,'AUC SCH 8 Accl CCA NO HALF YEAR'!A24)</f>
        <v>2601000</v>
      </c>
      <c r="G24" s="1">
        <f t="shared" si="0"/>
        <v>3867199</v>
      </c>
      <c r="H24" s="61" t="s">
        <v>51</v>
      </c>
      <c r="I24" s="62">
        <v>0.55000000000000004</v>
      </c>
      <c r="J24" s="1"/>
      <c r="K24" s="1"/>
      <c r="L24" s="12">
        <v>50</v>
      </c>
      <c r="M24" s="1"/>
      <c r="N24" s="1"/>
      <c r="O24" s="1"/>
      <c r="P24" s="52">
        <f t="shared" si="1"/>
        <v>0</v>
      </c>
      <c r="Q24" s="1">
        <f t="shared" si="2"/>
        <v>0</v>
      </c>
      <c r="R24" s="1">
        <f t="shared" si="3"/>
        <v>0</v>
      </c>
      <c r="S24" s="13">
        <v>0.55000000000000004</v>
      </c>
      <c r="T24" s="1">
        <f t="shared" si="4"/>
        <v>0</v>
      </c>
      <c r="U24" s="1">
        <f t="shared" si="5"/>
        <v>0</v>
      </c>
      <c r="W24" s="12">
        <v>50</v>
      </c>
      <c r="X24" s="1">
        <f t="shared" si="6"/>
        <v>0</v>
      </c>
      <c r="Y24" s="1"/>
      <c r="Z24" s="1"/>
      <c r="AA24" s="52">
        <f t="shared" si="7"/>
        <v>0</v>
      </c>
      <c r="AB24" s="1">
        <f t="shared" si="8"/>
        <v>0</v>
      </c>
      <c r="AC24" s="1">
        <f t="shared" si="9"/>
        <v>0</v>
      </c>
      <c r="AD24" s="13">
        <v>0.55000000000000004</v>
      </c>
      <c r="AE24" s="1">
        <f t="shared" si="10"/>
        <v>0</v>
      </c>
      <c r="AF24" s="1">
        <f t="shared" si="11"/>
        <v>0</v>
      </c>
      <c r="AH24" s="12">
        <v>50</v>
      </c>
      <c r="AI24" s="1">
        <f t="shared" si="12"/>
        <v>0</v>
      </c>
      <c r="AJ24" s="1"/>
      <c r="AK24" s="1"/>
      <c r="AL24" s="52">
        <f t="shared" si="13"/>
        <v>0</v>
      </c>
      <c r="AM24" s="1">
        <f t="shared" si="14"/>
        <v>0</v>
      </c>
      <c r="AN24" s="1">
        <f t="shared" si="15"/>
        <v>0</v>
      </c>
      <c r="AO24" s="13">
        <v>0.55000000000000004</v>
      </c>
      <c r="AP24" s="1">
        <f t="shared" si="16"/>
        <v>0</v>
      </c>
      <c r="AQ24" s="1">
        <f t="shared" si="17"/>
        <v>0</v>
      </c>
      <c r="AS24" s="12">
        <v>50</v>
      </c>
      <c r="AT24" s="1">
        <f t="shared" si="18"/>
        <v>0</v>
      </c>
      <c r="AU24" s="1"/>
      <c r="AV24" s="1"/>
      <c r="AW24" s="52">
        <f t="shared" si="19"/>
        <v>0</v>
      </c>
      <c r="AX24" s="1">
        <f t="shared" si="20"/>
        <v>0</v>
      </c>
      <c r="AY24" s="1">
        <f t="shared" si="21"/>
        <v>0</v>
      </c>
      <c r="AZ24" s="13">
        <v>0.55000000000000004</v>
      </c>
      <c r="BA24" s="1">
        <f t="shared" si="22"/>
        <v>0</v>
      </c>
      <c r="BB24" s="1">
        <f t="shared" si="23"/>
        <v>0</v>
      </c>
      <c r="BD24" s="12">
        <v>50</v>
      </c>
      <c r="BE24" s="1">
        <f t="shared" si="24"/>
        <v>0</v>
      </c>
      <c r="BF24" s="1"/>
      <c r="BG24" s="1"/>
      <c r="BH24" s="52">
        <f t="shared" si="25"/>
        <v>0</v>
      </c>
      <c r="BI24" s="1">
        <f t="shared" si="26"/>
        <v>0</v>
      </c>
      <c r="BJ24" s="1">
        <f t="shared" si="27"/>
        <v>0</v>
      </c>
      <c r="BK24" s="13">
        <v>0.55000000000000004</v>
      </c>
      <c r="BL24" s="1">
        <f t="shared" si="28"/>
        <v>0</v>
      </c>
      <c r="BM24" s="1">
        <f t="shared" si="29"/>
        <v>0</v>
      </c>
      <c r="BN24" s="10"/>
      <c r="BO24" s="12">
        <v>50</v>
      </c>
      <c r="BP24" s="1">
        <f t="shared" si="30"/>
        <v>0</v>
      </c>
      <c r="BQ24" s="1"/>
      <c r="BR24" s="1"/>
      <c r="BS24" s="52">
        <f t="shared" si="31"/>
        <v>0</v>
      </c>
      <c r="BT24" s="1">
        <f t="shared" si="32"/>
        <v>0</v>
      </c>
      <c r="BU24" s="1">
        <f t="shared" si="33"/>
        <v>0</v>
      </c>
      <c r="BV24" s="13">
        <v>0.55000000000000004</v>
      </c>
      <c r="BW24" s="1">
        <f t="shared" si="34"/>
        <v>0</v>
      </c>
      <c r="BX24" s="1">
        <f t="shared" si="35"/>
        <v>0</v>
      </c>
      <c r="BY24" s="10"/>
      <c r="BZ24" s="12">
        <v>50</v>
      </c>
      <c r="CA24" s="1">
        <f t="shared" si="36"/>
        <v>0</v>
      </c>
      <c r="CB24" s="1"/>
      <c r="CC24" s="1"/>
      <c r="CD24" s="52">
        <f t="shared" si="37"/>
        <v>0</v>
      </c>
      <c r="CE24" s="1">
        <f t="shared" si="38"/>
        <v>0</v>
      </c>
      <c r="CF24" s="1">
        <f t="shared" si="39"/>
        <v>0</v>
      </c>
      <c r="CG24" s="13">
        <v>0.55000000000000004</v>
      </c>
      <c r="CH24" s="1">
        <f t="shared" si="40"/>
        <v>0</v>
      </c>
      <c r="CI24" s="1">
        <f t="shared" si="41"/>
        <v>0</v>
      </c>
      <c r="CJ24" s="10"/>
      <c r="CK24" s="12">
        <v>50</v>
      </c>
      <c r="CL24" s="1">
        <f t="shared" si="42"/>
        <v>0</v>
      </c>
      <c r="CM24" s="1"/>
      <c r="CN24" s="1"/>
      <c r="CO24" s="52">
        <f t="shared" si="43"/>
        <v>0</v>
      </c>
      <c r="CP24" s="1">
        <f t="shared" si="44"/>
        <v>0</v>
      </c>
      <c r="CQ24" s="1">
        <f t="shared" si="45"/>
        <v>0</v>
      </c>
      <c r="CR24" s="13">
        <v>0.55000000000000004</v>
      </c>
      <c r="CS24" s="1">
        <f t="shared" si="46"/>
        <v>0</v>
      </c>
      <c r="CT24" s="1">
        <f t="shared" si="47"/>
        <v>0</v>
      </c>
      <c r="CU24" s="10"/>
      <c r="CV24" s="12">
        <v>50</v>
      </c>
      <c r="CW24" s="1">
        <f t="shared" si="48"/>
        <v>0</v>
      </c>
      <c r="CX24" s="1"/>
      <c r="CY24" s="1"/>
      <c r="CZ24" s="52">
        <f t="shared" si="49"/>
        <v>0</v>
      </c>
      <c r="DA24" s="1">
        <f t="shared" si="50"/>
        <v>0</v>
      </c>
      <c r="DB24" s="1">
        <f t="shared" si="51"/>
        <v>0</v>
      </c>
      <c r="DC24" s="13">
        <v>0.55000000000000004</v>
      </c>
      <c r="DD24" s="1">
        <f t="shared" si="52"/>
        <v>0</v>
      </c>
      <c r="DE24" s="1">
        <f t="shared" si="53"/>
        <v>0</v>
      </c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</row>
    <row r="25" spans="1:126" ht="15" x14ac:dyDescent="0.25">
      <c r="A25" s="12">
        <v>52</v>
      </c>
      <c r="B25" s="1">
        <f>SUMIFS('BRZ SCH 8 Rates'!O:O,'BRZ SCH 8 Rates'!N:N,'AUC SCH 8 Accl CCA NO HALF YEAR'!A25)</f>
        <v>0</v>
      </c>
      <c r="C25" s="1">
        <f>SUMIFS('ERZ SCH 8 Rates '!Q:Q,'ERZ SCH 8 Rates '!P:P,'AUC SCH 8 Accl CCA NO HALF YEAR'!A25)</f>
        <v>0</v>
      </c>
      <c r="D25" s="1">
        <f>SUMIFS('GRZ SCH 8 Rates'!Q:Q,'GRZ SCH 8 Rates'!P:P,'AUC SCH 8 Accl CCA NO HALF YEAR'!A25)</f>
        <v>0</v>
      </c>
      <c r="E25" s="1">
        <f>SUMIFS('HRZ SCH 8 Rates'!Q:Q,'HRZ SCH 8 Rates'!P:P,'AUC SCH 8 Accl CCA NO HALF YEAR'!A25)</f>
        <v>1518199.9999999923</v>
      </c>
      <c r="F25" s="1">
        <f>SUMIFS('PRZ SCH 8 Rates'!Q:Q,'PRZ SCH 8 Rates'!P:P,'AUC SCH 8 Accl CCA NO HALF YEAR'!A25)</f>
        <v>0</v>
      </c>
      <c r="G25" s="1">
        <f t="shared" si="0"/>
        <v>1518199.9999999923</v>
      </c>
      <c r="H25" s="61" t="s">
        <v>51</v>
      </c>
      <c r="I25" s="62">
        <v>0.55000000000000004</v>
      </c>
      <c r="J25" s="1"/>
      <c r="K25" s="1"/>
      <c r="L25" s="12">
        <v>52</v>
      </c>
      <c r="M25" s="1"/>
      <c r="N25" s="1"/>
      <c r="O25" s="1"/>
      <c r="P25" s="52">
        <f t="shared" si="1"/>
        <v>0</v>
      </c>
      <c r="Q25" s="1">
        <f t="shared" si="2"/>
        <v>0</v>
      </c>
      <c r="R25" s="1">
        <f t="shared" si="3"/>
        <v>0</v>
      </c>
      <c r="S25" s="13">
        <v>0.55000000000000004</v>
      </c>
      <c r="T25" s="1">
        <f t="shared" si="4"/>
        <v>0</v>
      </c>
      <c r="U25" s="1">
        <f t="shared" si="5"/>
        <v>0</v>
      </c>
      <c r="W25" s="12">
        <v>52</v>
      </c>
      <c r="X25" s="1">
        <f t="shared" si="6"/>
        <v>0</v>
      </c>
      <c r="Y25" s="1"/>
      <c r="Z25" s="1"/>
      <c r="AA25" s="52">
        <f t="shared" si="7"/>
        <v>0</v>
      </c>
      <c r="AB25" s="1">
        <f t="shared" si="8"/>
        <v>0</v>
      </c>
      <c r="AC25" s="1">
        <f t="shared" si="9"/>
        <v>0</v>
      </c>
      <c r="AD25" s="13">
        <v>0.55000000000000004</v>
      </c>
      <c r="AE25" s="1">
        <f t="shared" si="10"/>
        <v>0</v>
      </c>
      <c r="AF25" s="1">
        <f t="shared" si="11"/>
        <v>0</v>
      </c>
      <c r="AH25" s="12">
        <v>52</v>
      </c>
      <c r="AI25" s="1">
        <f t="shared" si="12"/>
        <v>0</v>
      </c>
      <c r="AJ25" s="1"/>
      <c r="AK25" s="1"/>
      <c r="AL25" s="52">
        <f t="shared" si="13"/>
        <v>0</v>
      </c>
      <c r="AM25" s="1">
        <f t="shared" si="14"/>
        <v>0</v>
      </c>
      <c r="AN25" s="1">
        <f t="shared" si="15"/>
        <v>0</v>
      </c>
      <c r="AO25" s="13">
        <v>0.55000000000000004</v>
      </c>
      <c r="AP25" s="1">
        <f t="shared" si="16"/>
        <v>0</v>
      </c>
      <c r="AQ25" s="1">
        <f t="shared" si="17"/>
        <v>0</v>
      </c>
      <c r="AS25" s="12">
        <v>52</v>
      </c>
      <c r="AT25" s="1">
        <f t="shared" si="18"/>
        <v>0</v>
      </c>
      <c r="AU25" s="1"/>
      <c r="AV25" s="1"/>
      <c r="AW25" s="52">
        <f t="shared" si="19"/>
        <v>0</v>
      </c>
      <c r="AX25" s="1">
        <f t="shared" si="20"/>
        <v>0</v>
      </c>
      <c r="AY25" s="1">
        <f t="shared" si="21"/>
        <v>0</v>
      </c>
      <c r="AZ25" s="13">
        <v>0.55000000000000004</v>
      </c>
      <c r="BA25" s="1">
        <f t="shared" si="22"/>
        <v>0</v>
      </c>
      <c r="BB25" s="1">
        <f t="shared" si="23"/>
        <v>0</v>
      </c>
      <c r="BD25" s="12">
        <v>52</v>
      </c>
      <c r="BE25" s="1">
        <f t="shared" si="24"/>
        <v>0</v>
      </c>
      <c r="BF25" s="1"/>
      <c r="BG25" s="1"/>
      <c r="BH25" s="52">
        <f t="shared" si="25"/>
        <v>0</v>
      </c>
      <c r="BI25" s="1">
        <f t="shared" si="26"/>
        <v>0</v>
      </c>
      <c r="BJ25" s="1">
        <f t="shared" si="27"/>
        <v>0</v>
      </c>
      <c r="BK25" s="13">
        <v>0.55000000000000004</v>
      </c>
      <c r="BL25" s="1">
        <f t="shared" si="28"/>
        <v>0</v>
      </c>
      <c r="BM25" s="1">
        <f t="shared" si="29"/>
        <v>0</v>
      </c>
      <c r="BN25" s="10"/>
      <c r="BO25" s="12">
        <v>52</v>
      </c>
      <c r="BP25" s="1">
        <f t="shared" si="30"/>
        <v>0</v>
      </c>
      <c r="BQ25" s="1"/>
      <c r="BR25" s="1"/>
      <c r="BS25" s="52">
        <f t="shared" si="31"/>
        <v>0</v>
      </c>
      <c r="BT25" s="1">
        <f t="shared" si="32"/>
        <v>0</v>
      </c>
      <c r="BU25" s="1">
        <f t="shared" si="33"/>
        <v>0</v>
      </c>
      <c r="BV25" s="13">
        <v>0.55000000000000004</v>
      </c>
      <c r="BW25" s="1">
        <f t="shared" si="34"/>
        <v>0</v>
      </c>
      <c r="BX25" s="1">
        <f t="shared" si="35"/>
        <v>0</v>
      </c>
      <c r="BY25" s="10"/>
      <c r="BZ25" s="12">
        <v>52</v>
      </c>
      <c r="CA25" s="1">
        <f t="shared" si="36"/>
        <v>0</v>
      </c>
      <c r="CB25" s="1"/>
      <c r="CC25" s="1"/>
      <c r="CD25" s="52">
        <f t="shared" si="37"/>
        <v>0</v>
      </c>
      <c r="CE25" s="1">
        <f t="shared" si="38"/>
        <v>0</v>
      </c>
      <c r="CF25" s="1">
        <f t="shared" si="39"/>
        <v>0</v>
      </c>
      <c r="CG25" s="13">
        <v>0.55000000000000004</v>
      </c>
      <c r="CH25" s="1">
        <f t="shared" si="40"/>
        <v>0</v>
      </c>
      <c r="CI25" s="1">
        <f t="shared" si="41"/>
        <v>0</v>
      </c>
      <c r="CJ25" s="10"/>
      <c r="CK25" s="12">
        <v>52</v>
      </c>
      <c r="CL25" s="1">
        <f t="shared" si="42"/>
        <v>0</v>
      </c>
      <c r="CM25" s="1"/>
      <c r="CN25" s="1"/>
      <c r="CO25" s="52">
        <f t="shared" si="43"/>
        <v>0</v>
      </c>
      <c r="CP25" s="1">
        <f t="shared" si="44"/>
        <v>0</v>
      </c>
      <c r="CQ25" s="1">
        <f t="shared" si="45"/>
        <v>0</v>
      </c>
      <c r="CR25" s="13">
        <v>0.55000000000000004</v>
      </c>
      <c r="CS25" s="1">
        <f t="shared" si="46"/>
        <v>0</v>
      </c>
      <c r="CT25" s="1">
        <f t="shared" si="47"/>
        <v>0</v>
      </c>
      <c r="CU25" s="10"/>
      <c r="CV25" s="12">
        <v>52</v>
      </c>
      <c r="CW25" s="1">
        <f t="shared" si="48"/>
        <v>0</v>
      </c>
      <c r="CX25" s="1"/>
      <c r="CY25" s="1"/>
      <c r="CZ25" s="52">
        <f t="shared" si="49"/>
        <v>0</v>
      </c>
      <c r="DA25" s="1">
        <f t="shared" si="50"/>
        <v>0</v>
      </c>
      <c r="DB25" s="1">
        <f t="shared" si="51"/>
        <v>0</v>
      </c>
      <c r="DC25" s="13">
        <v>0.55000000000000004</v>
      </c>
      <c r="DD25" s="1">
        <f t="shared" si="52"/>
        <v>0</v>
      </c>
      <c r="DE25" s="1">
        <f t="shared" si="53"/>
        <v>0</v>
      </c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</row>
    <row r="26" spans="1:126" ht="15" x14ac:dyDescent="0.25">
      <c r="A26" s="12">
        <v>95</v>
      </c>
      <c r="B26" s="1">
        <f>SUMIFS('BRZ SCH 8 Rates'!O:O,'BRZ SCH 8 Rates'!N:N,'AUC SCH 8 Accl CCA NO HALF YEAR'!A26)</f>
        <v>0</v>
      </c>
      <c r="C26" s="1">
        <f>SUMIFS('ERZ SCH 8 Rates '!Q:Q,'ERZ SCH 8 Rates '!P:P,'AUC SCH 8 Accl CCA NO HALF YEAR'!A26)</f>
        <v>0</v>
      </c>
      <c r="D26" s="1">
        <f>SUMIFS('GRZ SCH 8 Rates'!Q:Q,'GRZ SCH 8 Rates'!P:P,'AUC SCH 8 Accl CCA NO HALF YEAR'!A26)</f>
        <v>0</v>
      </c>
      <c r="E26" s="1">
        <f>SUMIFS('HRZ SCH 8 Rates'!Q:Q,'HRZ SCH 8 Rates'!P:P,'AUC SCH 8 Accl CCA NO HALF YEAR'!A26)</f>
        <v>0</v>
      </c>
      <c r="F26" s="1">
        <f>SUMIFS('PRZ SCH 8 Rates'!Q:Q,'PRZ SCH 8 Rates'!P:P,'AUC SCH 8 Accl CCA NO HALF YEAR'!A26)</f>
        <v>0</v>
      </c>
      <c r="G26" s="1">
        <f t="shared" si="0"/>
        <v>0</v>
      </c>
      <c r="H26" s="1"/>
      <c r="I26" s="1"/>
      <c r="J26" s="1"/>
      <c r="K26" s="1"/>
      <c r="L26" s="12">
        <v>95</v>
      </c>
      <c r="M26" s="1"/>
      <c r="N26" s="1"/>
      <c r="O26" s="1"/>
      <c r="P26" s="52">
        <f t="shared" si="1"/>
        <v>0</v>
      </c>
      <c r="Q26" s="1">
        <f t="shared" si="2"/>
        <v>0</v>
      </c>
      <c r="R26" s="1">
        <f t="shared" si="3"/>
        <v>0</v>
      </c>
      <c r="S26" s="13">
        <v>0</v>
      </c>
      <c r="T26" s="1">
        <f t="shared" si="4"/>
        <v>0</v>
      </c>
      <c r="U26" s="1">
        <f t="shared" si="5"/>
        <v>0</v>
      </c>
      <c r="W26" s="12">
        <v>95</v>
      </c>
      <c r="X26" s="1">
        <f t="shared" si="6"/>
        <v>0</v>
      </c>
      <c r="Y26" s="1"/>
      <c r="Z26" s="1"/>
      <c r="AA26" s="52">
        <f t="shared" si="7"/>
        <v>0</v>
      </c>
      <c r="AB26" s="1">
        <f t="shared" si="8"/>
        <v>0</v>
      </c>
      <c r="AC26" s="1">
        <f t="shared" si="9"/>
        <v>0</v>
      </c>
      <c r="AD26" s="13">
        <v>0</v>
      </c>
      <c r="AE26" s="1">
        <f t="shared" si="10"/>
        <v>0</v>
      </c>
      <c r="AF26" s="1">
        <f t="shared" si="11"/>
        <v>0</v>
      </c>
      <c r="AH26" s="12">
        <v>95</v>
      </c>
      <c r="AI26" s="1">
        <f t="shared" si="12"/>
        <v>0</v>
      </c>
      <c r="AJ26" s="1"/>
      <c r="AK26" s="1"/>
      <c r="AL26" s="52">
        <f t="shared" si="13"/>
        <v>0</v>
      </c>
      <c r="AM26" s="1">
        <f t="shared" si="14"/>
        <v>0</v>
      </c>
      <c r="AN26" s="1">
        <f t="shared" si="15"/>
        <v>0</v>
      </c>
      <c r="AO26" s="13">
        <v>0</v>
      </c>
      <c r="AP26" s="1">
        <f t="shared" si="16"/>
        <v>0</v>
      </c>
      <c r="AQ26" s="1">
        <f t="shared" si="17"/>
        <v>0</v>
      </c>
      <c r="AS26" s="12">
        <v>95</v>
      </c>
      <c r="AT26" s="1">
        <f t="shared" si="18"/>
        <v>0</v>
      </c>
      <c r="AU26" s="1"/>
      <c r="AV26" s="1"/>
      <c r="AW26" s="52">
        <f t="shared" si="19"/>
        <v>0</v>
      </c>
      <c r="AX26" s="1">
        <f t="shared" si="20"/>
        <v>0</v>
      </c>
      <c r="AY26" s="1">
        <f t="shared" si="21"/>
        <v>0</v>
      </c>
      <c r="AZ26" s="13">
        <v>0</v>
      </c>
      <c r="BA26" s="1">
        <f t="shared" si="22"/>
        <v>0</v>
      </c>
      <c r="BB26" s="1">
        <f t="shared" si="23"/>
        <v>0</v>
      </c>
      <c r="BD26" s="12">
        <v>95</v>
      </c>
      <c r="BE26" s="1">
        <f t="shared" si="24"/>
        <v>0</v>
      </c>
      <c r="BF26" s="1"/>
      <c r="BG26" s="1"/>
      <c r="BH26" s="52">
        <f t="shared" si="25"/>
        <v>0</v>
      </c>
      <c r="BI26" s="1">
        <f t="shared" si="26"/>
        <v>0</v>
      </c>
      <c r="BJ26" s="1">
        <f t="shared" si="27"/>
        <v>0</v>
      </c>
      <c r="BK26" s="13">
        <v>0</v>
      </c>
      <c r="BL26" s="1">
        <f t="shared" si="28"/>
        <v>0</v>
      </c>
      <c r="BM26" s="1">
        <f t="shared" si="29"/>
        <v>0</v>
      </c>
      <c r="BN26" s="10"/>
      <c r="BO26" s="12">
        <v>95</v>
      </c>
      <c r="BP26" s="1">
        <f t="shared" si="30"/>
        <v>0</v>
      </c>
      <c r="BQ26" s="1"/>
      <c r="BR26" s="1"/>
      <c r="BS26" s="52">
        <f t="shared" si="31"/>
        <v>0</v>
      </c>
      <c r="BT26" s="1">
        <f t="shared" si="32"/>
        <v>0</v>
      </c>
      <c r="BU26" s="1">
        <f t="shared" si="33"/>
        <v>0</v>
      </c>
      <c r="BV26" s="13">
        <v>0</v>
      </c>
      <c r="BW26" s="1">
        <f t="shared" si="34"/>
        <v>0</v>
      </c>
      <c r="BX26" s="1">
        <f t="shared" si="35"/>
        <v>0</v>
      </c>
      <c r="BY26" s="10"/>
      <c r="BZ26" s="12">
        <v>95</v>
      </c>
      <c r="CA26" s="1">
        <f t="shared" si="36"/>
        <v>0</v>
      </c>
      <c r="CB26" s="1"/>
      <c r="CC26" s="1"/>
      <c r="CD26" s="52">
        <f t="shared" si="37"/>
        <v>0</v>
      </c>
      <c r="CE26" s="1">
        <f t="shared" si="38"/>
        <v>0</v>
      </c>
      <c r="CF26" s="1">
        <f t="shared" si="39"/>
        <v>0</v>
      </c>
      <c r="CG26" s="13">
        <v>0</v>
      </c>
      <c r="CH26" s="1">
        <f t="shared" si="40"/>
        <v>0</v>
      </c>
      <c r="CI26" s="1">
        <f t="shared" si="41"/>
        <v>0</v>
      </c>
      <c r="CJ26" s="10"/>
      <c r="CK26" s="12">
        <v>95</v>
      </c>
      <c r="CL26" s="1">
        <f t="shared" si="42"/>
        <v>0</v>
      </c>
      <c r="CM26" s="1"/>
      <c r="CN26" s="1"/>
      <c r="CO26" s="52">
        <f t="shared" si="43"/>
        <v>0</v>
      </c>
      <c r="CP26" s="1">
        <f t="shared" si="44"/>
        <v>0</v>
      </c>
      <c r="CQ26" s="1">
        <f t="shared" si="45"/>
        <v>0</v>
      </c>
      <c r="CR26" s="13">
        <v>0</v>
      </c>
      <c r="CS26" s="1">
        <f t="shared" si="46"/>
        <v>0</v>
      </c>
      <c r="CT26" s="1">
        <f t="shared" si="47"/>
        <v>0</v>
      </c>
      <c r="CU26" s="10"/>
      <c r="CV26" s="12">
        <v>95</v>
      </c>
      <c r="CW26" s="1">
        <f t="shared" si="48"/>
        <v>0</v>
      </c>
      <c r="CX26" s="1"/>
      <c r="CY26" s="1"/>
      <c r="CZ26" s="52">
        <f t="shared" si="49"/>
        <v>0</v>
      </c>
      <c r="DA26" s="1">
        <f t="shared" si="50"/>
        <v>0</v>
      </c>
      <c r="DB26" s="1">
        <f t="shared" si="51"/>
        <v>0</v>
      </c>
      <c r="DC26" s="13">
        <v>0</v>
      </c>
      <c r="DD26" s="1">
        <f t="shared" si="52"/>
        <v>0</v>
      </c>
      <c r="DE26" s="1">
        <f t="shared" si="53"/>
        <v>0</v>
      </c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</row>
    <row r="27" spans="1:126" ht="15" x14ac:dyDescent="0.25">
      <c r="C27" s="1"/>
      <c r="D27" s="1"/>
      <c r="E27" s="1"/>
      <c r="F27" s="1"/>
      <c r="G27" s="1"/>
      <c r="H27" s="1"/>
      <c r="I27" s="1"/>
      <c r="J27" s="1"/>
      <c r="K27" s="1"/>
      <c r="M27" s="1"/>
      <c r="N27" s="1"/>
      <c r="O27" s="1"/>
      <c r="P27" s="52">
        <f t="shared" si="1"/>
        <v>0</v>
      </c>
      <c r="Q27" s="1">
        <f t="shared" si="2"/>
        <v>0</v>
      </c>
      <c r="R27" s="1">
        <f t="shared" si="3"/>
        <v>0</v>
      </c>
      <c r="S27" s="1"/>
      <c r="T27" s="1">
        <f t="shared" si="4"/>
        <v>0</v>
      </c>
      <c r="U27" s="1">
        <f t="shared" si="5"/>
        <v>0</v>
      </c>
      <c r="X27" s="1">
        <f t="shared" si="6"/>
        <v>0</v>
      </c>
      <c r="Y27" s="1"/>
      <c r="Z27" s="1"/>
      <c r="AA27" s="52">
        <f t="shared" si="7"/>
        <v>0</v>
      </c>
      <c r="AB27" s="1">
        <f t="shared" si="8"/>
        <v>0</v>
      </c>
      <c r="AC27" s="1">
        <f t="shared" si="9"/>
        <v>0</v>
      </c>
      <c r="AD27" s="1"/>
      <c r="AE27" s="1">
        <f t="shared" si="10"/>
        <v>0</v>
      </c>
      <c r="AF27" s="1">
        <f t="shared" si="11"/>
        <v>0</v>
      </c>
      <c r="AI27" s="1">
        <f t="shared" si="12"/>
        <v>0</v>
      </c>
      <c r="AJ27" s="1"/>
      <c r="AK27" s="1"/>
      <c r="AL27" s="52">
        <f t="shared" si="13"/>
        <v>0</v>
      </c>
      <c r="AM27" s="1">
        <f t="shared" si="14"/>
        <v>0</v>
      </c>
      <c r="AN27" s="1">
        <f t="shared" si="15"/>
        <v>0</v>
      </c>
      <c r="AO27" s="1"/>
      <c r="AP27" s="1">
        <f t="shared" si="16"/>
        <v>0</v>
      </c>
      <c r="AQ27" s="1">
        <f t="shared" si="17"/>
        <v>0</v>
      </c>
      <c r="AT27" s="1">
        <f t="shared" si="18"/>
        <v>0</v>
      </c>
      <c r="AU27" s="1"/>
      <c r="AV27" s="1"/>
      <c r="AW27" s="52">
        <f t="shared" si="19"/>
        <v>0</v>
      </c>
      <c r="AX27" s="1">
        <f t="shared" si="20"/>
        <v>0</v>
      </c>
      <c r="AY27" s="1">
        <f t="shared" si="21"/>
        <v>0</v>
      </c>
      <c r="AZ27" s="1"/>
      <c r="BA27" s="1">
        <f t="shared" si="22"/>
        <v>0</v>
      </c>
      <c r="BB27" s="1">
        <f t="shared" si="23"/>
        <v>0</v>
      </c>
      <c r="BE27" s="1">
        <f t="shared" si="24"/>
        <v>0</v>
      </c>
      <c r="BF27" s="1"/>
      <c r="BG27" s="1"/>
      <c r="BH27" s="52">
        <f t="shared" si="25"/>
        <v>0</v>
      </c>
      <c r="BI27" s="1">
        <f t="shared" si="26"/>
        <v>0</v>
      </c>
      <c r="BJ27" s="1">
        <f t="shared" si="27"/>
        <v>0</v>
      </c>
      <c r="BK27" s="1"/>
      <c r="BL27" s="1">
        <f t="shared" si="28"/>
        <v>0</v>
      </c>
      <c r="BM27" s="1">
        <f t="shared" si="29"/>
        <v>0</v>
      </c>
      <c r="BN27" s="10"/>
      <c r="BP27" s="1">
        <f t="shared" si="30"/>
        <v>0</v>
      </c>
      <c r="BQ27" s="1"/>
      <c r="BR27" s="1"/>
      <c r="BS27" s="52">
        <f t="shared" si="31"/>
        <v>0</v>
      </c>
      <c r="BT27" s="1">
        <f t="shared" si="32"/>
        <v>0</v>
      </c>
      <c r="BU27" s="1">
        <f t="shared" si="33"/>
        <v>0</v>
      </c>
      <c r="BV27" s="1"/>
      <c r="BW27" s="1">
        <f t="shared" si="34"/>
        <v>0</v>
      </c>
      <c r="BX27" s="1">
        <f t="shared" si="35"/>
        <v>0</v>
      </c>
      <c r="BY27" s="10"/>
      <c r="CA27" s="1">
        <f t="shared" si="36"/>
        <v>0</v>
      </c>
      <c r="CB27" s="1"/>
      <c r="CC27" s="1"/>
      <c r="CD27" s="52">
        <f t="shared" si="37"/>
        <v>0</v>
      </c>
      <c r="CE27" s="1">
        <f t="shared" si="38"/>
        <v>0</v>
      </c>
      <c r="CF27" s="1">
        <f t="shared" si="39"/>
        <v>0</v>
      </c>
      <c r="CG27" s="1"/>
      <c r="CH27" s="1">
        <f t="shared" si="40"/>
        <v>0</v>
      </c>
      <c r="CI27" s="1">
        <f t="shared" si="41"/>
        <v>0</v>
      </c>
      <c r="CJ27" s="10"/>
      <c r="CL27" s="1">
        <f t="shared" si="42"/>
        <v>0</v>
      </c>
      <c r="CM27" s="1"/>
      <c r="CN27" s="1"/>
      <c r="CO27" s="52">
        <f t="shared" si="43"/>
        <v>0</v>
      </c>
      <c r="CP27" s="1">
        <f t="shared" si="44"/>
        <v>0</v>
      </c>
      <c r="CQ27" s="1">
        <f t="shared" si="45"/>
        <v>0</v>
      </c>
      <c r="CR27" s="1"/>
      <c r="CS27" s="1">
        <f t="shared" si="46"/>
        <v>0</v>
      </c>
      <c r="CT27" s="1">
        <f t="shared" si="47"/>
        <v>0</v>
      </c>
      <c r="CU27" s="10"/>
      <c r="CW27" s="1">
        <f t="shared" si="48"/>
        <v>0</v>
      </c>
      <c r="CX27" s="1"/>
      <c r="CY27" s="1"/>
      <c r="CZ27" s="52">
        <f t="shared" si="49"/>
        <v>0</v>
      </c>
      <c r="DA27" s="1">
        <f t="shared" si="50"/>
        <v>0</v>
      </c>
      <c r="DB27" s="1">
        <f t="shared" si="51"/>
        <v>0</v>
      </c>
      <c r="DC27" s="1"/>
      <c r="DD27" s="1">
        <f t="shared" si="52"/>
        <v>0</v>
      </c>
      <c r="DE27" s="1">
        <f t="shared" si="53"/>
        <v>0</v>
      </c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</row>
    <row r="28" spans="1:126" ht="15" x14ac:dyDescent="0.25">
      <c r="C28" s="1"/>
      <c r="D28" s="1"/>
      <c r="E28" s="1"/>
      <c r="F28" s="1"/>
      <c r="G28" s="1"/>
      <c r="H28" s="1"/>
      <c r="I28" s="1"/>
      <c r="J28" s="1"/>
      <c r="K28" s="1"/>
      <c r="M28" s="1"/>
      <c r="N28" s="1"/>
      <c r="O28" s="1"/>
      <c r="P28" s="52">
        <f t="shared" si="1"/>
        <v>0</v>
      </c>
      <c r="Q28" s="1">
        <f t="shared" si="2"/>
        <v>0</v>
      </c>
      <c r="R28" s="1">
        <f t="shared" si="3"/>
        <v>0</v>
      </c>
      <c r="S28" s="1"/>
      <c r="T28" s="1">
        <f t="shared" si="4"/>
        <v>0</v>
      </c>
      <c r="U28" s="1">
        <f t="shared" si="5"/>
        <v>0</v>
      </c>
      <c r="X28" s="1">
        <f t="shared" si="6"/>
        <v>0</v>
      </c>
      <c r="Y28" s="1"/>
      <c r="Z28" s="1"/>
      <c r="AA28" s="52">
        <f t="shared" si="7"/>
        <v>0</v>
      </c>
      <c r="AB28" s="1">
        <f t="shared" si="8"/>
        <v>0</v>
      </c>
      <c r="AC28" s="1">
        <f t="shared" si="9"/>
        <v>0</v>
      </c>
      <c r="AD28" s="1"/>
      <c r="AE28" s="1">
        <f t="shared" si="10"/>
        <v>0</v>
      </c>
      <c r="AF28" s="1">
        <f t="shared" si="11"/>
        <v>0</v>
      </c>
      <c r="AI28" s="1">
        <f t="shared" si="12"/>
        <v>0</v>
      </c>
      <c r="AJ28" s="1"/>
      <c r="AK28" s="1"/>
      <c r="AL28" s="52">
        <f t="shared" si="13"/>
        <v>0</v>
      </c>
      <c r="AM28" s="1">
        <f t="shared" si="14"/>
        <v>0</v>
      </c>
      <c r="AN28" s="1">
        <f t="shared" si="15"/>
        <v>0</v>
      </c>
      <c r="AO28" s="1"/>
      <c r="AP28" s="1">
        <f t="shared" si="16"/>
        <v>0</v>
      </c>
      <c r="AQ28" s="1">
        <f t="shared" si="17"/>
        <v>0</v>
      </c>
      <c r="AT28" s="1">
        <f t="shared" si="18"/>
        <v>0</v>
      </c>
      <c r="AU28" s="1"/>
      <c r="AV28" s="1"/>
      <c r="AW28" s="52">
        <f t="shared" si="19"/>
        <v>0</v>
      </c>
      <c r="AX28" s="1">
        <f t="shared" si="20"/>
        <v>0</v>
      </c>
      <c r="AY28" s="1">
        <f t="shared" si="21"/>
        <v>0</v>
      </c>
      <c r="AZ28" s="1"/>
      <c r="BA28" s="1">
        <f t="shared" si="22"/>
        <v>0</v>
      </c>
      <c r="BB28" s="1">
        <f t="shared" si="23"/>
        <v>0</v>
      </c>
      <c r="BE28" s="1">
        <f t="shared" si="24"/>
        <v>0</v>
      </c>
      <c r="BF28" s="1"/>
      <c r="BG28" s="1"/>
      <c r="BH28" s="52">
        <f t="shared" si="25"/>
        <v>0</v>
      </c>
      <c r="BI28" s="1">
        <f t="shared" si="26"/>
        <v>0</v>
      </c>
      <c r="BJ28" s="1">
        <f t="shared" si="27"/>
        <v>0</v>
      </c>
      <c r="BK28" s="1"/>
      <c r="BL28" s="1">
        <f t="shared" si="28"/>
        <v>0</v>
      </c>
      <c r="BM28" s="1">
        <f t="shared" si="29"/>
        <v>0</v>
      </c>
      <c r="BN28" s="10"/>
      <c r="BP28" s="1">
        <f t="shared" si="30"/>
        <v>0</v>
      </c>
      <c r="BQ28" s="1"/>
      <c r="BR28" s="1"/>
      <c r="BS28" s="52">
        <f t="shared" si="31"/>
        <v>0</v>
      </c>
      <c r="BT28" s="1">
        <f t="shared" si="32"/>
        <v>0</v>
      </c>
      <c r="BU28" s="1">
        <f t="shared" si="33"/>
        <v>0</v>
      </c>
      <c r="BV28" s="1"/>
      <c r="BW28" s="1">
        <f t="shared" si="34"/>
        <v>0</v>
      </c>
      <c r="BX28" s="1">
        <f t="shared" si="35"/>
        <v>0</v>
      </c>
      <c r="BY28" s="10"/>
      <c r="CA28" s="1">
        <f t="shared" si="36"/>
        <v>0</v>
      </c>
      <c r="CB28" s="1"/>
      <c r="CC28" s="1"/>
      <c r="CD28" s="52">
        <f t="shared" si="37"/>
        <v>0</v>
      </c>
      <c r="CE28" s="1">
        <f t="shared" si="38"/>
        <v>0</v>
      </c>
      <c r="CF28" s="1">
        <f t="shared" si="39"/>
        <v>0</v>
      </c>
      <c r="CG28" s="1"/>
      <c r="CH28" s="1">
        <f t="shared" si="40"/>
        <v>0</v>
      </c>
      <c r="CI28" s="1">
        <f t="shared" si="41"/>
        <v>0</v>
      </c>
      <c r="CJ28" s="10"/>
      <c r="CL28" s="1">
        <f t="shared" si="42"/>
        <v>0</v>
      </c>
      <c r="CM28" s="1"/>
      <c r="CN28" s="1"/>
      <c r="CO28" s="52">
        <f t="shared" si="43"/>
        <v>0</v>
      </c>
      <c r="CP28" s="1">
        <f t="shared" si="44"/>
        <v>0</v>
      </c>
      <c r="CQ28" s="1">
        <f t="shared" si="45"/>
        <v>0</v>
      </c>
      <c r="CR28" s="1"/>
      <c r="CS28" s="1">
        <f t="shared" si="46"/>
        <v>0</v>
      </c>
      <c r="CT28" s="1">
        <f t="shared" si="47"/>
        <v>0</v>
      </c>
      <c r="CU28" s="10"/>
      <c r="CW28" s="1">
        <f t="shared" si="48"/>
        <v>0</v>
      </c>
      <c r="CX28" s="1"/>
      <c r="CY28" s="1"/>
      <c r="CZ28" s="52">
        <f t="shared" si="49"/>
        <v>0</v>
      </c>
      <c r="DA28" s="1">
        <f t="shared" si="50"/>
        <v>0</v>
      </c>
      <c r="DB28" s="1">
        <f t="shared" si="51"/>
        <v>0</v>
      </c>
      <c r="DC28" s="1"/>
      <c r="DD28" s="1">
        <f t="shared" si="52"/>
        <v>0</v>
      </c>
      <c r="DE28" s="1">
        <f t="shared" si="53"/>
        <v>0</v>
      </c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</row>
    <row r="29" spans="1:126" ht="15" x14ac:dyDescent="0.25">
      <c r="A29" t="s">
        <v>36</v>
      </c>
      <c r="B29" s="1">
        <f t="shared" ref="B29:G29" si="54">SUM(B5:B28)</f>
        <v>27805751.88783019</v>
      </c>
      <c r="C29" s="1">
        <f t="shared" si="54"/>
        <v>45801776</v>
      </c>
      <c r="D29" s="1">
        <f t="shared" si="54"/>
        <v>10863000</v>
      </c>
      <c r="E29" s="1">
        <f t="shared" si="54"/>
        <v>48915016.728606671</v>
      </c>
      <c r="F29" s="1">
        <f t="shared" si="54"/>
        <v>130707205</v>
      </c>
      <c r="G29" s="1">
        <f t="shared" si="54"/>
        <v>264092749.6164369</v>
      </c>
      <c r="H29" s="1"/>
      <c r="I29" s="1"/>
      <c r="J29" s="1"/>
      <c r="K29" s="1"/>
      <c r="M29" s="1"/>
      <c r="N29" s="1"/>
      <c r="O29" s="1"/>
      <c r="P29" s="52">
        <f t="shared" si="1"/>
        <v>0</v>
      </c>
      <c r="Q29" s="1">
        <f t="shared" si="2"/>
        <v>0</v>
      </c>
      <c r="R29" s="1">
        <f t="shared" si="3"/>
        <v>0</v>
      </c>
      <c r="S29" s="1"/>
      <c r="T29" s="1">
        <f t="shared" si="4"/>
        <v>0</v>
      </c>
      <c r="U29" s="1">
        <f t="shared" si="5"/>
        <v>0</v>
      </c>
      <c r="X29" s="1">
        <f t="shared" si="6"/>
        <v>0</v>
      </c>
      <c r="Y29" s="1"/>
      <c r="Z29" s="1"/>
      <c r="AA29" s="52">
        <f t="shared" si="7"/>
        <v>0</v>
      </c>
      <c r="AB29" s="1">
        <f t="shared" si="8"/>
        <v>0</v>
      </c>
      <c r="AC29" s="1">
        <f t="shared" si="9"/>
        <v>0</v>
      </c>
      <c r="AD29" s="1"/>
      <c r="AE29" s="1">
        <f t="shared" si="10"/>
        <v>0</v>
      </c>
      <c r="AF29" s="1">
        <f t="shared" si="11"/>
        <v>0</v>
      </c>
      <c r="AI29" s="1">
        <f t="shared" si="12"/>
        <v>0</v>
      </c>
      <c r="AJ29" s="1"/>
      <c r="AK29" s="1"/>
      <c r="AL29" s="52">
        <f t="shared" si="13"/>
        <v>0</v>
      </c>
      <c r="AM29" s="1">
        <f t="shared" si="14"/>
        <v>0</v>
      </c>
      <c r="AN29" s="1">
        <f t="shared" si="15"/>
        <v>0</v>
      </c>
      <c r="AO29" s="1"/>
      <c r="AP29" s="1">
        <f t="shared" si="16"/>
        <v>0</v>
      </c>
      <c r="AQ29" s="1">
        <f t="shared" si="17"/>
        <v>0</v>
      </c>
      <c r="AT29" s="1">
        <f t="shared" si="18"/>
        <v>0</v>
      </c>
      <c r="AU29" s="1"/>
      <c r="AV29" s="1"/>
      <c r="AW29" s="52">
        <f t="shared" si="19"/>
        <v>0</v>
      </c>
      <c r="AX29" s="1">
        <f t="shared" si="20"/>
        <v>0</v>
      </c>
      <c r="AY29" s="1">
        <f t="shared" si="21"/>
        <v>0</v>
      </c>
      <c r="AZ29" s="1"/>
      <c r="BA29" s="1">
        <f t="shared" si="22"/>
        <v>0</v>
      </c>
      <c r="BB29" s="1">
        <f t="shared" si="23"/>
        <v>0</v>
      </c>
      <c r="BE29" s="1">
        <f t="shared" si="24"/>
        <v>0</v>
      </c>
      <c r="BF29" s="1"/>
      <c r="BG29" s="1"/>
      <c r="BH29" s="52">
        <f t="shared" si="25"/>
        <v>0</v>
      </c>
      <c r="BI29" s="1">
        <f t="shared" si="26"/>
        <v>0</v>
      </c>
      <c r="BJ29" s="1">
        <f t="shared" si="27"/>
        <v>0</v>
      </c>
      <c r="BK29" s="1"/>
      <c r="BL29" s="1">
        <f t="shared" si="28"/>
        <v>0</v>
      </c>
      <c r="BM29" s="1">
        <f t="shared" si="29"/>
        <v>0</v>
      </c>
      <c r="BN29" s="10"/>
      <c r="BP29" s="1">
        <f t="shared" si="30"/>
        <v>0</v>
      </c>
      <c r="BQ29" s="1"/>
      <c r="BR29" s="1"/>
      <c r="BS29" s="52">
        <f t="shared" si="31"/>
        <v>0</v>
      </c>
      <c r="BT29" s="1">
        <f t="shared" si="32"/>
        <v>0</v>
      </c>
      <c r="BU29" s="1">
        <f t="shared" si="33"/>
        <v>0</v>
      </c>
      <c r="BV29" s="1"/>
      <c r="BW29" s="1">
        <f t="shared" si="34"/>
        <v>0</v>
      </c>
      <c r="BX29" s="1">
        <f t="shared" si="35"/>
        <v>0</v>
      </c>
      <c r="BY29" s="10"/>
      <c r="CA29" s="1">
        <f t="shared" si="36"/>
        <v>0</v>
      </c>
      <c r="CB29" s="1"/>
      <c r="CC29" s="1"/>
      <c r="CD29" s="52">
        <f t="shared" si="37"/>
        <v>0</v>
      </c>
      <c r="CE29" s="1">
        <f t="shared" si="38"/>
        <v>0</v>
      </c>
      <c r="CF29" s="1">
        <f t="shared" si="39"/>
        <v>0</v>
      </c>
      <c r="CG29" s="1"/>
      <c r="CH29" s="1">
        <f t="shared" si="40"/>
        <v>0</v>
      </c>
      <c r="CI29" s="1">
        <f t="shared" si="41"/>
        <v>0</v>
      </c>
      <c r="CJ29" s="10"/>
      <c r="CL29" s="1">
        <f t="shared" si="42"/>
        <v>0</v>
      </c>
      <c r="CM29" s="1"/>
      <c r="CN29" s="1"/>
      <c r="CO29" s="52">
        <f t="shared" si="43"/>
        <v>0</v>
      </c>
      <c r="CP29" s="1">
        <f t="shared" si="44"/>
        <v>0</v>
      </c>
      <c r="CQ29" s="1">
        <f t="shared" si="45"/>
        <v>0</v>
      </c>
      <c r="CR29" s="1"/>
      <c r="CS29" s="1">
        <f t="shared" si="46"/>
        <v>0</v>
      </c>
      <c r="CT29" s="1">
        <f t="shared" si="47"/>
        <v>0</v>
      </c>
      <c r="CU29" s="10"/>
      <c r="CW29" s="1">
        <f t="shared" si="48"/>
        <v>0</v>
      </c>
      <c r="CX29" s="1"/>
      <c r="CY29" s="1"/>
      <c r="CZ29" s="52">
        <f t="shared" si="49"/>
        <v>0</v>
      </c>
      <c r="DA29" s="1">
        <f t="shared" si="50"/>
        <v>0</v>
      </c>
      <c r="DB29" s="1">
        <f t="shared" si="51"/>
        <v>0</v>
      </c>
      <c r="DC29" s="1"/>
      <c r="DD29" s="1">
        <f t="shared" si="52"/>
        <v>0</v>
      </c>
      <c r="DE29" s="1">
        <f t="shared" si="53"/>
        <v>0</v>
      </c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</row>
    <row r="30" spans="1:126" ht="15.75" thickBot="1" x14ac:dyDescent="0.3">
      <c r="B30" s="1">
        <f>+'BRZ SCH 8 Rates'!O29</f>
        <v>27805751.88783019</v>
      </c>
      <c r="C30" s="1">
        <f>+'ERZ SCH 8 Rates '!Q29</f>
        <v>45801776</v>
      </c>
      <c r="D30" s="1">
        <f>+'GRZ SCH 8 Rates'!Q29</f>
        <v>10863000</v>
      </c>
      <c r="E30" s="1">
        <f>+'HRZ SCH 8 Rates'!Q29</f>
        <v>48915016.728606671</v>
      </c>
      <c r="F30" s="1">
        <f>+'PRZ SCH 8 Rates'!Q29</f>
        <v>130707205</v>
      </c>
      <c r="G30" s="1"/>
      <c r="H30" s="1"/>
      <c r="I30" s="1"/>
      <c r="J30" s="1"/>
      <c r="K30" s="1"/>
      <c r="M30" s="3">
        <f>SUM(M5:M29)</f>
        <v>0</v>
      </c>
      <c r="N30" s="3">
        <f>SUM(N5:N29)</f>
        <v>1500000</v>
      </c>
      <c r="O30" s="3">
        <f t="shared" ref="O30:R30" si="55">SUM(O5:O29)</f>
        <v>0</v>
      </c>
      <c r="P30" s="3">
        <f t="shared" si="55"/>
        <v>1500000</v>
      </c>
      <c r="Q30" s="3">
        <f t="shared" si="55"/>
        <v>1500000</v>
      </c>
      <c r="R30" s="3">
        <f t="shared" si="55"/>
        <v>1500000</v>
      </c>
      <c r="S30" s="1"/>
      <c r="T30" s="3">
        <f t="shared" ref="T30:U30" si="56">SUM(T5:T29)</f>
        <v>-300000</v>
      </c>
      <c r="U30" s="3">
        <f t="shared" si="56"/>
        <v>1200000</v>
      </c>
      <c r="X30" s="3">
        <f>SUM(X5:X29)</f>
        <v>1200000</v>
      </c>
      <c r="Y30" s="3">
        <f>SUM(Y5:Y29)</f>
        <v>0</v>
      </c>
      <c r="Z30" s="3">
        <f t="shared" ref="Z30:AC30" si="57">SUM(Z5:Z29)</f>
        <v>0</v>
      </c>
      <c r="AA30" s="3">
        <f t="shared" si="57"/>
        <v>0</v>
      </c>
      <c r="AB30" s="3">
        <f t="shared" si="57"/>
        <v>0</v>
      </c>
      <c r="AC30" s="3">
        <f t="shared" si="57"/>
        <v>1200000</v>
      </c>
      <c r="AD30" s="1"/>
      <c r="AE30" s="3">
        <f t="shared" ref="AE30:AF30" si="58">SUM(AE5:AE29)</f>
        <v>-240000</v>
      </c>
      <c r="AF30" s="3">
        <f t="shared" si="58"/>
        <v>960000</v>
      </c>
      <c r="AI30" s="3">
        <f>SUM(AI5:AI29)</f>
        <v>960000</v>
      </c>
      <c r="AJ30" s="3">
        <f>SUM(AJ5:AJ29)</f>
        <v>0</v>
      </c>
      <c r="AK30" s="3">
        <f t="shared" ref="AK30:AN30" si="59">SUM(AK5:AK29)</f>
        <v>0</v>
      </c>
      <c r="AL30" s="3">
        <f t="shared" si="59"/>
        <v>0</v>
      </c>
      <c r="AM30" s="3">
        <f t="shared" si="59"/>
        <v>0</v>
      </c>
      <c r="AN30" s="3">
        <f t="shared" si="59"/>
        <v>960000</v>
      </c>
      <c r="AO30" s="1"/>
      <c r="AP30" s="3">
        <f t="shared" ref="AP30:AQ30" si="60">SUM(AP5:AP29)</f>
        <v>-192000</v>
      </c>
      <c r="AQ30" s="3">
        <f t="shared" si="60"/>
        <v>768000</v>
      </c>
      <c r="AT30" s="3">
        <f>SUM(AT5:AT29)</f>
        <v>768000</v>
      </c>
      <c r="AU30" s="3">
        <f>SUM(AU5:AU29)</f>
        <v>0</v>
      </c>
      <c r="AV30" s="3">
        <f t="shared" ref="AV30:AY30" si="61">SUM(AV5:AV29)</f>
        <v>0</v>
      </c>
      <c r="AW30" s="3">
        <f t="shared" si="61"/>
        <v>0</v>
      </c>
      <c r="AX30" s="3">
        <f t="shared" si="61"/>
        <v>0</v>
      </c>
      <c r="AY30" s="3">
        <f t="shared" si="61"/>
        <v>768000</v>
      </c>
      <c r="AZ30" s="1"/>
      <c r="BA30" s="3">
        <f t="shared" ref="BA30:BB30" si="62">SUM(BA5:BA29)</f>
        <v>-153600</v>
      </c>
      <c r="BB30" s="3">
        <f t="shared" si="62"/>
        <v>614400</v>
      </c>
      <c r="BE30" s="3">
        <f>SUM(BE5:BE29)</f>
        <v>614400</v>
      </c>
      <c r="BF30" s="3">
        <f>SUM(BF5:BF29)</f>
        <v>0</v>
      </c>
      <c r="BG30" s="3">
        <f t="shared" ref="BG30:BJ30" si="63">SUM(BG5:BG29)</f>
        <v>0</v>
      </c>
      <c r="BH30" s="3">
        <f t="shared" si="63"/>
        <v>0</v>
      </c>
      <c r="BI30" s="3">
        <f t="shared" si="63"/>
        <v>0</v>
      </c>
      <c r="BJ30" s="3">
        <f t="shared" si="63"/>
        <v>614400</v>
      </c>
      <c r="BK30" s="1"/>
      <c r="BL30" s="3">
        <f t="shared" ref="BL30:BM30" si="64">SUM(BL5:BL29)</f>
        <v>-122880</v>
      </c>
      <c r="BM30" s="3">
        <f t="shared" si="64"/>
        <v>491520</v>
      </c>
      <c r="BN30" s="10"/>
      <c r="BP30" s="3">
        <f>SUM(BP5:BP29)</f>
        <v>491520</v>
      </c>
      <c r="BQ30" s="3">
        <f>SUM(BQ5:BQ29)</f>
        <v>0</v>
      </c>
      <c r="BR30" s="3">
        <f t="shared" ref="BR30:BU30" si="65">SUM(BR5:BR29)</f>
        <v>0</v>
      </c>
      <c r="BS30" s="3">
        <f t="shared" si="65"/>
        <v>0</v>
      </c>
      <c r="BT30" s="3">
        <f t="shared" si="65"/>
        <v>0</v>
      </c>
      <c r="BU30" s="3">
        <f t="shared" si="65"/>
        <v>491520</v>
      </c>
      <c r="BV30" s="1"/>
      <c r="BW30" s="3">
        <f t="shared" ref="BW30:BX30" si="66">SUM(BW5:BW29)</f>
        <v>-98304</v>
      </c>
      <c r="BX30" s="3">
        <f t="shared" si="66"/>
        <v>393216</v>
      </c>
      <c r="BY30" s="10"/>
      <c r="CA30" s="3">
        <f>SUM(CA5:CA29)</f>
        <v>393216</v>
      </c>
      <c r="CB30" s="3">
        <f>SUM(CB5:CB29)</f>
        <v>0</v>
      </c>
      <c r="CC30" s="3">
        <f t="shared" ref="CC30:CF30" si="67">SUM(CC5:CC29)</f>
        <v>0</v>
      </c>
      <c r="CD30" s="3">
        <f t="shared" si="67"/>
        <v>0</v>
      </c>
      <c r="CE30" s="3">
        <f t="shared" si="67"/>
        <v>0</v>
      </c>
      <c r="CF30" s="3">
        <f t="shared" si="67"/>
        <v>393216</v>
      </c>
      <c r="CG30" s="1"/>
      <c r="CH30" s="3">
        <f t="shared" ref="CH30:CI30" si="68">SUM(CH5:CH29)</f>
        <v>-78643.200000000012</v>
      </c>
      <c r="CI30" s="3">
        <f t="shared" si="68"/>
        <v>314572.79999999999</v>
      </c>
      <c r="CJ30" s="10"/>
      <c r="CL30" s="3">
        <f>SUM(CL5:CL29)</f>
        <v>314572.79999999999</v>
      </c>
      <c r="CM30" s="3">
        <f>SUM(CM5:CM29)</f>
        <v>0</v>
      </c>
      <c r="CN30" s="3">
        <f t="shared" ref="CN30:CQ30" si="69">SUM(CN5:CN29)</f>
        <v>0</v>
      </c>
      <c r="CO30" s="3">
        <f t="shared" si="69"/>
        <v>0</v>
      </c>
      <c r="CP30" s="3">
        <f t="shared" si="69"/>
        <v>0</v>
      </c>
      <c r="CQ30" s="3">
        <f t="shared" si="69"/>
        <v>314572.79999999999</v>
      </c>
      <c r="CR30" s="1"/>
      <c r="CS30" s="3">
        <f t="shared" ref="CS30:CT30" si="70">SUM(CS5:CS29)</f>
        <v>-62914.559999999998</v>
      </c>
      <c r="CT30" s="3">
        <f t="shared" si="70"/>
        <v>251658.23999999999</v>
      </c>
      <c r="CU30" s="10"/>
      <c r="CW30" s="3">
        <f>SUM(CW5:CW29)</f>
        <v>251658.23999999999</v>
      </c>
      <c r="CX30" s="3">
        <f>SUM(CX5:CX29)</f>
        <v>0</v>
      </c>
      <c r="CY30" s="3">
        <f t="shared" ref="CY30:DB30" si="71">SUM(CY5:CY29)</f>
        <v>0</v>
      </c>
      <c r="CZ30" s="3">
        <f t="shared" si="71"/>
        <v>0</v>
      </c>
      <c r="DA30" s="3">
        <f t="shared" si="71"/>
        <v>0</v>
      </c>
      <c r="DB30" s="3">
        <f t="shared" si="71"/>
        <v>251658.23999999999</v>
      </c>
      <c r="DC30" s="1"/>
      <c r="DD30" s="3">
        <f t="shared" ref="DD30:DE30" si="72">SUM(DD5:DD29)</f>
        <v>-50331.648000000001</v>
      </c>
      <c r="DE30" s="3">
        <f t="shared" si="72"/>
        <v>201326.592</v>
      </c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</row>
    <row r="31" spans="1:126" ht="15.75" thickTop="1" x14ac:dyDescent="0.25">
      <c r="B31" s="9">
        <f>B29-B30</f>
        <v>0</v>
      </c>
      <c r="C31" s="9">
        <f>C29-C30</f>
        <v>0</v>
      </c>
      <c r="D31" s="9">
        <f>D29-D30</f>
        <v>0</v>
      </c>
      <c r="E31" s="9">
        <f>E29-E30</f>
        <v>0</v>
      </c>
      <c r="F31" s="9">
        <f>F29-F30</f>
        <v>0</v>
      </c>
      <c r="G31" s="1"/>
      <c r="H31" s="1"/>
      <c r="I31" s="1"/>
      <c r="J31" s="1"/>
      <c r="K31" s="1"/>
      <c r="BN31" s="10"/>
      <c r="BY31" s="10"/>
      <c r="CJ31" s="10"/>
      <c r="CU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</row>
    <row r="32" spans="1:126" ht="15" x14ac:dyDescent="0.25">
      <c r="C32" s="1"/>
      <c r="D32" s="1"/>
      <c r="E32" s="1"/>
      <c r="F32" s="1"/>
      <c r="G32" s="1"/>
      <c r="H32" s="1"/>
      <c r="I32" s="1"/>
      <c r="J32" s="1"/>
      <c r="K32" s="1"/>
      <c r="BN32" s="10"/>
      <c r="BY32" s="10"/>
      <c r="CJ32" s="10"/>
      <c r="CU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</row>
    <row r="33" spans="3:126" ht="15" x14ac:dyDescent="0.25">
      <c r="C33" s="1"/>
      <c r="D33" s="1"/>
      <c r="E33" s="1"/>
      <c r="F33" s="1"/>
      <c r="G33" s="1"/>
      <c r="H33" s="1"/>
      <c r="I33" s="1"/>
      <c r="J33" s="1"/>
      <c r="K33" s="1"/>
      <c r="BN33" s="10"/>
      <c r="BY33" s="10"/>
      <c r="CJ33" s="10"/>
      <c r="CU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</row>
    <row r="34" spans="3:126" ht="15" x14ac:dyDescent="0.25">
      <c r="C34" s="1"/>
      <c r="D34" s="1"/>
      <c r="E34" s="1"/>
      <c r="F34" s="1"/>
      <c r="G34" s="1"/>
      <c r="H34" s="1"/>
      <c r="I34" s="1"/>
      <c r="J34" s="1"/>
      <c r="K34" s="1"/>
      <c r="BN34" s="10"/>
      <c r="BY34" s="10"/>
      <c r="CJ34" s="10"/>
      <c r="CU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</row>
    <row r="35" spans="3:126" ht="15" x14ac:dyDescent="0.25">
      <c r="C35" s="1"/>
      <c r="D35" s="1"/>
      <c r="E35" s="1"/>
      <c r="F35" s="1"/>
      <c r="G35" s="1"/>
      <c r="H35" s="1"/>
      <c r="I35" s="1"/>
      <c r="J35" s="1"/>
      <c r="K35" s="1"/>
      <c r="L35" s="71" t="str">
        <f>LEFT(L3,4)&amp;" - NO ACCELERATED CCA"</f>
        <v>2021 - NO ACCELERATED CCA</v>
      </c>
      <c r="M35" s="71"/>
      <c r="N35" s="71"/>
      <c r="O35" s="71"/>
      <c r="P35" s="71"/>
      <c r="Q35" s="71"/>
      <c r="R35" s="71"/>
      <c r="S35" s="71"/>
      <c r="T35" s="71"/>
      <c r="U35" s="71"/>
      <c r="W35" s="71" t="str">
        <f>LEFT(W3,4)&amp;" - NO ACCELERATED CCA"</f>
        <v>2022 - NO ACCELERATED CCA</v>
      </c>
      <c r="X35" s="71"/>
      <c r="Y35" s="71"/>
      <c r="Z35" s="71"/>
      <c r="AA35" s="71"/>
      <c r="AB35" s="71"/>
      <c r="AC35" s="71"/>
      <c r="AD35" s="71"/>
      <c r="AE35" s="71"/>
      <c r="AF35" s="71"/>
      <c r="AH35" s="71" t="str">
        <f>LEFT(AH3,4)&amp;" - NO ACCELERATED CCA"</f>
        <v>2023 - NO ACCELERATED CCA</v>
      </c>
      <c r="AI35" s="71"/>
      <c r="AJ35" s="71"/>
      <c r="AK35" s="71"/>
      <c r="AL35" s="71"/>
      <c r="AM35" s="71"/>
      <c r="AN35" s="71"/>
      <c r="AO35" s="71"/>
      <c r="AP35" s="71"/>
      <c r="AQ35" s="71"/>
      <c r="AS35" s="71" t="str">
        <f>LEFT(AS3,4)&amp;" - NO ACCELERATED CCA"</f>
        <v>2024 - NO ACCELERATED CCA</v>
      </c>
      <c r="AT35" s="71"/>
      <c r="AU35" s="71"/>
      <c r="AV35" s="71"/>
      <c r="AW35" s="71"/>
      <c r="AX35" s="71"/>
      <c r="AY35" s="71"/>
      <c r="AZ35" s="71"/>
      <c r="BA35" s="71"/>
      <c r="BB35" s="71"/>
      <c r="BD35" s="71" t="str">
        <f>LEFT(BD3,4)&amp;" - NO ACCELERATED CCA"</f>
        <v>2025 - NO ACCELERATED CCA</v>
      </c>
      <c r="BE35" s="71"/>
      <c r="BF35" s="71"/>
      <c r="BG35" s="71"/>
      <c r="BH35" s="71"/>
      <c r="BI35" s="71"/>
      <c r="BJ35" s="71"/>
      <c r="BK35" s="71"/>
      <c r="BL35" s="71"/>
      <c r="BM35" s="71"/>
      <c r="BN35" s="10"/>
      <c r="BO35" s="71" t="str">
        <f>LEFT(BO3,4)&amp;" - NO ACCELERATED CCA"</f>
        <v>2026 - NO ACCELERATED CCA</v>
      </c>
      <c r="BP35" s="71"/>
      <c r="BQ35" s="71"/>
      <c r="BR35" s="71"/>
      <c r="BS35" s="71"/>
      <c r="BT35" s="71"/>
      <c r="BU35" s="71"/>
      <c r="BV35" s="71"/>
      <c r="BW35" s="71"/>
      <c r="BX35" s="71"/>
      <c r="BY35" s="10"/>
      <c r="BZ35" s="71" t="str">
        <f>LEFT(BZ3,4)&amp;" - NO ACCELERATED CCA"</f>
        <v>2027 - NO ACCELERATED CCA</v>
      </c>
      <c r="CA35" s="71"/>
      <c r="CB35" s="71"/>
      <c r="CC35" s="71"/>
      <c r="CD35" s="71"/>
      <c r="CE35" s="71"/>
      <c r="CF35" s="71"/>
      <c r="CG35" s="71"/>
      <c r="CH35" s="71"/>
      <c r="CI35" s="71"/>
      <c r="CJ35" s="10"/>
      <c r="CK35" s="71" t="str">
        <f>LEFT(CK3,4)&amp;" - NO ACCELERATED CCA"</f>
        <v>2028 - NO ACCELERATED CCA</v>
      </c>
      <c r="CL35" s="71"/>
      <c r="CM35" s="71"/>
      <c r="CN35" s="71"/>
      <c r="CO35" s="71"/>
      <c r="CP35" s="71"/>
      <c r="CQ35" s="71"/>
      <c r="CR35" s="71"/>
      <c r="CS35" s="71"/>
      <c r="CT35" s="71"/>
      <c r="CU35" s="10"/>
      <c r="CV35" s="71" t="str">
        <f>LEFT(CV3,4)&amp;" - NO ACCELERATED CCA"</f>
        <v>2029 - NO ACCELERATED CCA</v>
      </c>
      <c r="CW35" s="71"/>
      <c r="CX35" s="71"/>
      <c r="CY35" s="71"/>
      <c r="CZ35" s="71"/>
      <c r="DA35" s="71"/>
      <c r="DB35" s="71"/>
      <c r="DC35" s="71"/>
      <c r="DD35" s="71"/>
      <c r="DE35" s="71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</row>
    <row r="36" spans="3:126" ht="60.75" thickBot="1" x14ac:dyDescent="0.3">
      <c r="L36" s="11" t="s">
        <v>38</v>
      </c>
      <c r="M36" s="11" t="s">
        <v>42</v>
      </c>
      <c r="N36" s="11" t="s">
        <v>43</v>
      </c>
      <c r="O36" s="11"/>
      <c r="P36" s="11" t="s">
        <v>39</v>
      </c>
      <c r="Q36" s="53" t="s">
        <v>57</v>
      </c>
      <c r="R36" s="11" t="s">
        <v>58</v>
      </c>
      <c r="S36" s="11" t="s">
        <v>46</v>
      </c>
      <c r="T36" s="11" t="s">
        <v>47</v>
      </c>
      <c r="U36" s="11" t="s">
        <v>48</v>
      </c>
      <c r="W36" s="11" t="s">
        <v>38</v>
      </c>
      <c r="X36" s="11" t="s">
        <v>42</v>
      </c>
      <c r="Y36" s="11" t="s">
        <v>43</v>
      </c>
      <c r="Z36" s="11"/>
      <c r="AA36" s="11" t="s">
        <v>39</v>
      </c>
      <c r="AB36" s="53" t="s">
        <v>57</v>
      </c>
      <c r="AC36" s="11" t="s">
        <v>58</v>
      </c>
      <c r="AD36" s="11" t="s">
        <v>46</v>
      </c>
      <c r="AE36" s="11" t="s">
        <v>47</v>
      </c>
      <c r="AF36" s="11" t="s">
        <v>48</v>
      </c>
      <c r="AH36" s="11" t="s">
        <v>38</v>
      </c>
      <c r="AI36" s="11" t="s">
        <v>42</v>
      </c>
      <c r="AJ36" s="11" t="s">
        <v>43</v>
      </c>
      <c r="AK36" s="11"/>
      <c r="AL36" s="11" t="s">
        <v>39</v>
      </c>
      <c r="AM36" s="53" t="s">
        <v>57</v>
      </c>
      <c r="AN36" s="11" t="s">
        <v>58</v>
      </c>
      <c r="AO36" s="11" t="s">
        <v>46</v>
      </c>
      <c r="AP36" s="11" t="s">
        <v>47</v>
      </c>
      <c r="AQ36" s="11" t="s">
        <v>48</v>
      </c>
      <c r="AS36" s="11" t="s">
        <v>38</v>
      </c>
      <c r="AT36" s="11" t="s">
        <v>42</v>
      </c>
      <c r="AU36" s="11" t="s">
        <v>43</v>
      </c>
      <c r="AV36" s="11"/>
      <c r="AW36" s="11" t="s">
        <v>39</v>
      </c>
      <c r="AX36" s="53" t="s">
        <v>57</v>
      </c>
      <c r="AY36" s="11" t="s">
        <v>58</v>
      </c>
      <c r="AZ36" s="11" t="s">
        <v>46</v>
      </c>
      <c r="BA36" s="11" t="s">
        <v>47</v>
      </c>
      <c r="BB36" s="11" t="s">
        <v>48</v>
      </c>
      <c r="BD36" s="11" t="s">
        <v>38</v>
      </c>
      <c r="BE36" s="11" t="s">
        <v>42</v>
      </c>
      <c r="BF36" s="11" t="s">
        <v>43</v>
      </c>
      <c r="BG36" s="11"/>
      <c r="BH36" s="11" t="s">
        <v>39</v>
      </c>
      <c r="BI36" s="53" t="s">
        <v>57</v>
      </c>
      <c r="BJ36" s="11" t="s">
        <v>58</v>
      </c>
      <c r="BK36" s="11" t="s">
        <v>46</v>
      </c>
      <c r="BL36" s="11" t="s">
        <v>47</v>
      </c>
      <c r="BM36" s="11" t="s">
        <v>48</v>
      </c>
      <c r="BN36" s="10"/>
      <c r="BO36" s="11" t="s">
        <v>38</v>
      </c>
      <c r="BP36" s="11" t="s">
        <v>42</v>
      </c>
      <c r="BQ36" s="11" t="s">
        <v>43</v>
      </c>
      <c r="BR36" s="11"/>
      <c r="BS36" s="11" t="s">
        <v>39</v>
      </c>
      <c r="BT36" s="53" t="s">
        <v>57</v>
      </c>
      <c r="BU36" s="11" t="s">
        <v>58</v>
      </c>
      <c r="BV36" s="11" t="s">
        <v>46</v>
      </c>
      <c r="BW36" s="11" t="s">
        <v>47</v>
      </c>
      <c r="BX36" s="11" t="s">
        <v>48</v>
      </c>
      <c r="BY36" s="10"/>
      <c r="BZ36" s="11" t="s">
        <v>38</v>
      </c>
      <c r="CA36" s="11" t="s">
        <v>42</v>
      </c>
      <c r="CB36" s="11" t="s">
        <v>43</v>
      </c>
      <c r="CC36" s="11"/>
      <c r="CD36" s="11" t="s">
        <v>39</v>
      </c>
      <c r="CE36" s="53" t="s">
        <v>57</v>
      </c>
      <c r="CF36" s="11" t="s">
        <v>58</v>
      </c>
      <c r="CG36" s="11" t="s">
        <v>46</v>
      </c>
      <c r="CH36" s="11" t="s">
        <v>47</v>
      </c>
      <c r="CI36" s="11" t="s">
        <v>48</v>
      </c>
      <c r="CJ36" s="10"/>
      <c r="CK36" s="11" t="s">
        <v>38</v>
      </c>
      <c r="CL36" s="11" t="s">
        <v>42</v>
      </c>
      <c r="CM36" s="11" t="s">
        <v>43</v>
      </c>
      <c r="CN36" s="11"/>
      <c r="CO36" s="11" t="s">
        <v>39</v>
      </c>
      <c r="CP36" s="53" t="s">
        <v>57</v>
      </c>
      <c r="CQ36" s="11" t="s">
        <v>58</v>
      </c>
      <c r="CR36" s="11" t="s">
        <v>46</v>
      </c>
      <c r="CS36" s="11" t="s">
        <v>47</v>
      </c>
      <c r="CT36" s="11" t="s">
        <v>48</v>
      </c>
      <c r="CU36" s="10"/>
      <c r="CV36" s="11" t="s">
        <v>38</v>
      </c>
      <c r="CW36" s="11" t="s">
        <v>42</v>
      </c>
      <c r="CX36" s="11" t="s">
        <v>43</v>
      </c>
      <c r="CY36" s="11"/>
      <c r="CZ36" s="11" t="s">
        <v>39</v>
      </c>
      <c r="DA36" s="53" t="s">
        <v>57</v>
      </c>
      <c r="DB36" s="11" t="s">
        <v>58</v>
      </c>
      <c r="DC36" s="11" t="s">
        <v>46</v>
      </c>
      <c r="DD36" s="11" t="s">
        <v>47</v>
      </c>
      <c r="DE36" s="11" t="s">
        <v>48</v>
      </c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</row>
    <row r="37" spans="3:126" ht="15" x14ac:dyDescent="0.25">
      <c r="L37" s="12">
        <v>1</v>
      </c>
      <c r="M37" s="1"/>
      <c r="N37" s="1">
        <f>+N5</f>
        <v>0</v>
      </c>
      <c r="O37" s="1"/>
      <c r="P37" s="52">
        <f>IF(N37+O37&lt;0,0,N37+O37)</f>
        <v>0</v>
      </c>
      <c r="Q37" s="1">
        <f>P37*0.5</f>
        <v>0</v>
      </c>
      <c r="R37" s="1">
        <f>+M37+Q37</f>
        <v>0</v>
      </c>
      <c r="S37" s="13">
        <v>0.04</v>
      </c>
      <c r="T37" s="1">
        <f>-R37*S37</f>
        <v>0</v>
      </c>
      <c r="U37" s="1">
        <f>+M37+P37+T37</f>
        <v>0</v>
      </c>
      <c r="W37" s="12">
        <v>1</v>
      </c>
      <c r="X37" s="1">
        <f>+U37</f>
        <v>0</v>
      </c>
      <c r="Y37" s="1"/>
      <c r="Z37" s="1"/>
      <c r="AA37" s="52">
        <f>IF(Y37+Z37&lt;0,0,Y37+Z37)</f>
        <v>0</v>
      </c>
      <c r="AB37" s="1">
        <f>AA37*0.5</f>
        <v>0</v>
      </c>
      <c r="AC37" s="1">
        <f>+X37+AB37</f>
        <v>0</v>
      </c>
      <c r="AD37" s="13">
        <v>0.04</v>
      </c>
      <c r="AE37" s="1">
        <f>-AC37*AD37</f>
        <v>0</v>
      </c>
      <c r="AF37" s="1">
        <f>+X37+AA37+AE37</f>
        <v>0</v>
      </c>
      <c r="AH37" s="12">
        <v>1</v>
      </c>
      <c r="AI37" s="1">
        <f>AF37</f>
        <v>0</v>
      </c>
      <c r="AJ37" s="1"/>
      <c r="AK37" s="1"/>
      <c r="AL37" s="52">
        <f>IF(AJ37+AK37&lt;0,0,AJ37+AK37)</f>
        <v>0</v>
      </c>
      <c r="AM37" s="1">
        <f>AL37*0.5</f>
        <v>0</v>
      </c>
      <c r="AN37" s="1">
        <f>+AI37+AM37</f>
        <v>0</v>
      </c>
      <c r="AO37" s="13">
        <v>0.04</v>
      </c>
      <c r="AP37" s="1">
        <f>-AN37*AO37</f>
        <v>0</v>
      </c>
      <c r="AQ37" s="1">
        <f>+AI37+AL37+AP37</f>
        <v>0</v>
      </c>
      <c r="AS37" s="12">
        <v>1</v>
      </c>
      <c r="AT37" s="1">
        <f>+AQ37</f>
        <v>0</v>
      </c>
      <c r="AU37" s="1"/>
      <c r="AV37" s="1"/>
      <c r="AW37" s="52">
        <f>IF(AU37+AV37&lt;0,0,AU37+AV37)</f>
        <v>0</v>
      </c>
      <c r="AX37" s="1">
        <f>AW37*0.5</f>
        <v>0</v>
      </c>
      <c r="AY37" s="1">
        <f>+AT37+AX37</f>
        <v>0</v>
      </c>
      <c r="AZ37" s="13">
        <v>0.04</v>
      </c>
      <c r="BA37" s="1">
        <f>-AY37*AZ37</f>
        <v>0</v>
      </c>
      <c r="BB37" s="1">
        <f>+AT37+AW37+BA37</f>
        <v>0</v>
      </c>
      <c r="BD37" s="12">
        <v>1</v>
      </c>
      <c r="BE37" s="1">
        <f>+BB37</f>
        <v>0</v>
      </c>
      <c r="BF37" s="1"/>
      <c r="BG37" s="1"/>
      <c r="BH37" s="52">
        <f>IF(BF37+BG37&lt;0,0,BF37+BG37)</f>
        <v>0</v>
      </c>
      <c r="BI37" s="1">
        <f>BH37*0.5</f>
        <v>0</v>
      </c>
      <c r="BJ37" s="1">
        <f>+BE37+BI37</f>
        <v>0</v>
      </c>
      <c r="BK37" s="13">
        <v>0.04</v>
      </c>
      <c r="BL37" s="1">
        <f>-BJ37*BK37</f>
        <v>0</v>
      </c>
      <c r="BM37" s="1">
        <f>+BE37+BH37+BL37</f>
        <v>0</v>
      </c>
      <c r="BN37" s="10"/>
      <c r="BO37" s="12">
        <v>1</v>
      </c>
      <c r="BP37" s="1">
        <f>+BM37</f>
        <v>0</v>
      </c>
      <c r="BQ37" s="1"/>
      <c r="BR37" s="1"/>
      <c r="BS37" s="52">
        <f>IF(BQ37+BR37&lt;0,0,BQ37+BR37)</f>
        <v>0</v>
      </c>
      <c r="BT37" s="1">
        <f>BS37*0.5</f>
        <v>0</v>
      </c>
      <c r="BU37" s="1">
        <f>+BP37+BT37</f>
        <v>0</v>
      </c>
      <c r="BV37" s="13">
        <v>0.04</v>
      </c>
      <c r="BW37" s="1">
        <f>-BU37*BV37</f>
        <v>0</v>
      </c>
      <c r="BX37" s="1">
        <f>+BP37+BS37+BW37</f>
        <v>0</v>
      </c>
      <c r="BY37" s="10"/>
      <c r="BZ37" s="12">
        <v>1</v>
      </c>
      <c r="CA37" s="1">
        <f>+BX37</f>
        <v>0</v>
      </c>
      <c r="CB37" s="1"/>
      <c r="CC37" s="1"/>
      <c r="CD37" s="52">
        <f>IF(CB37+CC37&lt;0,0,CB37+CC37)</f>
        <v>0</v>
      </c>
      <c r="CE37" s="1">
        <f>CD37*0.5</f>
        <v>0</v>
      </c>
      <c r="CF37" s="1">
        <f>+CA37+CE37</f>
        <v>0</v>
      </c>
      <c r="CG37" s="13">
        <v>0.04</v>
      </c>
      <c r="CH37" s="1">
        <f>-CF37*CG37</f>
        <v>0</v>
      </c>
      <c r="CI37" s="1">
        <f>+CA37+CD37+CH37</f>
        <v>0</v>
      </c>
      <c r="CJ37" s="10"/>
      <c r="CK37" s="12">
        <v>1</v>
      </c>
      <c r="CL37" s="1">
        <f>+CI37</f>
        <v>0</v>
      </c>
      <c r="CM37" s="1"/>
      <c r="CN37" s="1"/>
      <c r="CO37" s="52">
        <f>IF(CM37+CN37&lt;0,0,CM37+CN37)</f>
        <v>0</v>
      </c>
      <c r="CP37" s="1">
        <f>CO37*0.5</f>
        <v>0</v>
      </c>
      <c r="CQ37" s="1">
        <f>+CL37+CP37</f>
        <v>0</v>
      </c>
      <c r="CR37" s="13">
        <v>0.04</v>
      </c>
      <c r="CS37" s="1">
        <f>-CQ37*CR37</f>
        <v>0</v>
      </c>
      <c r="CT37" s="1">
        <f>+CL37+CO37+CS37</f>
        <v>0</v>
      </c>
      <c r="CU37" s="10"/>
      <c r="CV37" s="12">
        <v>1</v>
      </c>
      <c r="CW37" s="1">
        <f>+CT37</f>
        <v>0</v>
      </c>
      <c r="CX37" s="1"/>
      <c r="CY37" s="1"/>
      <c r="CZ37" s="52">
        <f>IF(CX37+CY37&lt;0,0,CX37+CY37)</f>
        <v>0</v>
      </c>
      <c r="DA37" s="1">
        <f>CZ37*0.5</f>
        <v>0</v>
      </c>
      <c r="DB37" s="1">
        <f>+CW37+DA37</f>
        <v>0</v>
      </c>
      <c r="DC37" s="13">
        <v>0.04</v>
      </c>
      <c r="DD37" s="1">
        <f>-DB37*DC37</f>
        <v>0</v>
      </c>
      <c r="DE37" s="1">
        <f>+CW37+CZ37+DD37</f>
        <v>0</v>
      </c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</row>
    <row r="38" spans="3:126" ht="15" x14ac:dyDescent="0.25">
      <c r="L38" s="12" t="s">
        <v>50</v>
      </c>
      <c r="M38" s="1"/>
      <c r="N38" s="1">
        <f t="shared" ref="N38:N61" si="73">+N6</f>
        <v>0</v>
      </c>
      <c r="O38" s="1"/>
      <c r="P38" s="52">
        <f t="shared" ref="P38:P61" si="74">IF(N38+O38&lt;0,0,N38+O38)</f>
        <v>0</v>
      </c>
      <c r="Q38" s="1">
        <f t="shared" ref="Q38:Q61" si="75">P38*0.5</f>
        <v>0</v>
      </c>
      <c r="R38" s="1">
        <f t="shared" ref="R38:R61" si="76">+M38+Q38</f>
        <v>0</v>
      </c>
      <c r="S38" s="13">
        <v>0.06</v>
      </c>
      <c r="T38" s="1">
        <f t="shared" ref="T38:T61" si="77">-R38*S38</f>
        <v>0</v>
      </c>
      <c r="U38" s="1">
        <f t="shared" ref="U38:U61" si="78">+M38+P38+T38</f>
        <v>0</v>
      </c>
      <c r="W38" s="12" t="s">
        <v>50</v>
      </c>
      <c r="X38" s="1">
        <f t="shared" ref="X38:X61" si="79">+U38</f>
        <v>0</v>
      </c>
      <c r="Y38" s="1"/>
      <c r="Z38" s="1"/>
      <c r="AA38" s="52">
        <f t="shared" ref="AA38:AA61" si="80">IF(Y38+Z38&lt;0,0,Y38+Z38)</f>
        <v>0</v>
      </c>
      <c r="AB38" s="1">
        <f t="shared" ref="AB38:AB61" si="81">AA38*0.5</f>
        <v>0</v>
      </c>
      <c r="AC38" s="1">
        <f t="shared" ref="AC38:AC61" si="82">+X38+AB38</f>
        <v>0</v>
      </c>
      <c r="AD38" s="13">
        <v>0.06</v>
      </c>
      <c r="AE38" s="1">
        <f t="shared" ref="AE38:AE61" si="83">-AC38*AD38</f>
        <v>0</v>
      </c>
      <c r="AF38" s="1">
        <f t="shared" ref="AF38:AF61" si="84">+X38+AA38+AE38</f>
        <v>0</v>
      </c>
      <c r="AH38" s="12" t="s">
        <v>50</v>
      </c>
      <c r="AI38" s="1">
        <f t="shared" ref="AI38:AI61" si="85">AF38</f>
        <v>0</v>
      </c>
      <c r="AJ38" s="1"/>
      <c r="AK38" s="1"/>
      <c r="AL38" s="52">
        <f t="shared" ref="AL38:AL61" si="86">IF(AJ38+AK38&lt;0,0,AJ38+AK38)</f>
        <v>0</v>
      </c>
      <c r="AM38" s="1">
        <f t="shared" ref="AM38:AM61" si="87">AL38*0.5</f>
        <v>0</v>
      </c>
      <c r="AN38" s="1">
        <f t="shared" ref="AN38:AN61" si="88">+AI38+AM38</f>
        <v>0</v>
      </c>
      <c r="AO38" s="13">
        <v>0.06</v>
      </c>
      <c r="AP38" s="1">
        <f t="shared" ref="AP38:AP61" si="89">-AN38*AO38</f>
        <v>0</v>
      </c>
      <c r="AQ38" s="1">
        <f t="shared" ref="AQ38:AQ61" si="90">+AI38+AL38+AP38</f>
        <v>0</v>
      </c>
      <c r="AS38" s="12" t="s">
        <v>50</v>
      </c>
      <c r="AT38" s="1">
        <f t="shared" ref="AT38:AT61" si="91">+AQ38</f>
        <v>0</v>
      </c>
      <c r="AU38" s="1"/>
      <c r="AV38" s="1"/>
      <c r="AW38" s="52">
        <f t="shared" ref="AW38:AW61" si="92">IF(AU38+AV38&lt;0,0,AU38+AV38)</f>
        <v>0</v>
      </c>
      <c r="AX38" s="1">
        <f t="shared" ref="AX38:AX61" si="93">AW38*0.5</f>
        <v>0</v>
      </c>
      <c r="AY38" s="1">
        <f t="shared" ref="AY38:AY61" si="94">+AT38+AX38</f>
        <v>0</v>
      </c>
      <c r="AZ38" s="13">
        <v>0.06</v>
      </c>
      <c r="BA38" s="1">
        <f t="shared" ref="BA38:BA61" si="95">-AY38*AZ38</f>
        <v>0</v>
      </c>
      <c r="BB38" s="1">
        <f t="shared" ref="BB38:BB61" si="96">+AT38+AW38+BA38</f>
        <v>0</v>
      </c>
      <c r="BD38" s="12" t="s">
        <v>50</v>
      </c>
      <c r="BE38" s="1">
        <f t="shared" ref="BE38:BE61" si="97">+BB38</f>
        <v>0</v>
      </c>
      <c r="BF38" s="1"/>
      <c r="BG38" s="1"/>
      <c r="BH38" s="52">
        <f t="shared" ref="BH38:BH61" si="98">IF(BF38+BG38&lt;0,0,BF38+BG38)</f>
        <v>0</v>
      </c>
      <c r="BI38" s="1">
        <f t="shared" ref="BI38:BI61" si="99">BH38*0.5</f>
        <v>0</v>
      </c>
      <c r="BJ38" s="1">
        <f t="shared" ref="BJ38:BJ61" si="100">+BE38+BI38</f>
        <v>0</v>
      </c>
      <c r="BK38" s="13">
        <v>0.06</v>
      </c>
      <c r="BL38" s="1">
        <f t="shared" ref="BL38:BL61" si="101">-BJ38*BK38</f>
        <v>0</v>
      </c>
      <c r="BM38" s="1">
        <f t="shared" ref="BM38:BM61" si="102">+BE38+BH38+BL38</f>
        <v>0</v>
      </c>
      <c r="BN38" s="10"/>
      <c r="BO38" s="12" t="s">
        <v>50</v>
      </c>
      <c r="BP38" s="1">
        <f t="shared" ref="BP38:BP61" si="103">+BM38</f>
        <v>0</v>
      </c>
      <c r="BQ38" s="1"/>
      <c r="BR38" s="1"/>
      <c r="BS38" s="52">
        <f t="shared" ref="BS38:BS61" si="104">IF(BQ38+BR38&lt;0,0,BQ38+BR38)</f>
        <v>0</v>
      </c>
      <c r="BT38" s="1">
        <f t="shared" ref="BT38:BT61" si="105">BS38*0.5</f>
        <v>0</v>
      </c>
      <c r="BU38" s="1">
        <f t="shared" ref="BU38:BU61" si="106">+BP38+BT38</f>
        <v>0</v>
      </c>
      <c r="BV38" s="13">
        <v>0.06</v>
      </c>
      <c r="BW38" s="1">
        <f t="shared" ref="BW38:BW61" si="107">-BU38*BV38</f>
        <v>0</v>
      </c>
      <c r="BX38" s="1">
        <f t="shared" ref="BX38:BX61" si="108">+BP38+BS38+BW38</f>
        <v>0</v>
      </c>
      <c r="BY38" s="10"/>
      <c r="BZ38" s="12" t="s">
        <v>50</v>
      </c>
      <c r="CA38" s="1">
        <f t="shared" ref="CA38:CA61" si="109">+BX38</f>
        <v>0</v>
      </c>
      <c r="CB38" s="1"/>
      <c r="CC38" s="1"/>
      <c r="CD38" s="52">
        <f t="shared" ref="CD38:CD61" si="110">IF(CB38+CC38&lt;0,0,CB38+CC38)</f>
        <v>0</v>
      </c>
      <c r="CE38" s="1">
        <f t="shared" ref="CE38:CE61" si="111">CD38*0.5</f>
        <v>0</v>
      </c>
      <c r="CF38" s="1">
        <f t="shared" ref="CF38:CF61" si="112">+CA38+CE38</f>
        <v>0</v>
      </c>
      <c r="CG38" s="13">
        <v>0.06</v>
      </c>
      <c r="CH38" s="1">
        <f t="shared" ref="CH38:CH61" si="113">-CF38*CG38</f>
        <v>0</v>
      </c>
      <c r="CI38" s="1">
        <f t="shared" ref="CI38:CI61" si="114">+CA38+CD38+CH38</f>
        <v>0</v>
      </c>
      <c r="CJ38" s="10"/>
      <c r="CK38" s="12" t="s">
        <v>50</v>
      </c>
      <c r="CL38" s="1">
        <f t="shared" ref="CL38:CL61" si="115">+CI38</f>
        <v>0</v>
      </c>
      <c r="CM38" s="1"/>
      <c r="CN38" s="1"/>
      <c r="CO38" s="52">
        <f t="shared" ref="CO38:CO61" si="116">IF(CM38+CN38&lt;0,0,CM38+CN38)</f>
        <v>0</v>
      </c>
      <c r="CP38" s="1">
        <f t="shared" ref="CP38:CP61" si="117">CO38*0.5</f>
        <v>0</v>
      </c>
      <c r="CQ38" s="1">
        <f t="shared" ref="CQ38:CQ61" si="118">+CL38+CP38</f>
        <v>0</v>
      </c>
      <c r="CR38" s="13">
        <v>0.06</v>
      </c>
      <c r="CS38" s="1">
        <f t="shared" ref="CS38:CS61" si="119">-CQ38*CR38</f>
        <v>0</v>
      </c>
      <c r="CT38" s="1">
        <f t="shared" ref="CT38:CT61" si="120">+CL38+CO38+CS38</f>
        <v>0</v>
      </c>
      <c r="CU38" s="10"/>
      <c r="CV38" s="12" t="s">
        <v>50</v>
      </c>
      <c r="CW38" s="1">
        <f t="shared" ref="CW38:CW61" si="121">+CT38</f>
        <v>0</v>
      </c>
      <c r="CX38" s="1"/>
      <c r="CY38" s="1"/>
      <c r="CZ38" s="52">
        <f t="shared" ref="CZ38:CZ61" si="122">IF(CX38+CY38&lt;0,0,CX38+CY38)</f>
        <v>0</v>
      </c>
      <c r="DA38" s="1">
        <f t="shared" ref="DA38:DA61" si="123">CZ38*0.5</f>
        <v>0</v>
      </c>
      <c r="DB38" s="1">
        <f t="shared" ref="DB38:DB61" si="124">+CW38+DA38</f>
        <v>0</v>
      </c>
      <c r="DC38" s="13">
        <v>0.06</v>
      </c>
      <c r="DD38" s="1">
        <f t="shared" ref="DD38:DD61" si="125">-DB38*DC38</f>
        <v>0</v>
      </c>
      <c r="DE38" s="1">
        <f t="shared" ref="DE38:DE61" si="126">+CW38+CZ38+DD38</f>
        <v>0</v>
      </c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</row>
    <row r="39" spans="3:126" ht="15" x14ac:dyDescent="0.25">
      <c r="L39" s="12">
        <v>2</v>
      </c>
      <c r="M39" s="1"/>
      <c r="N39" s="1">
        <f t="shared" si="73"/>
        <v>0</v>
      </c>
      <c r="O39" s="1"/>
      <c r="P39" s="52">
        <f t="shared" si="74"/>
        <v>0</v>
      </c>
      <c r="Q39" s="1">
        <f t="shared" si="75"/>
        <v>0</v>
      </c>
      <c r="R39" s="1">
        <f t="shared" si="76"/>
        <v>0</v>
      </c>
      <c r="S39" s="13">
        <v>0.06</v>
      </c>
      <c r="T39" s="1">
        <f t="shared" si="77"/>
        <v>0</v>
      </c>
      <c r="U39" s="1">
        <f t="shared" si="78"/>
        <v>0</v>
      </c>
      <c r="W39" s="12">
        <v>2</v>
      </c>
      <c r="X39" s="1">
        <f t="shared" si="79"/>
        <v>0</v>
      </c>
      <c r="Y39" s="1"/>
      <c r="Z39" s="1"/>
      <c r="AA39" s="52">
        <f t="shared" si="80"/>
        <v>0</v>
      </c>
      <c r="AB39" s="1">
        <f t="shared" si="81"/>
        <v>0</v>
      </c>
      <c r="AC39" s="1">
        <f t="shared" si="82"/>
        <v>0</v>
      </c>
      <c r="AD39" s="13">
        <v>0.06</v>
      </c>
      <c r="AE39" s="1">
        <f t="shared" si="83"/>
        <v>0</v>
      </c>
      <c r="AF39" s="1">
        <f t="shared" si="84"/>
        <v>0</v>
      </c>
      <c r="AH39" s="12">
        <v>2</v>
      </c>
      <c r="AI39" s="1">
        <f t="shared" si="85"/>
        <v>0</v>
      </c>
      <c r="AJ39" s="1"/>
      <c r="AK39" s="1"/>
      <c r="AL39" s="52">
        <f t="shared" si="86"/>
        <v>0</v>
      </c>
      <c r="AM39" s="1">
        <f t="shared" si="87"/>
        <v>0</v>
      </c>
      <c r="AN39" s="1">
        <f t="shared" si="88"/>
        <v>0</v>
      </c>
      <c r="AO39" s="13">
        <v>0.06</v>
      </c>
      <c r="AP39" s="1">
        <f t="shared" si="89"/>
        <v>0</v>
      </c>
      <c r="AQ39" s="1">
        <f t="shared" si="90"/>
        <v>0</v>
      </c>
      <c r="AS39" s="12">
        <v>2</v>
      </c>
      <c r="AT39" s="1">
        <f t="shared" si="91"/>
        <v>0</v>
      </c>
      <c r="AU39" s="1"/>
      <c r="AV39" s="1"/>
      <c r="AW39" s="52">
        <f t="shared" si="92"/>
        <v>0</v>
      </c>
      <c r="AX39" s="1">
        <f t="shared" si="93"/>
        <v>0</v>
      </c>
      <c r="AY39" s="1">
        <f t="shared" si="94"/>
        <v>0</v>
      </c>
      <c r="AZ39" s="13">
        <v>0.06</v>
      </c>
      <c r="BA39" s="1">
        <f t="shared" si="95"/>
        <v>0</v>
      </c>
      <c r="BB39" s="1">
        <f t="shared" si="96"/>
        <v>0</v>
      </c>
      <c r="BD39" s="12">
        <v>2</v>
      </c>
      <c r="BE39" s="1">
        <f t="shared" si="97"/>
        <v>0</v>
      </c>
      <c r="BF39" s="1"/>
      <c r="BG39" s="1"/>
      <c r="BH39" s="52">
        <f t="shared" si="98"/>
        <v>0</v>
      </c>
      <c r="BI39" s="1">
        <f t="shared" si="99"/>
        <v>0</v>
      </c>
      <c r="BJ39" s="1">
        <f t="shared" si="100"/>
        <v>0</v>
      </c>
      <c r="BK39" s="13">
        <v>0.06</v>
      </c>
      <c r="BL39" s="1">
        <f t="shared" si="101"/>
        <v>0</v>
      </c>
      <c r="BM39" s="1">
        <f t="shared" si="102"/>
        <v>0</v>
      </c>
      <c r="BN39" s="10"/>
      <c r="BO39" s="12">
        <v>2</v>
      </c>
      <c r="BP39" s="1">
        <f t="shared" si="103"/>
        <v>0</v>
      </c>
      <c r="BQ39" s="1"/>
      <c r="BR39" s="1"/>
      <c r="BS39" s="52">
        <f t="shared" si="104"/>
        <v>0</v>
      </c>
      <c r="BT39" s="1">
        <f t="shared" si="105"/>
        <v>0</v>
      </c>
      <c r="BU39" s="1">
        <f t="shared" si="106"/>
        <v>0</v>
      </c>
      <c r="BV39" s="13">
        <v>0.06</v>
      </c>
      <c r="BW39" s="1">
        <f t="shared" si="107"/>
        <v>0</v>
      </c>
      <c r="BX39" s="1">
        <f t="shared" si="108"/>
        <v>0</v>
      </c>
      <c r="BY39" s="10"/>
      <c r="BZ39" s="12">
        <v>2</v>
      </c>
      <c r="CA39" s="1">
        <f t="shared" si="109"/>
        <v>0</v>
      </c>
      <c r="CB39" s="1"/>
      <c r="CC39" s="1"/>
      <c r="CD39" s="52">
        <f t="shared" si="110"/>
        <v>0</v>
      </c>
      <c r="CE39" s="1">
        <f t="shared" si="111"/>
        <v>0</v>
      </c>
      <c r="CF39" s="1">
        <f t="shared" si="112"/>
        <v>0</v>
      </c>
      <c r="CG39" s="13">
        <v>0.06</v>
      </c>
      <c r="CH39" s="1">
        <f t="shared" si="113"/>
        <v>0</v>
      </c>
      <c r="CI39" s="1">
        <f t="shared" si="114"/>
        <v>0</v>
      </c>
      <c r="CJ39" s="10"/>
      <c r="CK39" s="12">
        <v>2</v>
      </c>
      <c r="CL39" s="1">
        <f t="shared" si="115"/>
        <v>0</v>
      </c>
      <c r="CM39" s="1"/>
      <c r="CN39" s="1"/>
      <c r="CO39" s="52">
        <f t="shared" si="116"/>
        <v>0</v>
      </c>
      <c r="CP39" s="1">
        <f t="shared" si="117"/>
        <v>0</v>
      </c>
      <c r="CQ39" s="1">
        <f t="shared" si="118"/>
        <v>0</v>
      </c>
      <c r="CR39" s="13">
        <v>0.06</v>
      </c>
      <c r="CS39" s="1">
        <f t="shared" si="119"/>
        <v>0</v>
      </c>
      <c r="CT39" s="1">
        <f t="shared" si="120"/>
        <v>0</v>
      </c>
      <c r="CU39" s="10"/>
      <c r="CV39" s="12">
        <v>2</v>
      </c>
      <c r="CW39" s="1">
        <f t="shared" si="121"/>
        <v>0</v>
      </c>
      <c r="CX39" s="1"/>
      <c r="CY39" s="1"/>
      <c r="CZ39" s="52">
        <f t="shared" si="122"/>
        <v>0</v>
      </c>
      <c r="DA39" s="1">
        <f t="shared" si="123"/>
        <v>0</v>
      </c>
      <c r="DB39" s="1">
        <f t="shared" si="124"/>
        <v>0</v>
      </c>
      <c r="DC39" s="13">
        <v>0.06</v>
      </c>
      <c r="DD39" s="1">
        <f t="shared" si="125"/>
        <v>0</v>
      </c>
      <c r="DE39" s="1">
        <f t="shared" si="126"/>
        <v>0</v>
      </c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</row>
    <row r="40" spans="3:126" ht="15" x14ac:dyDescent="0.25">
      <c r="L40" s="12">
        <v>8</v>
      </c>
      <c r="M40" s="1"/>
      <c r="N40" s="1">
        <f t="shared" si="73"/>
        <v>1500000</v>
      </c>
      <c r="O40" s="1"/>
      <c r="P40" s="52">
        <f t="shared" si="74"/>
        <v>1500000</v>
      </c>
      <c r="Q40" s="1">
        <f t="shared" si="75"/>
        <v>750000</v>
      </c>
      <c r="R40" s="1">
        <f t="shared" si="76"/>
        <v>750000</v>
      </c>
      <c r="S40" s="13">
        <v>0.2</v>
      </c>
      <c r="T40" s="1">
        <f t="shared" si="77"/>
        <v>-150000</v>
      </c>
      <c r="U40" s="1">
        <f t="shared" si="78"/>
        <v>1350000</v>
      </c>
      <c r="W40" s="12">
        <v>8</v>
      </c>
      <c r="X40" s="1">
        <f t="shared" si="79"/>
        <v>1350000</v>
      </c>
      <c r="Y40" s="1"/>
      <c r="Z40" s="1"/>
      <c r="AA40" s="52">
        <f t="shared" si="80"/>
        <v>0</v>
      </c>
      <c r="AB40" s="1">
        <f t="shared" si="81"/>
        <v>0</v>
      </c>
      <c r="AC40" s="1">
        <f t="shared" si="82"/>
        <v>1350000</v>
      </c>
      <c r="AD40" s="13">
        <v>0.2</v>
      </c>
      <c r="AE40" s="1">
        <f t="shared" si="83"/>
        <v>-270000</v>
      </c>
      <c r="AF40" s="1">
        <f t="shared" si="84"/>
        <v>1080000</v>
      </c>
      <c r="AH40" s="12">
        <v>8</v>
      </c>
      <c r="AI40" s="1">
        <f t="shared" si="85"/>
        <v>1080000</v>
      </c>
      <c r="AJ40" s="1"/>
      <c r="AK40" s="1"/>
      <c r="AL40" s="52">
        <f t="shared" si="86"/>
        <v>0</v>
      </c>
      <c r="AM40" s="1">
        <f t="shared" si="87"/>
        <v>0</v>
      </c>
      <c r="AN40" s="1">
        <f t="shared" si="88"/>
        <v>1080000</v>
      </c>
      <c r="AO40" s="13">
        <v>0.2</v>
      </c>
      <c r="AP40" s="1">
        <f t="shared" si="89"/>
        <v>-216000</v>
      </c>
      <c r="AQ40" s="1">
        <f t="shared" si="90"/>
        <v>864000</v>
      </c>
      <c r="AS40" s="12">
        <v>8</v>
      </c>
      <c r="AT40" s="1">
        <f t="shared" si="91"/>
        <v>864000</v>
      </c>
      <c r="AU40" s="1"/>
      <c r="AV40" s="1"/>
      <c r="AW40" s="52">
        <f t="shared" si="92"/>
        <v>0</v>
      </c>
      <c r="AX40" s="1">
        <f t="shared" si="93"/>
        <v>0</v>
      </c>
      <c r="AY40" s="1">
        <f t="shared" si="94"/>
        <v>864000</v>
      </c>
      <c r="AZ40" s="13">
        <v>0.2</v>
      </c>
      <c r="BA40" s="1">
        <f t="shared" si="95"/>
        <v>-172800</v>
      </c>
      <c r="BB40" s="1">
        <f t="shared" si="96"/>
        <v>691200</v>
      </c>
      <c r="BD40" s="12">
        <v>8</v>
      </c>
      <c r="BE40" s="1">
        <f t="shared" si="97"/>
        <v>691200</v>
      </c>
      <c r="BF40" s="1"/>
      <c r="BG40" s="1"/>
      <c r="BH40" s="52">
        <f t="shared" si="98"/>
        <v>0</v>
      </c>
      <c r="BI40" s="1">
        <f t="shared" si="99"/>
        <v>0</v>
      </c>
      <c r="BJ40" s="1">
        <f t="shared" si="100"/>
        <v>691200</v>
      </c>
      <c r="BK40" s="13">
        <v>0.2</v>
      </c>
      <c r="BL40" s="1">
        <f t="shared" si="101"/>
        <v>-138240</v>
      </c>
      <c r="BM40" s="1">
        <f t="shared" si="102"/>
        <v>552960</v>
      </c>
      <c r="BN40" s="10"/>
      <c r="BO40" s="12">
        <v>8</v>
      </c>
      <c r="BP40" s="1">
        <f t="shared" si="103"/>
        <v>552960</v>
      </c>
      <c r="BQ40" s="1"/>
      <c r="BR40" s="1"/>
      <c r="BS40" s="52">
        <f t="shared" si="104"/>
        <v>0</v>
      </c>
      <c r="BT40" s="1">
        <f t="shared" si="105"/>
        <v>0</v>
      </c>
      <c r="BU40" s="1">
        <f t="shared" si="106"/>
        <v>552960</v>
      </c>
      <c r="BV40" s="13">
        <v>0.2</v>
      </c>
      <c r="BW40" s="1">
        <f t="shared" si="107"/>
        <v>-110592</v>
      </c>
      <c r="BX40" s="1">
        <f t="shared" si="108"/>
        <v>442368</v>
      </c>
      <c r="BY40" s="10"/>
      <c r="BZ40" s="12">
        <v>8</v>
      </c>
      <c r="CA40" s="1">
        <f t="shared" si="109"/>
        <v>442368</v>
      </c>
      <c r="CB40" s="1"/>
      <c r="CC40" s="1"/>
      <c r="CD40" s="52">
        <f t="shared" si="110"/>
        <v>0</v>
      </c>
      <c r="CE40" s="1">
        <f t="shared" si="111"/>
        <v>0</v>
      </c>
      <c r="CF40" s="1">
        <f t="shared" si="112"/>
        <v>442368</v>
      </c>
      <c r="CG40" s="13">
        <v>0.2</v>
      </c>
      <c r="CH40" s="1">
        <f t="shared" si="113"/>
        <v>-88473.600000000006</v>
      </c>
      <c r="CI40" s="1">
        <f t="shared" si="114"/>
        <v>353894.40000000002</v>
      </c>
      <c r="CJ40" s="10"/>
      <c r="CK40" s="12">
        <v>8</v>
      </c>
      <c r="CL40" s="1">
        <f t="shared" si="115"/>
        <v>353894.40000000002</v>
      </c>
      <c r="CM40" s="1"/>
      <c r="CN40" s="1"/>
      <c r="CO40" s="52">
        <f t="shared" si="116"/>
        <v>0</v>
      </c>
      <c r="CP40" s="1">
        <f t="shared" si="117"/>
        <v>0</v>
      </c>
      <c r="CQ40" s="1">
        <f t="shared" si="118"/>
        <v>353894.40000000002</v>
      </c>
      <c r="CR40" s="13">
        <v>0.2</v>
      </c>
      <c r="CS40" s="1">
        <f t="shared" si="119"/>
        <v>-70778.880000000005</v>
      </c>
      <c r="CT40" s="1">
        <f t="shared" si="120"/>
        <v>283115.52000000002</v>
      </c>
      <c r="CU40" s="10"/>
      <c r="CV40" s="12">
        <v>8</v>
      </c>
      <c r="CW40" s="1">
        <f t="shared" si="121"/>
        <v>283115.52000000002</v>
      </c>
      <c r="CX40" s="1"/>
      <c r="CY40" s="1"/>
      <c r="CZ40" s="52">
        <f t="shared" si="122"/>
        <v>0</v>
      </c>
      <c r="DA40" s="1">
        <f t="shared" si="123"/>
        <v>0</v>
      </c>
      <c r="DB40" s="1">
        <f t="shared" si="124"/>
        <v>283115.52000000002</v>
      </c>
      <c r="DC40" s="13">
        <v>0.2</v>
      </c>
      <c r="DD40" s="1">
        <f t="shared" si="125"/>
        <v>-56623.104000000007</v>
      </c>
      <c r="DE40" s="1">
        <f t="shared" si="126"/>
        <v>226492.41600000003</v>
      </c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</row>
    <row r="41" spans="3:126" ht="15" x14ac:dyDescent="0.25">
      <c r="L41" s="12">
        <v>10</v>
      </c>
      <c r="M41" s="1"/>
      <c r="N41" s="1">
        <f t="shared" si="73"/>
        <v>0</v>
      </c>
      <c r="O41" s="1"/>
      <c r="P41" s="52">
        <f t="shared" si="74"/>
        <v>0</v>
      </c>
      <c r="Q41" s="1">
        <f t="shared" si="75"/>
        <v>0</v>
      </c>
      <c r="R41" s="1">
        <f t="shared" si="76"/>
        <v>0</v>
      </c>
      <c r="S41" s="13">
        <v>0.3</v>
      </c>
      <c r="T41" s="1">
        <f t="shared" si="77"/>
        <v>0</v>
      </c>
      <c r="U41" s="1">
        <f t="shared" si="78"/>
        <v>0</v>
      </c>
      <c r="W41" s="12">
        <v>10</v>
      </c>
      <c r="X41" s="1">
        <f t="shared" si="79"/>
        <v>0</v>
      </c>
      <c r="Y41" s="1"/>
      <c r="Z41" s="1"/>
      <c r="AA41" s="52">
        <f t="shared" si="80"/>
        <v>0</v>
      </c>
      <c r="AB41" s="1">
        <f t="shared" si="81"/>
        <v>0</v>
      </c>
      <c r="AC41" s="1">
        <f t="shared" si="82"/>
        <v>0</v>
      </c>
      <c r="AD41" s="13">
        <v>0.3</v>
      </c>
      <c r="AE41" s="1">
        <f t="shared" si="83"/>
        <v>0</v>
      </c>
      <c r="AF41" s="1">
        <f t="shared" si="84"/>
        <v>0</v>
      </c>
      <c r="AH41" s="12">
        <v>10</v>
      </c>
      <c r="AI41" s="1">
        <f t="shared" si="85"/>
        <v>0</v>
      </c>
      <c r="AJ41" s="1"/>
      <c r="AK41" s="1"/>
      <c r="AL41" s="52">
        <f t="shared" si="86"/>
        <v>0</v>
      </c>
      <c r="AM41" s="1">
        <f t="shared" si="87"/>
        <v>0</v>
      </c>
      <c r="AN41" s="1">
        <f t="shared" si="88"/>
        <v>0</v>
      </c>
      <c r="AO41" s="13">
        <v>0.3</v>
      </c>
      <c r="AP41" s="1">
        <f t="shared" si="89"/>
        <v>0</v>
      </c>
      <c r="AQ41" s="1">
        <f t="shared" si="90"/>
        <v>0</v>
      </c>
      <c r="AS41" s="12">
        <v>10</v>
      </c>
      <c r="AT41" s="1">
        <f t="shared" si="91"/>
        <v>0</v>
      </c>
      <c r="AU41" s="1"/>
      <c r="AV41" s="1"/>
      <c r="AW41" s="52">
        <f t="shared" si="92"/>
        <v>0</v>
      </c>
      <c r="AX41" s="1">
        <f t="shared" si="93"/>
        <v>0</v>
      </c>
      <c r="AY41" s="1">
        <f t="shared" si="94"/>
        <v>0</v>
      </c>
      <c r="AZ41" s="13">
        <v>0.3</v>
      </c>
      <c r="BA41" s="1">
        <f t="shared" si="95"/>
        <v>0</v>
      </c>
      <c r="BB41" s="1">
        <f t="shared" si="96"/>
        <v>0</v>
      </c>
      <c r="BD41" s="12">
        <v>10</v>
      </c>
      <c r="BE41" s="1">
        <f t="shared" si="97"/>
        <v>0</v>
      </c>
      <c r="BF41" s="1"/>
      <c r="BG41" s="1"/>
      <c r="BH41" s="52">
        <f t="shared" si="98"/>
        <v>0</v>
      </c>
      <c r="BI41" s="1">
        <f t="shared" si="99"/>
        <v>0</v>
      </c>
      <c r="BJ41" s="1">
        <f t="shared" si="100"/>
        <v>0</v>
      </c>
      <c r="BK41" s="13">
        <v>0.3</v>
      </c>
      <c r="BL41" s="1">
        <f t="shared" si="101"/>
        <v>0</v>
      </c>
      <c r="BM41" s="1">
        <f t="shared" si="102"/>
        <v>0</v>
      </c>
      <c r="BN41" s="10"/>
      <c r="BO41" s="12">
        <v>10</v>
      </c>
      <c r="BP41" s="1">
        <f t="shared" si="103"/>
        <v>0</v>
      </c>
      <c r="BQ41" s="1"/>
      <c r="BR41" s="1"/>
      <c r="BS41" s="52">
        <f t="shared" si="104"/>
        <v>0</v>
      </c>
      <c r="BT41" s="1">
        <f t="shared" si="105"/>
        <v>0</v>
      </c>
      <c r="BU41" s="1">
        <f t="shared" si="106"/>
        <v>0</v>
      </c>
      <c r="BV41" s="13">
        <v>0.3</v>
      </c>
      <c r="BW41" s="1">
        <f t="shared" si="107"/>
        <v>0</v>
      </c>
      <c r="BX41" s="1">
        <f t="shared" si="108"/>
        <v>0</v>
      </c>
      <c r="BY41" s="10"/>
      <c r="BZ41" s="12">
        <v>10</v>
      </c>
      <c r="CA41" s="1">
        <f t="shared" si="109"/>
        <v>0</v>
      </c>
      <c r="CB41" s="1"/>
      <c r="CC41" s="1"/>
      <c r="CD41" s="52">
        <f t="shared" si="110"/>
        <v>0</v>
      </c>
      <c r="CE41" s="1">
        <f t="shared" si="111"/>
        <v>0</v>
      </c>
      <c r="CF41" s="1">
        <f t="shared" si="112"/>
        <v>0</v>
      </c>
      <c r="CG41" s="13">
        <v>0.3</v>
      </c>
      <c r="CH41" s="1">
        <f t="shared" si="113"/>
        <v>0</v>
      </c>
      <c r="CI41" s="1">
        <f t="shared" si="114"/>
        <v>0</v>
      </c>
      <c r="CJ41" s="10"/>
      <c r="CK41" s="12">
        <v>10</v>
      </c>
      <c r="CL41" s="1">
        <f t="shared" si="115"/>
        <v>0</v>
      </c>
      <c r="CM41" s="1"/>
      <c r="CN41" s="1"/>
      <c r="CO41" s="52">
        <f t="shared" si="116"/>
        <v>0</v>
      </c>
      <c r="CP41" s="1">
        <f t="shared" si="117"/>
        <v>0</v>
      </c>
      <c r="CQ41" s="1">
        <f t="shared" si="118"/>
        <v>0</v>
      </c>
      <c r="CR41" s="13">
        <v>0.3</v>
      </c>
      <c r="CS41" s="1">
        <f t="shared" si="119"/>
        <v>0</v>
      </c>
      <c r="CT41" s="1">
        <f t="shared" si="120"/>
        <v>0</v>
      </c>
      <c r="CU41" s="10"/>
      <c r="CV41" s="12">
        <v>10</v>
      </c>
      <c r="CW41" s="1">
        <f t="shared" si="121"/>
        <v>0</v>
      </c>
      <c r="CX41" s="1"/>
      <c r="CY41" s="1"/>
      <c r="CZ41" s="52">
        <f t="shared" si="122"/>
        <v>0</v>
      </c>
      <c r="DA41" s="1">
        <f t="shared" si="123"/>
        <v>0</v>
      </c>
      <c r="DB41" s="1">
        <f t="shared" si="124"/>
        <v>0</v>
      </c>
      <c r="DC41" s="13">
        <v>0.3</v>
      </c>
      <c r="DD41" s="1">
        <f t="shared" si="125"/>
        <v>0</v>
      </c>
      <c r="DE41" s="1">
        <f t="shared" si="126"/>
        <v>0</v>
      </c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</row>
    <row r="42" spans="3:126" ht="15" x14ac:dyDescent="0.25">
      <c r="L42" s="12">
        <v>10.1</v>
      </c>
      <c r="M42" s="1"/>
      <c r="N42" s="1">
        <f t="shared" si="73"/>
        <v>0</v>
      </c>
      <c r="O42" s="1"/>
      <c r="P42" s="52">
        <f t="shared" si="74"/>
        <v>0</v>
      </c>
      <c r="Q42" s="1">
        <f t="shared" si="75"/>
        <v>0</v>
      </c>
      <c r="R42" s="1">
        <f t="shared" si="76"/>
        <v>0</v>
      </c>
      <c r="S42" s="13">
        <v>0.3</v>
      </c>
      <c r="T42" s="1">
        <f t="shared" si="77"/>
        <v>0</v>
      </c>
      <c r="U42" s="1">
        <f t="shared" si="78"/>
        <v>0</v>
      </c>
      <c r="W42" s="12">
        <v>10.1</v>
      </c>
      <c r="X42" s="1">
        <f t="shared" si="79"/>
        <v>0</v>
      </c>
      <c r="Y42" s="1"/>
      <c r="Z42" s="1"/>
      <c r="AA42" s="52">
        <f t="shared" si="80"/>
        <v>0</v>
      </c>
      <c r="AB42" s="1">
        <f t="shared" si="81"/>
        <v>0</v>
      </c>
      <c r="AC42" s="1">
        <f t="shared" si="82"/>
        <v>0</v>
      </c>
      <c r="AD42" s="13">
        <v>0.3</v>
      </c>
      <c r="AE42" s="1">
        <f t="shared" si="83"/>
        <v>0</v>
      </c>
      <c r="AF42" s="1">
        <f t="shared" si="84"/>
        <v>0</v>
      </c>
      <c r="AH42" s="12">
        <v>10.1</v>
      </c>
      <c r="AI42" s="1">
        <f t="shared" si="85"/>
        <v>0</v>
      </c>
      <c r="AJ42" s="1"/>
      <c r="AK42" s="1"/>
      <c r="AL42" s="52">
        <f t="shared" si="86"/>
        <v>0</v>
      </c>
      <c r="AM42" s="1">
        <f t="shared" si="87"/>
        <v>0</v>
      </c>
      <c r="AN42" s="1">
        <f t="shared" si="88"/>
        <v>0</v>
      </c>
      <c r="AO42" s="13">
        <v>0.3</v>
      </c>
      <c r="AP42" s="1">
        <f t="shared" si="89"/>
        <v>0</v>
      </c>
      <c r="AQ42" s="1">
        <f t="shared" si="90"/>
        <v>0</v>
      </c>
      <c r="AS42" s="12">
        <v>10.1</v>
      </c>
      <c r="AT42" s="1">
        <f t="shared" si="91"/>
        <v>0</v>
      </c>
      <c r="AU42" s="1"/>
      <c r="AV42" s="1"/>
      <c r="AW42" s="52">
        <f t="shared" si="92"/>
        <v>0</v>
      </c>
      <c r="AX42" s="1">
        <f t="shared" si="93"/>
        <v>0</v>
      </c>
      <c r="AY42" s="1">
        <f t="shared" si="94"/>
        <v>0</v>
      </c>
      <c r="AZ42" s="13">
        <v>0.3</v>
      </c>
      <c r="BA42" s="1">
        <f t="shared" si="95"/>
        <v>0</v>
      </c>
      <c r="BB42" s="1">
        <f t="shared" si="96"/>
        <v>0</v>
      </c>
      <c r="BD42" s="12">
        <v>10.1</v>
      </c>
      <c r="BE42" s="1">
        <f t="shared" si="97"/>
        <v>0</v>
      </c>
      <c r="BF42" s="1"/>
      <c r="BG42" s="1"/>
      <c r="BH42" s="52">
        <f t="shared" si="98"/>
        <v>0</v>
      </c>
      <c r="BI42" s="1">
        <f t="shared" si="99"/>
        <v>0</v>
      </c>
      <c r="BJ42" s="1">
        <f t="shared" si="100"/>
        <v>0</v>
      </c>
      <c r="BK42" s="13">
        <v>0.3</v>
      </c>
      <c r="BL42" s="1">
        <f t="shared" si="101"/>
        <v>0</v>
      </c>
      <c r="BM42" s="1">
        <f t="shared" si="102"/>
        <v>0</v>
      </c>
      <c r="BN42" s="10"/>
      <c r="BO42" s="12">
        <v>10.1</v>
      </c>
      <c r="BP42" s="1">
        <f t="shared" si="103"/>
        <v>0</v>
      </c>
      <c r="BQ42" s="1"/>
      <c r="BR42" s="1"/>
      <c r="BS42" s="52">
        <f t="shared" si="104"/>
        <v>0</v>
      </c>
      <c r="BT42" s="1">
        <f t="shared" si="105"/>
        <v>0</v>
      </c>
      <c r="BU42" s="1">
        <f t="shared" si="106"/>
        <v>0</v>
      </c>
      <c r="BV42" s="13">
        <v>0.3</v>
      </c>
      <c r="BW42" s="1">
        <f t="shared" si="107"/>
        <v>0</v>
      </c>
      <c r="BX42" s="1">
        <f t="shared" si="108"/>
        <v>0</v>
      </c>
      <c r="BY42" s="10"/>
      <c r="BZ42" s="12">
        <v>10.1</v>
      </c>
      <c r="CA42" s="1">
        <f t="shared" si="109"/>
        <v>0</v>
      </c>
      <c r="CB42" s="1"/>
      <c r="CC42" s="1"/>
      <c r="CD42" s="52">
        <f t="shared" si="110"/>
        <v>0</v>
      </c>
      <c r="CE42" s="1">
        <f t="shared" si="111"/>
        <v>0</v>
      </c>
      <c r="CF42" s="1">
        <f t="shared" si="112"/>
        <v>0</v>
      </c>
      <c r="CG42" s="13">
        <v>0.3</v>
      </c>
      <c r="CH42" s="1">
        <f t="shared" si="113"/>
        <v>0</v>
      </c>
      <c r="CI42" s="1">
        <f t="shared" si="114"/>
        <v>0</v>
      </c>
      <c r="CJ42" s="10"/>
      <c r="CK42" s="12">
        <v>10.1</v>
      </c>
      <c r="CL42" s="1">
        <f t="shared" si="115"/>
        <v>0</v>
      </c>
      <c r="CM42" s="1"/>
      <c r="CN42" s="1"/>
      <c r="CO42" s="52">
        <f t="shared" si="116"/>
        <v>0</v>
      </c>
      <c r="CP42" s="1">
        <f t="shared" si="117"/>
        <v>0</v>
      </c>
      <c r="CQ42" s="1">
        <f t="shared" si="118"/>
        <v>0</v>
      </c>
      <c r="CR42" s="13">
        <v>0.3</v>
      </c>
      <c r="CS42" s="1">
        <f t="shared" si="119"/>
        <v>0</v>
      </c>
      <c r="CT42" s="1">
        <f t="shared" si="120"/>
        <v>0</v>
      </c>
      <c r="CU42" s="10"/>
      <c r="CV42" s="12">
        <v>10.1</v>
      </c>
      <c r="CW42" s="1">
        <f t="shared" si="121"/>
        <v>0</v>
      </c>
      <c r="CX42" s="1"/>
      <c r="CY42" s="1"/>
      <c r="CZ42" s="52">
        <f t="shared" si="122"/>
        <v>0</v>
      </c>
      <c r="DA42" s="1">
        <f t="shared" si="123"/>
        <v>0</v>
      </c>
      <c r="DB42" s="1">
        <f t="shared" si="124"/>
        <v>0</v>
      </c>
      <c r="DC42" s="13">
        <v>0.3</v>
      </c>
      <c r="DD42" s="1">
        <f t="shared" si="125"/>
        <v>0</v>
      </c>
      <c r="DE42" s="1">
        <f t="shared" si="126"/>
        <v>0</v>
      </c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</row>
    <row r="43" spans="3:126" ht="15" x14ac:dyDescent="0.25">
      <c r="L43" s="12">
        <v>12</v>
      </c>
      <c r="M43" s="1"/>
      <c r="N43" s="1">
        <f t="shared" si="73"/>
        <v>0</v>
      </c>
      <c r="O43" s="1"/>
      <c r="P43" s="52">
        <f t="shared" si="74"/>
        <v>0</v>
      </c>
      <c r="Q43" s="1">
        <f t="shared" si="75"/>
        <v>0</v>
      </c>
      <c r="R43" s="1">
        <f t="shared" si="76"/>
        <v>0</v>
      </c>
      <c r="S43" s="13">
        <v>1</v>
      </c>
      <c r="T43" s="1">
        <f t="shared" si="77"/>
        <v>0</v>
      </c>
      <c r="U43" s="1">
        <f t="shared" si="78"/>
        <v>0</v>
      </c>
      <c r="W43" s="12">
        <v>12</v>
      </c>
      <c r="X43" s="1">
        <f t="shared" si="79"/>
        <v>0</v>
      </c>
      <c r="Y43" s="1"/>
      <c r="Z43" s="1"/>
      <c r="AA43" s="52">
        <f t="shared" si="80"/>
        <v>0</v>
      </c>
      <c r="AB43" s="1">
        <f t="shared" si="81"/>
        <v>0</v>
      </c>
      <c r="AC43" s="1">
        <f t="shared" si="82"/>
        <v>0</v>
      </c>
      <c r="AD43" s="13">
        <v>1</v>
      </c>
      <c r="AE43" s="1">
        <f t="shared" si="83"/>
        <v>0</v>
      </c>
      <c r="AF43" s="1">
        <f t="shared" si="84"/>
        <v>0</v>
      </c>
      <c r="AH43" s="12">
        <v>12</v>
      </c>
      <c r="AI43" s="1">
        <f t="shared" si="85"/>
        <v>0</v>
      </c>
      <c r="AJ43" s="1"/>
      <c r="AK43" s="1"/>
      <c r="AL43" s="52">
        <f t="shared" si="86"/>
        <v>0</v>
      </c>
      <c r="AM43" s="1">
        <f t="shared" si="87"/>
        <v>0</v>
      </c>
      <c r="AN43" s="1">
        <f t="shared" si="88"/>
        <v>0</v>
      </c>
      <c r="AO43" s="13">
        <v>1</v>
      </c>
      <c r="AP43" s="1">
        <f t="shared" si="89"/>
        <v>0</v>
      </c>
      <c r="AQ43" s="1">
        <f t="shared" si="90"/>
        <v>0</v>
      </c>
      <c r="AS43" s="12">
        <v>12</v>
      </c>
      <c r="AT43" s="1">
        <f t="shared" si="91"/>
        <v>0</v>
      </c>
      <c r="AU43" s="1"/>
      <c r="AV43" s="1"/>
      <c r="AW43" s="52">
        <f t="shared" si="92"/>
        <v>0</v>
      </c>
      <c r="AX43" s="1">
        <f t="shared" si="93"/>
        <v>0</v>
      </c>
      <c r="AY43" s="1">
        <f t="shared" si="94"/>
        <v>0</v>
      </c>
      <c r="AZ43" s="13">
        <v>1</v>
      </c>
      <c r="BA43" s="1">
        <f t="shared" si="95"/>
        <v>0</v>
      </c>
      <c r="BB43" s="1">
        <f t="shared" si="96"/>
        <v>0</v>
      </c>
      <c r="BD43" s="12">
        <v>12</v>
      </c>
      <c r="BE43" s="1">
        <f t="shared" si="97"/>
        <v>0</v>
      </c>
      <c r="BF43" s="1"/>
      <c r="BG43" s="1"/>
      <c r="BH43" s="52">
        <f t="shared" si="98"/>
        <v>0</v>
      </c>
      <c r="BI43" s="1">
        <f t="shared" si="99"/>
        <v>0</v>
      </c>
      <c r="BJ43" s="1">
        <f t="shared" si="100"/>
        <v>0</v>
      </c>
      <c r="BK43" s="13">
        <v>1</v>
      </c>
      <c r="BL43" s="1">
        <f t="shared" si="101"/>
        <v>0</v>
      </c>
      <c r="BM43" s="1">
        <f t="shared" si="102"/>
        <v>0</v>
      </c>
      <c r="BN43" s="10"/>
      <c r="BO43" s="12">
        <v>12</v>
      </c>
      <c r="BP43" s="1">
        <f t="shared" si="103"/>
        <v>0</v>
      </c>
      <c r="BQ43" s="1"/>
      <c r="BR43" s="1"/>
      <c r="BS43" s="52">
        <f t="shared" si="104"/>
        <v>0</v>
      </c>
      <c r="BT43" s="1">
        <f t="shared" si="105"/>
        <v>0</v>
      </c>
      <c r="BU43" s="1">
        <f t="shared" si="106"/>
        <v>0</v>
      </c>
      <c r="BV43" s="13">
        <v>1</v>
      </c>
      <c r="BW43" s="1">
        <f t="shared" si="107"/>
        <v>0</v>
      </c>
      <c r="BX43" s="1">
        <f t="shared" si="108"/>
        <v>0</v>
      </c>
      <c r="BY43" s="10"/>
      <c r="BZ43" s="12">
        <v>12</v>
      </c>
      <c r="CA43" s="1">
        <f t="shared" si="109"/>
        <v>0</v>
      </c>
      <c r="CB43" s="1"/>
      <c r="CC43" s="1"/>
      <c r="CD43" s="52">
        <f t="shared" si="110"/>
        <v>0</v>
      </c>
      <c r="CE43" s="1">
        <f t="shared" si="111"/>
        <v>0</v>
      </c>
      <c r="CF43" s="1">
        <f t="shared" si="112"/>
        <v>0</v>
      </c>
      <c r="CG43" s="13">
        <v>1</v>
      </c>
      <c r="CH43" s="1">
        <f t="shared" si="113"/>
        <v>0</v>
      </c>
      <c r="CI43" s="1">
        <f t="shared" si="114"/>
        <v>0</v>
      </c>
      <c r="CJ43" s="10"/>
      <c r="CK43" s="12">
        <v>12</v>
      </c>
      <c r="CL43" s="1">
        <f t="shared" si="115"/>
        <v>0</v>
      </c>
      <c r="CM43" s="1"/>
      <c r="CN43" s="1"/>
      <c r="CO43" s="52">
        <f t="shared" si="116"/>
        <v>0</v>
      </c>
      <c r="CP43" s="1">
        <f t="shared" si="117"/>
        <v>0</v>
      </c>
      <c r="CQ43" s="1">
        <f t="shared" si="118"/>
        <v>0</v>
      </c>
      <c r="CR43" s="13">
        <v>1</v>
      </c>
      <c r="CS43" s="1">
        <f t="shared" si="119"/>
        <v>0</v>
      </c>
      <c r="CT43" s="1">
        <f t="shared" si="120"/>
        <v>0</v>
      </c>
      <c r="CU43" s="10"/>
      <c r="CV43" s="12">
        <v>12</v>
      </c>
      <c r="CW43" s="1">
        <f t="shared" si="121"/>
        <v>0</v>
      </c>
      <c r="CX43" s="1"/>
      <c r="CY43" s="1"/>
      <c r="CZ43" s="52">
        <f t="shared" si="122"/>
        <v>0</v>
      </c>
      <c r="DA43" s="1">
        <f t="shared" si="123"/>
        <v>0</v>
      </c>
      <c r="DB43" s="1">
        <f t="shared" si="124"/>
        <v>0</v>
      </c>
      <c r="DC43" s="13">
        <v>1</v>
      </c>
      <c r="DD43" s="1">
        <f t="shared" si="125"/>
        <v>0</v>
      </c>
      <c r="DE43" s="1">
        <f t="shared" si="126"/>
        <v>0</v>
      </c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</row>
    <row r="44" spans="3:126" ht="15" x14ac:dyDescent="0.25">
      <c r="L44" s="12" t="s">
        <v>52</v>
      </c>
      <c r="M44" s="1"/>
      <c r="N44" s="1">
        <f t="shared" si="73"/>
        <v>0</v>
      </c>
      <c r="O44" s="1"/>
      <c r="P44" s="52">
        <f t="shared" si="74"/>
        <v>0</v>
      </c>
      <c r="Q44" s="1">
        <f t="shared" si="75"/>
        <v>0</v>
      </c>
      <c r="R44" s="1">
        <f t="shared" si="76"/>
        <v>0</v>
      </c>
      <c r="S44" s="13"/>
      <c r="T44" s="1">
        <f t="shared" si="77"/>
        <v>0</v>
      </c>
      <c r="U44" s="1">
        <f t="shared" si="78"/>
        <v>0</v>
      </c>
      <c r="W44" s="12" t="s">
        <v>52</v>
      </c>
      <c r="X44" s="1">
        <f t="shared" si="79"/>
        <v>0</v>
      </c>
      <c r="Y44" s="1"/>
      <c r="Z44" s="1"/>
      <c r="AA44" s="52">
        <f t="shared" si="80"/>
        <v>0</v>
      </c>
      <c r="AB44" s="1">
        <f t="shared" si="81"/>
        <v>0</v>
      </c>
      <c r="AC44" s="1">
        <f t="shared" si="82"/>
        <v>0</v>
      </c>
      <c r="AD44" s="13"/>
      <c r="AE44" s="1">
        <f t="shared" si="83"/>
        <v>0</v>
      </c>
      <c r="AF44" s="1">
        <f t="shared" si="84"/>
        <v>0</v>
      </c>
      <c r="AH44" s="12" t="s">
        <v>52</v>
      </c>
      <c r="AI44" s="1">
        <f t="shared" si="85"/>
        <v>0</v>
      </c>
      <c r="AJ44" s="1"/>
      <c r="AK44" s="1"/>
      <c r="AL44" s="52">
        <f t="shared" si="86"/>
        <v>0</v>
      </c>
      <c r="AM44" s="1">
        <f t="shared" si="87"/>
        <v>0</v>
      </c>
      <c r="AN44" s="1">
        <f t="shared" si="88"/>
        <v>0</v>
      </c>
      <c r="AO44" s="13"/>
      <c r="AP44" s="1">
        <f t="shared" si="89"/>
        <v>0</v>
      </c>
      <c r="AQ44" s="1">
        <f t="shared" si="90"/>
        <v>0</v>
      </c>
      <c r="AS44" s="12" t="s">
        <v>52</v>
      </c>
      <c r="AT44" s="1">
        <f t="shared" si="91"/>
        <v>0</v>
      </c>
      <c r="AU44" s="1"/>
      <c r="AV44" s="1"/>
      <c r="AW44" s="52">
        <f t="shared" si="92"/>
        <v>0</v>
      </c>
      <c r="AX44" s="1">
        <f t="shared" si="93"/>
        <v>0</v>
      </c>
      <c r="AY44" s="1">
        <f t="shared" si="94"/>
        <v>0</v>
      </c>
      <c r="AZ44" s="13"/>
      <c r="BA44" s="1">
        <f t="shared" si="95"/>
        <v>0</v>
      </c>
      <c r="BB44" s="1">
        <f t="shared" si="96"/>
        <v>0</v>
      </c>
      <c r="BD44" s="12" t="s">
        <v>52</v>
      </c>
      <c r="BE44" s="1">
        <f t="shared" si="97"/>
        <v>0</v>
      </c>
      <c r="BF44" s="1"/>
      <c r="BG44" s="1"/>
      <c r="BH44" s="52">
        <f t="shared" si="98"/>
        <v>0</v>
      </c>
      <c r="BI44" s="1">
        <f t="shared" si="99"/>
        <v>0</v>
      </c>
      <c r="BJ44" s="1">
        <f t="shared" si="100"/>
        <v>0</v>
      </c>
      <c r="BK44" s="13"/>
      <c r="BL44" s="1">
        <f t="shared" si="101"/>
        <v>0</v>
      </c>
      <c r="BM44" s="1">
        <f t="shared" si="102"/>
        <v>0</v>
      </c>
      <c r="BN44" s="10"/>
      <c r="BO44" s="12" t="s">
        <v>52</v>
      </c>
      <c r="BP44" s="1">
        <f t="shared" si="103"/>
        <v>0</v>
      </c>
      <c r="BQ44" s="1"/>
      <c r="BR44" s="1"/>
      <c r="BS44" s="52">
        <f t="shared" si="104"/>
        <v>0</v>
      </c>
      <c r="BT44" s="1">
        <f t="shared" si="105"/>
        <v>0</v>
      </c>
      <c r="BU44" s="1">
        <f t="shared" si="106"/>
        <v>0</v>
      </c>
      <c r="BV44" s="13"/>
      <c r="BW44" s="1">
        <f t="shared" si="107"/>
        <v>0</v>
      </c>
      <c r="BX44" s="1">
        <f t="shared" si="108"/>
        <v>0</v>
      </c>
      <c r="BY44" s="10"/>
      <c r="BZ44" s="12" t="s">
        <v>52</v>
      </c>
      <c r="CA44" s="1">
        <f t="shared" si="109"/>
        <v>0</v>
      </c>
      <c r="CB44" s="1"/>
      <c r="CC44" s="1"/>
      <c r="CD44" s="52">
        <f t="shared" si="110"/>
        <v>0</v>
      </c>
      <c r="CE44" s="1">
        <f t="shared" si="111"/>
        <v>0</v>
      </c>
      <c r="CF44" s="1">
        <f t="shared" si="112"/>
        <v>0</v>
      </c>
      <c r="CG44" s="13"/>
      <c r="CH44" s="1">
        <f t="shared" si="113"/>
        <v>0</v>
      </c>
      <c r="CI44" s="1">
        <f t="shared" si="114"/>
        <v>0</v>
      </c>
      <c r="CJ44" s="10"/>
      <c r="CK44" s="12" t="s">
        <v>52</v>
      </c>
      <c r="CL44" s="1">
        <f t="shared" si="115"/>
        <v>0</v>
      </c>
      <c r="CM44" s="1"/>
      <c r="CN44" s="1"/>
      <c r="CO44" s="52">
        <f t="shared" si="116"/>
        <v>0</v>
      </c>
      <c r="CP44" s="1">
        <f t="shared" si="117"/>
        <v>0</v>
      </c>
      <c r="CQ44" s="1">
        <f t="shared" si="118"/>
        <v>0</v>
      </c>
      <c r="CR44" s="13"/>
      <c r="CS44" s="1">
        <f t="shared" si="119"/>
        <v>0</v>
      </c>
      <c r="CT44" s="1">
        <f t="shared" si="120"/>
        <v>0</v>
      </c>
      <c r="CU44" s="10"/>
      <c r="CV44" s="12" t="s">
        <v>52</v>
      </c>
      <c r="CW44" s="1">
        <f t="shared" si="121"/>
        <v>0</v>
      </c>
      <c r="CX44" s="1"/>
      <c r="CY44" s="1"/>
      <c r="CZ44" s="52">
        <f t="shared" si="122"/>
        <v>0</v>
      </c>
      <c r="DA44" s="1">
        <f t="shared" si="123"/>
        <v>0</v>
      </c>
      <c r="DB44" s="1">
        <f t="shared" si="124"/>
        <v>0</v>
      </c>
      <c r="DC44" s="13"/>
      <c r="DD44" s="1">
        <f t="shared" si="125"/>
        <v>0</v>
      </c>
      <c r="DE44" s="1">
        <f t="shared" si="126"/>
        <v>0</v>
      </c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</row>
    <row r="45" spans="3:126" ht="15" x14ac:dyDescent="0.25">
      <c r="L45" s="12" t="s">
        <v>53</v>
      </c>
      <c r="M45" s="1"/>
      <c r="N45" s="1">
        <f t="shared" si="73"/>
        <v>0</v>
      </c>
      <c r="O45" s="1"/>
      <c r="P45" s="52">
        <f t="shared" si="74"/>
        <v>0</v>
      </c>
      <c r="Q45" s="1">
        <f t="shared" si="75"/>
        <v>0</v>
      </c>
      <c r="R45" s="1">
        <f t="shared" si="76"/>
        <v>0</v>
      </c>
      <c r="S45" s="13"/>
      <c r="T45" s="1">
        <f t="shared" si="77"/>
        <v>0</v>
      </c>
      <c r="U45" s="1">
        <f t="shared" si="78"/>
        <v>0</v>
      </c>
      <c r="W45" s="12" t="s">
        <v>53</v>
      </c>
      <c r="X45" s="1">
        <f t="shared" si="79"/>
        <v>0</v>
      </c>
      <c r="Y45" s="1"/>
      <c r="Z45" s="1"/>
      <c r="AA45" s="52">
        <f t="shared" si="80"/>
        <v>0</v>
      </c>
      <c r="AB45" s="1">
        <f t="shared" si="81"/>
        <v>0</v>
      </c>
      <c r="AC45" s="1">
        <f t="shared" si="82"/>
        <v>0</v>
      </c>
      <c r="AD45" s="13"/>
      <c r="AE45" s="1">
        <f t="shared" si="83"/>
        <v>0</v>
      </c>
      <c r="AF45" s="1">
        <f t="shared" si="84"/>
        <v>0</v>
      </c>
      <c r="AH45" s="12" t="s">
        <v>53</v>
      </c>
      <c r="AI45" s="1">
        <f t="shared" si="85"/>
        <v>0</v>
      </c>
      <c r="AJ45" s="1"/>
      <c r="AK45" s="1"/>
      <c r="AL45" s="52">
        <f t="shared" si="86"/>
        <v>0</v>
      </c>
      <c r="AM45" s="1">
        <f t="shared" si="87"/>
        <v>0</v>
      </c>
      <c r="AN45" s="1">
        <f t="shared" si="88"/>
        <v>0</v>
      </c>
      <c r="AO45" s="13"/>
      <c r="AP45" s="1">
        <f t="shared" si="89"/>
        <v>0</v>
      </c>
      <c r="AQ45" s="1">
        <f t="shared" si="90"/>
        <v>0</v>
      </c>
      <c r="AS45" s="12" t="s">
        <v>53</v>
      </c>
      <c r="AT45" s="1">
        <f t="shared" si="91"/>
        <v>0</v>
      </c>
      <c r="AU45" s="1"/>
      <c r="AV45" s="1"/>
      <c r="AW45" s="52">
        <f t="shared" si="92"/>
        <v>0</v>
      </c>
      <c r="AX45" s="1">
        <f t="shared" si="93"/>
        <v>0</v>
      </c>
      <c r="AY45" s="1">
        <f t="shared" si="94"/>
        <v>0</v>
      </c>
      <c r="AZ45" s="13"/>
      <c r="BA45" s="1">
        <f t="shared" si="95"/>
        <v>0</v>
      </c>
      <c r="BB45" s="1">
        <f t="shared" si="96"/>
        <v>0</v>
      </c>
      <c r="BD45" s="12" t="s">
        <v>53</v>
      </c>
      <c r="BE45" s="1">
        <f t="shared" si="97"/>
        <v>0</v>
      </c>
      <c r="BF45" s="1"/>
      <c r="BG45" s="1"/>
      <c r="BH45" s="52">
        <f t="shared" si="98"/>
        <v>0</v>
      </c>
      <c r="BI45" s="1">
        <f t="shared" si="99"/>
        <v>0</v>
      </c>
      <c r="BJ45" s="1">
        <f t="shared" si="100"/>
        <v>0</v>
      </c>
      <c r="BK45" s="13"/>
      <c r="BL45" s="1">
        <f t="shared" si="101"/>
        <v>0</v>
      </c>
      <c r="BM45" s="1">
        <f t="shared" si="102"/>
        <v>0</v>
      </c>
      <c r="BN45" s="10"/>
      <c r="BO45" s="12" t="s">
        <v>53</v>
      </c>
      <c r="BP45" s="1">
        <f t="shared" si="103"/>
        <v>0</v>
      </c>
      <c r="BQ45" s="1"/>
      <c r="BR45" s="1"/>
      <c r="BS45" s="52">
        <f t="shared" si="104"/>
        <v>0</v>
      </c>
      <c r="BT45" s="1">
        <f t="shared" si="105"/>
        <v>0</v>
      </c>
      <c r="BU45" s="1">
        <f t="shared" si="106"/>
        <v>0</v>
      </c>
      <c r="BV45" s="13"/>
      <c r="BW45" s="1">
        <f t="shared" si="107"/>
        <v>0</v>
      </c>
      <c r="BX45" s="1">
        <f t="shared" si="108"/>
        <v>0</v>
      </c>
      <c r="BY45" s="10"/>
      <c r="BZ45" s="12" t="s">
        <v>53</v>
      </c>
      <c r="CA45" s="1">
        <f t="shared" si="109"/>
        <v>0</v>
      </c>
      <c r="CB45" s="1"/>
      <c r="CC45" s="1"/>
      <c r="CD45" s="52">
        <f t="shared" si="110"/>
        <v>0</v>
      </c>
      <c r="CE45" s="1">
        <f t="shared" si="111"/>
        <v>0</v>
      </c>
      <c r="CF45" s="1">
        <f t="shared" si="112"/>
        <v>0</v>
      </c>
      <c r="CG45" s="13"/>
      <c r="CH45" s="1">
        <f t="shared" si="113"/>
        <v>0</v>
      </c>
      <c r="CI45" s="1">
        <f t="shared" si="114"/>
        <v>0</v>
      </c>
      <c r="CJ45" s="10"/>
      <c r="CK45" s="12" t="s">
        <v>53</v>
      </c>
      <c r="CL45" s="1">
        <f t="shared" si="115"/>
        <v>0</v>
      </c>
      <c r="CM45" s="1"/>
      <c r="CN45" s="1"/>
      <c r="CO45" s="52">
        <f t="shared" si="116"/>
        <v>0</v>
      </c>
      <c r="CP45" s="1">
        <f t="shared" si="117"/>
        <v>0</v>
      </c>
      <c r="CQ45" s="1">
        <f t="shared" si="118"/>
        <v>0</v>
      </c>
      <c r="CR45" s="13"/>
      <c r="CS45" s="1">
        <f t="shared" si="119"/>
        <v>0</v>
      </c>
      <c r="CT45" s="1">
        <f t="shared" si="120"/>
        <v>0</v>
      </c>
      <c r="CU45" s="10"/>
      <c r="CV45" s="12" t="s">
        <v>53</v>
      </c>
      <c r="CW45" s="1">
        <f t="shared" si="121"/>
        <v>0</v>
      </c>
      <c r="CX45" s="1"/>
      <c r="CY45" s="1"/>
      <c r="CZ45" s="52">
        <f t="shared" si="122"/>
        <v>0</v>
      </c>
      <c r="DA45" s="1">
        <f t="shared" si="123"/>
        <v>0</v>
      </c>
      <c r="DB45" s="1">
        <f t="shared" si="124"/>
        <v>0</v>
      </c>
      <c r="DC45" s="13"/>
      <c r="DD45" s="1">
        <f t="shared" si="125"/>
        <v>0</v>
      </c>
      <c r="DE45" s="1">
        <f t="shared" si="126"/>
        <v>0</v>
      </c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</row>
    <row r="46" spans="3:126" ht="15" x14ac:dyDescent="0.25">
      <c r="L46" s="12" t="s">
        <v>54</v>
      </c>
      <c r="M46" s="1"/>
      <c r="N46" s="1">
        <f t="shared" si="73"/>
        <v>0</v>
      </c>
      <c r="O46" s="1"/>
      <c r="P46" s="52">
        <f t="shared" si="74"/>
        <v>0</v>
      </c>
      <c r="Q46" s="1">
        <f t="shared" si="75"/>
        <v>0</v>
      </c>
      <c r="R46" s="1">
        <f t="shared" si="76"/>
        <v>0</v>
      </c>
      <c r="S46" s="13"/>
      <c r="T46" s="1">
        <f t="shared" si="77"/>
        <v>0</v>
      </c>
      <c r="U46" s="1">
        <f t="shared" si="78"/>
        <v>0</v>
      </c>
      <c r="W46" s="12" t="s">
        <v>54</v>
      </c>
      <c r="X46" s="1">
        <f t="shared" si="79"/>
        <v>0</v>
      </c>
      <c r="Y46" s="1"/>
      <c r="Z46" s="1"/>
      <c r="AA46" s="52">
        <f t="shared" si="80"/>
        <v>0</v>
      </c>
      <c r="AB46" s="1">
        <f t="shared" si="81"/>
        <v>0</v>
      </c>
      <c r="AC46" s="1">
        <f t="shared" si="82"/>
        <v>0</v>
      </c>
      <c r="AD46" s="13"/>
      <c r="AE46" s="1">
        <f t="shared" si="83"/>
        <v>0</v>
      </c>
      <c r="AF46" s="1">
        <f t="shared" si="84"/>
        <v>0</v>
      </c>
      <c r="AH46" s="12" t="s">
        <v>54</v>
      </c>
      <c r="AI46" s="1">
        <f t="shared" si="85"/>
        <v>0</v>
      </c>
      <c r="AJ46" s="1"/>
      <c r="AK46" s="1"/>
      <c r="AL46" s="52">
        <f t="shared" si="86"/>
        <v>0</v>
      </c>
      <c r="AM46" s="1">
        <f t="shared" si="87"/>
        <v>0</v>
      </c>
      <c r="AN46" s="1">
        <f t="shared" si="88"/>
        <v>0</v>
      </c>
      <c r="AO46" s="13"/>
      <c r="AP46" s="1">
        <f t="shared" si="89"/>
        <v>0</v>
      </c>
      <c r="AQ46" s="1">
        <f t="shared" si="90"/>
        <v>0</v>
      </c>
      <c r="AS46" s="12" t="s">
        <v>54</v>
      </c>
      <c r="AT46" s="1">
        <f t="shared" si="91"/>
        <v>0</v>
      </c>
      <c r="AU46" s="1"/>
      <c r="AV46" s="1"/>
      <c r="AW46" s="52">
        <f t="shared" si="92"/>
        <v>0</v>
      </c>
      <c r="AX46" s="1">
        <f t="shared" si="93"/>
        <v>0</v>
      </c>
      <c r="AY46" s="1">
        <f t="shared" si="94"/>
        <v>0</v>
      </c>
      <c r="AZ46" s="13"/>
      <c r="BA46" s="1">
        <f t="shared" si="95"/>
        <v>0</v>
      </c>
      <c r="BB46" s="1">
        <f t="shared" si="96"/>
        <v>0</v>
      </c>
      <c r="BD46" s="12" t="s">
        <v>54</v>
      </c>
      <c r="BE46" s="1">
        <f t="shared" si="97"/>
        <v>0</v>
      </c>
      <c r="BF46" s="1"/>
      <c r="BG46" s="1"/>
      <c r="BH46" s="52">
        <f t="shared" si="98"/>
        <v>0</v>
      </c>
      <c r="BI46" s="1">
        <f t="shared" si="99"/>
        <v>0</v>
      </c>
      <c r="BJ46" s="1">
        <f t="shared" si="100"/>
        <v>0</v>
      </c>
      <c r="BK46" s="13"/>
      <c r="BL46" s="1">
        <f t="shared" si="101"/>
        <v>0</v>
      </c>
      <c r="BM46" s="1">
        <f t="shared" si="102"/>
        <v>0</v>
      </c>
      <c r="BN46" s="10"/>
      <c r="BO46" s="12" t="s">
        <v>54</v>
      </c>
      <c r="BP46" s="1">
        <f t="shared" si="103"/>
        <v>0</v>
      </c>
      <c r="BQ46" s="1"/>
      <c r="BR46" s="1"/>
      <c r="BS46" s="52">
        <f t="shared" si="104"/>
        <v>0</v>
      </c>
      <c r="BT46" s="1">
        <f t="shared" si="105"/>
        <v>0</v>
      </c>
      <c r="BU46" s="1">
        <f t="shared" si="106"/>
        <v>0</v>
      </c>
      <c r="BV46" s="13"/>
      <c r="BW46" s="1">
        <f t="shared" si="107"/>
        <v>0</v>
      </c>
      <c r="BX46" s="1">
        <f t="shared" si="108"/>
        <v>0</v>
      </c>
      <c r="BY46" s="10"/>
      <c r="BZ46" s="12" t="s">
        <v>54</v>
      </c>
      <c r="CA46" s="1">
        <f t="shared" si="109"/>
        <v>0</v>
      </c>
      <c r="CB46" s="1"/>
      <c r="CC46" s="1"/>
      <c r="CD46" s="52">
        <f t="shared" si="110"/>
        <v>0</v>
      </c>
      <c r="CE46" s="1">
        <f t="shared" si="111"/>
        <v>0</v>
      </c>
      <c r="CF46" s="1">
        <f t="shared" si="112"/>
        <v>0</v>
      </c>
      <c r="CG46" s="13"/>
      <c r="CH46" s="1">
        <f t="shared" si="113"/>
        <v>0</v>
      </c>
      <c r="CI46" s="1">
        <f t="shared" si="114"/>
        <v>0</v>
      </c>
      <c r="CJ46" s="10"/>
      <c r="CK46" s="12" t="s">
        <v>54</v>
      </c>
      <c r="CL46" s="1">
        <f t="shared" si="115"/>
        <v>0</v>
      </c>
      <c r="CM46" s="1"/>
      <c r="CN46" s="1"/>
      <c r="CO46" s="52">
        <f t="shared" si="116"/>
        <v>0</v>
      </c>
      <c r="CP46" s="1">
        <f t="shared" si="117"/>
        <v>0</v>
      </c>
      <c r="CQ46" s="1">
        <f t="shared" si="118"/>
        <v>0</v>
      </c>
      <c r="CR46" s="13"/>
      <c r="CS46" s="1">
        <f t="shared" si="119"/>
        <v>0</v>
      </c>
      <c r="CT46" s="1">
        <f t="shared" si="120"/>
        <v>0</v>
      </c>
      <c r="CU46" s="10"/>
      <c r="CV46" s="12" t="s">
        <v>54</v>
      </c>
      <c r="CW46" s="1">
        <f t="shared" si="121"/>
        <v>0</v>
      </c>
      <c r="CX46" s="1"/>
      <c r="CY46" s="1"/>
      <c r="CZ46" s="52">
        <f t="shared" si="122"/>
        <v>0</v>
      </c>
      <c r="DA46" s="1">
        <f t="shared" si="123"/>
        <v>0</v>
      </c>
      <c r="DB46" s="1">
        <f t="shared" si="124"/>
        <v>0</v>
      </c>
      <c r="DC46" s="13"/>
      <c r="DD46" s="1">
        <f t="shared" si="125"/>
        <v>0</v>
      </c>
      <c r="DE46" s="1">
        <f t="shared" si="126"/>
        <v>0</v>
      </c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</row>
    <row r="47" spans="3:126" ht="15" x14ac:dyDescent="0.25">
      <c r="L47" s="12" t="s">
        <v>55</v>
      </c>
      <c r="M47" s="1"/>
      <c r="N47" s="1">
        <f t="shared" si="73"/>
        <v>0</v>
      </c>
      <c r="O47" s="1"/>
      <c r="P47" s="52">
        <f t="shared" si="74"/>
        <v>0</v>
      </c>
      <c r="Q47" s="1">
        <f t="shared" si="75"/>
        <v>0</v>
      </c>
      <c r="R47" s="1">
        <f t="shared" si="76"/>
        <v>0</v>
      </c>
      <c r="S47" s="13"/>
      <c r="T47" s="1">
        <f t="shared" si="77"/>
        <v>0</v>
      </c>
      <c r="U47" s="1">
        <f t="shared" si="78"/>
        <v>0</v>
      </c>
      <c r="W47" s="12" t="s">
        <v>55</v>
      </c>
      <c r="X47" s="1">
        <f t="shared" si="79"/>
        <v>0</v>
      </c>
      <c r="Y47" s="1"/>
      <c r="Z47" s="1"/>
      <c r="AA47" s="52">
        <f t="shared" si="80"/>
        <v>0</v>
      </c>
      <c r="AB47" s="1">
        <f t="shared" si="81"/>
        <v>0</v>
      </c>
      <c r="AC47" s="1">
        <f t="shared" si="82"/>
        <v>0</v>
      </c>
      <c r="AD47" s="13"/>
      <c r="AE47" s="1">
        <f t="shared" si="83"/>
        <v>0</v>
      </c>
      <c r="AF47" s="1">
        <f t="shared" si="84"/>
        <v>0</v>
      </c>
      <c r="AH47" s="12" t="s">
        <v>55</v>
      </c>
      <c r="AI47" s="1">
        <f t="shared" si="85"/>
        <v>0</v>
      </c>
      <c r="AJ47" s="1"/>
      <c r="AK47" s="1"/>
      <c r="AL47" s="52">
        <f t="shared" si="86"/>
        <v>0</v>
      </c>
      <c r="AM47" s="1">
        <f t="shared" si="87"/>
        <v>0</v>
      </c>
      <c r="AN47" s="1">
        <f t="shared" si="88"/>
        <v>0</v>
      </c>
      <c r="AO47" s="13"/>
      <c r="AP47" s="1">
        <f t="shared" si="89"/>
        <v>0</v>
      </c>
      <c r="AQ47" s="1">
        <f t="shared" si="90"/>
        <v>0</v>
      </c>
      <c r="AS47" s="12" t="s">
        <v>55</v>
      </c>
      <c r="AT47" s="1">
        <f t="shared" si="91"/>
        <v>0</v>
      </c>
      <c r="AU47" s="1"/>
      <c r="AV47" s="1"/>
      <c r="AW47" s="52">
        <f t="shared" si="92"/>
        <v>0</v>
      </c>
      <c r="AX47" s="1">
        <f t="shared" si="93"/>
        <v>0</v>
      </c>
      <c r="AY47" s="1">
        <f t="shared" si="94"/>
        <v>0</v>
      </c>
      <c r="AZ47" s="13"/>
      <c r="BA47" s="1">
        <f t="shared" si="95"/>
        <v>0</v>
      </c>
      <c r="BB47" s="1">
        <f t="shared" si="96"/>
        <v>0</v>
      </c>
      <c r="BD47" s="12" t="s">
        <v>55</v>
      </c>
      <c r="BE47" s="1">
        <f t="shared" si="97"/>
        <v>0</v>
      </c>
      <c r="BF47" s="1"/>
      <c r="BG47" s="1"/>
      <c r="BH47" s="52">
        <f t="shared" si="98"/>
        <v>0</v>
      </c>
      <c r="BI47" s="1">
        <f t="shared" si="99"/>
        <v>0</v>
      </c>
      <c r="BJ47" s="1">
        <f t="shared" si="100"/>
        <v>0</v>
      </c>
      <c r="BK47" s="13"/>
      <c r="BL47" s="1">
        <f t="shared" si="101"/>
        <v>0</v>
      </c>
      <c r="BM47" s="1">
        <f t="shared" si="102"/>
        <v>0</v>
      </c>
      <c r="BN47" s="10"/>
      <c r="BO47" s="12" t="s">
        <v>55</v>
      </c>
      <c r="BP47" s="1">
        <f t="shared" si="103"/>
        <v>0</v>
      </c>
      <c r="BQ47" s="1"/>
      <c r="BR47" s="1"/>
      <c r="BS47" s="52">
        <f t="shared" si="104"/>
        <v>0</v>
      </c>
      <c r="BT47" s="1">
        <f t="shared" si="105"/>
        <v>0</v>
      </c>
      <c r="BU47" s="1">
        <f t="shared" si="106"/>
        <v>0</v>
      </c>
      <c r="BV47" s="13"/>
      <c r="BW47" s="1">
        <f t="shared" si="107"/>
        <v>0</v>
      </c>
      <c r="BX47" s="1">
        <f t="shared" si="108"/>
        <v>0</v>
      </c>
      <c r="BY47" s="10"/>
      <c r="BZ47" s="12" t="s">
        <v>55</v>
      </c>
      <c r="CA47" s="1">
        <f t="shared" si="109"/>
        <v>0</v>
      </c>
      <c r="CB47" s="1"/>
      <c r="CC47" s="1"/>
      <c r="CD47" s="52">
        <f t="shared" si="110"/>
        <v>0</v>
      </c>
      <c r="CE47" s="1">
        <f t="shared" si="111"/>
        <v>0</v>
      </c>
      <c r="CF47" s="1">
        <f t="shared" si="112"/>
        <v>0</v>
      </c>
      <c r="CG47" s="13"/>
      <c r="CH47" s="1">
        <f t="shared" si="113"/>
        <v>0</v>
      </c>
      <c r="CI47" s="1">
        <f t="shared" si="114"/>
        <v>0</v>
      </c>
      <c r="CJ47" s="10"/>
      <c r="CK47" s="12" t="s">
        <v>55</v>
      </c>
      <c r="CL47" s="1">
        <f t="shared" si="115"/>
        <v>0</v>
      </c>
      <c r="CM47" s="1"/>
      <c r="CN47" s="1"/>
      <c r="CO47" s="52">
        <f t="shared" si="116"/>
        <v>0</v>
      </c>
      <c r="CP47" s="1">
        <f t="shared" si="117"/>
        <v>0</v>
      </c>
      <c r="CQ47" s="1">
        <f t="shared" si="118"/>
        <v>0</v>
      </c>
      <c r="CR47" s="13"/>
      <c r="CS47" s="1">
        <f t="shared" si="119"/>
        <v>0</v>
      </c>
      <c r="CT47" s="1">
        <f t="shared" si="120"/>
        <v>0</v>
      </c>
      <c r="CU47" s="10"/>
      <c r="CV47" s="12" t="s">
        <v>55</v>
      </c>
      <c r="CW47" s="1">
        <f t="shared" si="121"/>
        <v>0</v>
      </c>
      <c r="CX47" s="1"/>
      <c r="CY47" s="1"/>
      <c r="CZ47" s="52">
        <f t="shared" si="122"/>
        <v>0</v>
      </c>
      <c r="DA47" s="1">
        <f t="shared" si="123"/>
        <v>0</v>
      </c>
      <c r="DB47" s="1">
        <f t="shared" si="124"/>
        <v>0</v>
      </c>
      <c r="DC47" s="13"/>
      <c r="DD47" s="1">
        <f t="shared" si="125"/>
        <v>0</v>
      </c>
      <c r="DE47" s="1">
        <f t="shared" si="126"/>
        <v>0</v>
      </c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</row>
    <row r="48" spans="3:126" ht="15" x14ac:dyDescent="0.25">
      <c r="L48" s="12">
        <v>14</v>
      </c>
      <c r="M48" s="1"/>
      <c r="N48" s="1">
        <f t="shared" si="73"/>
        <v>0</v>
      </c>
      <c r="O48" s="1"/>
      <c r="P48" s="52">
        <f t="shared" si="74"/>
        <v>0</v>
      </c>
      <c r="Q48" s="1">
        <f t="shared" si="75"/>
        <v>0</v>
      </c>
      <c r="R48" s="1">
        <f t="shared" si="76"/>
        <v>0</v>
      </c>
      <c r="S48" s="13"/>
      <c r="T48" s="1">
        <f t="shared" si="77"/>
        <v>0</v>
      </c>
      <c r="U48" s="1">
        <f t="shared" si="78"/>
        <v>0</v>
      </c>
      <c r="W48" s="12">
        <v>14</v>
      </c>
      <c r="X48" s="1">
        <f t="shared" si="79"/>
        <v>0</v>
      </c>
      <c r="Y48" s="1"/>
      <c r="Z48" s="1"/>
      <c r="AA48" s="52">
        <f t="shared" si="80"/>
        <v>0</v>
      </c>
      <c r="AB48" s="1">
        <f t="shared" si="81"/>
        <v>0</v>
      </c>
      <c r="AC48" s="1">
        <f t="shared" si="82"/>
        <v>0</v>
      </c>
      <c r="AD48" s="13"/>
      <c r="AE48" s="1">
        <f t="shared" si="83"/>
        <v>0</v>
      </c>
      <c r="AF48" s="1">
        <f t="shared" si="84"/>
        <v>0</v>
      </c>
      <c r="AH48" s="12">
        <v>14</v>
      </c>
      <c r="AI48" s="1">
        <f t="shared" si="85"/>
        <v>0</v>
      </c>
      <c r="AJ48" s="1"/>
      <c r="AK48" s="1"/>
      <c r="AL48" s="52">
        <f t="shared" si="86"/>
        <v>0</v>
      </c>
      <c r="AM48" s="1">
        <f t="shared" si="87"/>
        <v>0</v>
      </c>
      <c r="AN48" s="1">
        <f t="shared" si="88"/>
        <v>0</v>
      </c>
      <c r="AO48" s="13"/>
      <c r="AP48" s="1">
        <f t="shared" si="89"/>
        <v>0</v>
      </c>
      <c r="AQ48" s="1">
        <f t="shared" si="90"/>
        <v>0</v>
      </c>
      <c r="AS48" s="12">
        <v>14</v>
      </c>
      <c r="AT48" s="1">
        <f t="shared" si="91"/>
        <v>0</v>
      </c>
      <c r="AU48" s="1"/>
      <c r="AV48" s="1"/>
      <c r="AW48" s="52">
        <f t="shared" si="92"/>
        <v>0</v>
      </c>
      <c r="AX48" s="1">
        <f t="shared" si="93"/>
        <v>0</v>
      </c>
      <c r="AY48" s="1">
        <f t="shared" si="94"/>
        <v>0</v>
      </c>
      <c r="AZ48" s="13"/>
      <c r="BA48" s="1">
        <f t="shared" si="95"/>
        <v>0</v>
      </c>
      <c r="BB48" s="1">
        <f t="shared" si="96"/>
        <v>0</v>
      </c>
      <c r="BD48" s="12">
        <v>14</v>
      </c>
      <c r="BE48" s="1">
        <f t="shared" si="97"/>
        <v>0</v>
      </c>
      <c r="BF48" s="1"/>
      <c r="BG48" s="1"/>
      <c r="BH48" s="52">
        <f t="shared" si="98"/>
        <v>0</v>
      </c>
      <c r="BI48" s="1">
        <f t="shared" si="99"/>
        <v>0</v>
      </c>
      <c r="BJ48" s="1">
        <f t="shared" si="100"/>
        <v>0</v>
      </c>
      <c r="BK48" s="13"/>
      <c r="BL48" s="1">
        <f t="shared" si="101"/>
        <v>0</v>
      </c>
      <c r="BM48" s="1">
        <f t="shared" si="102"/>
        <v>0</v>
      </c>
      <c r="BN48" s="10"/>
      <c r="BO48" s="12">
        <v>14</v>
      </c>
      <c r="BP48" s="1">
        <f t="shared" si="103"/>
        <v>0</v>
      </c>
      <c r="BQ48" s="1"/>
      <c r="BR48" s="1"/>
      <c r="BS48" s="52">
        <f t="shared" si="104"/>
        <v>0</v>
      </c>
      <c r="BT48" s="1">
        <f t="shared" si="105"/>
        <v>0</v>
      </c>
      <c r="BU48" s="1">
        <f t="shared" si="106"/>
        <v>0</v>
      </c>
      <c r="BV48" s="13"/>
      <c r="BW48" s="1">
        <f t="shared" si="107"/>
        <v>0</v>
      </c>
      <c r="BX48" s="1">
        <f t="shared" si="108"/>
        <v>0</v>
      </c>
      <c r="BY48" s="10"/>
      <c r="BZ48" s="12">
        <v>14</v>
      </c>
      <c r="CA48" s="1">
        <f t="shared" si="109"/>
        <v>0</v>
      </c>
      <c r="CB48" s="1"/>
      <c r="CC48" s="1"/>
      <c r="CD48" s="52">
        <f t="shared" si="110"/>
        <v>0</v>
      </c>
      <c r="CE48" s="1">
        <f t="shared" si="111"/>
        <v>0</v>
      </c>
      <c r="CF48" s="1">
        <f t="shared" si="112"/>
        <v>0</v>
      </c>
      <c r="CG48" s="13"/>
      <c r="CH48" s="1">
        <f t="shared" si="113"/>
        <v>0</v>
      </c>
      <c r="CI48" s="1">
        <f t="shared" si="114"/>
        <v>0</v>
      </c>
      <c r="CJ48" s="10"/>
      <c r="CK48" s="12">
        <v>14</v>
      </c>
      <c r="CL48" s="1">
        <f t="shared" si="115"/>
        <v>0</v>
      </c>
      <c r="CM48" s="1"/>
      <c r="CN48" s="1"/>
      <c r="CO48" s="52">
        <f t="shared" si="116"/>
        <v>0</v>
      </c>
      <c r="CP48" s="1">
        <f t="shared" si="117"/>
        <v>0</v>
      </c>
      <c r="CQ48" s="1">
        <f t="shared" si="118"/>
        <v>0</v>
      </c>
      <c r="CR48" s="13"/>
      <c r="CS48" s="1">
        <f t="shared" si="119"/>
        <v>0</v>
      </c>
      <c r="CT48" s="1">
        <f t="shared" si="120"/>
        <v>0</v>
      </c>
      <c r="CU48" s="10"/>
      <c r="CV48" s="12">
        <v>14</v>
      </c>
      <c r="CW48" s="1">
        <f t="shared" si="121"/>
        <v>0</v>
      </c>
      <c r="CX48" s="1"/>
      <c r="CY48" s="1"/>
      <c r="CZ48" s="52">
        <f t="shared" si="122"/>
        <v>0</v>
      </c>
      <c r="DA48" s="1">
        <f t="shared" si="123"/>
        <v>0</v>
      </c>
      <c r="DB48" s="1">
        <f t="shared" si="124"/>
        <v>0</v>
      </c>
      <c r="DC48" s="13"/>
      <c r="DD48" s="1">
        <f t="shared" si="125"/>
        <v>0</v>
      </c>
      <c r="DE48" s="1">
        <f t="shared" si="126"/>
        <v>0</v>
      </c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</row>
    <row r="49" spans="12:126" ht="15" x14ac:dyDescent="0.25">
      <c r="L49" s="12">
        <v>17</v>
      </c>
      <c r="M49" s="1"/>
      <c r="N49" s="1">
        <f t="shared" si="73"/>
        <v>0</v>
      </c>
      <c r="O49" s="1"/>
      <c r="P49" s="52">
        <f t="shared" si="74"/>
        <v>0</v>
      </c>
      <c r="Q49" s="1">
        <f t="shared" si="75"/>
        <v>0</v>
      </c>
      <c r="R49" s="1">
        <f t="shared" si="76"/>
        <v>0</v>
      </c>
      <c r="S49" s="13">
        <v>0.08</v>
      </c>
      <c r="T49" s="1">
        <f t="shared" si="77"/>
        <v>0</v>
      </c>
      <c r="U49" s="1">
        <f t="shared" si="78"/>
        <v>0</v>
      </c>
      <c r="W49" s="12">
        <v>17</v>
      </c>
      <c r="X49" s="1">
        <f t="shared" si="79"/>
        <v>0</v>
      </c>
      <c r="Y49" s="1"/>
      <c r="Z49" s="1"/>
      <c r="AA49" s="52">
        <f t="shared" si="80"/>
        <v>0</v>
      </c>
      <c r="AB49" s="1">
        <f t="shared" si="81"/>
        <v>0</v>
      </c>
      <c r="AC49" s="1">
        <f t="shared" si="82"/>
        <v>0</v>
      </c>
      <c r="AD49" s="13">
        <v>0.08</v>
      </c>
      <c r="AE49" s="1">
        <f t="shared" si="83"/>
        <v>0</v>
      </c>
      <c r="AF49" s="1">
        <f t="shared" si="84"/>
        <v>0</v>
      </c>
      <c r="AH49" s="12">
        <v>17</v>
      </c>
      <c r="AI49" s="1">
        <f t="shared" si="85"/>
        <v>0</v>
      </c>
      <c r="AJ49" s="1"/>
      <c r="AK49" s="1"/>
      <c r="AL49" s="52">
        <f t="shared" si="86"/>
        <v>0</v>
      </c>
      <c r="AM49" s="1">
        <f t="shared" si="87"/>
        <v>0</v>
      </c>
      <c r="AN49" s="1">
        <f t="shared" si="88"/>
        <v>0</v>
      </c>
      <c r="AO49" s="13">
        <v>0.08</v>
      </c>
      <c r="AP49" s="1">
        <f t="shared" si="89"/>
        <v>0</v>
      </c>
      <c r="AQ49" s="1">
        <f t="shared" si="90"/>
        <v>0</v>
      </c>
      <c r="AS49" s="12">
        <v>17</v>
      </c>
      <c r="AT49" s="1">
        <f t="shared" si="91"/>
        <v>0</v>
      </c>
      <c r="AU49" s="1"/>
      <c r="AV49" s="1"/>
      <c r="AW49" s="52">
        <f t="shared" si="92"/>
        <v>0</v>
      </c>
      <c r="AX49" s="1">
        <f t="shared" si="93"/>
        <v>0</v>
      </c>
      <c r="AY49" s="1">
        <f t="shared" si="94"/>
        <v>0</v>
      </c>
      <c r="AZ49" s="13">
        <v>0.08</v>
      </c>
      <c r="BA49" s="1">
        <f t="shared" si="95"/>
        <v>0</v>
      </c>
      <c r="BB49" s="1">
        <f t="shared" si="96"/>
        <v>0</v>
      </c>
      <c r="BD49" s="12">
        <v>17</v>
      </c>
      <c r="BE49" s="1">
        <f t="shared" si="97"/>
        <v>0</v>
      </c>
      <c r="BF49" s="1"/>
      <c r="BG49" s="1"/>
      <c r="BH49" s="52">
        <f t="shared" si="98"/>
        <v>0</v>
      </c>
      <c r="BI49" s="1">
        <f t="shared" si="99"/>
        <v>0</v>
      </c>
      <c r="BJ49" s="1">
        <f t="shared" si="100"/>
        <v>0</v>
      </c>
      <c r="BK49" s="13">
        <v>0.08</v>
      </c>
      <c r="BL49" s="1">
        <f t="shared" si="101"/>
        <v>0</v>
      </c>
      <c r="BM49" s="1">
        <f t="shared" si="102"/>
        <v>0</v>
      </c>
      <c r="BN49" s="10"/>
      <c r="BO49" s="12">
        <v>17</v>
      </c>
      <c r="BP49" s="1">
        <f t="shared" si="103"/>
        <v>0</v>
      </c>
      <c r="BQ49" s="1"/>
      <c r="BR49" s="1"/>
      <c r="BS49" s="52">
        <f t="shared" si="104"/>
        <v>0</v>
      </c>
      <c r="BT49" s="1">
        <f t="shared" si="105"/>
        <v>0</v>
      </c>
      <c r="BU49" s="1">
        <f t="shared" si="106"/>
        <v>0</v>
      </c>
      <c r="BV49" s="13">
        <v>0.08</v>
      </c>
      <c r="BW49" s="1">
        <f t="shared" si="107"/>
        <v>0</v>
      </c>
      <c r="BX49" s="1">
        <f t="shared" si="108"/>
        <v>0</v>
      </c>
      <c r="BY49" s="10"/>
      <c r="BZ49" s="12">
        <v>17</v>
      </c>
      <c r="CA49" s="1">
        <f t="shared" si="109"/>
        <v>0</v>
      </c>
      <c r="CB49" s="1"/>
      <c r="CC49" s="1"/>
      <c r="CD49" s="52">
        <f t="shared" si="110"/>
        <v>0</v>
      </c>
      <c r="CE49" s="1">
        <f t="shared" si="111"/>
        <v>0</v>
      </c>
      <c r="CF49" s="1">
        <f t="shared" si="112"/>
        <v>0</v>
      </c>
      <c r="CG49" s="13">
        <v>0.08</v>
      </c>
      <c r="CH49" s="1">
        <f t="shared" si="113"/>
        <v>0</v>
      </c>
      <c r="CI49" s="1">
        <f t="shared" si="114"/>
        <v>0</v>
      </c>
      <c r="CJ49" s="10"/>
      <c r="CK49" s="12">
        <v>17</v>
      </c>
      <c r="CL49" s="1">
        <f t="shared" si="115"/>
        <v>0</v>
      </c>
      <c r="CM49" s="1"/>
      <c r="CN49" s="1"/>
      <c r="CO49" s="52">
        <f t="shared" si="116"/>
        <v>0</v>
      </c>
      <c r="CP49" s="1">
        <f t="shared" si="117"/>
        <v>0</v>
      </c>
      <c r="CQ49" s="1">
        <f t="shared" si="118"/>
        <v>0</v>
      </c>
      <c r="CR49" s="13">
        <v>0.08</v>
      </c>
      <c r="CS49" s="1">
        <f t="shared" si="119"/>
        <v>0</v>
      </c>
      <c r="CT49" s="1">
        <f t="shared" si="120"/>
        <v>0</v>
      </c>
      <c r="CU49" s="10"/>
      <c r="CV49" s="12">
        <v>17</v>
      </c>
      <c r="CW49" s="1">
        <f t="shared" si="121"/>
        <v>0</v>
      </c>
      <c r="CX49" s="1"/>
      <c r="CY49" s="1"/>
      <c r="CZ49" s="52">
        <f t="shared" si="122"/>
        <v>0</v>
      </c>
      <c r="DA49" s="1">
        <f t="shared" si="123"/>
        <v>0</v>
      </c>
      <c r="DB49" s="1">
        <f t="shared" si="124"/>
        <v>0</v>
      </c>
      <c r="DC49" s="13">
        <v>0.08</v>
      </c>
      <c r="DD49" s="1">
        <f t="shared" si="125"/>
        <v>0</v>
      </c>
      <c r="DE49" s="1">
        <f t="shared" si="126"/>
        <v>0</v>
      </c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</row>
    <row r="50" spans="12:126" ht="15" x14ac:dyDescent="0.25">
      <c r="L50" s="12">
        <v>42</v>
      </c>
      <c r="M50" s="1"/>
      <c r="N50" s="1">
        <f t="shared" si="73"/>
        <v>0</v>
      </c>
      <c r="O50" s="1"/>
      <c r="P50" s="52">
        <f t="shared" si="74"/>
        <v>0</v>
      </c>
      <c r="Q50" s="1">
        <f t="shared" si="75"/>
        <v>0</v>
      </c>
      <c r="R50" s="1">
        <f t="shared" si="76"/>
        <v>0</v>
      </c>
      <c r="S50" s="13">
        <v>0.12</v>
      </c>
      <c r="T50" s="1">
        <f t="shared" si="77"/>
        <v>0</v>
      </c>
      <c r="U50" s="1">
        <f t="shared" si="78"/>
        <v>0</v>
      </c>
      <c r="W50" s="12">
        <v>42</v>
      </c>
      <c r="X50" s="1">
        <f t="shared" si="79"/>
        <v>0</v>
      </c>
      <c r="Y50" s="1"/>
      <c r="Z50" s="1"/>
      <c r="AA50" s="52">
        <f t="shared" si="80"/>
        <v>0</v>
      </c>
      <c r="AB50" s="1">
        <f t="shared" si="81"/>
        <v>0</v>
      </c>
      <c r="AC50" s="1">
        <f t="shared" si="82"/>
        <v>0</v>
      </c>
      <c r="AD50" s="13">
        <v>0.12</v>
      </c>
      <c r="AE50" s="1">
        <f t="shared" si="83"/>
        <v>0</v>
      </c>
      <c r="AF50" s="1">
        <f t="shared" si="84"/>
        <v>0</v>
      </c>
      <c r="AH50" s="12">
        <v>42</v>
      </c>
      <c r="AI50" s="1">
        <f t="shared" si="85"/>
        <v>0</v>
      </c>
      <c r="AJ50" s="1"/>
      <c r="AK50" s="1"/>
      <c r="AL50" s="52">
        <f t="shared" si="86"/>
        <v>0</v>
      </c>
      <c r="AM50" s="1">
        <f t="shared" si="87"/>
        <v>0</v>
      </c>
      <c r="AN50" s="1">
        <f t="shared" si="88"/>
        <v>0</v>
      </c>
      <c r="AO50" s="13">
        <v>0.12</v>
      </c>
      <c r="AP50" s="1">
        <f t="shared" si="89"/>
        <v>0</v>
      </c>
      <c r="AQ50" s="1">
        <f t="shared" si="90"/>
        <v>0</v>
      </c>
      <c r="AS50" s="12">
        <v>42</v>
      </c>
      <c r="AT50" s="1">
        <f t="shared" si="91"/>
        <v>0</v>
      </c>
      <c r="AU50" s="1"/>
      <c r="AV50" s="1"/>
      <c r="AW50" s="52">
        <f t="shared" si="92"/>
        <v>0</v>
      </c>
      <c r="AX50" s="1">
        <f t="shared" si="93"/>
        <v>0</v>
      </c>
      <c r="AY50" s="1">
        <f t="shared" si="94"/>
        <v>0</v>
      </c>
      <c r="AZ50" s="13">
        <v>0.12</v>
      </c>
      <c r="BA50" s="1">
        <f t="shared" si="95"/>
        <v>0</v>
      </c>
      <c r="BB50" s="1">
        <f t="shared" si="96"/>
        <v>0</v>
      </c>
      <c r="BD50" s="12">
        <v>42</v>
      </c>
      <c r="BE50" s="1">
        <f t="shared" si="97"/>
        <v>0</v>
      </c>
      <c r="BF50" s="1"/>
      <c r="BG50" s="1"/>
      <c r="BH50" s="52">
        <f t="shared" si="98"/>
        <v>0</v>
      </c>
      <c r="BI50" s="1">
        <f t="shared" si="99"/>
        <v>0</v>
      </c>
      <c r="BJ50" s="1">
        <f t="shared" si="100"/>
        <v>0</v>
      </c>
      <c r="BK50" s="13">
        <v>0.12</v>
      </c>
      <c r="BL50" s="1">
        <f t="shared" si="101"/>
        <v>0</v>
      </c>
      <c r="BM50" s="1">
        <f t="shared" si="102"/>
        <v>0</v>
      </c>
      <c r="BN50" s="10"/>
      <c r="BO50" s="12">
        <v>42</v>
      </c>
      <c r="BP50" s="1">
        <f t="shared" si="103"/>
        <v>0</v>
      </c>
      <c r="BQ50" s="1"/>
      <c r="BR50" s="1"/>
      <c r="BS50" s="52">
        <f t="shared" si="104"/>
        <v>0</v>
      </c>
      <c r="BT50" s="1">
        <f t="shared" si="105"/>
        <v>0</v>
      </c>
      <c r="BU50" s="1">
        <f t="shared" si="106"/>
        <v>0</v>
      </c>
      <c r="BV50" s="13">
        <v>0.12</v>
      </c>
      <c r="BW50" s="1">
        <f t="shared" si="107"/>
        <v>0</v>
      </c>
      <c r="BX50" s="1">
        <f t="shared" si="108"/>
        <v>0</v>
      </c>
      <c r="BY50" s="10"/>
      <c r="BZ50" s="12">
        <v>42</v>
      </c>
      <c r="CA50" s="1">
        <f t="shared" si="109"/>
        <v>0</v>
      </c>
      <c r="CB50" s="1"/>
      <c r="CC50" s="1"/>
      <c r="CD50" s="52">
        <f t="shared" si="110"/>
        <v>0</v>
      </c>
      <c r="CE50" s="1">
        <f t="shared" si="111"/>
        <v>0</v>
      </c>
      <c r="CF50" s="1">
        <f t="shared" si="112"/>
        <v>0</v>
      </c>
      <c r="CG50" s="13">
        <v>0.12</v>
      </c>
      <c r="CH50" s="1">
        <f t="shared" si="113"/>
        <v>0</v>
      </c>
      <c r="CI50" s="1">
        <f t="shared" si="114"/>
        <v>0</v>
      </c>
      <c r="CJ50" s="10"/>
      <c r="CK50" s="12">
        <v>42</v>
      </c>
      <c r="CL50" s="1">
        <f t="shared" si="115"/>
        <v>0</v>
      </c>
      <c r="CM50" s="1"/>
      <c r="CN50" s="1"/>
      <c r="CO50" s="52">
        <f t="shared" si="116"/>
        <v>0</v>
      </c>
      <c r="CP50" s="1">
        <f t="shared" si="117"/>
        <v>0</v>
      </c>
      <c r="CQ50" s="1">
        <f t="shared" si="118"/>
        <v>0</v>
      </c>
      <c r="CR50" s="13">
        <v>0.12</v>
      </c>
      <c r="CS50" s="1">
        <f t="shared" si="119"/>
        <v>0</v>
      </c>
      <c r="CT50" s="1">
        <f t="shared" si="120"/>
        <v>0</v>
      </c>
      <c r="CU50" s="10"/>
      <c r="CV50" s="12">
        <v>42</v>
      </c>
      <c r="CW50" s="1">
        <f t="shared" si="121"/>
        <v>0</v>
      </c>
      <c r="CX50" s="1"/>
      <c r="CY50" s="1"/>
      <c r="CZ50" s="52">
        <f t="shared" si="122"/>
        <v>0</v>
      </c>
      <c r="DA50" s="1">
        <f t="shared" si="123"/>
        <v>0</v>
      </c>
      <c r="DB50" s="1">
        <f t="shared" si="124"/>
        <v>0</v>
      </c>
      <c r="DC50" s="13">
        <v>0.12</v>
      </c>
      <c r="DD50" s="1">
        <f t="shared" si="125"/>
        <v>0</v>
      </c>
      <c r="DE50" s="1">
        <f t="shared" si="126"/>
        <v>0</v>
      </c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</row>
    <row r="51" spans="12:126" ht="15" x14ac:dyDescent="0.25">
      <c r="L51" s="12">
        <v>43.1</v>
      </c>
      <c r="M51" s="1"/>
      <c r="N51" s="1">
        <f t="shared" si="73"/>
        <v>0</v>
      </c>
      <c r="O51" s="1"/>
      <c r="P51" s="52">
        <f t="shared" si="74"/>
        <v>0</v>
      </c>
      <c r="Q51" s="1">
        <f t="shared" si="75"/>
        <v>0</v>
      </c>
      <c r="R51" s="1">
        <f t="shared" si="76"/>
        <v>0</v>
      </c>
      <c r="S51" s="13">
        <v>0.3</v>
      </c>
      <c r="T51" s="1">
        <f t="shared" si="77"/>
        <v>0</v>
      </c>
      <c r="U51" s="1">
        <f t="shared" si="78"/>
        <v>0</v>
      </c>
      <c r="W51" s="12">
        <v>43.1</v>
      </c>
      <c r="X51" s="1">
        <f t="shared" si="79"/>
        <v>0</v>
      </c>
      <c r="Y51" s="1"/>
      <c r="Z51" s="1"/>
      <c r="AA51" s="52">
        <f t="shared" si="80"/>
        <v>0</v>
      </c>
      <c r="AB51" s="1">
        <f t="shared" si="81"/>
        <v>0</v>
      </c>
      <c r="AC51" s="1">
        <f t="shared" si="82"/>
        <v>0</v>
      </c>
      <c r="AD51" s="13">
        <v>0.3</v>
      </c>
      <c r="AE51" s="1">
        <f t="shared" si="83"/>
        <v>0</v>
      </c>
      <c r="AF51" s="1">
        <f t="shared" si="84"/>
        <v>0</v>
      </c>
      <c r="AH51" s="12">
        <v>43.1</v>
      </c>
      <c r="AI51" s="1">
        <f t="shared" si="85"/>
        <v>0</v>
      </c>
      <c r="AJ51" s="1"/>
      <c r="AK51" s="1"/>
      <c r="AL51" s="52">
        <f t="shared" si="86"/>
        <v>0</v>
      </c>
      <c r="AM51" s="1">
        <f t="shared" si="87"/>
        <v>0</v>
      </c>
      <c r="AN51" s="1">
        <f t="shared" si="88"/>
        <v>0</v>
      </c>
      <c r="AO51" s="13">
        <v>0.3</v>
      </c>
      <c r="AP51" s="1">
        <f t="shared" si="89"/>
        <v>0</v>
      </c>
      <c r="AQ51" s="1">
        <f t="shared" si="90"/>
        <v>0</v>
      </c>
      <c r="AS51" s="12">
        <v>43.1</v>
      </c>
      <c r="AT51" s="1">
        <f t="shared" si="91"/>
        <v>0</v>
      </c>
      <c r="AU51" s="1"/>
      <c r="AV51" s="1"/>
      <c r="AW51" s="52">
        <f t="shared" si="92"/>
        <v>0</v>
      </c>
      <c r="AX51" s="1">
        <f t="shared" si="93"/>
        <v>0</v>
      </c>
      <c r="AY51" s="1">
        <f t="shared" si="94"/>
        <v>0</v>
      </c>
      <c r="AZ51" s="13">
        <v>0.3</v>
      </c>
      <c r="BA51" s="1">
        <f t="shared" si="95"/>
        <v>0</v>
      </c>
      <c r="BB51" s="1">
        <f t="shared" si="96"/>
        <v>0</v>
      </c>
      <c r="BD51" s="12">
        <v>43.1</v>
      </c>
      <c r="BE51" s="1">
        <f t="shared" si="97"/>
        <v>0</v>
      </c>
      <c r="BF51" s="1"/>
      <c r="BG51" s="1"/>
      <c r="BH51" s="52">
        <f t="shared" si="98"/>
        <v>0</v>
      </c>
      <c r="BI51" s="1">
        <f t="shared" si="99"/>
        <v>0</v>
      </c>
      <c r="BJ51" s="1">
        <f t="shared" si="100"/>
        <v>0</v>
      </c>
      <c r="BK51" s="13">
        <v>0.3</v>
      </c>
      <c r="BL51" s="1">
        <f t="shared" si="101"/>
        <v>0</v>
      </c>
      <c r="BM51" s="1">
        <f t="shared" si="102"/>
        <v>0</v>
      </c>
      <c r="BN51" s="10"/>
      <c r="BO51" s="12">
        <v>43.1</v>
      </c>
      <c r="BP51" s="1">
        <f t="shared" si="103"/>
        <v>0</v>
      </c>
      <c r="BQ51" s="1"/>
      <c r="BR51" s="1"/>
      <c r="BS51" s="52">
        <f t="shared" si="104"/>
        <v>0</v>
      </c>
      <c r="BT51" s="1">
        <f t="shared" si="105"/>
        <v>0</v>
      </c>
      <c r="BU51" s="1">
        <f t="shared" si="106"/>
        <v>0</v>
      </c>
      <c r="BV51" s="13">
        <v>0.3</v>
      </c>
      <c r="BW51" s="1">
        <f t="shared" si="107"/>
        <v>0</v>
      </c>
      <c r="BX51" s="1">
        <f t="shared" si="108"/>
        <v>0</v>
      </c>
      <c r="BY51" s="10"/>
      <c r="BZ51" s="12">
        <v>43.1</v>
      </c>
      <c r="CA51" s="1">
        <f t="shared" si="109"/>
        <v>0</v>
      </c>
      <c r="CB51" s="1"/>
      <c r="CC51" s="1"/>
      <c r="CD51" s="52">
        <f t="shared" si="110"/>
        <v>0</v>
      </c>
      <c r="CE51" s="1">
        <f t="shared" si="111"/>
        <v>0</v>
      </c>
      <c r="CF51" s="1">
        <f t="shared" si="112"/>
        <v>0</v>
      </c>
      <c r="CG51" s="13">
        <v>0.3</v>
      </c>
      <c r="CH51" s="1">
        <f t="shared" si="113"/>
        <v>0</v>
      </c>
      <c r="CI51" s="1">
        <f t="shared" si="114"/>
        <v>0</v>
      </c>
      <c r="CJ51" s="10"/>
      <c r="CK51" s="12">
        <v>43.1</v>
      </c>
      <c r="CL51" s="1">
        <f t="shared" si="115"/>
        <v>0</v>
      </c>
      <c r="CM51" s="1"/>
      <c r="CN51" s="1"/>
      <c r="CO51" s="52">
        <f t="shared" si="116"/>
        <v>0</v>
      </c>
      <c r="CP51" s="1">
        <f t="shared" si="117"/>
        <v>0</v>
      </c>
      <c r="CQ51" s="1">
        <f t="shared" si="118"/>
        <v>0</v>
      </c>
      <c r="CR51" s="13">
        <v>0.3</v>
      </c>
      <c r="CS51" s="1">
        <f t="shared" si="119"/>
        <v>0</v>
      </c>
      <c r="CT51" s="1">
        <f t="shared" si="120"/>
        <v>0</v>
      </c>
      <c r="CU51" s="10"/>
      <c r="CV51" s="12">
        <v>43.1</v>
      </c>
      <c r="CW51" s="1">
        <f t="shared" si="121"/>
        <v>0</v>
      </c>
      <c r="CX51" s="1"/>
      <c r="CY51" s="1"/>
      <c r="CZ51" s="52">
        <f t="shared" si="122"/>
        <v>0</v>
      </c>
      <c r="DA51" s="1">
        <f t="shared" si="123"/>
        <v>0</v>
      </c>
      <c r="DB51" s="1">
        <f t="shared" si="124"/>
        <v>0</v>
      </c>
      <c r="DC51" s="13">
        <v>0.3</v>
      </c>
      <c r="DD51" s="1">
        <f t="shared" si="125"/>
        <v>0</v>
      </c>
      <c r="DE51" s="1">
        <f t="shared" si="126"/>
        <v>0</v>
      </c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</row>
    <row r="52" spans="12:126" ht="15" x14ac:dyDescent="0.25">
      <c r="L52" s="12">
        <v>43.2</v>
      </c>
      <c r="M52" s="1"/>
      <c r="N52" s="1">
        <f t="shared" si="73"/>
        <v>0</v>
      </c>
      <c r="O52" s="1"/>
      <c r="P52" s="52">
        <f t="shared" si="74"/>
        <v>0</v>
      </c>
      <c r="Q52" s="1">
        <f t="shared" si="75"/>
        <v>0</v>
      </c>
      <c r="R52" s="1">
        <f t="shared" si="76"/>
        <v>0</v>
      </c>
      <c r="S52" s="13">
        <v>0.5</v>
      </c>
      <c r="T52" s="1">
        <f t="shared" si="77"/>
        <v>0</v>
      </c>
      <c r="U52" s="1">
        <f t="shared" si="78"/>
        <v>0</v>
      </c>
      <c r="W52" s="12">
        <v>43.2</v>
      </c>
      <c r="X52" s="1">
        <f t="shared" si="79"/>
        <v>0</v>
      </c>
      <c r="Y52" s="1"/>
      <c r="Z52" s="1"/>
      <c r="AA52" s="52">
        <f t="shared" si="80"/>
        <v>0</v>
      </c>
      <c r="AB52" s="1">
        <f t="shared" si="81"/>
        <v>0</v>
      </c>
      <c r="AC52" s="1">
        <f t="shared" si="82"/>
        <v>0</v>
      </c>
      <c r="AD52" s="13">
        <v>0.5</v>
      </c>
      <c r="AE52" s="1">
        <f t="shared" si="83"/>
        <v>0</v>
      </c>
      <c r="AF52" s="1">
        <f t="shared" si="84"/>
        <v>0</v>
      </c>
      <c r="AH52" s="12">
        <v>43.2</v>
      </c>
      <c r="AI52" s="1">
        <f t="shared" si="85"/>
        <v>0</v>
      </c>
      <c r="AJ52" s="1"/>
      <c r="AK52" s="1"/>
      <c r="AL52" s="52">
        <f t="shared" si="86"/>
        <v>0</v>
      </c>
      <c r="AM52" s="1">
        <f t="shared" si="87"/>
        <v>0</v>
      </c>
      <c r="AN52" s="1">
        <f t="shared" si="88"/>
        <v>0</v>
      </c>
      <c r="AO52" s="13">
        <v>0.5</v>
      </c>
      <c r="AP52" s="1">
        <f t="shared" si="89"/>
        <v>0</v>
      </c>
      <c r="AQ52" s="1">
        <f t="shared" si="90"/>
        <v>0</v>
      </c>
      <c r="AS52" s="12">
        <v>43.2</v>
      </c>
      <c r="AT52" s="1">
        <f t="shared" si="91"/>
        <v>0</v>
      </c>
      <c r="AU52" s="1"/>
      <c r="AV52" s="1"/>
      <c r="AW52" s="52">
        <f t="shared" si="92"/>
        <v>0</v>
      </c>
      <c r="AX52" s="1">
        <f t="shared" si="93"/>
        <v>0</v>
      </c>
      <c r="AY52" s="1">
        <f t="shared" si="94"/>
        <v>0</v>
      </c>
      <c r="AZ52" s="13">
        <v>0.5</v>
      </c>
      <c r="BA52" s="1">
        <f t="shared" si="95"/>
        <v>0</v>
      </c>
      <c r="BB52" s="1">
        <f t="shared" si="96"/>
        <v>0</v>
      </c>
      <c r="BD52" s="12">
        <v>43.2</v>
      </c>
      <c r="BE52" s="1">
        <f t="shared" si="97"/>
        <v>0</v>
      </c>
      <c r="BF52" s="1"/>
      <c r="BG52" s="1"/>
      <c r="BH52" s="52">
        <f t="shared" si="98"/>
        <v>0</v>
      </c>
      <c r="BI52" s="1">
        <f t="shared" si="99"/>
        <v>0</v>
      </c>
      <c r="BJ52" s="1">
        <f t="shared" si="100"/>
        <v>0</v>
      </c>
      <c r="BK52" s="13">
        <v>0.5</v>
      </c>
      <c r="BL52" s="1">
        <f t="shared" si="101"/>
        <v>0</v>
      </c>
      <c r="BM52" s="1">
        <f t="shared" si="102"/>
        <v>0</v>
      </c>
      <c r="BN52" s="10"/>
      <c r="BO52" s="12">
        <v>43.2</v>
      </c>
      <c r="BP52" s="1">
        <f t="shared" si="103"/>
        <v>0</v>
      </c>
      <c r="BQ52" s="1"/>
      <c r="BR52" s="1"/>
      <c r="BS52" s="52">
        <f t="shared" si="104"/>
        <v>0</v>
      </c>
      <c r="BT52" s="1">
        <f t="shared" si="105"/>
        <v>0</v>
      </c>
      <c r="BU52" s="1">
        <f t="shared" si="106"/>
        <v>0</v>
      </c>
      <c r="BV52" s="13">
        <v>0.5</v>
      </c>
      <c r="BW52" s="1">
        <f t="shared" si="107"/>
        <v>0</v>
      </c>
      <c r="BX52" s="1">
        <f t="shared" si="108"/>
        <v>0</v>
      </c>
      <c r="BY52" s="10"/>
      <c r="BZ52" s="12">
        <v>43.2</v>
      </c>
      <c r="CA52" s="1">
        <f t="shared" si="109"/>
        <v>0</v>
      </c>
      <c r="CB52" s="1"/>
      <c r="CC52" s="1"/>
      <c r="CD52" s="52">
        <f t="shared" si="110"/>
        <v>0</v>
      </c>
      <c r="CE52" s="1">
        <f t="shared" si="111"/>
        <v>0</v>
      </c>
      <c r="CF52" s="1">
        <f t="shared" si="112"/>
        <v>0</v>
      </c>
      <c r="CG52" s="13">
        <v>0.5</v>
      </c>
      <c r="CH52" s="1">
        <f t="shared" si="113"/>
        <v>0</v>
      </c>
      <c r="CI52" s="1">
        <f t="shared" si="114"/>
        <v>0</v>
      </c>
      <c r="CJ52" s="10"/>
      <c r="CK52" s="12">
        <v>43.2</v>
      </c>
      <c r="CL52" s="1">
        <f t="shared" si="115"/>
        <v>0</v>
      </c>
      <c r="CM52" s="1"/>
      <c r="CN52" s="1"/>
      <c r="CO52" s="52">
        <f t="shared" si="116"/>
        <v>0</v>
      </c>
      <c r="CP52" s="1">
        <f t="shared" si="117"/>
        <v>0</v>
      </c>
      <c r="CQ52" s="1">
        <f t="shared" si="118"/>
        <v>0</v>
      </c>
      <c r="CR52" s="13">
        <v>0.5</v>
      </c>
      <c r="CS52" s="1">
        <f t="shared" si="119"/>
        <v>0</v>
      </c>
      <c r="CT52" s="1">
        <f t="shared" si="120"/>
        <v>0</v>
      </c>
      <c r="CU52" s="10"/>
      <c r="CV52" s="12">
        <v>43.2</v>
      </c>
      <c r="CW52" s="1">
        <f t="shared" si="121"/>
        <v>0</v>
      </c>
      <c r="CX52" s="1"/>
      <c r="CY52" s="1"/>
      <c r="CZ52" s="52">
        <f t="shared" si="122"/>
        <v>0</v>
      </c>
      <c r="DA52" s="1">
        <f t="shared" si="123"/>
        <v>0</v>
      </c>
      <c r="DB52" s="1">
        <f t="shared" si="124"/>
        <v>0</v>
      </c>
      <c r="DC52" s="13">
        <v>0.5</v>
      </c>
      <c r="DD52" s="1">
        <f t="shared" si="125"/>
        <v>0</v>
      </c>
      <c r="DE52" s="1">
        <f t="shared" si="126"/>
        <v>0</v>
      </c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</row>
    <row r="53" spans="12:126" ht="15" x14ac:dyDescent="0.25">
      <c r="L53" s="12">
        <v>45</v>
      </c>
      <c r="M53" s="1"/>
      <c r="N53" s="1">
        <f t="shared" si="73"/>
        <v>0</v>
      </c>
      <c r="O53" s="1"/>
      <c r="P53" s="52">
        <f t="shared" si="74"/>
        <v>0</v>
      </c>
      <c r="Q53" s="1">
        <f t="shared" si="75"/>
        <v>0</v>
      </c>
      <c r="R53" s="1">
        <f t="shared" si="76"/>
        <v>0</v>
      </c>
      <c r="S53" s="13">
        <v>0.45</v>
      </c>
      <c r="T53" s="1">
        <f t="shared" si="77"/>
        <v>0</v>
      </c>
      <c r="U53" s="1">
        <f t="shared" si="78"/>
        <v>0</v>
      </c>
      <c r="W53" s="12">
        <v>45</v>
      </c>
      <c r="X53" s="1">
        <f t="shared" si="79"/>
        <v>0</v>
      </c>
      <c r="Y53" s="1"/>
      <c r="Z53" s="1"/>
      <c r="AA53" s="52">
        <f t="shared" si="80"/>
        <v>0</v>
      </c>
      <c r="AB53" s="1">
        <f t="shared" si="81"/>
        <v>0</v>
      </c>
      <c r="AC53" s="1">
        <f t="shared" si="82"/>
        <v>0</v>
      </c>
      <c r="AD53" s="13">
        <v>0.45</v>
      </c>
      <c r="AE53" s="1">
        <f t="shared" si="83"/>
        <v>0</v>
      </c>
      <c r="AF53" s="1">
        <f t="shared" si="84"/>
        <v>0</v>
      </c>
      <c r="AH53" s="12">
        <v>45</v>
      </c>
      <c r="AI53" s="1">
        <f t="shared" si="85"/>
        <v>0</v>
      </c>
      <c r="AJ53" s="1"/>
      <c r="AK53" s="1"/>
      <c r="AL53" s="52">
        <f t="shared" si="86"/>
        <v>0</v>
      </c>
      <c r="AM53" s="1">
        <f t="shared" si="87"/>
        <v>0</v>
      </c>
      <c r="AN53" s="1">
        <f t="shared" si="88"/>
        <v>0</v>
      </c>
      <c r="AO53" s="13">
        <v>0.45</v>
      </c>
      <c r="AP53" s="1">
        <f t="shared" si="89"/>
        <v>0</v>
      </c>
      <c r="AQ53" s="1">
        <f t="shared" si="90"/>
        <v>0</v>
      </c>
      <c r="AS53" s="12">
        <v>45</v>
      </c>
      <c r="AT53" s="1">
        <f t="shared" si="91"/>
        <v>0</v>
      </c>
      <c r="AU53" s="1"/>
      <c r="AV53" s="1"/>
      <c r="AW53" s="52">
        <f t="shared" si="92"/>
        <v>0</v>
      </c>
      <c r="AX53" s="1">
        <f t="shared" si="93"/>
        <v>0</v>
      </c>
      <c r="AY53" s="1">
        <f t="shared" si="94"/>
        <v>0</v>
      </c>
      <c r="AZ53" s="13">
        <v>0.45</v>
      </c>
      <c r="BA53" s="1">
        <f t="shared" si="95"/>
        <v>0</v>
      </c>
      <c r="BB53" s="1">
        <f t="shared" si="96"/>
        <v>0</v>
      </c>
      <c r="BD53" s="12">
        <v>45</v>
      </c>
      <c r="BE53" s="1">
        <f t="shared" si="97"/>
        <v>0</v>
      </c>
      <c r="BF53" s="1"/>
      <c r="BG53" s="1"/>
      <c r="BH53" s="52">
        <f t="shared" si="98"/>
        <v>0</v>
      </c>
      <c r="BI53" s="1">
        <f t="shared" si="99"/>
        <v>0</v>
      </c>
      <c r="BJ53" s="1">
        <f t="shared" si="100"/>
        <v>0</v>
      </c>
      <c r="BK53" s="13">
        <v>0.45</v>
      </c>
      <c r="BL53" s="1">
        <f t="shared" si="101"/>
        <v>0</v>
      </c>
      <c r="BM53" s="1">
        <f t="shared" si="102"/>
        <v>0</v>
      </c>
      <c r="BN53" s="10"/>
      <c r="BO53" s="12">
        <v>45</v>
      </c>
      <c r="BP53" s="1">
        <f t="shared" si="103"/>
        <v>0</v>
      </c>
      <c r="BQ53" s="1"/>
      <c r="BR53" s="1"/>
      <c r="BS53" s="52">
        <f t="shared" si="104"/>
        <v>0</v>
      </c>
      <c r="BT53" s="1">
        <f t="shared" si="105"/>
        <v>0</v>
      </c>
      <c r="BU53" s="1">
        <f t="shared" si="106"/>
        <v>0</v>
      </c>
      <c r="BV53" s="13">
        <v>0.45</v>
      </c>
      <c r="BW53" s="1">
        <f t="shared" si="107"/>
        <v>0</v>
      </c>
      <c r="BX53" s="1">
        <f t="shared" si="108"/>
        <v>0</v>
      </c>
      <c r="BY53" s="10"/>
      <c r="BZ53" s="12">
        <v>45</v>
      </c>
      <c r="CA53" s="1">
        <f t="shared" si="109"/>
        <v>0</v>
      </c>
      <c r="CB53" s="1"/>
      <c r="CC53" s="1"/>
      <c r="CD53" s="52">
        <f t="shared" si="110"/>
        <v>0</v>
      </c>
      <c r="CE53" s="1">
        <f t="shared" si="111"/>
        <v>0</v>
      </c>
      <c r="CF53" s="1">
        <f t="shared" si="112"/>
        <v>0</v>
      </c>
      <c r="CG53" s="13">
        <v>0.45</v>
      </c>
      <c r="CH53" s="1">
        <f t="shared" si="113"/>
        <v>0</v>
      </c>
      <c r="CI53" s="1">
        <f t="shared" si="114"/>
        <v>0</v>
      </c>
      <c r="CJ53" s="10"/>
      <c r="CK53" s="12">
        <v>45</v>
      </c>
      <c r="CL53" s="1">
        <f t="shared" si="115"/>
        <v>0</v>
      </c>
      <c r="CM53" s="1"/>
      <c r="CN53" s="1"/>
      <c r="CO53" s="52">
        <f t="shared" si="116"/>
        <v>0</v>
      </c>
      <c r="CP53" s="1">
        <f t="shared" si="117"/>
        <v>0</v>
      </c>
      <c r="CQ53" s="1">
        <f t="shared" si="118"/>
        <v>0</v>
      </c>
      <c r="CR53" s="13">
        <v>0.45</v>
      </c>
      <c r="CS53" s="1">
        <f t="shared" si="119"/>
        <v>0</v>
      </c>
      <c r="CT53" s="1">
        <f t="shared" si="120"/>
        <v>0</v>
      </c>
      <c r="CU53" s="10"/>
      <c r="CV53" s="12">
        <v>45</v>
      </c>
      <c r="CW53" s="1">
        <f t="shared" si="121"/>
        <v>0</v>
      </c>
      <c r="CX53" s="1"/>
      <c r="CY53" s="1"/>
      <c r="CZ53" s="52">
        <f t="shared" si="122"/>
        <v>0</v>
      </c>
      <c r="DA53" s="1">
        <f t="shared" si="123"/>
        <v>0</v>
      </c>
      <c r="DB53" s="1">
        <f t="shared" si="124"/>
        <v>0</v>
      </c>
      <c r="DC53" s="13">
        <v>0.45</v>
      </c>
      <c r="DD53" s="1">
        <f t="shared" si="125"/>
        <v>0</v>
      </c>
      <c r="DE53" s="1">
        <f t="shared" si="126"/>
        <v>0</v>
      </c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</row>
    <row r="54" spans="12:126" ht="15" x14ac:dyDescent="0.25">
      <c r="L54" s="12">
        <v>46</v>
      </c>
      <c r="M54" s="1"/>
      <c r="N54" s="1">
        <f t="shared" si="73"/>
        <v>0</v>
      </c>
      <c r="O54" s="1"/>
      <c r="P54" s="52">
        <f t="shared" si="74"/>
        <v>0</v>
      </c>
      <c r="Q54" s="1">
        <f t="shared" si="75"/>
        <v>0</v>
      </c>
      <c r="R54" s="1">
        <f t="shared" si="76"/>
        <v>0</v>
      </c>
      <c r="S54" s="13">
        <v>0.3</v>
      </c>
      <c r="T54" s="1">
        <f t="shared" si="77"/>
        <v>0</v>
      </c>
      <c r="U54" s="1">
        <f t="shared" si="78"/>
        <v>0</v>
      </c>
      <c r="W54" s="12">
        <v>46</v>
      </c>
      <c r="X54" s="1">
        <f t="shared" si="79"/>
        <v>0</v>
      </c>
      <c r="Y54" s="1"/>
      <c r="Z54" s="1"/>
      <c r="AA54" s="52">
        <f t="shared" si="80"/>
        <v>0</v>
      </c>
      <c r="AB54" s="1">
        <f t="shared" si="81"/>
        <v>0</v>
      </c>
      <c r="AC54" s="1">
        <f t="shared" si="82"/>
        <v>0</v>
      </c>
      <c r="AD54" s="13">
        <v>0.3</v>
      </c>
      <c r="AE54" s="1">
        <f t="shared" si="83"/>
        <v>0</v>
      </c>
      <c r="AF54" s="1">
        <f t="shared" si="84"/>
        <v>0</v>
      </c>
      <c r="AH54" s="12">
        <v>46</v>
      </c>
      <c r="AI54" s="1">
        <f t="shared" si="85"/>
        <v>0</v>
      </c>
      <c r="AJ54" s="1"/>
      <c r="AK54" s="1"/>
      <c r="AL54" s="52">
        <f t="shared" si="86"/>
        <v>0</v>
      </c>
      <c r="AM54" s="1">
        <f t="shared" si="87"/>
        <v>0</v>
      </c>
      <c r="AN54" s="1">
        <f t="shared" si="88"/>
        <v>0</v>
      </c>
      <c r="AO54" s="13">
        <v>0.3</v>
      </c>
      <c r="AP54" s="1">
        <f t="shared" si="89"/>
        <v>0</v>
      </c>
      <c r="AQ54" s="1">
        <f t="shared" si="90"/>
        <v>0</v>
      </c>
      <c r="AS54" s="12">
        <v>46</v>
      </c>
      <c r="AT54" s="1">
        <f t="shared" si="91"/>
        <v>0</v>
      </c>
      <c r="AU54" s="1"/>
      <c r="AV54" s="1"/>
      <c r="AW54" s="52">
        <f t="shared" si="92"/>
        <v>0</v>
      </c>
      <c r="AX54" s="1">
        <f t="shared" si="93"/>
        <v>0</v>
      </c>
      <c r="AY54" s="1">
        <f t="shared" si="94"/>
        <v>0</v>
      </c>
      <c r="AZ54" s="13">
        <v>0.3</v>
      </c>
      <c r="BA54" s="1">
        <f t="shared" si="95"/>
        <v>0</v>
      </c>
      <c r="BB54" s="1">
        <f t="shared" si="96"/>
        <v>0</v>
      </c>
      <c r="BD54" s="12">
        <v>46</v>
      </c>
      <c r="BE54" s="1">
        <f t="shared" si="97"/>
        <v>0</v>
      </c>
      <c r="BF54" s="1"/>
      <c r="BG54" s="1"/>
      <c r="BH54" s="52">
        <f t="shared" si="98"/>
        <v>0</v>
      </c>
      <c r="BI54" s="1">
        <f t="shared" si="99"/>
        <v>0</v>
      </c>
      <c r="BJ54" s="1">
        <f t="shared" si="100"/>
        <v>0</v>
      </c>
      <c r="BK54" s="13">
        <v>0.3</v>
      </c>
      <c r="BL54" s="1">
        <f t="shared" si="101"/>
        <v>0</v>
      </c>
      <c r="BM54" s="1">
        <f t="shared" si="102"/>
        <v>0</v>
      </c>
      <c r="BN54" s="10"/>
      <c r="BO54" s="12">
        <v>46</v>
      </c>
      <c r="BP54" s="1">
        <f t="shared" si="103"/>
        <v>0</v>
      </c>
      <c r="BQ54" s="1"/>
      <c r="BR54" s="1"/>
      <c r="BS54" s="52">
        <f t="shared" si="104"/>
        <v>0</v>
      </c>
      <c r="BT54" s="1">
        <f t="shared" si="105"/>
        <v>0</v>
      </c>
      <c r="BU54" s="1">
        <f t="shared" si="106"/>
        <v>0</v>
      </c>
      <c r="BV54" s="13">
        <v>0.3</v>
      </c>
      <c r="BW54" s="1">
        <f t="shared" si="107"/>
        <v>0</v>
      </c>
      <c r="BX54" s="1">
        <f t="shared" si="108"/>
        <v>0</v>
      </c>
      <c r="BY54" s="10"/>
      <c r="BZ54" s="12">
        <v>46</v>
      </c>
      <c r="CA54" s="1">
        <f t="shared" si="109"/>
        <v>0</v>
      </c>
      <c r="CB54" s="1"/>
      <c r="CC54" s="1"/>
      <c r="CD54" s="52">
        <f t="shared" si="110"/>
        <v>0</v>
      </c>
      <c r="CE54" s="1">
        <f t="shared" si="111"/>
        <v>0</v>
      </c>
      <c r="CF54" s="1">
        <f t="shared" si="112"/>
        <v>0</v>
      </c>
      <c r="CG54" s="13">
        <v>0.3</v>
      </c>
      <c r="CH54" s="1">
        <f t="shared" si="113"/>
        <v>0</v>
      </c>
      <c r="CI54" s="1">
        <f t="shared" si="114"/>
        <v>0</v>
      </c>
      <c r="CJ54" s="10"/>
      <c r="CK54" s="12">
        <v>46</v>
      </c>
      <c r="CL54" s="1">
        <f t="shared" si="115"/>
        <v>0</v>
      </c>
      <c r="CM54" s="1"/>
      <c r="CN54" s="1"/>
      <c r="CO54" s="52">
        <f t="shared" si="116"/>
        <v>0</v>
      </c>
      <c r="CP54" s="1">
        <f t="shared" si="117"/>
        <v>0</v>
      </c>
      <c r="CQ54" s="1">
        <f t="shared" si="118"/>
        <v>0</v>
      </c>
      <c r="CR54" s="13">
        <v>0.3</v>
      </c>
      <c r="CS54" s="1">
        <f t="shared" si="119"/>
        <v>0</v>
      </c>
      <c r="CT54" s="1">
        <f t="shared" si="120"/>
        <v>0</v>
      </c>
      <c r="CU54" s="10"/>
      <c r="CV54" s="12">
        <v>46</v>
      </c>
      <c r="CW54" s="1">
        <f t="shared" si="121"/>
        <v>0</v>
      </c>
      <c r="CX54" s="1"/>
      <c r="CY54" s="1"/>
      <c r="CZ54" s="52">
        <f t="shared" si="122"/>
        <v>0</v>
      </c>
      <c r="DA54" s="1">
        <f t="shared" si="123"/>
        <v>0</v>
      </c>
      <c r="DB54" s="1">
        <f t="shared" si="124"/>
        <v>0</v>
      </c>
      <c r="DC54" s="13">
        <v>0.3</v>
      </c>
      <c r="DD54" s="1">
        <f t="shared" si="125"/>
        <v>0</v>
      </c>
      <c r="DE54" s="1">
        <f t="shared" si="126"/>
        <v>0</v>
      </c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</row>
    <row r="55" spans="12:126" ht="15" x14ac:dyDescent="0.25">
      <c r="L55" s="12">
        <v>47</v>
      </c>
      <c r="M55" s="1"/>
      <c r="N55" s="1">
        <f t="shared" si="73"/>
        <v>0</v>
      </c>
      <c r="O55" s="1"/>
      <c r="P55" s="52">
        <f t="shared" si="74"/>
        <v>0</v>
      </c>
      <c r="Q55" s="1">
        <f t="shared" si="75"/>
        <v>0</v>
      </c>
      <c r="R55" s="1">
        <f t="shared" si="76"/>
        <v>0</v>
      </c>
      <c r="S55" s="13">
        <v>0.08</v>
      </c>
      <c r="T55" s="1">
        <f t="shared" si="77"/>
        <v>0</v>
      </c>
      <c r="U55" s="1">
        <f t="shared" si="78"/>
        <v>0</v>
      </c>
      <c r="W55" s="12">
        <v>47</v>
      </c>
      <c r="X55" s="1">
        <f t="shared" si="79"/>
        <v>0</v>
      </c>
      <c r="Y55" s="1"/>
      <c r="Z55" s="1"/>
      <c r="AA55" s="52">
        <f t="shared" si="80"/>
        <v>0</v>
      </c>
      <c r="AB55" s="1">
        <f t="shared" si="81"/>
        <v>0</v>
      </c>
      <c r="AC55" s="1">
        <f t="shared" si="82"/>
        <v>0</v>
      </c>
      <c r="AD55" s="13">
        <v>0.08</v>
      </c>
      <c r="AE55" s="1">
        <f t="shared" si="83"/>
        <v>0</v>
      </c>
      <c r="AF55" s="1">
        <f t="shared" si="84"/>
        <v>0</v>
      </c>
      <c r="AH55" s="12">
        <v>47</v>
      </c>
      <c r="AI55" s="1">
        <f t="shared" si="85"/>
        <v>0</v>
      </c>
      <c r="AJ55" s="1"/>
      <c r="AK55" s="1"/>
      <c r="AL55" s="52">
        <f t="shared" si="86"/>
        <v>0</v>
      </c>
      <c r="AM55" s="1">
        <f t="shared" si="87"/>
        <v>0</v>
      </c>
      <c r="AN55" s="1">
        <f t="shared" si="88"/>
        <v>0</v>
      </c>
      <c r="AO55" s="13">
        <v>0.08</v>
      </c>
      <c r="AP55" s="1">
        <f t="shared" si="89"/>
        <v>0</v>
      </c>
      <c r="AQ55" s="1">
        <f t="shared" si="90"/>
        <v>0</v>
      </c>
      <c r="AS55" s="12">
        <v>47</v>
      </c>
      <c r="AT55" s="1">
        <f t="shared" si="91"/>
        <v>0</v>
      </c>
      <c r="AU55" s="1"/>
      <c r="AV55" s="1"/>
      <c r="AW55" s="52">
        <f t="shared" si="92"/>
        <v>0</v>
      </c>
      <c r="AX55" s="1">
        <f t="shared" si="93"/>
        <v>0</v>
      </c>
      <c r="AY55" s="1">
        <f t="shared" si="94"/>
        <v>0</v>
      </c>
      <c r="AZ55" s="13">
        <v>0.08</v>
      </c>
      <c r="BA55" s="1">
        <f t="shared" si="95"/>
        <v>0</v>
      </c>
      <c r="BB55" s="1">
        <f t="shared" si="96"/>
        <v>0</v>
      </c>
      <c r="BD55" s="12">
        <v>47</v>
      </c>
      <c r="BE55" s="1">
        <f t="shared" si="97"/>
        <v>0</v>
      </c>
      <c r="BF55" s="1"/>
      <c r="BG55" s="1"/>
      <c r="BH55" s="52">
        <f t="shared" si="98"/>
        <v>0</v>
      </c>
      <c r="BI55" s="1">
        <f t="shared" si="99"/>
        <v>0</v>
      </c>
      <c r="BJ55" s="1">
        <f t="shared" si="100"/>
        <v>0</v>
      </c>
      <c r="BK55" s="13">
        <v>0.08</v>
      </c>
      <c r="BL55" s="1">
        <f t="shared" si="101"/>
        <v>0</v>
      </c>
      <c r="BM55" s="1">
        <f t="shared" si="102"/>
        <v>0</v>
      </c>
      <c r="BN55" s="10"/>
      <c r="BO55" s="12">
        <v>47</v>
      </c>
      <c r="BP55" s="1">
        <f t="shared" si="103"/>
        <v>0</v>
      </c>
      <c r="BQ55" s="1"/>
      <c r="BR55" s="1"/>
      <c r="BS55" s="52">
        <f t="shared" si="104"/>
        <v>0</v>
      </c>
      <c r="BT55" s="1">
        <f t="shared" si="105"/>
        <v>0</v>
      </c>
      <c r="BU55" s="1">
        <f t="shared" si="106"/>
        <v>0</v>
      </c>
      <c r="BV55" s="13">
        <v>0.08</v>
      </c>
      <c r="BW55" s="1">
        <f t="shared" si="107"/>
        <v>0</v>
      </c>
      <c r="BX55" s="1">
        <f t="shared" si="108"/>
        <v>0</v>
      </c>
      <c r="BY55" s="10"/>
      <c r="BZ55" s="12">
        <v>47</v>
      </c>
      <c r="CA55" s="1">
        <f t="shared" si="109"/>
        <v>0</v>
      </c>
      <c r="CB55" s="1"/>
      <c r="CC55" s="1"/>
      <c r="CD55" s="52">
        <f t="shared" si="110"/>
        <v>0</v>
      </c>
      <c r="CE55" s="1">
        <f t="shared" si="111"/>
        <v>0</v>
      </c>
      <c r="CF55" s="1">
        <f t="shared" si="112"/>
        <v>0</v>
      </c>
      <c r="CG55" s="13">
        <v>0.08</v>
      </c>
      <c r="CH55" s="1">
        <f t="shared" si="113"/>
        <v>0</v>
      </c>
      <c r="CI55" s="1">
        <f t="shared" si="114"/>
        <v>0</v>
      </c>
      <c r="CJ55" s="10"/>
      <c r="CK55" s="12">
        <v>47</v>
      </c>
      <c r="CL55" s="1">
        <f t="shared" si="115"/>
        <v>0</v>
      </c>
      <c r="CM55" s="1"/>
      <c r="CN55" s="1"/>
      <c r="CO55" s="52">
        <f t="shared" si="116"/>
        <v>0</v>
      </c>
      <c r="CP55" s="1">
        <f t="shared" si="117"/>
        <v>0</v>
      </c>
      <c r="CQ55" s="1">
        <f t="shared" si="118"/>
        <v>0</v>
      </c>
      <c r="CR55" s="13">
        <v>0.08</v>
      </c>
      <c r="CS55" s="1">
        <f t="shared" si="119"/>
        <v>0</v>
      </c>
      <c r="CT55" s="1">
        <f t="shared" si="120"/>
        <v>0</v>
      </c>
      <c r="CU55" s="10"/>
      <c r="CV55" s="12">
        <v>47</v>
      </c>
      <c r="CW55" s="1">
        <f t="shared" si="121"/>
        <v>0</v>
      </c>
      <c r="CX55" s="1"/>
      <c r="CY55" s="1"/>
      <c r="CZ55" s="52">
        <f t="shared" si="122"/>
        <v>0</v>
      </c>
      <c r="DA55" s="1">
        <f t="shared" si="123"/>
        <v>0</v>
      </c>
      <c r="DB55" s="1">
        <f t="shared" si="124"/>
        <v>0</v>
      </c>
      <c r="DC55" s="13">
        <v>0.08</v>
      </c>
      <c r="DD55" s="1">
        <f t="shared" si="125"/>
        <v>0</v>
      </c>
      <c r="DE55" s="1">
        <f t="shared" si="126"/>
        <v>0</v>
      </c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</row>
    <row r="56" spans="12:126" ht="15" x14ac:dyDescent="0.25">
      <c r="L56" s="12">
        <v>50</v>
      </c>
      <c r="M56" s="1"/>
      <c r="N56" s="1">
        <f t="shared" si="73"/>
        <v>0</v>
      </c>
      <c r="O56" s="1"/>
      <c r="P56" s="52">
        <f t="shared" si="74"/>
        <v>0</v>
      </c>
      <c r="Q56" s="1">
        <f t="shared" si="75"/>
        <v>0</v>
      </c>
      <c r="R56" s="1">
        <f t="shared" si="76"/>
        <v>0</v>
      </c>
      <c r="S56" s="13">
        <v>0.55000000000000004</v>
      </c>
      <c r="T56" s="1">
        <f t="shared" si="77"/>
        <v>0</v>
      </c>
      <c r="U56" s="1">
        <f t="shared" si="78"/>
        <v>0</v>
      </c>
      <c r="W56" s="12">
        <v>50</v>
      </c>
      <c r="X56" s="1">
        <f t="shared" si="79"/>
        <v>0</v>
      </c>
      <c r="Y56" s="1"/>
      <c r="Z56" s="1"/>
      <c r="AA56" s="52">
        <f t="shared" si="80"/>
        <v>0</v>
      </c>
      <c r="AB56" s="1">
        <f t="shared" si="81"/>
        <v>0</v>
      </c>
      <c r="AC56" s="1">
        <f t="shared" si="82"/>
        <v>0</v>
      </c>
      <c r="AD56" s="13">
        <v>0.55000000000000004</v>
      </c>
      <c r="AE56" s="1">
        <f t="shared" si="83"/>
        <v>0</v>
      </c>
      <c r="AF56" s="1">
        <f t="shared" si="84"/>
        <v>0</v>
      </c>
      <c r="AH56" s="12">
        <v>50</v>
      </c>
      <c r="AI56" s="1">
        <f t="shared" si="85"/>
        <v>0</v>
      </c>
      <c r="AJ56" s="1"/>
      <c r="AK56" s="1"/>
      <c r="AL56" s="52">
        <f t="shared" si="86"/>
        <v>0</v>
      </c>
      <c r="AM56" s="1">
        <f t="shared" si="87"/>
        <v>0</v>
      </c>
      <c r="AN56" s="1">
        <f t="shared" si="88"/>
        <v>0</v>
      </c>
      <c r="AO56" s="13">
        <v>0.55000000000000004</v>
      </c>
      <c r="AP56" s="1">
        <f t="shared" si="89"/>
        <v>0</v>
      </c>
      <c r="AQ56" s="1">
        <f t="shared" si="90"/>
        <v>0</v>
      </c>
      <c r="AS56" s="12">
        <v>50</v>
      </c>
      <c r="AT56" s="1">
        <f t="shared" si="91"/>
        <v>0</v>
      </c>
      <c r="AU56" s="1"/>
      <c r="AV56" s="1"/>
      <c r="AW56" s="52">
        <f t="shared" si="92"/>
        <v>0</v>
      </c>
      <c r="AX56" s="1">
        <f t="shared" si="93"/>
        <v>0</v>
      </c>
      <c r="AY56" s="1">
        <f t="shared" si="94"/>
        <v>0</v>
      </c>
      <c r="AZ56" s="13">
        <v>0.55000000000000004</v>
      </c>
      <c r="BA56" s="1">
        <f t="shared" si="95"/>
        <v>0</v>
      </c>
      <c r="BB56" s="1">
        <f t="shared" si="96"/>
        <v>0</v>
      </c>
      <c r="BD56" s="12">
        <v>50</v>
      </c>
      <c r="BE56" s="1">
        <f t="shared" si="97"/>
        <v>0</v>
      </c>
      <c r="BF56" s="1"/>
      <c r="BG56" s="1"/>
      <c r="BH56" s="52">
        <f t="shared" si="98"/>
        <v>0</v>
      </c>
      <c r="BI56" s="1">
        <f t="shared" si="99"/>
        <v>0</v>
      </c>
      <c r="BJ56" s="1">
        <f t="shared" si="100"/>
        <v>0</v>
      </c>
      <c r="BK56" s="13">
        <v>0.55000000000000004</v>
      </c>
      <c r="BL56" s="1">
        <f t="shared" si="101"/>
        <v>0</v>
      </c>
      <c r="BM56" s="1">
        <f t="shared" si="102"/>
        <v>0</v>
      </c>
      <c r="BN56" s="10"/>
      <c r="BO56" s="12">
        <v>50</v>
      </c>
      <c r="BP56" s="1">
        <f t="shared" si="103"/>
        <v>0</v>
      </c>
      <c r="BQ56" s="1"/>
      <c r="BR56" s="1"/>
      <c r="BS56" s="52">
        <f t="shared" si="104"/>
        <v>0</v>
      </c>
      <c r="BT56" s="1">
        <f t="shared" si="105"/>
        <v>0</v>
      </c>
      <c r="BU56" s="1">
        <f t="shared" si="106"/>
        <v>0</v>
      </c>
      <c r="BV56" s="13">
        <v>0.55000000000000004</v>
      </c>
      <c r="BW56" s="1">
        <f t="shared" si="107"/>
        <v>0</v>
      </c>
      <c r="BX56" s="1">
        <f t="shared" si="108"/>
        <v>0</v>
      </c>
      <c r="BY56" s="10"/>
      <c r="BZ56" s="12">
        <v>50</v>
      </c>
      <c r="CA56" s="1">
        <f t="shared" si="109"/>
        <v>0</v>
      </c>
      <c r="CB56" s="1"/>
      <c r="CC56" s="1"/>
      <c r="CD56" s="52">
        <f t="shared" si="110"/>
        <v>0</v>
      </c>
      <c r="CE56" s="1">
        <f t="shared" si="111"/>
        <v>0</v>
      </c>
      <c r="CF56" s="1">
        <f t="shared" si="112"/>
        <v>0</v>
      </c>
      <c r="CG56" s="13">
        <v>0.55000000000000004</v>
      </c>
      <c r="CH56" s="1">
        <f t="shared" si="113"/>
        <v>0</v>
      </c>
      <c r="CI56" s="1">
        <f t="shared" si="114"/>
        <v>0</v>
      </c>
      <c r="CJ56" s="10"/>
      <c r="CK56" s="12">
        <v>50</v>
      </c>
      <c r="CL56" s="1">
        <f t="shared" si="115"/>
        <v>0</v>
      </c>
      <c r="CM56" s="1"/>
      <c r="CN56" s="1"/>
      <c r="CO56" s="52">
        <f t="shared" si="116"/>
        <v>0</v>
      </c>
      <c r="CP56" s="1">
        <f t="shared" si="117"/>
        <v>0</v>
      </c>
      <c r="CQ56" s="1">
        <f t="shared" si="118"/>
        <v>0</v>
      </c>
      <c r="CR56" s="13">
        <v>0.55000000000000004</v>
      </c>
      <c r="CS56" s="1">
        <f t="shared" si="119"/>
        <v>0</v>
      </c>
      <c r="CT56" s="1">
        <f t="shared" si="120"/>
        <v>0</v>
      </c>
      <c r="CU56" s="10"/>
      <c r="CV56" s="12">
        <v>50</v>
      </c>
      <c r="CW56" s="1">
        <f t="shared" si="121"/>
        <v>0</v>
      </c>
      <c r="CX56" s="1"/>
      <c r="CY56" s="1"/>
      <c r="CZ56" s="52">
        <f t="shared" si="122"/>
        <v>0</v>
      </c>
      <c r="DA56" s="1">
        <f t="shared" si="123"/>
        <v>0</v>
      </c>
      <c r="DB56" s="1">
        <f t="shared" si="124"/>
        <v>0</v>
      </c>
      <c r="DC56" s="13">
        <v>0.55000000000000004</v>
      </c>
      <c r="DD56" s="1">
        <f t="shared" si="125"/>
        <v>0</v>
      </c>
      <c r="DE56" s="1">
        <f t="shared" si="126"/>
        <v>0</v>
      </c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</row>
    <row r="57" spans="12:126" ht="15" x14ac:dyDescent="0.25">
      <c r="L57" s="12">
        <v>52</v>
      </c>
      <c r="M57" s="1"/>
      <c r="N57" s="1">
        <f t="shared" si="73"/>
        <v>0</v>
      </c>
      <c r="O57" s="1"/>
      <c r="P57" s="52">
        <f t="shared" si="74"/>
        <v>0</v>
      </c>
      <c r="Q57" s="1">
        <f t="shared" si="75"/>
        <v>0</v>
      </c>
      <c r="R57" s="1">
        <f t="shared" si="76"/>
        <v>0</v>
      </c>
      <c r="S57" s="13">
        <v>0.55000000000000004</v>
      </c>
      <c r="T57" s="1">
        <f t="shared" si="77"/>
        <v>0</v>
      </c>
      <c r="U57" s="1">
        <f t="shared" si="78"/>
        <v>0</v>
      </c>
      <c r="W57" s="12">
        <v>52</v>
      </c>
      <c r="X57" s="1">
        <f t="shared" si="79"/>
        <v>0</v>
      </c>
      <c r="Y57" s="1"/>
      <c r="Z57" s="1"/>
      <c r="AA57" s="52">
        <f t="shared" si="80"/>
        <v>0</v>
      </c>
      <c r="AB57" s="1">
        <f t="shared" si="81"/>
        <v>0</v>
      </c>
      <c r="AC57" s="1">
        <f t="shared" si="82"/>
        <v>0</v>
      </c>
      <c r="AD57" s="13">
        <v>0.55000000000000004</v>
      </c>
      <c r="AE57" s="1">
        <f t="shared" si="83"/>
        <v>0</v>
      </c>
      <c r="AF57" s="1">
        <f t="shared" si="84"/>
        <v>0</v>
      </c>
      <c r="AH57" s="12">
        <v>52</v>
      </c>
      <c r="AI57" s="1">
        <f t="shared" si="85"/>
        <v>0</v>
      </c>
      <c r="AJ57" s="1"/>
      <c r="AK57" s="1"/>
      <c r="AL57" s="52">
        <f t="shared" si="86"/>
        <v>0</v>
      </c>
      <c r="AM57" s="1">
        <f t="shared" si="87"/>
        <v>0</v>
      </c>
      <c r="AN57" s="1">
        <f t="shared" si="88"/>
        <v>0</v>
      </c>
      <c r="AO57" s="13">
        <v>0.55000000000000004</v>
      </c>
      <c r="AP57" s="1">
        <f t="shared" si="89"/>
        <v>0</v>
      </c>
      <c r="AQ57" s="1">
        <f t="shared" si="90"/>
        <v>0</v>
      </c>
      <c r="AS57" s="12">
        <v>52</v>
      </c>
      <c r="AT57" s="1">
        <f t="shared" si="91"/>
        <v>0</v>
      </c>
      <c r="AU57" s="1"/>
      <c r="AV57" s="1"/>
      <c r="AW57" s="52">
        <f t="shared" si="92"/>
        <v>0</v>
      </c>
      <c r="AX57" s="1">
        <f t="shared" si="93"/>
        <v>0</v>
      </c>
      <c r="AY57" s="1">
        <f t="shared" si="94"/>
        <v>0</v>
      </c>
      <c r="AZ57" s="13">
        <v>0.55000000000000004</v>
      </c>
      <c r="BA57" s="1">
        <f t="shared" si="95"/>
        <v>0</v>
      </c>
      <c r="BB57" s="1">
        <f t="shared" si="96"/>
        <v>0</v>
      </c>
      <c r="BD57" s="12">
        <v>52</v>
      </c>
      <c r="BE57" s="1">
        <f t="shared" si="97"/>
        <v>0</v>
      </c>
      <c r="BF57" s="1"/>
      <c r="BG57" s="1"/>
      <c r="BH57" s="52">
        <f t="shared" si="98"/>
        <v>0</v>
      </c>
      <c r="BI57" s="1">
        <f t="shared" si="99"/>
        <v>0</v>
      </c>
      <c r="BJ57" s="1">
        <f t="shared" si="100"/>
        <v>0</v>
      </c>
      <c r="BK57" s="13">
        <v>0.55000000000000004</v>
      </c>
      <c r="BL57" s="1">
        <f t="shared" si="101"/>
        <v>0</v>
      </c>
      <c r="BM57" s="1">
        <f t="shared" si="102"/>
        <v>0</v>
      </c>
      <c r="BN57" s="10"/>
      <c r="BO57" s="12">
        <v>52</v>
      </c>
      <c r="BP57" s="1">
        <f t="shared" si="103"/>
        <v>0</v>
      </c>
      <c r="BQ57" s="1"/>
      <c r="BR57" s="1"/>
      <c r="BS57" s="52">
        <f t="shared" si="104"/>
        <v>0</v>
      </c>
      <c r="BT57" s="1">
        <f t="shared" si="105"/>
        <v>0</v>
      </c>
      <c r="BU57" s="1">
        <f t="shared" si="106"/>
        <v>0</v>
      </c>
      <c r="BV57" s="13">
        <v>0.55000000000000004</v>
      </c>
      <c r="BW57" s="1">
        <f t="shared" si="107"/>
        <v>0</v>
      </c>
      <c r="BX57" s="1">
        <f t="shared" si="108"/>
        <v>0</v>
      </c>
      <c r="BY57" s="10"/>
      <c r="BZ57" s="12">
        <v>52</v>
      </c>
      <c r="CA57" s="1">
        <f t="shared" si="109"/>
        <v>0</v>
      </c>
      <c r="CB57" s="1"/>
      <c r="CC57" s="1"/>
      <c r="CD57" s="52">
        <f t="shared" si="110"/>
        <v>0</v>
      </c>
      <c r="CE57" s="1">
        <f t="shared" si="111"/>
        <v>0</v>
      </c>
      <c r="CF57" s="1">
        <f t="shared" si="112"/>
        <v>0</v>
      </c>
      <c r="CG57" s="13">
        <v>0.55000000000000004</v>
      </c>
      <c r="CH57" s="1">
        <f t="shared" si="113"/>
        <v>0</v>
      </c>
      <c r="CI57" s="1">
        <f t="shared" si="114"/>
        <v>0</v>
      </c>
      <c r="CJ57" s="10"/>
      <c r="CK57" s="12">
        <v>52</v>
      </c>
      <c r="CL57" s="1">
        <f t="shared" si="115"/>
        <v>0</v>
      </c>
      <c r="CM57" s="1"/>
      <c r="CN57" s="1"/>
      <c r="CO57" s="52">
        <f t="shared" si="116"/>
        <v>0</v>
      </c>
      <c r="CP57" s="1">
        <f t="shared" si="117"/>
        <v>0</v>
      </c>
      <c r="CQ57" s="1">
        <f t="shared" si="118"/>
        <v>0</v>
      </c>
      <c r="CR57" s="13">
        <v>0.55000000000000004</v>
      </c>
      <c r="CS57" s="1">
        <f t="shared" si="119"/>
        <v>0</v>
      </c>
      <c r="CT57" s="1">
        <f t="shared" si="120"/>
        <v>0</v>
      </c>
      <c r="CU57" s="10"/>
      <c r="CV57" s="12">
        <v>52</v>
      </c>
      <c r="CW57" s="1">
        <f t="shared" si="121"/>
        <v>0</v>
      </c>
      <c r="CX57" s="1"/>
      <c r="CY57" s="1"/>
      <c r="CZ57" s="52">
        <f t="shared" si="122"/>
        <v>0</v>
      </c>
      <c r="DA57" s="1">
        <f t="shared" si="123"/>
        <v>0</v>
      </c>
      <c r="DB57" s="1">
        <f t="shared" si="124"/>
        <v>0</v>
      </c>
      <c r="DC57" s="13">
        <v>0.55000000000000004</v>
      </c>
      <c r="DD57" s="1">
        <f t="shared" si="125"/>
        <v>0</v>
      </c>
      <c r="DE57" s="1">
        <f t="shared" si="126"/>
        <v>0</v>
      </c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</row>
    <row r="58" spans="12:126" ht="15" x14ac:dyDescent="0.25">
      <c r="L58" s="12">
        <v>95</v>
      </c>
      <c r="M58" s="1"/>
      <c r="N58" s="1">
        <f t="shared" si="73"/>
        <v>0</v>
      </c>
      <c r="O58" s="1"/>
      <c r="P58" s="52">
        <f t="shared" si="74"/>
        <v>0</v>
      </c>
      <c r="Q58" s="1">
        <f t="shared" si="75"/>
        <v>0</v>
      </c>
      <c r="R58" s="1">
        <f t="shared" si="76"/>
        <v>0</v>
      </c>
      <c r="S58" s="13">
        <v>0</v>
      </c>
      <c r="T58" s="1">
        <f t="shared" si="77"/>
        <v>0</v>
      </c>
      <c r="U58" s="1">
        <f t="shared" si="78"/>
        <v>0</v>
      </c>
      <c r="W58" s="12">
        <v>95</v>
      </c>
      <c r="X58" s="1">
        <f t="shared" si="79"/>
        <v>0</v>
      </c>
      <c r="Y58" s="1"/>
      <c r="Z58" s="1"/>
      <c r="AA58" s="52">
        <f t="shared" si="80"/>
        <v>0</v>
      </c>
      <c r="AB58" s="1">
        <f t="shared" si="81"/>
        <v>0</v>
      </c>
      <c r="AC58" s="1">
        <f t="shared" si="82"/>
        <v>0</v>
      </c>
      <c r="AD58" s="13">
        <v>0</v>
      </c>
      <c r="AE58" s="1">
        <f t="shared" si="83"/>
        <v>0</v>
      </c>
      <c r="AF58" s="1">
        <f t="shared" si="84"/>
        <v>0</v>
      </c>
      <c r="AH58" s="12">
        <v>95</v>
      </c>
      <c r="AI58" s="1">
        <f t="shared" si="85"/>
        <v>0</v>
      </c>
      <c r="AJ58" s="1"/>
      <c r="AK58" s="1"/>
      <c r="AL58" s="52">
        <f t="shared" si="86"/>
        <v>0</v>
      </c>
      <c r="AM58" s="1">
        <f t="shared" si="87"/>
        <v>0</v>
      </c>
      <c r="AN58" s="1">
        <f t="shared" si="88"/>
        <v>0</v>
      </c>
      <c r="AO58" s="13">
        <v>0</v>
      </c>
      <c r="AP58" s="1">
        <f t="shared" si="89"/>
        <v>0</v>
      </c>
      <c r="AQ58" s="1">
        <f t="shared" si="90"/>
        <v>0</v>
      </c>
      <c r="AS58" s="12">
        <v>95</v>
      </c>
      <c r="AT58" s="1">
        <f t="shared" si="91"/>
        <v>0</v>
      </c>
      <c r="AU58" s="1"/>
      <c r="AV58" s="1"/>
      <c r="AW58" s="52">
        <f t="shared" si="92"/>
        <v>0</v>
      </c>
      <c r="AX58" s="1">
        <f t="shared" si="93"/>
        <v>0</v>
      </c>
      <c r="AY58" s="1">
        <f t="shared" si="94"/>
        <v>0</v>
      </c>
      <c r="AZ58" s="13">
        <v>0</v>
      </c>
      <c r="BA58" s="1">
        <f t="shared" si="95"/>
        <v>0</v>
      </c>
      <c r="BB58" s="1">
        <f t="shared" si="96"/>
        <v>0</v>
      </c>
      <c r="BD58" s="12">
        <v>95</v>
      </c>
      <c r="BE58" s="1">
        <f t="shared" si="97"/>
        <v>0</v>
      </c>
      <c r="BF58" s="1"/>
      <c r="BG58" s="1"/>
      <c r="BH58" s="52">
        <f t="shared" si="98"/>
        <v>0</v>
      </c>
      <c r="BI58" s="1">
        <f t="shared" si="99"/>
        <v>0</v>
      </c>
      <c r="BJ58" s="1">
        <f t="shared" si="100"/>
        <v>0</v>
      </c>
      <c r="BK58" s="13">
        <v>0</v>
      </c>
      <c r="BL58" s="1">
        <f t="shared" si="101"/>
        <v>0</v>
      </c>
      <c r="BM58" s="1">
        <f t="shared" si="102"/>
        <v>0</v>
      </c>
      <c r="BN58" s="10"/>
      <c r="BO58" s="12">
        <v>95</v>
      </c>
      <c r="BP58" s="1">
        <f t="shared" si="103"/>
        <v>0</v>
      </c>
      <c r="BQ58" s="1"/>
      <c r="BR58" s="1"/>
      <c r="BS58" s="52">
        <f t="shared" si="104"/>
        <v>0</v>
      </c>
      <c r="BT58" s="1">
        <f t="shared" si="105"/>
        <v>0</v>
      </c>
      <c r="BU58" s="1">
        <f t="shared" si="106"/>
        <v>0</v>
      </c>
      <c r="BV58" s="13">
        <v>0</v>
      </c>
      <c r="BW58" s="1">
        <f t="shared" si="107"/>
        <v>0</v>
      </c>
      <c r="BX58" s="1">
        <f t="shared" si="108"/>
        <v>0</v>
      </c>
      <c r="BY58" s="10"/>
      <c r="BZ58" s="12">
        <v>95</v>
      </c>
      <c r="CA58" s="1">
        <f t="shared" si="109"/>
        <v>0</v>
      </c>
      <c r="CB58" s="1"/>
      <c r="CC58" s="1"/>
      <c r="CD58" s="52">
        <f t="shared" si="110"/>
        <v>0</v>
      </c>
      <c r="CE58" s="1">
        <f t="shared" si="111"/>
        <v>0</v>
      </c>
      <c r="CF58" s="1">
        <f t="shared" si="112"/>
        <v>0</v>
      </c>
      <c r="CG58" s="13">
        <v>0</v>
      </c>
      <c r="CH58" s="1">
        <f t="shared" si="113"/>
        <v>0</v>
      </c>
      <c r="CI58" s="1">
        <f t="shared" si="114"/>
        <v>0</v>
      </c>
      <c r="CJ58" s="10"/>
      <c r="CK58" s="12">
        <v>95</v>
      </c>
      <c r="CL58" s="1">
        <f t="shared" si="115"/>
        <v>0</v>
      </c>
      <c r="CM58" s="1"/>
      <c r="CN58" s="1"/>
      <c r="CO58" s="52">
        <f t="shared" si="116"/>
        <v>0</v>
      </c>
      <c r="CP58" s="1">
        <f t="shared" si="117"/>
        <v>0</v>
      </c>
      <c r="CQ58" s="1">
        <f t="shared" si="118"/>
        <v>0</v>
      </c>
      <c r="CR58" s="13">
        <v>0</v>
      </c>
      <c r="CS58" s="1">
        <f t="shared" si="119"/>
        <v>0</v>
      </c>
      <c r="CT58" s="1">
        <f t="shared" si="120"/>
        <v>0</v>
      </c>
      <c r="CU58" s="10"/>
      <c r="CV58" s="12">
        <v>95</v>
      </c>
      <c r="CW58" s="1">
        <f t="shared" si="121"/>
        <v>0</v>
      </c>
      <c r="CX58" s="1"/>
      <c r="CY58" s="1"/>
      <c r="CZ58" s="52">
        <f t="shared" si="122"/>
        <v>0</v>
      </c>
      <c r="DA58" s="1">
        <f t="shared" si="123"/>
        <v>0</v>
      </c>
      <c r="DB58" s="1">
        <f t="shared" si="124"/>
        <v>0</v>
      </c>
      <c r="DC58" s="13">
        <v>0</v>
      </c>
      <c r="DD58" s="1">
        <f t="shared" si="125"/>
        <v>0</v>
      </c>
      <c r="DE58" s="1">
        <f t="shared" si="126"/>
        <v>0</v>
      </c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</row>
    <row r="59" spans="12:126" ht="15" x14ac:dyDescent="0.25">
      <c r="M59" s="1"/>
      <c r="N59" s="1">
        <f t="shared" si="73"/>
        <v>0</v>
      </c>
      <c r="O59" s="1"/>
      <c r="P59" s="52">
        <f t="shared" si="74"/>
        <v>0</v>
      </c>
      <c r="Q59" s="1">
        <f t="shared" si="75"/>
        <v>0</v>
      </c>
      <c r="R59" s="1">
        <f t="shared" si="76"/>
        <v>0</v>
      </c>
      <c r="S59" s="1"/>
      <c r="T59" s="1">
        <f t="shared" si="77"/>
        <v>0</v>
      </c>
      <c r="U59" s="1">
        <f t="shared" si="78"/>
        <v>0</v>
      </c>
      <c r="X59" s="1">
        <f t="shared" si="79"/>
        <v>0</v>
      </c>
      <c r="Y59" s="1"/>
      <c r="Z59" s="1"/>
      <c r="AA59" s="52">
        <f t="shared" si="80"/>
        <v>0</v>
      </c>
      <c r="AB59" s="1">
        <f t="shared" si="81"/>
        <v>0</v>
      </c>
      <c r="AC59" s="1">
        <f t="shared" si="82"/>
        <v>0</v>
      </c>
      <c r="AD59" s="1"/>
      <c r="AE59" s="1">
        <f t="shared" si="83"/>
        <v>0</v>
      </c>
      <c r="AF59" s="1">
        <f t="shared" si="84"/>
        <v>0</v>
      </c>
      <c r="AI59" s="1">
        <f t="shared" si="85"/>
        <v>0</v>
      </c>
      <c r="AJ59" s="1"/>
      <c r="AK59" s="1"/>
      <c r="AL59" s="52">
        <f t="shared" si="86"/>
        <v>0</v>
      </c>
      <c r="AM59" s="1">
        <f t="shared" si="87"/>
        <v>0</v>
      </c>
      <c r="AN59" s="1">
        <f t="shared" si="88"/>
        <v>0</v>
      </c>
      <c r="AO59" s="1"/>
      <c r="AP59" s="1">
        <f t="shared" si="89"/>
        <v>0</v>
      </c>
      <c r="AQ59" s="1">
        <f t="shared" si="90"/>
        <v>0</v>
      </c>
      <c r="AT59" s="1">
        <f t="shared" si="91"/>
        <v>0</v>
      </c>
      <c r="AU59" s="1"/>
      <c r="AV59" s="1"/>
      <c r="AW59" s="52">
        <f t="shared" si="92"/>
        <v>0</v>
      </c>
      <c r="AX59" s="1">
        <f t="shared" si="93"/>
        <v>0</v>
      </c>
      <c r="AY59" s="1">
        <f t="shared" si="94"/>
        <v>0</v>
      </c>
      <c r="AZ59" s="1"/>
      <c r="BA59" s="1">
        <f t="shared" si="95"/>
        <v>0</v>
      </c>
      <c r="BB59" s="1">
        <f t="shared" si="96"/>
        <v>0</v>
      </c>
      <c r="BE59" s="1">
        <f t="shared" si="97"/>
        <v>0</v>
      </c>
      <c r="BF59" s="1"/>
      <c r="BG59" s="1"/>
      <c r="BH59" s="52">
        <f t="shared" si="98"/>
        <v>0</v>
      </c>
      <c r="BI59" s="1">
        <f t="shared" si="99"/>
        <v>0</v>
      </c>
      <c r="BJ59" s="1">
        <f t="shared" si="100"/>
        <v>0</v>
      </c>
      <c r="BK59" s="1"/>
      <c r="BL59" s="1">
        <f t="shared" si="101"/>
        <v>0</v>
      </c>
      <c r="BM59" s="1">
        <f t="shared" si="102"/>
        <v>0</v>
      </c>
      <c r="BN59" s="10"/>
      <c r="BP59" s="1">
        <f t="shared" si="103"/>
        <v>0</v>
      </c>
      <c r="BQ59" s="1"/>
      <c r="BR59" s="1"/>
      <c r="BS59" s="52">
        <f t="shared" si="104"/>
        <v>0</v>
      </c>
      <c r="BT59" s="1">
        <f t="shared" si="105"/>
        <v>0</v>
      </c>
      <c r="BU59" s="1">
        <f t="shared" si="106"/>
        <v>0</v>
      </c>
      <c r="BV59" s="1"/>
      <c r="BW59" s="1">
        <f t="shared" si="107"/>
        <v>0</v>
      </c>
      <c r="BX59" s="1">
        <f t="shared" si="108"/>
        <v>0</v>
      </c>
      <c r="BY59" s="10"/>
      <c r="CA59" s="1">
        <f t="shared" si="109"/>
        <v>0</v>
      </c>
      <c r="CB59" s="1"/>
      <c r="CC59" s="1"/>
      <c r="CD59" s="52">
        <f t="shared" si="110"/>
        <v>0</v>
      </c>
      <c r="CE59" s="1">
        <f t="shared" si="111"/>
        <v>0</v>
      </c>
      <c r="CF59" s="1">
        <f t="shared" si="112"/>
        <v>0</v>
      </c>
      <c r="CG59" s="1"/>
      <c r="CH59" s="1">
        <f t="shared" si="113"/>
        <v>0</v>
      </c>
      <c r="CI59" s="1">
        <f t="shared" si="114"/>
        <v>0</v>
      </c>
      <c r="CJ59" s="10"/>
      <c r="CL59" s="1">
        <f t="shared" si="115"/>
        <v>0</v>
      </c>
      <c r="CM59" s="1"/>
      <c r="CN59" s="1"/>
      <c r="CO59" s="52">
        <f t="shared" si="116"/>
        <v>0</v>
      </c>
      <c r="CP59" s="1">
        <f t="shared" si="117"/>
        <v>0</v>
      </c>
      <c r="CQ59" s="1">
        <f t="shared" si="118"/>
        <v>0</v>
      </c>
      <c r="CR59" s="1"/>
      <c r="CS59" s="1">
        <f t="shared" si="119"/>
        <v>0</v>
      </c>
      <c r="CT59" s="1">
        <f t="shared" si="120"/>
        <v>0</v>
      </c>
      <c r="CU59" s="10"/>
      <c r="CW59" s="1">
        <f t="shared" si="121"/>
        <v>0</v>
      </c>
      <c r="CX59" s="1"/>
      <c r="CY59" s="1"/>
      <c r="CZ59" s="52">
        <f t="shared" si="122"/>
        <v>0</v>
      </c>
      <c r="DA59" s="1">
        <f t="shared" si="123"/>
        <v>0</v>
      </c>
      <c r="DB59" s="1">
        <f t="shared" si="124"/>
        <v>0</v>
      </c>
      <c r="DC59" s="1"/>
      <c r="DD59" s="1">
        <f t="shared" si="125"/>
        <v>0</v>
      </c>
      <c r="DE59" s="1">
        <f t="shared" si="126"/>
        <v>0</v>
      </c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</row>
    <row r="60" spans="12:126" ht="15" x14ac:dyDescent="0.25">
      <c r="M60" s="1"/>
      <c r="N60" s="1">
        <f t="shared" si="73"/>
        <v>0</v>
      </c>
      <c r="O60" s="1"/>
      <c r="P60" s="52">
        <f t="shared" si="74"/>
        <v>0</v>
      </c>
      <c r="Q60" s="1">
        <f t="shared" si="75"/>
        <v>0</v>
      </c>
      <c r="R60" s="1">
        <f t="shared" si="76"/>
        <v>0</v>
      </c>
      <c r="S60" s="1"/>
      <c r="T60" s="1">
        <f t="shared" si="77"/>
        <v>0</v>
      </c>
      <c r="U60" s="1">
        <f t="shared" si="78"/>
        <v>0</v>
      </c>
      <c r="X60" s="1">
        <f t="shared" si="79"/>
        <v>0</v>
      </c>
      <c r="Y60" s="1"/>
      <c r="Z60" s="1"/>
      <c r="AA60" s="52">
        <f t="shared" si="80"/>
        <v>0</v>
      </c>
      <c r="AB60" s="1">
        <f t="shared" si="81"/>
        <v>0</v>
      </c>
      <c r="AC60" s="1">
        <f t="shared" si="82"/>
        <v>0</v>
      </c>
      <c r="AD60" s="1"/>
      <c r="AE60" s="1">
        <f t="shared" si="83"/>
        <v>0</v>
      </c>
      <c r="AF60" s="1">
        <f t="shared" si="84"/>
        <v>0</v>
      </c>
      <c r="AI60" s="1">
        <f t="shared" si="85"/>
        <v>0</v>
      </c>
      <c r="AJ60" s="1"/>
      <c r="AK60" s="1"/>
      <c r="AL60" s="52">
        <f t="shared" si="86"/>
        <v>0</v>
      </c>
      <c r="AM60" s="1">
        <f t="shared" si="87"/>
        <v>0</v>
      </c>
      <c r="AN60" s="1">
        <f t="shared" si="88"/>
        <v>0</v>
      </c>
      <c r="AO60" s="1"/>
      <c r="AP60" s="1">
        <f t="shared" si="89"/>
        <v>0</v>
      </c>
      <c r="AQ60" s="1">
        <f t="shared" si="90"/>
        <v>0</v>
      </c>
      <c r="AT60" s="1">
        <f t="shared" si="91"/>
        <v>0</v>
      </c>
      <c r="AU60" s="1"/>
      <c r="AV60" s="1"/>
      <c r="AW60" s="52">
        <f t="shared" si="92"/>
        <v>0</v>
      </c>
      <c r="AX60" s="1">
        <f t="shared" si="93"/>
        <v>0</v>
      </c>
      <c r="AY60" s="1">
        <f t="shared" si="94"/>
        <v>0</v>
      </c>
      <c r="AZ60" s="1"/>
      <c r="BA60" s="1">
        <f t="shared" si="95"/>
        <v>0</v>
      </c>
      <c r="BB60" s="1">
        <f t="shared" si="96"/>
        <v>0</v>
      </c>
      <c r="BE60" s="1">
        <f t="shared" si="97"/>
        <v>0</v>
      </c>
      <c r="BF60" s="1"/>
      <c r="BG60" s="1"/>
      <c r="BH60" s="52">
        <f t="shared" si="98"/>
        <v>0</v>
      </c>
      <c r="BI60" s="1">
        <f t="shared" si="99"/>
        <v>0</v>
      </c>
      <c r="BJ60" s="1">
        <f t="shared" si="100"/>
        <v>0</v>
      </c>
      <c r="BK60" s="1"/>
      <c r="BL60" s="1">
        <f t="shared" si="101"/>
        <v>0</v>
      </c>
      <c r="BM60" s="1">
        <f t="shared" si="102"/>
        <v>0</v>
      </c>
      <c r="BN60" s="10"/>
      <c r="BP60" s="1">
        <f t="shared" si="103"/>
        <v>0</v>
      </c>
      <c r="BQ60" s="1"/>
      <c r="BR60" s="1"/>
      <c r="BS60" s="52">
        <f t="shared" si="104"/>
        <v>0</v>
      </c>
      <c r="BT60" s="1">
        <f t="shared" si="105"/>
        <v>0</v>
      </c>
      <c r="BU60" s="1">
        <f t="shared" si="106"/>
        <v>0</v>
      </c>
      <c r="BV60" s="1"/>
      <c r="BW60" s="1">
        <f t="shared" si="107"/>
        <v>0</v>
      </c>
      <c r="BX60" s="1">
        <f t="shared" si="108"/>
        <v>0</v>
      </c>
      <c r="BY60" s="10"/>
      <c r="CA60" s="1">
        <f t="shared" si="109"/>
        <v>0</v>
      </c>
      <c r="CB60" s="1"/>
      <c r="CC60" s="1"/>
      <c r="CD60" s="52">
        <f t="shared" si="110"/>
        <v>0</v>
      </c>
      <c r="CE60" s="1">
        <f t="shared" si="111"/>
        <v>0</v>
      </c>
      <c r="CF60" s="1">
        <f t="shared" si="112"/>
        <v>0</v>
      </c>
      <c r="CG60" s="1"/>
      <c r="CH60" s="1">
        <f t="shared" si="113"/>
        <v>0</v>
      </c>
      <c r="CI60" s="1">
        <f t="shared" si="114"/>
        <v>0</v>
      </c>
      <c r="CJ60" s="10"/>
      <c r="CL60" s="1">
        <f t="shared" si="115"/>
        <v>0</v>
      </c>
      <c r="CM60" s="1"/>
      <c r="CN60" s="1"/>
      <c r="CO60" s="52">
        <f t="shared" si="116"/>
        <v>0</v>
      </c>
      <c r="CP60" s="1">
        <f t="shared" si="117"/>
        <v>0</v>
      </c>
      <c r="CQ60" s="1">
        <f t="shared" si="118"/>
        <v>0</v>
      </c>
      <c r="CR60" s="1"/>
      <c r="CS60" s="1">
        <f t="shared" si="119"/>
        <v>0</v>
      </c>
      <c r="CT60" s="1">
        <f t="shared" si="120"/>
        <v>0</v>
      </c>
      <c r="CU60" s="10"/>
      <c r="CW60" s="1">
        <f t="shared" si="121"/>
        <v>0</v>
      </c>
      <c r="CX60" s="1"/>
      <c r="CY60" s="1"/>
      <c r="CZ60" s="52">
        <f t="shared" si="122"/>
        <v>0</v>
      </c>
      <c r="DA60" s="1">
        <f t="shared" si="123"/>
        <v>0</v>
      </c>
      <c r="DB60" s="1">
        <f t="shared" si="124"/>
        <v>0</v>
      </c>
      <c r="DC60" s="1"/>
      <c r="DD60" s="1">
        <f t="shared" si="125"/>
        <v>0</v>
      </c>
      <c r="DE60" s="1">
        <f t="shared" si="126"/>
        <v>0</v>
      </c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</row>
    <row r="61" spans="12:126" ht="15" x14ac:dyDescent="0.25">
      <c r="M61" s="1"/>
      <c r="N61" s="1">
        <f t="shared" si="73"/>
        <v>0</v>
      </c>
      <c r="O61" s="1"/>
      <c r="P61" s="52">
        <f t="shared" si="74"/>
        <v>0</v>
      </c>
      <c r="Q61" s="1">
        <f t="shared" si="75"/>
        <v>0</v>
      </c>
      <c r="R61" s="1">
        <f t="shared" si="76"/>
        <v>0</v>
      </c>
      <c r="S61" s="1"/>
      <c r="T61" s="1">
        <f t="shared" si="77"/>
        <v>0</v>
      </c>
      <c r="U61" s="1">
        <f t="shared" si="78"/>
        <v>0</v>
      </c>
      <c r="X61" s="1">
        <f t="shared" si="79"/>
        <v>0</v>
      </c>
      <c r="Y61" s="1"/>
      <c r="Z61" s="1"/>
      <c r="AA61" s="52">
        <f t="shared" si="80"/>
        <v>0</v>
      </c>
      <c r="AB61" s="1">
        <f t="shared" si="81"/>
        <v>0</v>
      </c>
      <c r="AC61" s="1">
        <f t="shared" si="82"/>
        <v>0</v>
      </c>
      <c r="AD61" s="1"/>
      <c r="AE61" s="1">
        <f t="shared" si="83"/>
        <v>0</v>
      </c>
      <c r="AF61" s="1">
        <f t="shared" si="84"/>
        <v>0</v>
      </c>
      <c r="AI61" s="1">
        <f t="shared" si="85"/>
        <v>0</v>
      </c>
      <c r="AJ61" s="1"/>
      <c r="AK61" s="1"/>
      <c r="AL61" s="52">
        <f t="shared" si="86"/>
        <v>0</v>
      </c>
      <c r="AM61" s="1">
        <f t="shared" si="87"/>
        <v>0</v>
      </c>
      <c r="AN61" s="1">
        <f t="shared" si="88"/>
        <v>0</v>
      </c>
      <c r="AO61" s="1"/>
      <c r="AP61" s="1">
        <f t="shared" si="89"/>
        <v>0</v>
      </c>
      <c r="AQ61" s="1">
        <f t="shared" si="90"/>
        <v>0</v>
      </c>
      <c r="AT61" s="1">
        <f t="shared" si="91"/>
        <v>0</v>
      </c>
      <c r="AU61" s="1"/>
      <c r="AV61" s="1"/>
      <c r="AW61" s="52">
        <f t="shared" si="92"/>
        <v>0</v>
      </c>
      <c r="AX61" s="1">
        <f t="shared" si="93"/>
        <v>0</v>
      </c>
      <c r="AY61" s="1">
        <f t="shared" si="94"/>
        <v>0</v>
      </c>
      <c r="AZ61" s="1"/>
      <c r="BA61" s="1">
        <f t="shared" si="95"/>
        <v>0</v>
      </c>
      <c r="BB61" s="1">
        <f t="shared" si="96"/>
        <v>0</v>
      </c>
      <c r="BE61" s="1">
        <f t="shared" si="97"/>
        <v>0</v>
      </c>
      <c r="BF61" s="1"/>
      <c r="BG61" s="1"/>
      <c r="BH61" s="52">
        <f t="shared" si="98"/>
        <v>0</v>
      </c>
      <c r="BI61" s="1">
        <f t="shared" si="99"/>
        <v>0</v>
      </c>
      <c r="BJ61" s="1">
        <f t="shared" si="100"/>
        <v>0</v>
      </c>
      <c r="BK61" s="1"/>
      <c r="BL61" s="1">
        <f t="shared" si="101"/>
        <v>0</v>
      </c>
      <c r="BM61" s="1">
        <f t="shared" si="102"/>
        <v>0</v>
      </c>
      <c r="BN61" s="10"/>
      <c r="BP61" s="1">
        <f t="shared" si="103"/>
        <v>0</v>
      </c>
      <c r="BQ61" s="1"/>
      <c r="BR61" s="1"/>
      <c r="BS61" s="52">
        <f t="shared" si="104"/>
        <v>0</v>
      </c>
      <c r="BT61" s="1">
        <f t="shared" si="105"/>
        <v>0</v>
      </c>
      <c r="BU61" s="1">
        <f t="shared" si="106"/>
        <v>0</v>
      </c>
      <c r="BV61" s="1"/>
      <c r="BW61" s="1">
        <f t="shared" si="107"/>
        <v>0</v>
      </c>
      <c r="BX61" s="1">
        <f t="shared" si="108"/>
        <v>0</v>
      </c>
      <c r="BY61" s="10"/>
      <c r="CA61" s="1">
        <f t="shared" si="109"/>
        <v>0</v>
      </c>
      <c r="CB61" s="1"/>
      <c r="CC61" s="1"/>
      <c r="CD61" s="52">
        <f t="shared" si="110"/>
        <v>0</v>
      </c>
      <c r="CE61" s="1">
        <f t="shared" si="111"/>
        <v>0</v>
      </c>
      <c r="CF61" s="1">
        <f t="shared" si="112"/>
        <v>0</v>
      </c>
      <c r="CG61" s="1"/>
      <c r="CH61" s="1">
        <f t="shared" si="113"/>
        <v>0</v>
      </c>
      <c r="CI61" s="1">
        <f t="shared" si="114"/>
        <v>0</v>
      </c>
      <c r="CJ61" s="10"/>
      <c r="CL61" s="1">
        <f t="shared" si="115"/>
        <v>0</v>
      </c>
      <c r="CM61" s="1"/>
      <c r="CN61" s="1"/>
      <c r="CO61" s="52">
        <f t="shared" si="116"/>
        <v>0</v>
      </c>
      <c r="CP61" s="1">
        <f t="shared" si="117"/>
        <v>0</v>
      </c>
      <c r="CQ61" s="1">
        <f t="shared" si="118"/>
        <v>0</v>
      </c>
      <c r="CR61" s="1"/>
      <c r="CS61" s="1">
        <f t="shared" si="119"/>
        <v>0</v>
      </c>
      <c r="CT61" s="1">
        <f t="shared" si="120"/>
        <v>0</v>
      </c>
      <c r="CU61" s="10"/>
      <c r="CW61" s="1">
        <f t="shared" si="121"/>
        <v>0</v>
      </c>
      <c r="CX61" s="1"/>
      <c r="CY61" s="1"/>
      <c r="CZ61" s="52">
        <f t="shared" si="122"/>
        <v>0</v>
      </c>
      <c r="DA61" s="1">
        <f t="shared" si="123"/>
        <v>0</v>
      </c>
      <c r="DB61" s="1">
        <f t="shared" si="124"/>
        <v>0</v>
      </c>
      <c r="DC61" s="1"/>
      <c r="DD61" s="1">
        <f t="shared" si="125"/>
        <v>0</v>
      </c>
      <c r="DE61" s="1">
        <f t="shared" si="126"/>
        <v>0</v>
      </c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</row>
    <row r="62" spans="12:126" ht="15.75" thickBot="1" x14ac:dyDescent="0.3">
      <c r="M62" s="3">
        <f>SUM(M37:M61)</f>
        <v>0</v>
      </c>
      <c r="N62" s="3">
        <f>SUM(N37:N61)</f>
        <v>1500000</v>
      </c>
      <c r="O62" s="3">
        <f t="shared" ref="O62:U62" si="127">SUM(O37:O61)</f>
        <v>0</v>
      </c>
      <c r="P62" s="3">
        <f t="shared" si="127"/>
        <v>1500000</v>
      </c>
      <c r="Q62" s="3">
        <f t="shared" si="127"/>
        <v>750000</v>
      </c>
      <c r="R62" s="3">
        <f t="shared" si="127"/>
        <v>750000</v>
      </c>
      <c r="S62" s="1"/>
      <c r="T62" s="3">
        <f t="shared" si="127"/>
        <v>-150000</v>
      </c>
      <c r="U62" s="3">
        <f t="shared" si="127"/>
        <v>1350000</v>
      </c>
      <c r="X62" s="3">
        <f>SUM(X37:X61)</f>
        <v>1350000</v>
      </c>
      <c r="Y62" s="3">
        <f>SUM(Y37:Y61)</f>
        <v>0</v>
      </c>
      <c r="Z62" s="3">
        <f t="shared" ref="Z62:AC62" si="128">SUM(Z37:Z61)</f>
        <v>0</v>
      </c>
      <c r="AA62" s="3">
        <f t="shared" si="128"/>
        <v>0</v>
      </c>
      <c r="AB62" s="3">
        <f t="shared" si="128"/>
        <v>0</v>
      </c>
      <c r="AC62" s="3">
        <f t="shared" si="128"/>
        <v>1350000</v>
      </c>
      <c r="AD62" s="1"/>
      <c r="AE62" s="3">
        <f t="shared" ref="AE62:AF62" si="129">SUM(AE37:AE61)</f>
        <v>-270000</v>
      </c>
      <c r="AF62" s="3">
        <f t="shared" si="129"/>
        <v>1080000</v>
      </c>
      <c r="AI62" s="3">
        <f>SUM(AI37:AI61)</f>
        <v>1080000</v>
      </c>
      <c r="AJ62" s="3">
        <f>SUM(AJ37:AJ61)</f>
        <v>0</v>
      </c>
      <c r="AK62" s="3">
        <f t="shared" ref="AK62:AN62" si="130">SUM(AK37:AK61)</f>
        <v>0</v>
      </c>
      <c r="AL62" s="3">
        <f t="shared" si="130"/>
        <v>0</v>
      </c>
      <c r="AM62" s="3">
        <f t="shared" si="130"/>
        <v>0</v>
      </c>
      <c r="AN62" s="3">
        <f t="shared" si="130"/>
        <v>1080000</v>
      </c>
      <c r="AO62" s="1"/>
      <c r="AP62" s="3">
        <f t="shared" ref="AP62:AQ62" si="131">SUM(AP37:AP61)</f>
        <v>-216000</v>
      </c>
      <c r="AQ62" s="3">
        <f t="shared" si="131"/>
        <v>864000</v>
      </c>
      <c r="AT62" s="3">
        <f>SUM(AT37:AT61)</f>
        <v>864000</v>
      </c>
      <c r="AU62" s="3">
        <f>SUM(AU37:AU61)</f>
        <v>0</v>
      </c>
      <c r="AV62" s="3">
        <f t="shared" ref="AV62:AY62" si="132">SUM(AV37:AV61)</f>
        <v>0</v>
      </c>
      <c r="AW62" s="3">
        <f t="shared" si="132"/>
        <v>0</v>
      </c>
      <c r="AX62" s="3">
        <f t="shared" si="132"/>
        <v>0</v>
      </c>
      <c r="AY62" s="3">
        <f t="shared" si="132"/>
        <v>864000</v>
      </c>
      <c r="AZ62" s="1"/>
      <c r="BA62" s="3">
        <f t="shared" ref="BA62:BB62" si="133">SUM(BA37:BA61)</f>
        <v>-172800</v>
      </c>
      <c r="BB62" s="3">
        <f t="shared" si="133"/>
        <v>691200</v>
      </c>
      <c r="BE62" s="3">
        <f>SUM(BE37:BE61)</f>
        <v>691200</v>
      </c>
      <c r="BF62" s="3">
        <f>SUM(BF37:BF61)</f>
        <v>0</v>
      </c>
      <c r="BG62" s="3">
        <f t="shared" ref="BG62:BJ62" si="134">SUM(BG37:BG61)</f>
        <v>0</v>
      </c>
      <c r="BH62" s="3">
        <f t="shared" si="134"/>
        <v>0</v>
      </c>
      <c r="BI62" s="3">
        <f t="shared" si="134"/>
        <v>0</v>
      </c>
      <c r="BJ62" s="3">
        <f t="shared" si="134"/>
        <v>691200</v>
      </c>
      <c r="BK62" s="1"/>
      <c r="BL62" s="3">
        <f t="shared" ref="BL62:BM62" si="135">SUM(BL37:BL61)</f>
        <v>-138240</v>
      </c>
      <c r="BM62" s="3">
        <f t="shared" si="135"/>
        <v>552960</v>
      </c>
      <c r="BN62" s="10"/>
      <c r="BP62" s="3">
        <f>SUM(BP37:BP61)</f>
        <v>552960</v>
      </c>
      <c r="BQ62" s="3">
        <f>SUM(BQ37:BQ61)</f>
        <v>0</v>
      </c>
      <c r="BR62" s="3">
        <f t="shared" ref="BR62:BU62" si="136">SUM(BR37:BR61)</f>
        <v>0</v>
      </c>
      <c r="BS62" s="3">
        <f t="shared" si="136"/>
        <v>0</v>
      </c>
      <c r="BT62" s="3">
        <f t="shared" si="136"/>
        <v>0</v>
      </c>
      <c r="BU62" s="3">
        <f t="shared" si="136"/>
        <v>552960</v>
      </c>
      <c r="BV62" s="1"/>
      <c r="BW62" s="3">
        <f t="shared" ref="BW62:BX62" si="137">SUM(BW37:BW61)</f>
        <v>-110592</v>
      </c>
      <c r="BX62" s="3">
        <f t="shared" si="137"/>
        <v>442368</v>
      </c>
      <c r="BY62" s="10"/>
      <c r="CA62" s="3">
        <f>SUM(CA37:CA61)</f>
        <v>442368</v>
      </c>
      <c r="CB62" s="3">
        <f>SUM(CB37:CB61)</f>
        <v>0</v>
      </c>
      <c r="CC62" s="3">
        <f t="shared" ref="CC62:CF62" si="138">SUM(CC37:CC61)</f>
        <v>0</v>
      </c>
      <c r="CD62" s="3">
        <f t="shared" si="138"/>
        <v>0</v>
      </c>
      <c r="CE62" s="3">
        <f t="shared" si="138"/>
        <v>0</v>
      </c>
      <c r="CF62" s="3">
        <f t="shared" si="138"/>
        <v>442368</v>
      </c>
      <c r="CG62" s="1"/>
      <c r="CH62" s="3">
        <f t="shared" ref="CH62:CI62" si="139">SUM(CH37:CH61)</f>
        <v>-88473.600000000006</v>
      </c>
      <c r="CI62" s="3">
        <f t="shared" si="139"/>
        <v>353894.40000000002</v>
      </c>
      <c r="CJ62" s="10"/>
      <c r="CL62" s="3">
        <f>SUM(CL37:CL61)</f>
        <v>353894.40000000002</v>
      </c>
      <c r="CM62" s="3">
        <f>SUM(CM37:CM61)</f>
        <v>0</v>
      </c>
      <c r="CN62" s="3">
        <f t="shared" ref="CN62:CQ62" si="140">SUM(CN37:CN61)</f>
        <v>0</v>
      </c>
      <c r="CO62" s="3">
        <f t="shared" si="140"/>
        <v>0</v>
      </c>
      <c r="CP62" s="3">
        <f t="shared" si="140"/>
        <v>0</v>
      </c>
      <c r="CQ62" s="3">
        <f t="shared" si="140"/>
        <v>353894.40000000002</v>
      </c>
      <c r="CR62" s="1"/>
      <c r="CS62" s="3">
        <f t="shared" ref="CS62:CT62" si="141">SUM(CS37:CS61)</f>
        <v>-70778.880000000005</v>
      </c>
      <c r="CT62" s="3">
        <f t="shared" si="141"/>
        <v>283115.52000000002</v>
      </c>
      <c r="CU62" s="10"/>
      <c r="CW62" s="3">
        <f>SUM(CW37:CW61)</f>
        <v>283115.52000000002</v>
      </c>
      <c r="CX62" s="3">
        <f>SUM(CX37:CX61)</f>
        <v>0</v>
      </c>
      <c r="CY62" s="3">
        <f t="shared" ref="CY62:DB62" si="142">SUM(CY37:CY61)</f>
        <v>0</v>
      </c>
      <c r="CZ62" s="3">
        <f t="shared" si="142"/>
        <v>0</v>
      </c>
      <c r="DA62" s="3">
        <f t="shared" si="142"/>
        <v>0</v>
      </c>
      <c r="DB62" s="3">
        <f t="shared" si="142"/>
        <v>283115.52000000002</v>
      </c>
      <c r="DC62" s="1"/>
      <c r="DD62" s="3">
        <f t="shared" ref="DD62:DE62" si="143">SUM(DD37:DD61)</f>
        <v>-56623.104000000007</v>
      </c>
      <c r="DE62" s="3">
        <f t="shared" si="143"/>
        <v>226492.41600000003</v>
      </c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</row>
    <row r="63" spans="12:126" ht="15.75" thickTop="1" x14ac:dyDescent="0.25"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</row>
    <row r="64" spans="12:126" ht="15" x14ac:dyDescent="0.25"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</row>
    <row r="65" spans="12:126" ht="15" x14ac:dyDescent="0.25">
      <c r="L65" s="10"/>
      <c r="M65" s="10"/>
      <c r="N65" s="10"/>
      <c r="O65" s="10"/>
      <c r="P65" s="10"/>
      <c r="Q65" s="10"/>
      <c r="R65" s="10"/>
      <c r="S65" s="10"/>
      <c r="T65" s="54">
        <f>+T30-T62</f>
        <v>-150000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54">
        <f>+AE30-AE62</f>
        <v>30000</v>
      </c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54">
        <f>+AP30-AP62</f>
        <v>24000</v>
      </c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54">
        <f>+BA30-BA62</f>
        <v>19200</v>
      </c>
      <c r="BB65" s="54"/>
      <c r="BC65" s="10"/>
      <c r="BD65" s="10"/>
      <c r="BE65" s="10"/>
      <c r="BF65" s="10"/>
      <c r="BG65" s="10"/>
      <c r="BH65" s="10"/>
      <c r="BI65" s="10"/>
      <c r="BJ65" s="10"/>
      <c r="BK65" s="10"/>
      <c r="BL65" s="54">
        <f>+BL30-BL62</f>
        <v>15360</v>
      </c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54">
        <f>+BW30-BW62</f>
        <v>12288</v>
      </c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54">
        <f>+CH30-CH62</f>
        <v>9830.3999999999942</v>
      </c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54">
        <f>+CS30-CS62</f>
        <v>7864.320000000007</v>
      </c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54">
        <f>+DD30-DD62</f>
        <v>6291.4560000000056</v>
      </c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</row>
    <row r="66" spans="12:126" ht="15" x14ac:dyDescent="0.25"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</row>
    <row r="67" spans="12:126" ht="15" x14ac:dyDescent="0.25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</row>
    <row r="68" spans="12:126" ht="15" x14ac:dyDescent="0.25"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</row>
    <row r="69" spans="12:126" ht="15" x14ac:dyDescent="0.25">
      <c r="L69" s="12">
        <v>1</v>
      </c>
      <c r="M69" s="10"/>
      <c r="N69" s="10"/>
      <c r="O69" s="10"/>
      <c r="P69" s="10"/>
      <c r="Q69" s="10"/>
      <c r="R69" s="10"/>
      <c r="S69" s="10"/>
      <c r="T69" s="54">
        <f>T5-T37</f>
        <v>0</v>
      </c>
      <c r="U69" s="10"/>
      <c r="V69" s="10"/>
      <c r="W69" s="12">
        <v>1</v>
      </c>
      <c r="X69" s="10"/>
      <c r="Y69" s="10"/>
      <c r="Z69" s="10"/>
      <c r="AA69" s="10"/>
      <c r="AB69" s="10"/>
      <c r="AC69" s="10"/>
      <c r="AD69" s="10"/>
      <c r="AE69" s="54">
        <f>AE5-AE37</f>
        <v>0</v>
      </c>
      <c r="AF69" s="10"/>
      <c r="AG69" s="10"/>
      <c r="AH69" s="12">
        <v>1</v>
      </c>
      <c r="AI69" s="10"/>
      <c r="AJ69" s="10"/>
      <c r="AK69" s="10"/>
      <c r="AL69" s="10"/>
      <c r="AM69" s="10"/>
      <c r="AN69" s="10"/>
      <c r="AO69" s="10"/>
      <c r="AP69" s="54">
        <f>AP5-AP37</f>
        <v>0</v>
      </c>
      <c r="AQ69" s="10"/>
      <c r="AR69" s="10"/>
      <c r="AS69" s="12">
        <v>1</v>
      </c>
      <c r="AT69" s="10"/>
      <c r="AU69" s="10"/>
      <c r="AV69" s="10"/>
      <c r="AW69" s="10"/>
      <c r="AX69" s="10"/>
      <c r="AY69" s="10"/>
      <c r="AZ69" s="10"/>
      <c r="BA69" s="54">
        <f>BA5-BA37</f>
        <v>0</v>
      </c>
      <c r="BB69" s="10"/>
      <c r="BC69" s="10"/>
      <c r="BD69" s="12">
        <v>1</v>
      </c>
      <c r="BE69" s="10"/>
      <c r="BF69" s="10"/>
      <c r="BG69" s="10"/>
      <c r="BH69" s="10"/>
      <c r="BI69" s="10"/>
      <c r="BJ69" s="10"/>
      <c r="BK69" s="10"/>
      <c r="BL69" s="54">
        <f>BL5-BL37</f>
        <v>0</v>
      </c>
      <c r="BM69" s="10"/>
      <c r="BN69" s="10"/>
      <c r="BO69" s="12">
        <v>1</v>
      </c>
      <c r="BP69" s="10"/>
      <c r="BQ69" s="10"/>
      <c r="BR69" s="10"/>
      <c r="BS69" s="10"/>
      <c r="BT69" s="10"/>
      <c r="BU69" s="10"/>
      <c r="BV69" s="10"/>
      <c r="BW69" s="54">
        <f>BW5-BW37</f>
        <v>0</v>
      </c>
      <c r="BX69" s="10"/>
      <c r="BY69" s="10"/>
      <c r="BZ69" s="12">
        <v>1</v>
      </c>
      <c r="CA69" s="10"/>
      <c r="CB69" s="10"/>
      <c r="CC69" s="10"/>
      <c r="CD69" s="10"/>
      <c r="CE69" s="10"/>
      <c r="CF69" s="10"/>
      <c r="CG69" s="10"/>
      <c r="CH69" s="54">
        <f>CH5-CH37</f>
        <v>0</v>
      </c>
      <c r="CI69" s="10"/>
      <c r="CJ69" s="10"/>
      <c r="CK69" s="12">
        <v>1</v>
      </c>
      <c r="CL69" s="10"/>
      <c r="CM69" s="10"/>
      <c r="CN69" s="10"/>
      <c r="CO69" s="10"/>
      <c r="CP69" s="10"/>
      <c r="CQ69" s="10"/>
      <c r="CR69" s="10"/>
      <c r="CS69" s="54">
        <f>CS5-CS37</f>
        <v>0</v>
      </c>
      <c r="CT69" s="10"/>
      <c r="CU69" s="10"/>
      <c r="CV69" s="12">
        <v>1</v>
      </c>
      <c r="CW69" s="10"/>
      <c r="CX69" s="10"/>
      <c r="CY69" s="10"/>
      <c r="CZ69" s="10"/>
      <c r="DA69" s="10"/>
      <c r="DB69" s="10"/>
      <c r="DC69" s="10"/>
      <c r="DD69" s="54">
        <f>DD5-DD37</f>
        <v>0</v>
      </c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</row>
    <row r="70" spans="12:126" ht="15" x14ac:dyDescent="0.25">
      <c r="L70" s="12" t="s">
        <v>50</v>
      </c>
      <c r="M70" s="10"/>
      <c r="N70" s="10"/>
      <c r="O70" s="10"/>
      <c r="P70" s="10"/>
      <c r="Q70" s="10"/>
      <c r="R70" s="10"/>
      <c r="S70" s="10"/>
      <c r="T70" s="54">
        <f t="shared" ref="T70:T90" si="144">T6-T38</f>
        <v>0</v>
      </c>
      <c r="U70" s="10"/>
      <c r="V70" s="10"/>
      <c r="W70" s="12" t="s">
        <v>50</v>
      </c>
      <c r="X70" s="10"/>
      <c r="Y70" s="10"/>
      <c r="Z70" s="10"/>
      <c r="AA70" s="10"/>
      <c r="AB70" s="10"/>
      <c r="AC70" s="10"/>
      <c r="AD70" s="10"/>
      <c r="AE70" s="54">
        <f t="shared" ref="AE70:AE90" si="145">AE6-AE38</f>
        <v>0</v>
      </c>
      <c r="AF70" s="10"/>
      <c r="AG70" s="10"/>
      <c r="AH70" s="12" t="s">
        <v>50</v>
      </c>
      <c r="AI70" s="10"/>
      <c r="AJ70" s="10"/>
      <c r="AK70" s="10"/>
      <c r="AL70" s="10"/>
      <c r="AM70" s="10"/>
      <c r="AN70" s="10"/>
      <c r="AO70" s="10"/>
      <c r="AP70" s="54">
        <f t="shared" ref="AP70:AP90" si="146">AP6-AP38</f>
        <v>0</v>
      </c>
      <c r="AQ70" s="10"/>
      <c r="AR70" s="10"/>
      <c r="AS70" s="12" t="s">
        <v>50</v>
      </c>
      <c r="AT70" s="10"/>
      <c r="AU70" s="10"/>
      <c r="AV70" s="10"/>
      <c r="AW70" s="10"/>
      <c r="AX70" s="10"/>
      <c r="AY70" s="10"/>
      <c r="AZ70" s="10"/>
      <c r="BA70" s="54">
        <f t="shared" ref="BA70:BA90" si="147">BA6-BA38</f>
        <v>0</v>
      </c>
      <c r="BB70" s="10"/>
      <c r="BC70" s="10"/>
      <c r="BD70" s="12" t="s">
        <v>50</v>
      </c>
      <c r="BE70" s="10"/>
      <c r="BF70" s="10"/>
      <c r="BG70" s="10"/>
      <c r="BH70" s="10"/>
      <c r="BI70" s="10"/>
      <c r="BJ70" s="10"/>
      <c r="BK70" s="10"/>
      <c r="BL70" s="54">
        <f t="shared" ref="BL70:BL90" si="148">BL6-BL38</f>
        <v>0</v>
      </c>
      <c r="BM70" s="10"/>
      <c r="BN70" s="10"/>
      <c r="BO70" s="12" t="s">
        <v>50</v>
      </c>
      <c r="BP70" s="10"/>
      <c r="BQ70" s="10"/>
      <c r="BR70" s="10"/>
      <c r="BS70" s="10"/>
      <c r="BT70" s="10"/>
      <c r="BU70" s="10"/>
      <c r="BV70" s="10"/>
      <c r="BW70" s="54">
        <f t="shared" ref="BW70:BW90" si="149">BW6-BW38</f>
        <v>0</v>
      </c>
      <c r="BX70" s="10"/>
      <c r="BY70" s="10"/>
      <c r="BZ70" s="12" t="s">
        <v>50</v>
      </c>
      <c r="CA70" s="10"/>
      <c r="CB70" s="10"/>
      <c r="CC70" s="10"/>
      <c r="CD70" s="10"/>
      <c r="CE70" s="10"/>
      <c r="CF70" s="10"/>
      <c r="CG70" s="10"/>
      <c r="CH70" s="54">
        <f t="shared" ref="CH70:CH90" si="150">CH6-CH38</f>
        <v>0</v>
      </c>
      <c r="CI70" s="10"/>
      <c r="CJ70" s="10"/>
      <c r="CK70" s="12" t="s">
        <v>50</v>
      </c>
      <c r="CL70" s="10"/>
      <c r="CM70" s="10"/>
      <c r="CN70" s="10"/>
      <c r="CO70" s="10"/>
      <c r="CP70" s="10"/>
      <c r="CQ70" s="10"/>
      <c r="CR70" s="10"/>
      <c r="CS70" s="54">
        <f t="shared" ref="CS70:CS90" si="151">CS6-CS38</f>
        <v>0</v>
      </c>
      <c r="CT70" s="10"/>
      <c r="CU70" s="10"/>
      <c r="CV70" s="12" t="s">
        <v>50</v>
      </c>
      <c r="CW70" s="10"/>
      <c r="CX70" s="10"/>
      <c r="CY70" s="10"/>
      <c r="CZ70" s="10"/>
      <c r="DA70" s="10"/>
      <c r="DB70" s="10"/>
      <c r="DC70" s="10"/>
      <c r="DD70" s="54">
        <f t="shared" ref="DD70:DD90" si="152">DD6-DD38</f>
        <v>0</v>
      </c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</row>
    <row r="71" spans="12:126" ht="15" x14ac:dyDescent="0.25">
      <c r="L71" s="12">
        <v>2</v>
      </c>
      <c r="M71" s="10"/>
      <c r="N71" s="10"/>
      <c r="O71" s="10"/>
      <c r="P71" s="10"/>
      <c r="Q71" s="10"/>
      <c r="R71" s="10"/>
      <c r="S71" s="10"/>
      <c r="T71" s="54">
        <f t="shared" si="144"/>
        <v>0</v>
      </c>
      <c r="U71" s="10"/>
      <c r="V71" s="10"/>
      <c r="W71" s="12">
        <v>2</v>
      </c>
      <c r="X71" s="10"/>
      <c r="Y71" s="10"/>
      <c r="Z71" s="10"/>
      <c r="AA71" s="10"/>
      <c r="AB71" s="10"/>
      <c r="AC71" s="10"/>
      <c r="AD71" s="10"/>
      <c r="AE71" s="54">
        <f t="shared" si="145"/>
        <v>0</v>
      </c>
      <c r="AF71" s="10"/>
      <c r="AG71" s="10"/>
      <c r="AH71" s="12">
        <v>2</v>
      </c>
      <c r="AI71" s="10"/>
      <c r="AJ71" s="10"/>
      <c r="AK71" s="10"/>
      <c r="AL71" s="10"/>
      <c r="AM71" s="10"/>
      <c r="AN71" s="10"/>
      <c r="AO71" s="10"/>
      <c r="AP71" s="54">
        <f t="shared" si="146"/>
        <v>0</v>
      </c>
      <c r="AQ71" s="10"/>
      <c r="AR71" s="10"/>
      <c r="AS71" s="12">
        <v>2</v>
      </c>
      <c r="AT71" s="10"/>
      <c r="AU71" s="10"/>
      <c r="AV71" s="10"/>
      <c r="AW71" s="10"/>
      <c r="AX71" s="10"/>
      <c r="AY71" s="10"/>
      <c r="AZ71" s="10"/>
      <c r="BA71" s="54">
        <f t="shared" si="147"/>
        <v>0</v>
      </c>
      <c r="BB71" s="10"/>
      <c r="BC71" s="10"/>
      <c r="BD71" s="12">
        <v>2</v>
      </c>
      <c r="BE71" s="10"/>
      <c r="BF71" s="10"/>
      <c r="BG71" s="10"/>
      <c r="BH71" s="10"/>
      <c r="BI71" s="10"/>
      <c r="BJ71" s="10"/>
      <c r="BK71" s="10"/>
      <c r="BL71" s="54">
        <f t="shared" si="148"/>
        <v>0</v>
      </c>
      <c r="BM71" s="10"/>
      <c r="BN71" s="10"/>
      <c r="BO71" s="12">
        <v>2</v>
      </c>
      <c r="BP71" s="10"/>
      <c r="BQ71" s="10"/>
      <c r="BR71" s="10"/>
      <c r="BS71" s="10"/>
      <c r="BT71" s="10"/>
      <c r="BU71" s="10"/>
      <c r="BV71" s="10"/>
      <c r="BW71" s="54">
        <f t="shared" si="149"/>
        <v>0</v>
      </c>
      <c r="BX71" s="10"/>
      <c r="BY71" s="10"/>
      <c r="BZ71" s="12">
        <v>2</v>
      </c>
      <c r="CA71" s="10"/>
      <c r="CB71" s="10"/>
      <c r="CC71" s="10"/>
      <c r="CD71" s="10"/>
      <c r="CE71" s="10"/>
      <c r="CF71" s="10"/>
      <c r="CG71" s="10"/>
      <c r="CH71" s="54">
        <f t="shared" si="150"/>
        <v>0</v>
      </c>
      <c r="CI71" s="10"/>
      <c r="CJ71" s="10"/>
      <c r="CK71" s="12">
        <v>2</v>
      </c>
      <c r="CL71" s="10"/>
      <c r="CM71" s="10"/>
      <c r="CN71" s="10"/>
      <c r="CO71" s="10"/>
      <c r="CP71" s="10"/>
      <c r="CQ71" s="10"/>
      <c r="CR71" s="10"/>
      <c r="CS71" s="54">
        <f t="shared" si="151"/>
        <v>0</v>
      </c>
      <c r="CT71" s="10"/>
      <c r="CU71" s="10"/>
      <c r="CV71" s="12">
        <v>2</v>
      </c>
      <c r="CW71" s="10"/>
      <c r="CX71" s="10"/>
      <c r="CY71" s="10"/>
      <c r="CZ71" s="10"/>
      <c r="DA71" s="10"/>
      <c r="DB71" s="10"/>
      <c r="DC71" s="10"/>
      <c r="DD71" s="54">
        <f t="shared" si="152"/>
        <v>0</v>
      </c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</row>
    <row r="72" spans="12:126" ht="15" x14ac:dyDescent="0.25">
      <c r="L72" s="12">
        <v>8</v>
      </c>
      <c r="M72" s="10"/>
      <c r="N72" s="10"/>
      <c r="O72" s="10"/>
      <c r="P72" s="10"/>
      <c r="Q72" s="10"/>
      <c r="R72" s="10"/>
      <c r="S72" s="10"/>
      <c r="T72" s="54">
        <f t="shared" si="144"/>
        <v>-150000</v>
      </c>
      <c r="U72" s="10"/>
      <c r="V72" s="10"/>
      <c r="W72" s="12">
        <v>8</v>
      </c>
      <c r="X72" s="10"/>
      <c r="Y72" s="10"/>
      <c r="Z72" s="10"/>
      <c r="AA72" s="10"/>
      <c r="AB72" s="10"/>
      <c r="AC72" s="10"/>
      <c r="AD72" s="10"/>
      <c r="AE72" s="54">
        <f t="shared" si="145"/>
        <v>30000</v>
      </c>
      <c r="AF72" s="10"/>
      <c r="AG72" s="10"/>
      <c r="AH72" s="12">
        <v>8</v>
      </c>
      <c r="AI72" s="10"/>
      <c r="AJ72" s="10"/>
      <c r="AK72" s="10"/>
      <c r="AL72" s="10"/>
      <c r="AM72" s="10"/>
      <c r="AN72" s="10"/>
      <c r="AO72" s="10"/>
      <c r="AP72" s="54">
        <f t="shared" si="146"/>
        <v>24000</v>
      </c>
      <c r="AQ72" s="10"/>
      <c r="AR72" s="10"/>
      <c r="AS72" s="12">
        <v>8</v>
      </c>
      <c r="AT72" s="10"/>
      <c r="AU72" s="10"/>
      <c r="AV72" s="10"/>
      <c r="AW72" s="10"/>
      <c r="AX72" s="10"/>
      <c r="AY72" s="10"/>
      <c r="AZ72" s="10"/>
      <c r="BA72" s="54">
        <f t="shared" si="147"/>
        <v>19200</v>
      </c>
      <c r="BB72" s="10"/>
      <c r="BC72" s="10"/>
      <c r="BD72" s="12">
        <v>8</v>
      </c>
      <c r="BE72" s="10"/>
      <c r="BF72" s="10"/>
      <c r="BG72" s="10"/>
      <c r="BH72" s="10"/>
      <c r="BI72" s="10"/>
      <c r="BJ72" s="10"/>
      <c r="BK72" s="10"/>
      <c r="BL72" s="54">
        <f t="shared" si="148"/>
        <v>15360</v>
      </c>
      <c r="BM72" s="10"/>
      <c r="BN72" s="10"/>
      <c r="BO72" s="12">
        <v>8</v>
      </c>
      <c r="BP72" s="10"/>
      <c r="BQ72" s="10"/>
      <c r="BR72" s="10"/>
      <c r="BS72" s="10"/>
      <c r="BT72" s="10"/>
      <c r="BU72" s="10"/>
      <c r="BV72" s="10"/>
      <c r="BW72" s="54">
        <f t="shared" si="149"/>
        <v>12288</v>
      </c>
      <c r="BX72" s="10"/>
      <c r="BY72" s="10"/>
      <c r="BZ72" s="12">
        <v>8</v>
      </c>
      <c r="CA72" s="10"/>
      <c r="CB72" s="10"/>
      <c r="CC72" s="10"/>
      <c r="CD72" s="10"/>
      <c r="CE72" s="10"/>
      <c r="CF72" s="10"/>
      <c r="CG72" s="10"/>
      <c r="CH72" s="54">
        <f t="shared" si="150"/>
        <v>9830.3999999999942</v>
      </c>
      <c r="CI72" s="10"/>
      <c r="CJ72" s="10"/>
      <c r="CK72" s="12">
        <v>8</v>
      </c>
      <c r="CL72" s="10"/>
      <c r="CM72" s="10"/>
      <c r="CN72" s="10"/>
      <c r="CO72" s="10"/>
      <c r="CP72" s="10"/>
      <c r="CQ72" s="10"/>
      <c r="CR72" s="10"/>
      <c r="CS72" s="54">
        <f t="shared" si="151"/>
        <v>7864.320000000007</v>
      </c>
      <c r="CT72" s="10"/>
      <c r="CU72" s="10"/>
      <c r="CV72" s="12">
        <v>8</v>
      </c>
      <c r="CW72" s="10"/>
      <c r="CX72" s="10"/>
      <c r="CY72" s="10"/>
      <c r="CZ72" s="10"/>
      <c r="DA72" s="10"/>
      <c r="DB72" s="10"/>
      <c r="DC72" s="10"/>
      <c r="DD72" s="54">
        <f t="shared" si="152"/>
        <v>6291.4560000000056</v>
      </c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</row>
    <row r="73" spans="12:126" ht="15" x14ac:dyDescent="0.25">
      <c r="L73" s="12">
        <v>10</v>
      </c>
      <c r="M73" s="10"/>
      <c r="N73" s="10"/>
      <c r="O73" s="10"/>
      <c r="P73" s="10"/>
      <c r="Q73" s="10"/>
      <c r="R73" s="10"/>
      <c r="S73" s="10"/>
      <c r="T73" s="54">
        <f t="shared" si="144"/>
        <v>0</v>
      </c>
      <c r="U73" s="10"/>
      <c r="V73" s="10"/>
      <c r="W73" s="12">
        <v>10</v>
      </c>
      <c r="X73" s="10"/>
      <c r="Y73" s="10"/>
      <c r="Z73" s="10"/>
      <c r="AA73" s="10"/>
      <c r="AB73" s="10"/>
      <c r="AC73" s="10"/>
      <c r="AD73" s="10"/>
      <c r="AE73" s="54">
        <f t="shared" si="145"/>
        <v>0</v>
      </c>
      <c r="AF73" s="10"/>
      <c r="AG73" s="10"/>
      <c r="AH73" s="12">
        <v>10</v>
      </c>
      <c r="AI73" s="10"/>
      <c r="AJ73" s="10"/>
      <c r="AK73" s="10"/>
      <c r="AL73" s="10"/>
      <c r="AM73" s="10"/>
      <c r="AN73" s="10"/>
      <c r="AO73" s="10"/>
      <c r="AP73" s="54">
        <f t="shared" si="146"/>
        <v>0</v>
      </c>
      <c r="AQ73" s="10"/>
      <c r="AR73" s="10"/>
      <c r="AS73" s="12">
        <v>10</v>
      </c>
      <c r="AT73" s="10"/>
      <c r="AU73" s="10"/>
      <c r="AV73" s="10"/>
      <c r="AW73" s="10"/>
      <c r="AX73" s="10"/>
      <c r="AY73" s="10"/>
      <c r="AZ73" s="10"/>
      <c r="BA73" s="54">
        <f t="shared" si="147"/>
        <v>0</v>
      </c>
      <c r="BB73" s="10"/>
      <c r="BC73" s="10"/>
      <c r="BD73" s="12">
        <v>10</v>
      </c>
      <c r="BE73" s="10"/>
      <c r="BF73" s="10"/>
      <c r="BG73" s="10"/>
      <c r="BH73" s="10"/>
      <c r="BI73" s="10"/>
      <c r="BJ73" s="10"/>
      <c r="BK73" s="10"/>
      <c r="BL73" s="54">
        <f t="shared" si="148"/>
        <v>0</v>
      </c>
      <c r="BM73" s="10"/>
      <c r="BN73" s="10"/>
      <c r="BO73" s="12">
        <v>10</v>
      </c>
      <c r="BP73" s="10"/>
      <c r="BQ73" s="10"/>
      <c r="BR73" s="10"/>
      <c r="BS73" s="10"/>
      <c r="BT73" s="10"/>
      <c r="BU73" s="10"/>
      <c r="BV73" s="10"/>
      <c r="BW73" s="54">
        <f t="shared" si="149"/>
        <v>0</v>
      </c>
      <c r="BX73" s="10"/>
      <c r="BY73" s="10"/>
      <c r="BZ73" s="12">
        <v>10</v>
      </c>
      <c r="CA73" s="10"/>
      <c r="CB73" s="10"/>
      <c r="CC73" s="10"/>
      <c r="CD73" s="10"/>
      <c r="CE73" s="10"/>
      <c r="CF73" s="10"/>
      <c r="CG73" s="10"/>
      <c r="CH73" s="54">
        <f t="shared" si="150"/>
        <v>0</v>
      </c>
      <c r="CI73" s="10"/>
      <c r="CJ73" s="10"/>
      <c r="CK73" s="12">
        <v>10</v>
      </c>
      <c r="CL73" s="10"/>
      <c r="CM73" s="10"/>
      <c r="CN73" s="10"/>
      <c r="CO73" s="10"/>
      <c r="CP73" s="10"/>
      <c r="CQ73" s="10"/>
      <c r="CR73" s="10"/>
      <c r="CS73" s="54">
        <f t="shared" si="151"/>
        <v>0</v>
      </c>
      <c r="CT73" s="10"/>
      <c r="CU73" s="10"/>
      <c r="CV73" s="12">
        <v>10</v>
      </c>
      <c r="CW73" s="10"/>
      <c r="CX73" s="10"/>
      <c r="CY73" s="10"/>
      <c r="CZ73" s="10"/>
      <c r="DA73" s="10"/>
      <c r="DB73" s="10"/>
      <c r="DC73" s="10"/>
      <c r="DD73" s="54">
        <f t="shared" si="152"/>
        <v>0</v>
      </c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</row>
    <row r="74" spans="12:126" ht="15" x14ac:dyDescent="0.25">
      <c r="L74" s="12">
        <v>10.1</v>
      </c>
      <c r="M74" s="10"/>
      <c r="N74" s="10"/>
      <c r="O74" s="10"/>
      <c r="P74" s="10"/>
      <c r="Q74" s="10"/>
      <c r="R74" s="10"/>
      <c r="S74" s="10"/>
      <c r="T74" s="54">
        <f t="shared" si="144"/>
        <v>0</v>
      </c>
      <c r="U74" s="10"/>
      <c r="V74" s="10"/>
      <c r="W74" s="12">
        <v>10.1</v>
      </c>
      <c r="X74" s="10"/>
      <c r="Y74" s="10"/>
      <c r="Z74" s="10"/>
      <c r="AA74" s="10"/>
      <c r="AB74" s="10"/>
      <c r="AC74" s="10"/>
      <c r="AD74" s="10"/>
      <c r="AE74" s="54">
        <f t="shared" si="145"/>
        <v>0</v>
      </c>
      <c r="AF74" s="10"/>
      <c r="AG74" s="10"/>
      <c r="AH74" s="12">
        <v>10.1</v>
      </c>
      <c r="AI74" s="10"/>
      <c r="AJ74" s="10"/>
      <c r="AK74" s="10"/>
      <c r="AL74" s="10"/>
      <c r="AM74" s="10"/>
      <c r="AN74" s="10"/>
      <c r="AO74" s="10"/>
      <c r="AP74" s="54">
        <f t="shared" si="146"/>
        <v>0</v>
      </c>
      <c r="AQ74" s="10"/>
      <c r="AR74" s="10"/>
      <c r="AS74" s="12">
        <v>10.1</v>
      </c>
      <c r="AT74" s="10"/>
      <c r="AU74" s="10"/>
      <c r="AV74" s="10"/>
      <c r="AW74" s="10"/>
      <c r="AX74" s="10"/>
      <c r="AY74" s="10"/>
      <c r="AZ74" s="10"/>
      <c r="BA74" s="54">
        <f t="shared" si="147"/>
        <v>0</v>
      </c>
      <c r="BB74" s="10"/>
      <c r="BC74" s="10"/>
      <c r="BD74" s="12">
        <v>10.1</v>
      </c>
      <c r="BE74" s="10"/>
      <c r="BF74" s="10"/>
      <c r="BG74" s="10"/>
      <c r="BH74" s="10"/>
      <c r="BI74" s="10"/>
      <c r="BJ74" s="10"/>
      <c r="BK74" s="10"/>
      <c r="BL74" s="54">
        <f t="shared" si="148"/>
        <v>0</v>
      </c>
      <c r="BM74" s="10"/>
      <c r="BN74" s="10"/>
      <c r="BO74" s="12">
        <v>10.1</v>
      </c>
      <c r="BP74" s="10"/>
      <c r="BQ74" s="10"/>
      <c r="BR74" s="10"/>
      <c r="BS74" s="10"/>
      <c r="BT74" s="10"/>
      <c r="BU74" s="10"/>
      <c r="BV74" s="10"/>
      <c r="BW74" s="54">
        <f t="shared" si="149"/>
        <v>0</v>
      </c>
      <c r="BX74" s="10"/>
      <c r="BY74" s="10"/>
      <c r="BZ74" s="12">
        <v>10.1</v>
      </c>
      <c r="CA74" s="10"/>
      <c r="CB74" s="10"/>
      <c r="CC74" s="10"/>
      <c r="CD74" s="10"/>
      <c r="CE74" s="10"/>
      <c r="CF74" s="10"/>
      <c r="CG74" s="10"/>
      <c r="CH74" s="54">
        <f t="shared" si="150"/>
        <v>0</v>
      </c>
      <c r="CI74" s="10"/>
      <c r="CJ74" s="10"/>
      <c r="CK74" s="12">
        <v>10.1</v>
      </c>
      <c r="CL74" s="10"/>
      <c r="CM74" s="10"/>
      <c r="CN74" s="10"/>
      <c r="CO74" s="10"/>
      <c r="CP74" s="10"/>
      <c r="CQ74" s="10"/>
      <c r="CR74" s="10"/>
      <c r="CS74" s="54">
        <f t="shared" si="151"/>
        <v>0</v>
      </c>
      <c r="CT74" s="10"/>
      <c r="CU74" s="10"/>
      <c r="CV74" s="12">
        <v>10.1</v>
      </c>
      <c r="CW74" s="10"/>
      <c r="CX74" s="10"/>
      <c r="CY74" s="10"/>
      <c r="CZ74" s="10"/>
      <c r="DA74" s="10"/>
      <c r="DB74" s="10"/>
      <c r="DC74" s="10"/>
      <c r="DD74" s="54">
        <f t="shared" si="152"/>
        <v>0</v>
      </c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</row>
    <row r="75" spans="12:126" ht="15" x14ac:dyDescent="0.25">
      <c r="L75" s="12">
        <v>12</v>
      </c>
      <c r="M75" s="10"/>
      <c r="N75" s="10"/>
      <c r="O75" s="10"/>
      <c r="P75" s="10"/>
      <c r="Q75" s="10"/>
      <c r="R75" s="10"/>
      <c r="S75" s="10"/>
      <c r="T75" s="54">
        <f t="shared" si="144"/>
        <v>0</v>
      </c>
      <c r="U75" s="10"/>
      <c r="V75" s="10"/>
      <c r="W75" s="12">
        <v>12</v>
      </c>
      <c r="X75" s="10"/>
      <c r="Y75" s="10"/>
      <c r="Z75" s="10"/>
      <c r="AA75" s="10"/>
      <c r="AB75" s="10"/>
      <c r="AC75" s="10"/>
      <c r="AD75" s="10"/>
      <c r="AE75" s="54">
        <f t="shared" si="145"/>
        <v>0</v>
      </c>
      <c r="AF75" s="10"/>
      <c r="AG75" s="10"/>
      <c r="AH75" s="12">
        <v>12</v>
      </c>
      <c r="AI75" s="10"/>
      <c r="AJ75" s="10"/>
      <c r="AK75" s="10"/>
      <c r="AL75" s="10"/>
      <c r="AM75" s="10"/>
      <c r="AN75" s="10"/>
      <c r="AO75" s="10"/>
      <c r="AP75" s="54">
        <f t="shared" si="146"/>
        <v>0</v>
      </c>
      <c r="AQ75" s="10"/>
      <c r="AR75" s="10"/>
      <c r="AS75" s="12">
        <v>12</v>
      </c>
      <c r="AT75" s="10"/>
      <c r="AU75" s="10"/>
      <c r="AV75" s="10"/>
      <c r="AW75" s="10"/>
      <c r="AX75" s="10"/>
      <c r="AY75" s="10"/>
      <c r="AZ75" s="10"/>
      <c r="BA75" s="54">
        <f t="shared" si="147"/>
        <v>0</v>
      </c>
      <c r="BB75" s="10"/>
      <c r="BC75" s="10"/>
      <c r="BD75" s="12">
        <v>12</v>
      </c>
      <c r="BE75" s="10"/>
      <c r="BF75" s="10"/>
      <c r="BG75" s="10"/>
      <c r="BH75" s="10"/>
      <c r="BI75" s="10"/>
      <c r="BJ75" s="10"/>
      <c r="BK75" s="10"/>
      <c r="BL75" s="54">
        <f t="shared" si="148"/>
        <v>0</v>
      </c>
      <c r="BM75" s="10"/>
      <c r="BN75" s="10"/>
      <c r="BO75" s="12">
        <v>12</v>
      </c>
      <c r="BP75" s="10"/>
      <c r="BQ75" s="10"/>
      <c r="BR75" s="10"/>
      <c r="BS75" s="10"/>
      <c r="BT75" s="10"/>
      <c r="BU75" s="10"/>
      <c r="BV75" s="10"/>
      <c r="BW75" s="54">
        <f t="shared" si="149"/>
        <v>0</v>
      </c>
      <c r="BX75" s="10"/>
      <c r="BY75" s="10"/>
      <c r="BZ75" s="12">
        <v>12</v>
      </c>
      <c r="CA75" s="10"/>
      <c r="CB75" s="10"/>
      <c r="CC75" s="10"/>
      <c r="CD75" s="10"/>
      <c r="CE75" s="10"/>
      <c r="CF75" s="10"/>
      <c r="CG75" s="10"/>
      <c r="CH75" s="54">
        <f t="shared" si="150"/>
        <v>0</v>
      </c>
      <c r="CI75" s="10"/>
      <c r="CJ75" s="10"/>
      <c r="CK75" s="12">
        <v>12</v>
      </c>
      <c r="CL75" s="10"/>
      <c r="CM75" s="10"/>
      <c r="CN75" s="10"/>
      <c r="CO75" s="10"/>
      <c r="CP75" s="10"/>
      <c r="CQ75" s="10"/>
      <c r="CR75" s="10"/>
      <c r="CS75" s="54">
        <f t="shared" si="151"/>
        <v>0</v>
      </c>
      <c r="CT75" s="10"/>
      <c r="CU75" s="10"/>
      <c r="CV75" s="12">
        <v>12</v>
      </c>
      <c r="CW75" s="10"/>
      <c r="CX75" s="10"/>
      <c r="CY75" s="10"/>
      <c r="CZ75" s="10"/>
      <c r="DA75" s="10"/>
      <c r="DB75" s="10"/>
      <c r="DC75" s="10"/>
      <c r="DD75" s="54">
        <f t="shared" si="152"/>
        <v>0</v>
      </c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</row>
    <row r="76" spans="12:126" ht="15" x14ac:dyDescent="0.25">
      <c r="L76" s="12" t="s">
        <v>52</v>
      </c>
      <c r="M76" s="10"/>
      <c r="N76" s="10"/>
      <c r="O76" s="10"/>
      <c r="P76" s="10"/>
      <c r="Q76" s="10"/>
      <c r="R76" s="10"/>
      <c r="S76" s="10"/>
      <c r="T76" s="54">
        <f t="shared" si="144"/>
        <v>0</v>
      </c>
      <c r="U76" s="10"/>
      <c r="V76" s="10"/>
      <c r="W76" s="12" t="s">
        <v>52</v>
      </c>
      <c r="X76" s="10"/>
      <c r="Y76" s="10"/>
      <c r="Z76" s="10"/>
      <c r="AA76" s="10"/>
      <c r="AB76" s="10"/>
      <c r="AC76" s="10"/>
      <c r="AD76" s="10"/>
      <c r="AE76" s="54">
        <f t="shared" si="145"/>
        <v>0</v>
      </c>
      <c r="AF76" s="10"/>
      <c r="AG76" s="10"/>
      <c r="AH76" s="12" t="s">
        <v>52</v>
      </c>
      <c r="AI76" s="10"/>
      <c r="AJ76" s="10"/>
      <c r="AK76" s="10"/>
      <c r="AL76" s="10"/>
      <c r="AM76" s="10"/>
      <c r="AN76" s="10"/>
      <c r="AO76" s="10"/>
      <c r="AP76" s="54">
        <f t="shared" si="146"/>
        <v>0</v>
      </c>
      <c r="AQ76" s="10"/>
      <c r="AR76" s="10"/>
      <c r="AS76" s="12" t="s">
        <v>52</v>
      </c>
      <c r="AT76" s="10"/>
      <c r="AU76" s="10"/>
      <c r="AV76" s="10"/>
      <c r="AW76" s="10"/>
      <c r="AX76" s="10"/>
      <c r="AY76" s="10"/>
      <c r="AZ76" s="10"/>
      <c r="BA76" s="54">
        <f t="shared" si="147"/>
        <v>0</v>
      </c>
      <c r="BB76" s="10"/>
      <c r="BC76" s="10"/>
      <c r="BD76" s="12" t="s">
        <v>52</v>
      </c>
      <c r="BE76" s="10"/>
      <c r="BF76" s="10"/>
      <c r="BG76" s="10"/>
      <c r="BH76" s="10"/>
      <c r="BI76" s="10"/>
      <c r="BJ76" s="10"/>
      <c r="BK76" s="10"/>
      <c r="BL76" s="54">
        <f t="shared" si="148"/>
        <v>0</v>
      </c>
      <c r="BM76" s="10"/>
      <c r="BN76" s="10"/>
      <c r="BO76" s="12" t="s">
        <v>52</v>
      </c>
      <c r="BP76" s="10"/>
      <c r="BQ76" s="10"/>
      <c r="BR76" s="10"/>
      <c r="BS76" s="10"/>
      <c r="BT76" s="10"/>
      <c r="BU76" s="10"/>
      <c r="BV76" s="10"/>
      <c r="BW76" s="54">
        <f t="shared" si="149"/>
        <v>0</v>
      </c>
      <c r="BX76" s="10"/>
      <c r="BY76" s="10"/>
      <c r="BZ76" s="12" t="s">
        <v>52</v>
      </c>
      <c r="CA76" s="10"/>
      <c r="CB76" s="10"/>
      <c r="CC76" s="10"/>
      <c r="CD76" s="10"/>
      <c r="CE76" s="10"/>
      <c r="CF76" s="10"/>
      <c r="CG76" s="10"/>
      <c r="CH76" s="54">
        <f t="shared" si="150"/>
        <v>0</v>
      </c>
      <c r="CI76" s="10"/>
      <c r="CJ76" s="10"/>
      <c r="CK76" s="12" t="s">
        <v>52</v>
      </c>
      <c r="CL76" s="10"/>
      <c r="CM76" s="10"/>
      <c r="CN76" s="10"/>
      <c r="CO76" s="10"/>
      <c r="CP76" s="10"/>
      <c r="CQ76" s="10"/>
      <c r="CR76" s="10"/>
      <c r="CS76" s="54">
        <f t="shared" si="151"/>
        <v>0</v>
      </c>
      <c r="CT76" s="10"/>
      <c r="CU76" s="10"/>
      <c r="CV76" s="12" t="s">
        <v>52</v>
      </c>
      <c r="CW76" s="10"/>
      <c r="CX76" s="10"/>
      <c r="CY76" s="10"/>
      <c r="CZ76" s="10"/>
      <c r="DA76" s="10"/>
      <c r="DB76" s="10"/>
      <c r="DC76" s="10"/>
      <c r="DD76" s="54">
        <f t="shared" si="152"/>
        <v>0</v>
      </c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</row>
    <row r="77" spans="12:126" ht="15" x14ac:dyDescent="0.25">
      <c r="L77" s="12" t="s">
        <v>53</v>
      </c>
      <c r="M77" s="10"/>
      <c r="N77" s="10"/>
      <c r="O77" s="10"/>
      <c r="P77" s="10"/>
      <c r="Q77" s="10"/>
      <c r="R77" s="10"/>
      <c r="S77" s="10"/>
      <c r="T77" s="54">
        <f t="shared" si="144"/>
        <v>0</v>
      </c>
      <c r="U77" s="10"/>
      <c r="V77" s="10"/>
      <c r="W77" s="12" t="s">
        <v>53</v>
      </c>
      <c r="X77" s="10"/>
      <c r="Y77" s="10"/>
      <c r="Z77" s="10"/>
      <c r="AA77" s="10"/>
      <c r="AB77" s="10"/>
      <c r="AC77" s="10"/>
      <c r="AD77" s="10"/>
      <c r="AE77" s="54">
        <f t="shared" si="145"/>
        <v>0</v>
      </c>
      <c r="AF77" s="10"/>
      <c r="AG77" s="10"/>
      <c r="AH77" s="12" t="s">
        <v>53</v>
      </c>
      <c r="AI77" s="10"/>
      <c r="AJ77" s="10"/>
      <c r="AK77" s="10"/>
      <c r="AL77" s="10"/>
      <c r="AM77" s="10"/>
      <c r="AN77" s="10"/>
      <c r="AO77" s="10"/>
      <c r="AP77" s="54">
        <f t="shared" si="146"/>
        <v>0</v>
      </c>
      <c r="AQ77" s="10"/>
      <c r="AR77" s="10"/>
      <c r="AS77" s="12" t="s">
        <v>53</v>
      </c>
      <c r="AT77" s="10"/>
      <c r="AU77" s="10"/>
      <c r="AV77" s="10"/>
      <c r="AW77" s="10"/>
      <c r="AX77" s="10"/>
      <c r="AY77" s="10"/>
      <c r="AZ77" s="10"/>
      <c r="BA77" s="54">
        <f t="shared" si="147"/>
        <v>0</v>
      </c>
      <c r="BB77" s="10"/>
      <c r="BC77" s="10"/>
      <c r="BD77" s="12" t="s">
        <v>53</v>
      </c>
      <c r="BE77" s="10"/>
      <c r="BF77" s="10"/>
      <c r="BG77" s="10"/>
      <c r="BH77" s="10"/>
      <c r="BI77" s="10"/>
      <c r="BJ77" s="10"/>
      <c r="BK77" s="10"/>
      <c r="BL77" s="54">
        <f t="shared" si="148"/>
        <v>0</v>
      </c>
      <c r="BM77" s="10"/>
      <c r="BN77" s="10"/>
      <c r="BO77" s="12" t="s">
        <v>53</v>
      </c>
      <c r="BP77" s="10"/>
      <c r="BQ77" s="10"/>
      <c r="BR77" s="10"/>
      <c r="BS77" s="10"/>
      <c r="BT77" s="10"/>
      <c r="BU77" s="10"/>
      <c r="BV77" s="10"/>
      <c r="BW77" s="54">
        <f t="shared" si="149"/>
        <v>0</v>
      </c>
      <c r="BX77" s="10"/>
      <c r="BY77" s="10"/>
      <c r="BZ77" s="12" t="s">
        <v>53</v>
      </c>
      <c r="CA77" s="10"/>
      <c r="CB77" s="10"/>
      <c r="CC77" s="10"/>
      <c r="CD77" s="10"/>
      <c r="CE77" s="10"/>
      <c r="CF77" s="10"/>
      <c r="CG77" s="10"/>
      <c r="CH77" s="54">
        <f t="shared" si="150"/>
        <v>0</v>
      </c>
      <c r="CI77" s="10"/>
      <c r="CJ77" s="10"/>
      <c r="CK77" s="12" t="s">
        <v>53</v>
      </c>
      <c r="CL77" s="10"/>
      <c r="CM77" s="10"/>
      <c r="CN77" s="10"/>
      <c r="CO77" s="10"/>
      <c r="CP77" s="10"/>
      <c r="CQ77" s="10"/>
      <c r="CR77" s="10"/>
      <c r="CS77" s="54">
        <f t="shared" si="151"/>
        <v>0</v>
      </c>
      <c r="CT77" s="10"/>
      <c r="CU77" s="10"/>
      <c r="CV77" s="12" t="s">
        <v>53</v>
      </c>
      <c r="CW77" s="10"/>
      <c r="CX77" s="10"/>
      <c r="CY77" s="10"/>
      <c r="CZ77" s="10"/>
      <c r="DA77" s="10"/>
      <c r="DB77" s="10"/>
      <c r="DC77" s="10"/>
      <c r="DD77" s="54">
        <f t="shared" si="152"/>
        <v>0</v>
      </c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</row>
    <row r="78" spans="12:126" ht="15" x14ac:dyDescent="0.25">
      <c r="L78" s="12" t="s">
        <v>54</v>
      </c>
      <c r="M78" s="10"/>
      <c r="N78" s="10"/>
      <c r="O78" s="10"/>
      <c r="P78" s="10"/>
      <c r="Q78" s="10"/>
      <c r="R78" s="10"/>
      <c r="S78" s="10"/>
      <c r="T78" s="54">
        <f t="shared" si="144"/>
        <v>0</v>
      </c>
      <c r="U78" s="10"/>
      <c r="V78" s="10"/>
      <c r="W78" s="12" t="s">
        <v>54</v>
      </c>
      <c r="X78" s="10"/>
      <c r="Y78" s="10"/>
      <c r="Z78" s="10"/>
      <c r="AA78" s="10"/>
      <c r="AB78" s="10"/>
      <c r="AC78" s="10"/>
      <c r="AD78" s="10"/>
      <c r="AE78" s="54">
        <f t="shared" si="145"/>
        <v>0</v>
      </c>
      <c r="AF78" s="10"/>
      <c r="AG78" s="10"/>
      <c r="AH78" s="12" t="s">
        <v>54</v>
      </c>
      <c r="AI78" s="10"/>
      <c r="AJ78" s="10"/>
      <c r="AK78" s="10"/>
      <c r="AL78" s="10"/>
      <c r="AM78" s="10"/>
      <c r="AN78" s="10"/>
      <c r="AO78" s="10"/>
      <c r="AP78" s="54">
        <f t="shared" si="146"/>
        <v>0</v>
      </c>
      <c r="AQ78" s="10"/>
      <c r="AR78" s="10"/>
      <c r="AS78" s="12" t="s">
        <v>54</v>
      </c>
      <c r="AT78" s="10"/>
      <c r="AU78" s="10"/>
      <c r="AV78" s="10"/>
      <c r="AW78" s="10"/>
      <c r="AX78" s="10"/>
      <c r="AY78" s="10"/>
      <c r="AZ78" s="10"/>
      <c r="BA78" s="54">
        <f t="shared" si="147"/>
        <v>0</v>
      </c>
      <c r="BB78" s="10"/>
      <c r="BC78" s="10"/>
      <c r="BD78" s="12" t="s">
        <v>54</v>
      </c>
      <c r="BE78" s="10"/>
      <c r="BF78" s="10"/>
      <c r="BG78" s="10"/>
      <c r="BH78" s="10"/>
      <c r="BI78" s="10"/>
      <c r="BJ78" s="10"/>
      <c r="BK78" s="10"/>
      <c r="BL78" s="54">
        <f t="shared" si="148"/>
        <v>0</v>
      </c>
      <c r="BM78" s="10"/>
      <c r="BN78" s="10"/>
      <c r="BO78" s="12" t="s">
        <v>54</v>
      </c>
      <c r="BP78" s="10"/>
      <c r="BQ78" s="10"/>
      <c r="BR78" s="10"/>
      <c r="BS78" s="10"/>
      <c r="BT78" s="10"/>
      <c r="BU78" s="10"/>
      <c r="BV78" s="10"/>
      <c r="BW78" s="54">
        <f t="shared" si="149"/>
        <v>0</v>
      </c>
      <c r="BX78" s="10"/>
      <c r="BY78" s="10"/>
      <c r="BZ78" s="12" t="s">
        <v>54</v>
      </c>
      <c r="CA78" s="10"/>
      <c r="CB78" s="10"/>
      <c r="CC78" s="10"/>
      <c r="CD78" s="10"/>
      <c r="CE78" s="10"/>
      <c r="CF78" s="10"/>
      <c r="CG78" s="10"/>
      <c r="CH78" s="54">
        <f t="shared" si="150"/>
        <v>0</v>
      </c>
      <c r="CI78" s="10"/>
      <c r="CJ78" s="10"/>
      <c r="CK78" s="12" t="s">
        <v>54</v>
      </c>
      <c r="CL78" s="10"/>
      <c r="CM78" s="10"/>
      <c r="CN78" s="10"/>
      <c r="CO78" s="10"/>
      <c r="CP78" s="10"/>
      <c r="CQ78" s="10"/>
      <c r="CR78" s="10"/>
      <c r="CS78" s="54">
        <f t="shared" si="151"/>
        <v>0</v>
      </c>
      <c r="CT78" s="10"/>
      <c r="CU78" s="10"/>
      <c r="CV78" s="12" t="s">
        <v>54</v>
      </c>
      <c r="CW78" s="10"/>
      <c r="CX78" s="10"/>
      <c r="CY78" s="10"/>
      <c r="CZ78" s="10"/>
      <c r="DA78" s="10"/>
      <c r="DB78" s="10"/>
      <c r="DC78" s="10"/>
      <c r="DD78" s="54">
        <f t="shared" si="152"/>
        <v>0</v>
      </c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</row>
    <row r="79" spans="12:126" ht="15" x14ac:dyDescent="0.25">
      <c r="L79" s="12" t="s">
        <v>55</v>
      </c>
      <c r="M79" s="10"/>
      <c r="N79" s="10"/>
      <c r="O79" s="10"/>
      <c r="P79" s="10"/>
      <c r="Q79" s="10"/>
      <c r="R79" s="10"/>
      <c r="S79" s="10"/>
      <c r="T79" s="54">
        <f t="shared" si="144"/>
        <v>0</v>
      </c>
      <c r="U79" s="10"/>
      <c r="V79" s="10"/>
      <c r="W79" s="12" t="s">
        <v>55</v>
      </c>
      <c r="X79" s="10"/>
      <c r="Y79" s="10"/>
      <c r="Z79" s="10"/>
      <c r="AA79" s="10"/>
      <c r="AB79" s="10"/>
      <c r="AC79" s="10"/>
      <c r="AD79" s="10"/>
      <c r="AE79" s="54">
        <f t="shared" si="145"/>
        <v>0</v>
      </c>
      <c r="AF79" s="10"/>
      <c r="AG79" s="10"/>
      <c r="AH79" s="12" t="s">
        <v>55</v>
      </c>
      <c r="AI79" s="10"/>
      <c r="AJ79" s="10"/>
      <c r="AK79" s="10"/>
      <c r="AL79" s="10"/>
      <c r="AM79" s="10"/>
      <c r="AN79" s="10"/>
      <c r="AO79" s="10"/>
      <c r="AP79" s="54">
        <f t="shared" si="146"/>
        <v>0</v>
      </c>
      <c r="AQ79" s="10"/>
      <c r="AR79" s="10"/>
      <c r="AS79" s="12" t="s">
        <v>55</v>
      </c>
      <c r="AT79" s="10"/>
      <c r="AU79" s="10"/>
      <c r="AV79" s="10"/>
      <c r="AW79" s="10"/>
      <c r="AX79" s="10"/>
      <c r="AY79" s="10"/>
      <c r="AZ79" s="10"/>
      <c r="BA79" s="54">
        <f t="shared" si="147"/>
        <v>0</v>
      </c>
      <c r="BB79" s="10"/>
      <c r="BC79" s="10"/>
      <c r="BD79" s="12" t="s">
        <v>55</v>
      </c>
      <c r="BE79" s="10"/>
      <c r="BF79" s="10"/>
      <c r="BG79" s="10"/>
      <c r="BH79" s="10"/>
      <c r="BI79" s="10"/>
      <c r="BJ79" s="10"/>
      <c r="BK79" s="10"/>
      <c r="BL79" s="54">
        <f t="shared" si="148"/>
        <v>0</v>
      </c>
      <c r="BM79" s="10"/>
      <c r="BN79" s="10"/>
      <c r="BO79" s="12" t="s">
        <v>55</v>
      </c>
      <c r="BP79" s="10"/>
      <c r="BQ79" s="10"/>
      <c r="BR79" s="10"/>
      <c r="BS79" s="10"/>
      <c r="BT79" s="10"/>
      <c r="BU79" s="10"/>
      <c r="BV79" s="10"/>
      <c r="BW79" s="54">
        <f t="shared" si="149"/>
        <v>0</v>
      </c>
      <c r="BX79" s="10"/>
      <c r="BY79" s="10"/>
      <c r="BZ79" s="12" t="s">
        <v>55</v>
      </c>
      <c r="CA79" s="10"/>
      <c r="CB79" s="10"/>
      <c r="CC79" s="10"/>
      <c r="CD79" s="10"/>
      <c r="CE79" s="10"/>
      <c r="CF79" s="10"/>
      <c r="CG79" s="10"/>
      <c r="CH79" s="54">
        <f t="shared" si="150"/>
        <v>0</v>
      </c>
      <c r="CI79" s="10"/>
      <c r="CJ79" s="10"/>
      <c r="CK79" s="12" t="s">
        <v>55</v>
      </c>
      <c r="CL79" s="10"/>
      <c r="CM79" s="10"/>
      <c r="CN79" s="10"/>
      <c r="CO79" s="10"/>
      <c r="CP79" s="10"/>
      <c r="CQ79" s="10"/>
      <c r="CR79" s="10"/>
      <c r="CS79" s="54">
        <f t="shared" si="151"/>
        <v>0</v>
      </c>
      <c r="CT79" s="10"/>
      <c r="CU79" s="10"/>
      <c r="CV79" s="12" t="s">
        <v>55</v>
      </c>
      <c r="CW79" s="10"/>
      <c r="CX79" s="10"/>
      <c r="CY79" s="10"/>
      <c r="CZ79" s="10"/>
      <c r="DA79" s="10"/>
      <c r="DB79" s="10"/>
      <c r="DC79" s="10"/>
      <c r="DD79" s="54">
        <f t="shared" si="152"/>
        <v>0</v>
      </c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</row>
    <row r="80" spans="12:126" ht="15" x14ac:dyDescent="0.25">
      <c r="L80" s="12">
        <v>14</v>
      </c>
      <c r="M80" s="10"/>
      <c r="N80" s="10"/>
      <c r="O80" s="10"/>
      <c r="P80" s="10"/>
      <c r="Q80" s="10"/>
      <c r="R80" s="10"/>
      <c r="S80" s="10"/>
      <c r="T80" s="54">
        <f t="shared" si="144"/>
        <v>0</v>
      </c>
      <c r="U80" s="10"/>
      <c r="V80" s="10"/>
      <c r="W80" s="12">
        <v>14</v>
      </c>
      <c r="X80" s="10"/>
      <c r="Y80" s="10"/>
      <c r="Z80" s="10"/>
      <c r="AA80" s="10"/>
      <c r="AB80" s="10"/>
      <c r="AC80" s="10"/>
      <c r="AD80" s="10"/>
      <c r="AE80" s="54">
        <f t="shared" si="145"/>
        <v>0</v>
      </c>
      <c r="AF80" s="10"/>
      <c r="AG80" s="10"/>
      <c r="AH80" s="12">
        <v>14</v>
      </c>
      <c r="AI80" s="10"/>
      <c r="AJ80" s="10"/>
      <c r="AK80" s="10"/>
      <c r="AL80" s="10"/>
      <c r="AM80" s="10"/>
      <c r="AN80" s="10"/>
      <c r="AO80" s="10"/>
      <c r="AP80" s="54">
        <f t="shared" si="146"/>
        <v>0</v>
      </c>
      <c r="AQ80" s="10"/>
      <c r="AR80" s="10"/>
      <c r="AS80" s="12">
        <v>14</v>
      </c>
      <c r="AT80" s="10"/>
      <c r="AU80" s="10"/>
      <c r="AV80" s="10"/>
      <c r="AW80" s="10"/>
      <c r="AX80" s="10"/>
      <c r="AY80" s="10"/>
      <c r="AZ80" s="10"/>
      <c r="BA80" s="54">
        <f t="shared" si="147"/>
        <v>0</v>
      </c>
      <c r="BB80" s="10"/>
      <c r="BC80" s="10"/>
      <c r="BD80" s="12">
        <v>14</v>
      </c>
      <c r="BE80" s="10"/>
      <c r="BF80" s="10"/>
      <c r="BG80" s="10"/>
      <c r="BH80" s="10"/>
      <c r="BI80" s="10"/>
      <c r="BJ80" s="10"/>
      <c r="BK80" s="10"/>
      <c r="BL80" s="54">
        <f t="shared" si="148"/>
        <v>0</v>
      </c>
      <c r="BM80" s="10"/>
      <c r="BN80" s="10"/>
      <c r="BO80" s="12">
        <v>14</v>
      </c>
      <c r="BP80" s="10"/>
      <c r="BQ80" s="10"/>
      <c r="BR80" s="10"/>
      <c r="BS80" s="10"/>
      <c r="BT80" s="10"/>
      <c r="BU80" s="10"/>
      <c r="BV80" s="10"/>
      <c r="BW80" s="54">
        <f t="shared" si="149"/>
        <v>0</v>
      </c>
      <c r="BX80" s="10"/>
      <c r="BY80" s="10"/>
      <c r="BZ80" s="12">
        <v>14</v>
      </c>
      <c r="CA80" s="10"/>
      <c r="CB80" s="10"/>
      <c r="CC80" s="10"/>
      <c r="CD80" s="10"/>
      <c r="CE80" s="10"/>
      <c r="CF80" s="10"/>
      <c r="CG80" s="10"/>
      <c r="CH80" s="54">
        <f t="shared" si="150"/>
        <v>0</v>
      </c>
      <c r="CI80" s="10"/>
      <c r="CJ80" s="10"/>
      <c r="CK80" s="12">
        <v>14</v>
      </c>
      <c r="CL80" s="10"/>
      <c r="CM80" s="10"/>
      <c r="CN80" s="10"/>
      <c r="CO80" s="10"/>
      <c r="CP80" s="10"/>
      <c r="CQ80" s="10"/>
      <c r="CR80" s="10"/>
      <c r="CS80" s="54">
        <f t="shared" si="151"/>
        <v>0</v>
      </c>
      <c r="CT80" s="10"/>
      <c r="CU80" s="10"/>
      <c r="CV80" s="12">
        <v>14</v>
      </c>
      <c r="CW80" s="10"/>
      <c r="CX80" s="10"/>
      <c r="CY80" s="10"/>
      <c r="CZ80" s="10"/>
      <c r="DA80" s="10"/>
      <c r="DB80" s="10"/>
      <c r="DC80" s="10"/>
      <c r="DD80" s="54">
        <f t="shared" si="152"/>
        <v>0</v>
      </c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</row>
    <row r="81" spans="12:126" ht="15" x14ac:dyDescent="0.25">
      <c r="L81" s="12">
        <v>17</v>
      </c>
      <c r="M81" s="10"/>
      <c r="N81" s="10"/>
      <c r="O81" s="10"/>
      <c r="P81" s="10"/>
      <c r="Q81" s="10"/>
      <c r="R81" s="10"/>
      <c r="S81" s="10"/>
      <c r="T81" s="54">
        <f t="shared" si="144"/>
        <v>0</v>
      </c>
      <c r="U81" s="10"/>
      <c r="V81" s="10"/>
      <c r="W81" s="12">
        <v>17</v>
      </c>
      <c r="X81" s="10"/>
      <c r="Y81" s="10"/>
      <c r="Z81" s="10"/>
      <c r="AA81" s="10"/>
      <c r="AB81" s="10"/>
      <c r="AC81" s="10"/>
      <c r="AD81" s="10"/>
      <c r="AE81" s="54">
        <f t="shared" si="145"/>
        <v>0</v>
      </c>
      <c r="AF81" s="10"/>
      <c r="AG81" s="10"/>
      <c r="AH81" s="12">
        <v>17</v>
      </c>
      <c r="AI81" s="10"/>
      <c r="AJ81" s="10"/>
      <c r="AK81" s="10"/>
      <c r="AL81" s="10"/>
      <c r="AM81" s="10"/>
      <c r="AN81" s="10"/>
      <c r="AO81" s="10"/>
      <c r="AP81" s="54">
        <f t="shared" si="146"/>
        <v>0</v>
      </c>
      <c r="AQ81" s="10"/>
      <c r="AR81" s="10"/>
      <c r="AS81" s="12">
        <v>17</v>
      </c>
      <c r="AT81" s="10"/>
      <c r="AU81" s="10"/>
      <c r="AV81" s="10"/>
      <c r="AW81" s="10"/>
      <c r="AX81" s="10"/>
      <c r="AY81" s="10"/>
      <c r="AZ81" s="10"/>
      <c r="BA81" s="54">
        <f t="shared" si="147"/>
        <v>0</v>
      </c>
      <c r="BB81" s="10"/>
      <c r="BC81" s="10"/>
      <c r="BD81" s="12">
        <v>17</v>
      </c>
      <c r="BE81" s="10"/>
      <c r="BF81" s="10"/>
      <c r="BG81" s="10"/>
      <c r="BH81" s="10"/>
      <c r="BI81" s="10"/>
      <c r="BJ81" s="10"/>
      <c r="BK81" s="10"/>
      <c r="BL81" s="54">
        <f t="shared" si="148"/>
        <v>0</v>
      </c>
      <c r="BM81" s="10"/>
      <c r="BN81" s="10"/>
      <c r="BO81" s="12">
        <v>17</v>
      </c>
      <c r="BP81" s="10"/>
      <c r="BQ81" s="10"/>
      <c r="BR81" s="10"/>
      <c r="BS81" s="10"/>
      <c r="BT81" s="10"/>
      <c r="BU81" s="10"/>
      <c r="BV81" s="10"/>
      <c r="BW81" s="54">
        <f t="shared" si="149"/>
        <v>0</v>
      </c>
      <c r="BX81" s="10"/>
      <c r="BY81" s="10"/>
      <c r="BZ81" s="12">
        <v>17</v>
      </c>
      <c r="CA81" s="10"/>
      <c r="CB81" s="10"/>
      <c r="CC81" s="10"/>
      <c r="CD81" s="10"/>
      <c r="CE81" s="10"/>
      <c r="CF81" s="10"/>
      <c r="CG81" s="10"/>
      <c r="CH81" s="54">
        <f t="shared" si="150"/>
        <v>0</v>
      </c>
      <c r="CI81" s="10"/>
      <c r="CJ81" s="10"/>
      <c r="CK81" s="12">
        <v>17</v>
      </c>
      <c r="CL81" s="10"/>
      <c r="CM81" s="10"/>
      <c r="CN81" s="10"/>
      <c r="CO81" s="10"/>
      <c r="CP81" s="10"/>
      <c r="CQ81" s="10"/>
      <c r="CR81" s="10"/>
      <c r="CS81" s="54">
        <f t="shared" si="151"/>
        <v>0</v>
      </c>
      <c r="CT81" s="10"/>
      <c r="CU81" s="10"/>
      <c r="CV81" s="12">
        <v>17</v>
      </c>
      <c r="CW81" s="10"/>
      <c r="CX81" s="10"/>
      <c r="CY81" s="10"/>
      <c r="CZ81" s="10"/>
      <c r="DA81" s="10"/>
      <c r="DB81" s="10"/>
      <c r="DC81" s="10"/>
      <c r="DD81" s="54">
        <f t="shared" si="152"/>
        <v>0</v>
      </c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</row>
    <row r="82" spans="12:126" ht="15" x14ac:dyDescent="0.25">
      <c r="L82" s="12">
        <v>42</v>
      </c>
      <c r="M82" s="10"/>
      <c r="N82" s="10"/>
      <c r="O82" s="10"/>
      <c r="P82" s="10"/>
      <c r="Q82" s="10"/>
      <c r="R82" s="10"/>
      <c r="S82" s="10"/>
      <c r="T82" s="54">
        <f t="shared" si="144"/>
        <v>0</v>
      </c>
      <c r="U82" s="10"/>
      <c r="V82" s="10"/>
      <c r="W82" s="12">
        <v>42</v>
      </c>
      <c r="X82" s="10"/>
      <c r="Y82" s="10"/>
      <c r="Z82" s="10"/>
      <c r="AA82" s="10"/>
      <c r="AB82" s="10"/>
      <c r="AC82" s="10"/>
      <c r="AD82" s="10"/>
      <c r="AE82" s="54">
        <f t="shared" si="145"/>
        <v>0</v>
      </c>
      <c r="AF82" s="10"/>
      <c r="AG82" s="10"/>
      <c r="AH82" s="12">
        <v>42</v>
      </c>
      <c r="AI82" s="10"/>
      <c r="AJ82" s="10"/>
      <c r="AK82" s="10"/>
      <c r="AL82" s="10"/>
      <c r="AM82" s="10"/>
      <c r="AN82" s="10"/>
      <c r="AO82" s="10"/>
      <c r="AP82" s="54">
        <f t="shared" si="146"/>
        <v>0</v>
      </c>
      <c r="AQ82" s="10"/>
      <c r="AR82" s="10"/>
      <c r="AS82" s="12">
        <v>42</v>
      </c>
      <c r="AT82" s="10"/>
      <c r="AU82" s="10"/>
      <c r="AV82" s="10"/>
      <c r="AW82" s="10"/>
      <c r="AX82" s="10"/>
      <c r="AY82" s="10"/>
      <c r="AZ82" s="10"/>
      <c r="BA82" s="54">
        <f t="shared" si="147"/>
        <v>0</v>
      </c>
      <c r="BB82" s="10"/>
      <c r="BC82" s="10"/>
      <c r="BD82" s="12">
        <v>42</v>
      </c>
      <c r="BE82" s="10"/>
      <c r="BF82" s="10"/>
      <c r="BG82" s="10"/>
      <c r="BH82" s="10"/>
      <c r="BI82" s="10"/>
      <c r="BJ82" s="10"/>
      <c r="BK82" s="10"/>
      <c r="BL82" s="54">
        <f t="shared" si="148"/>
        <v>0</v>
      </c>
      <c r="BM82" s="10"/>
      <c r="BN82" s="10"/>
      <c r="BO82" s="12">
        <v>42</v>
      </c>
      <c r="BP82" s="10"/>
      <c r="BQ82" s="10"/>
      <c r="BR82" s="10"/>
      <c r="BS82" s="10"/>
      <c r="BT82" s="10"/>
      <c r="BU82" s="10"/>
      <c r="BV82" s="10"/>
      <c r="BW82" s="54">
        <f t="shared" si="149"/>
        <v>0</v>
      </c>
      <c r="BX82" s="10"/>
      <c r="BY82" s="10"/>
      <c r="BZ82" s="12">
        <v>42</v>
      </c>
      <c r="CA82" s="10"/>
      <c r="CB82" s="10"/>
      <c r="CC82" s="10"/>
      <c r="CD82" s="10"/>
      <c r="CE82" s="10"/>
      <c r="CF82" s="10"/>
      <c r="CG82" s="10"/>
      <c r="CH82" s="54">
        <f t="shared" si="150"/>
        <v>0</v>
      </c>
      <c r="CI82" s="10"/>
      <c r="CJ82" s="10"/>
      <c r="CK82" s="12">
        <v>42</v>
      </c>
      <c r="CL82" s="10"/>
      <c r="CM82" s="10"/>
      <c r="CN82" s="10"/>
      <c r="CO82" s="10"/>
      <c r="CP82" s="10"/>
      <c r="CQ82" s="10"/>
      <c r="CR82" s="10"/>
      <c r="CS82" s="54">
        <f t="shared" si="151"/>
        <v>0</v>
      </c>
      <c r="CT82" s="10"/>
      <c r="CU82" s="10"/>
      <c r="CV82" s="12">
        <v>42</v>
      </c>
      <c r="CW82" s="10"/>
      <c r="CX82" s="10"/>
      <c r="CY82" s="10"/>
      <c r="CZ82" s="10"/>
      <c r="DA82" s="10"/>
      <c r="DB82" s="10"/>
      <c r="DC82" s="10"/>
      <c r="DD82" s="54">
        <f t="shared" si="152"/>
        <v>0</v>
      </c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</row>
    <row r="83" spans="12:126" ht="15" x14ac:dyDescent="0.25">
      <c r="L83" s="12">
        <v>43.1</v>
      </c>
      <c r="M83" s="10"/>
      <c r="N83" s="10"/>
      <c r="O83" s="10"/>
      <c r="P83" s="10"/>
      <c r="Q83" s="10"/>
      <c r="R83" s="10"/>
      <c r="S83" s="10"/>
      <c r="T83" s="54">
        <f t="shared" si="144"/>
        <v>0</v>
      </c>
      <c r="U83" s="10"/>
      <c r="V83" s="10"/>
      <c r="W83" s="12">
        <v>43.1</v>
      </c>
      <c r="X83" s="10"/>
      <c r="Y83" s="10"/>
      <c r="Z83" s="10"/>
      <c r="AA83" s="10"/>
      <c r="AB83" s="10"/>
      <c r="AC83" s="10"/>
      <c r="AD83" s="10"/>
      <c r="AE83" s="54">
        <f t="shared" si="145"/>
        <v>0</v>
      </c>
      <c r="AF83" s="10"/>
      <c r="AG83" s="10"/>
      <c r="AH83" s="12">
        <v>43.1</v>
      </c>
      <c r="AI83" s="10"/>
      <c r="AJ83" s="10"/>
      <c r="AK83" s="10"/>
      <c r="AL83" s="10"/>
      <c r="AM83" s="10"/>
      <c r="AN83" s="10"/>
      <c r="AO83" s="10"/>
      <c r="AP83" s="54">
        <f t="shared" si="146"/>
        <v>0</v>
      </c>
      <c r="AQ83" s="10"/>
      <c r="AR83" s="10"/>
      <c r="AS83" s="12">
        <v>43.1</v>
      </c>
      <c r="AT83" s="10"/>
      <c r="AU83" s="10"/>
      <c r="AV83" s="10"/>
      <c r="AW83" s="10"/>
      <c r="AX83" s="10"/>
      <c r="AY83" s="10"/>
      <c r="AZ83" s="10"/>
      <c r="BA83" s="54">
        <f t="shared" si="147"/>
        <v>0</v>
      </c>
      <c r="BB83" s="10"/>
      <c r="BC83" s="10"/>
      <c r="BD83" s="12">
        <v>43.1</v>
      </c>
      <c r="BE83" s="10"/>
      <c r="BF83" s="10"/>
      <c r="BG83" s="10"/>
      <c r="BH83" s="10"/>
      <c r="BI83" s="10"/>
      <c r="BJ83" s="10"/>
      <c r="BK83" s="10"/>
      <c r="BL83" s="54">
        <f t="shared" si="148"/>
        <v>0</v>
      </c>
      <c r="BM83" s="10"/>
      <c r="BN83" s="10"/>
      <c r="BO83" s="12">
        <v>43.1</v>
      </c>
      <c r="BP83" s="10"/>
      <c r="BQ83" s="10"/>
      <c r="BR83" s="10"/>
      <c r="BS83" s="10"/>
      <c r="BT83" s="10"/>
      <c r="BU83" s="10"/>
      <c r="BV83" s="10"/>
      <c r="BW83" s="54">
        <f t="shared" si="149"/>
        <v>0</v>
      </c>
      <c r="BX83" s="10"/>
      <c r="BY83" s="10"/>
      <c r="BZ83" s="12">
        <v>43.1</v>
      </c>
      <c r="CA83" s="10"/>
      <c r="CB83" s="10"/>
      <c r="CC83" s="10"/>
      <c r="CD83" s="10"/>
      <c r="CE83" s="10"/>
      <c r="CF83" s="10"/>
      <c r="CG83" s="10"/>
      <c r="CH83" s="54">
        <f t="shared" si="150"/>
        <v>0</v>
      </c>
      <c r="CI83" s="10"/>
      <c r="CJ83" s="10"/>
      <c r="CK83" s="12">
        <v>43.1</v>
      </c>
      <c r="CL83" s="10"/>
      <c r="CM83" s="10"/>
      <c r="CN83" s="10"/>
      <c r="CO83" s="10"/>
      <c r="CP83" s="10"/>
      <c r="CQ83" s="10"/>
      <c r="CR83" s="10"/>
      <c r="CS83" s="54">
        <f t="shared" si="151"/>
        <v>0</v>
      </c>
      <c r="CT83" s="10"/>
      <c r="CU83" s="10"/>
      <c r="CV83" s="12">
        <v>43.1</v>
      </c>
      <c r="CW83" s="10"/>
      <c r="CX83" s="10"/>
      <c r="CY83" s="10"/>
      <c r="CZ83" s="10"/>
      <c r="DA83" s="10"/>
      <c r="DB83" s="10"/>
      <c r="DC83" s="10"/>
      <c r="DD83" s="54">
        <f t="shared" si="152"/>
        <v>0</v>
      </c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</row>
    <row r="84" spans="12:126" ht="15" x14ac:dyDescent="0.25">
      <c r="L84" s="12">
        <v>43.2</v>
      </c>
      <c r="M84" s="10"/>
      <c r="N84" s="10"/>
      <c r="O84" s="10"/>
      <c r="P84" s="10"/>
      <c r="Q84" s="10"/>
      <c r="R84" s="10"/>
      <c r="S84" s="10"/>
      <c r="T84" s="54">
        <f t="shared" si="144"/>
        <v>0</v>
      </c>
      <c r="U84" s="10"/>
      <c r="V84" s="10"/>
      <c r="W84" s="12">
        <v>43.2</v>
      </c>
      <c r="X84" s="10"/>
      <c r="Y84" s="10"/>
      <c r="Z84" s="10"/>
      <c r="AA84" s="10"/>
      <c r="AB84" s="10"/>
      <c r="AC84" s="10"/>
      <c r="AD84" s="10"/>
      <c r="AE84" s="54">
        <f t="shared" si="145"/>
        <v>0</v>
      </c>
      <c r="AF84" s="10"/>
      <c r="AG84" s="10"/>
      <c r="AH84" s="12">
        <v>43.2</v>
      </c>
      <c r="AI84" s="10"/>
      <c r="AJ84" s="10"/>
      <c r="AK84" s="10"/>
      <c r="AL84" s="10"/>
      <c r="AM84" s="10"/>
      <c r="AN84" s="10"/>
      <c r="AO84" s="10"/>
      <c r="AP84" s="54">
        <f t="shared" si="146"/>
        <v>0</v>
      </c>
      <c r="AQ84" s="10"/>
      <c r="AR84" s="10"/>
      <c r="AS84" s="12">
        <v>43.2</v>
      </c>
      <c r="AT84" s="10"/>
      <c r="AU84" s="10"/>
      <c r="AV84" s="10"/>
      <c r="AW84" s="10"/>
      <c r="AX84" s="10"/>
      <c r="AY84" s="10"/>
      <c r="AZ84" s="10"/>
      <c r="BA84" s="54">
        <f t="shared" si="147"/>
        <v>0</v>
      </c>
      <c r="BB84" s="10"/>
      <c r="BC84" s="10"/>
      <c r="BD84" s="12">
        <v>43.2</v>
      </c>
      <c r="BE84" s="10"/>
      <c r="BF84" s="10"/>
      <c r="BG84" s="10"/>
      <c r="BH84" s="10"/>
      <c r="BI84" s="10"/>
      <c r="BJ84" s="10"/>
      <c r="BK84" s="10"/>
      <c r="BL84" s="54">
        <f t="shared" si="148"/>
        <v>0</v>
      </c>
      <c r="BM84" s="10"/>
      <c r="BN84" s="10"/>
      <c r="BO84" s="12">
        <v>43.2</v>
      </c>
      <c r="BP84" s="10"/>
      <c r="BQ84" s="10"/>
      <c r="BR84" s="10"/>
      <c r="BS84" s="10"/>
      <c r="BT84" s="10"/>
      <c r="BU84" s="10"/>
      <c r="BV84" s="10"/>
      <c r="BW84" s="54">
        <f t="shared" si="149"/>
        <v>0</v>
      </c>
      <c r="BX84" s="10"/>
      <c r="BY84" s="10"/>
      <c r="BZ84" s="12">
        <v>43.2</v>
      </c>
      <c r="CA84" s="10"/>
      <c r="CB84" s="10"/>
      <c r="CC84" s="10"/>
      <c r="CD84" s="10"/>
      <c r="CE84" s="10"/>
      <c r="CF84" s="10"/>
      <c r="CG84" s="10"/>
      <c r="CH84" s="54">
        <f t="shared" si="150"/>
        <v>0</v>
      </c>
      <c r="CI84" s="10"/>
      <c r="CJ84" s="10"/>
      <c r="CK84" s="12">
        <v>43.2</v>
      </c>
      <c r="CL84" s="10"/>
      <c r="CM84" s="10"/>
      <c r="CN84" s="10"/>
      <c r="CO84" s="10"/>
      <c r="CP84" s="10"/>
      <c r="CQ84" s="10"/>
      <c r="CR84" s="10"/>
      <c r="CS84" s="54">
        <f t="shared" si="151"/>
        <v>0</v>
      </c>
      <c r="CT84" s="10"/>
      <c r="CU84" s="10"/>
      <c r="CV84" s="12">
        <v>43.2</v>
      </c>
      <c r="CW84" s="10"/>
      <c r="CX84" s="10"/>
      <c r="CY84" s="10"/>
      <c r="CZ84" s="10"/>
      <c r="DA84" s="10"/>
      <c r="DB84" s="10"/>
      <c r="DC84" s="10"/>
      <c r="DD84" s="54">
        <f t="shared" si="152"/>
        <v>0</v>
      </c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</row>
    <row r="85" spans="12:126" ht="15" x14ac:dyDescent="0.25">
      <c r="L85" s="12">
        <v>45</v>
      </c>
      <c r="M85" s="10"/>
      <c r="N85" s="10"/>
      <c r="O85" s="10"/>
      <c r="P85" s="10"/>
      <c r="Q85" s="10"/>
      <c r="R85" s="10"/>
      <c r="S85" s="10"/>
      <c r="T85" s="54">
        <f t="shared" si="144"/>
        <v>0</v>
      </c>
      <c r="U85" s="10"/>
      <c r="V85" s="10"/>
      <c r="W85" s="12">
        <v>45</v>
      </c>
      <c r="X85" s="10"/>
      <c r="Y85" s="10"/>
      <c r="Z85" s="10"/>
      <c r="AA85" s="10"/>
      <c r="AB85" s="10"/>
      <c r="AC85" s="10"/>
      <c r="AD85" s="10"/>
      <c r="AE85" s="54">
        <f t="shared" si="145"/>
        <v>0</v>
      </c>
      <c r="AF85" s="10"/>
      <c r="AG85" s="10"/>
      <c r="AH85" s="12">
        <v>45</v>
      </c>
      <c r="AI85" s="10"/>
      <c r="AJ85" s="10"/>
      <c r="AK85" s="10"/>
      <c r="AL85" s="10"/>
      <c r="AM85" s="10"/>
      <c r="AN85" s="10"/>
      <c r="AO85" s="10"/>
      <c r="AP85" s="54">
        <f t="shared" si="146"/>
        <v>0</v>
      </c>
      <c r="AQ85" s="10"/>
      <c r="AR85" s="10"/>
      <c r="AS85" s="12">
        <v>45</v>
      </c>
      <c r="AT85" s="10"/>
      <c r="AU85" s="10"/>
      <c r="AV85" s="10"/>
      <c r="AW85" s="10"/>
      <c r="AX85" s="10"/>
      <c r="AY85" s="10"/>
      <c r="AZ85" s="10"/>
      <c r="BA85" s="54">
        <f t="shared" si="147"/>
        <v>0</v>
      </c>
      <c r="BB85" s="10"/>
      <c r="BC85" s="10"/>
      <c r="BD85" s="12">
        <v>45</v>
      </c>
      <c r="BE85" s="10"/>
      <c r="BF85" s="10"/>
      <c r="BG85" s="10"/>
      <c r="BH85" s="10"/>
      <c r="BI85" s="10"/>
      <c r="BJ85" s="10"/>
      <c r="BK85" s="10"/>
      <c r="BL85" s="54">
        <f t="shared" si="148"/>
        <v>0</v>
      </c>
      <c r="BM85" s="10"/>
      <c r="BN85" s="10"/>
      <c r="BO85" s="12">
        <v>45</v>
      </c>
      <c r="BP85" s="10"/>
      <c r="BQ85" s="10"/>
      <c r="BR85" s="10"/>
      <c r="BS85" s="10"/>
      <c r="BT85" s="10"/>
      <c r="BU85" s="10"/>
      <c r="BV85" s="10"/>
      <c r="BW85" s="54">
        <f t="shared" si="149"/>
        <v>0</v>
      </c>
      <c r="BX85" s="10"/>
      <c r="BY85" s="10"/>
      <c r="BZ85" s="12">
        <v>45</v>
      </c>
      <c r="CA85" s="10"/>
      <c r="CB85" s="10"/>
      <c r="CC85" s="10"/>
      <c r="CD85" s="10"/>
      <c r="CE85" s="10"/>
      <c r="CF85" s="10"/>
      <c r="CG85" s="10"/>
      <c r="CH85" s="54">
        <f t="shared" si="150"/>
        <v>0</v>
      </c>
      <c r="CI85" s="10"/>
      <c r="CJ85" s="10"/>
      <c r="CK85" s="12">
        <v>45</v>
      </c>
      <c r="CL85" s="10"/>
      <c r="CM85" s="10"/>
      <c r="CN85" s="10"/>
      <c r="CO85" s="10"/>
      <c r="CP85" s="10"/>
      <c r="CQ85" s="10"/>
      <c r="CR85" s="10"/>
      <c r="CS85" s="54">
        <f t="shared" si="151"/>
        <v>0</v>
      </c>
      <c r="CT85" s="10"/>
      <c r="CU85" s="10"/>
      <c r="CV85" s="12">
        <v>45</v>
      </c>
      <c r="CW85" s="10"/>
      <c r="CX85" s="10"/>
      <c r="CY85" s="10"/>
      <c r="CZ85" s="10"/>
      <c r="DA85" s="10"/>
      <c r="DB85" s="10"/>
      <c r="DC85" s="10"/>
      <c r="DD85" s="54">
        <f t="shared" si="152"/>
        <v>0</v>
      </c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</row>
    <row r="86" spans="12:126" ht="15" x14ac:dyDescent="0.25">
      <c r="L86" s="12">
        <v>46</v>
      </c>
      <c r="M86" s="10"/>
      <c r="N86" s="10"/>
      <c r="O86" s="10"/>
      <c r="P86" s="10"/>
      <c r="Q86" s="10"/>
      <c r="R86" s="10"/>
      <c r="S86" s="10"/>
      <c r="T86" s="54">
        <f t="shared" si="144"/>
        <v>0</v>
      </c>
      <c r="U86" s="10"/>
      <c r="V86" s="10"/>
      <c r="W86" s="12">
        <v>46</v>
      </c>
      <c r="X86" s="10"/>
      <c r="Y86" s="10"/>
      <c r="Z86" s="10"/>
      <c r="AA86" s="10"/>
      <c r="AB86" s="10"/>
      <c r="AC86" s="10"/>
      <c r="AD86" s="10"/>
      <c r="AE86" s="54">
        <f t="shared" si="145"/>
        <v>0</v>
      </c>
      <c r="AF86" s="10"/>
      <c r="AG86" s="10"/>
      <c r="AH86" s="12">
        <v>46</v>
      </c>
      <c r="AI86" s="10"/>
      <c r="AJ86" s="10"/>
      <c r="AK86" s="10"/>
      <c r="AL86" s="10"/>
      <c r="AM86" s="10"/>
      <c r="AN86" s="10"/>
      <c r="AO86" s="10"/>
      <c r="AP86" s="54">
        <f t="shared" si="146"/>
        <v>0</v>
      </c>
      <c r="AQ86" s="10"/>
      <c r="AR86" s="10"/>
      <c r="AS86" s="12">
        <v>46</v>
      </c>
      <c r="AT86" s="10"/>
      <c r="AU86" s="10"/>
      <c r="AV86" s="10"/>
      <c r="AW86" s="10"/>
      <c r="AX86" s="10"/>
      <c r="AY86" s="10"/>
      <c r="AZ86" s="10"/>
      <c r="BA86" s="54">
        <f t="shared" si="147"/>
        <v>0</v>
      </c>
      <c r="BB86" s="10"/>
      <c r="BC86" s="10"/>
      <c r="BD86" s="12">
        <v>46</v>
      </c>
      <c r="BE86" s="10"/>
      <c r="BF86" s="10"/>
      <c r="BG86" s="10"/>
      <c r="BH86" s="10"/>
      <c r="BI86" s="10"/>
      <c r="BJ86" s="10"/>
      <c r="BK86" s="10"/>
      <c r="BL86" s="54">
        <f t="shared" si="148"/>
        <v>0</v>
      </c>
      <c r="BM86" s="10"/>
      <c r="BN86" s="10"/>
      <c r="BO86" s="12">
        <v>46</v>
      </c>
      <c r="BP86" s="10"/>
      <c r="BQ86" s="10"/>
      <c r="BR86" s="10"/>
      <c r="BS86" s="10"/>
      <c r="BT86" s="10"/>
      <c r="BU86" s="10"/>
      <c r="BV86" s="10"/>
      <c r="BW86" s="54">
        <f t="shared" si="149"/>
        <v>0</v>
      </c>
      <c r="BX86" s="10"/>
      <c r="BY86" s="10"/>
      <c r="BZ86" s="12">
        <v>46</v>
      </c>
      <c r="CA86" s="10"/>
      <c r="CB86" s="10"/>
      <c r="CC86" s="10"/>
      <c r="CD86" s="10"/>
      <c r="CE86" s="10"/>
      <c r="CF86" s="10"/>
      <c r="CG86" s="10"/>
      <c r="CH86" s="54">
        <f t="shared" si="150"/>
        <v>0</v>
      </c>
      <c r="CI86" s="10"/>
      <c r="CJ86" s="10"/>
      <c r="CK86" s="12">
        <v>46</v>
      </c>
      <c r="CL86" s="10"/>
      <c r="CM86" s="10"/>
      <c r="CN86" s="10"/>
      <c r="CO86" s="10"/>
      <c r="CP86" s="10"/>
      <c r="CQ86" s="10"/>
      <c r="CR86" s="10"/>
      <c r="CS86" s="54">
        <f t="shared" si="151"/>
        <v>0</v>
      </c>
      <c r="CT86" s="10"/>
      <c r="CU86" s="10"/>
      <c r="CV86" s="12">
        <v>46</v>
      </c>
      <c r="CW86" s="10"/>
      <c r="CX86" s="10"/>
      <c r="CY86" s="10"/>
      <c r="CZ86" s="10"/>
      <c r="DA86" s="10"/>
      <c r="DB86" s="10"/>
      <c r="DC86" s="10"/>
      <c r="DD86" s="54">
        <f t="shared" si="152"/>
        <v>0</v>
      </c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</row>
    <row r="87" spans="12:126" ht="15" x14ac:dyDescent="0.25">
      <c r="L87" s="12">
        <v>47</v>
      </c>
      <c r="M87" s="10"/>
      <c r="N87" s="10"/>
      <c r="O87" s="10"/>
      <c r="P87" s="10"/>
      <c r="Q87" s="10"/>
      <c r="R87" s="10"/>
      <c r="S87" s="10"/>
      <c r="T87" s="54">
        <f t="shared" si="144"/>
        <v>0</v>
      </c>
      <c r="U87" s="10"/>
      <c r="V87" s="10"/>
      <c r="W87" s="12">
        <v>47</v>
      </c>
      <c r="X87" s="10"/>
      <c r="Y87" s="10"/>
      <c r="Z87" s="10"/>
      <c r="AA87" s="10"/>
      <c r="AB87" s="10"/>
      <c r="AC87" s="10"/>
      <c r="AD87" s="10"/>
      <c r="AE87" s="54">
        <f t="shared" si="145"/>
        <v>0</v>
      </c>
      <c r="AF87" s="10"/>
      <c r="AG87" s="10"/>
      <c r="AH87" s="12">
        <v>47</v>
      </c>
      <c r="AI87" s="10"/>
      <c r="AJ87" s="10"/>
      <c r="AK87" s="10"/>
      <c r="AL87" s="10"/>
      <c r="AM87" s="10"/>
      <c r="AN87" s="10"/>
      <c r="AO87" s="10"/>
      <c r="AP87" s="54">
        <f t="shared" si="146"/>
        <v>0</v>
      </c>
      <c r="AQ87" s="10"/>
      <c r="AR87" s="10"/>
      <c r="AS87" s="12">
        <v>47</v>
      </c>
      <c r="AT87" s="10"/>
      <c r="AU87" s="10"/>
      <c r="AV87" s="10"/>
      <c r="AW87" s="10"/>
      <c r="AX87" s="10"/>
      <c r="AY87" s="10"/>
      <c r="AZ87" s="10"/>
      <c r="BA87" s="54">
        <f t="shared" si="147"/>
        <v>0</v>
      </c>
      <c r="BB87" s="10"/>
      <c r="BC87" s="10"/>
      <c r="BD87" s="12">
        <v>47</v>
      </c>
      <c r="BE87" s="10"/>
      <c r="BF87" s="10"/>
      <c r="BG87" s="10"/>
      <c r="BH87" s="10"/>
      <c r="BI87" s="10"/>
      <c r="BJ87" s="10"/>
      <c r="BK87" s="10"/>
      <c r="BL87" s="54">
        <f t="shared" si="148"/>
        <v>0</v>
      </c>
      <c r="BM87" s="10"/>
      <c r="BN87" s="10"/>
      <c r="BO87" s="12">
        <v>47</v>
      </c>
      <c r="BP87" s="10"/>
      <c r="BQ87" s="10"/>
      <c r="BR87" s="10"/>
      <c r="BS87" s="10"/>
      <c r="BT87" s="10"/>
      <c r="BU87" s="10"/>
      <c r="BV87" s="10"/>
      <c r="BW87" s="54">
        <f t="shared" si="149"/>
        <v>0</v>
      </c>
      <c r="BX87" s="10"/>
      <c r="BY87" s="10"/>
      <c r="BZ87" s="12">
        <v>47</v>
      </c>
      <c r="CA87" s="10"/>
      <c r="CB87" s="10"/>
      <c r="CC87" s="10"/>
      <c r="CD87" s="10"/>
      <c r="CE87" s="10"/>
      <c r="CF87" s="10"/>
      <c r="CG87" s="10"/>
      <c r="CH87" s="54">
        <f t="shared" si="150"/>
        <v>0</v>
      </c>
      <c r="CI87" s="10"/>
      <c r="CJ87" s="10"/>
      <c r="CK87" s="12">
        <v>47</v>
      </c>
      <c r="CL87" s="10"/>
      <c r="CM87" s="10"/>
      <c r="CN87" s="10"/>
      <c r="CO87" s="10"/>
      <c r="CP87" s="10"/>
      <c r="CQ87" s="10"/>
      <c r="CR87" s="10"/>
      <c r="CS87" s="54">
        <f t="shared" si="151"/>
        <v>0</v>
      </c>
      <c r="CT87" s="10"/>
      <c r="CU87" s="10"/>
      <c r="CV87" s="12">
        <v>47</v>
      </c>
      <c r="CW87" s="10"/>
      <c r="CX87" s="10"/>
      <c r="CY87" s="10"/>
      <c r="CZ87" s="10"/>
      <c r="DA87" s="10"/>
      <c r="DB87" s="10"/>
      <c r="DC87" s="10"/>
      <c r="DD87" s="54">
        <f t="shared" si="152"/>
        <v>0</v>
      </c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</row>
    <row r="88" spans="12:126" ht="15" x14ac:dyDescent="0.25">
      <c r="L88" s="12">
        <v>50</v>
      </c>
      <c r="M88" s="10"/>
      <c r="N88" s="10"/>
      <c r="O88" s="10"/>
      <c r="P88" s="10"/>
      <c r="Q88" s="10"/>
      <c r="R88" s="10"/>
      <c r="S88" s="10"/>
      <c r="T88" s="54">
        <f t="shared" si="144"/>
        <v>0</v>
      </c>
      <c r="U88" s="10"/>
      <c r="V88" s="10"/>
      <c r="W88" s="12">
        <v>50</v>
      </c>
      <c r="X88" s="10"/>
      <c r="Y88" s="10"/>
      <c r="Z88" s="10"/>
      <c r="AA88" s="10"/>
      <c r="AB88" s="10"/>
      <c r="AC88" s="10"/>
      <c r="AD88" s="10"/>
      <c r="AE88" s="54">
        <f t="shared" si="145"/>
        <v>0</v>
      </c>
      <c r="AF88" s="10"/>
      <c r="AG88" s="10"/>
      <c r="AH88" s="12">
        <v>50</v>
      </c>
      <c r="AI88" s="10"/>
      <c r="AJ88" s="10"/>
      <c r="AK88" s="10"/>
      <c r="AL88" s="10"/>
      <c r="AM88" s="10"/>
      <c r="AN88" s="10"/>
      <c r="AO88" s="10"/>
      <c r="AP88" s="54">
        <f t="shared" si="146"/>
        <v>0</v>
      </c>
      <c r="AQ88" s="10"/>
      <c r="AR88" s="10"/>
      <c r="AS88" s="12">
        <v>50</v>
      </c>
      <c r="AT88" s="10"/>
      <c r="AU88" s="10"/>
      <c r="AV88" s="10"/>
      <c r="AW88" s="10"/>
      <c r="AX88" s="10"/>
      <c r="AY88" s="10"/>
      <c r="AZ88" s="10"/>
      <c r="BA88" s="54">
        <f t="shared" si="147"/>
        <v>0</v>
      </c>
      <c r="BB88" s="10"/>
      <c r="BC88" s="10"/>
      <c r="BD88" s="12">
        <v>50</v>
      </c>
      <c r="BE88" s="10"/>
      <c r="BF88" s="10"/>
      <c r="BG88" s="10"/>
      <c r="BH88" s="10"/>
      <c r="BI88" s="10"/>
      <c r="BJ88" s="10"/>
      <c r="BK88" s="10"/>
      <c r="BL88" s="54">
        <f t="shared" si="148"/>
        <v>0</v>
      </c>
      <c r="BM88" s="10"/>
      <c r="BN88" s="10"/>
      <c r="BO88" s="12">
        <v>50</v>
      </c>
      <c r="BP88" s="10"/>
      <c r="BQ88" s="10"/>
      <c r="BR88" s="10"/>
      <c r="BS88" s="10"/>
      <c r="BT88" s="10"/>
      <c r="BU88" s="10"/>
      <c r="BV88" s="10"/>
      <c r="BW88" s="54">
        <f t="shared" si="149"/>
        <v>0</v>
      </c>
      <c r="BX88" s="10"/>
      <c r="BY88" s="10"/>
      <c r="BZ88" s="12">
        <v>50</v>
      </c>
      <c r="CA88" s="10"/>
      <c r="CB88" s="10"/>
      <c r="CC88" s="10"/>
      <c r="CD88" s="10"/>
      <c r="CE88" s="10"/>
      <c r="CF88" s="10"/>
      <c r="CG88" s="10"/>
      <c r="CH88" s="54">
        <f t="shared" si="150"/>
        <v>0</v>
      </c>
      <c r="CI88" s="10"/>
      <c r="CJ88" s="10"/>
      <c r="CK88" s="12">
        <v>50</v>
      </c>
      <c r="CL88" s="10"/>
      <c r="CM88" s="10"/>
      <c r="CN88" s="10"/>
      <c r="CO88" s="10"/>
      <c r="CP88" s="10"/>
      <c r="CQ88" s="10"/>
      <c r="CR88" s="10"/>
      <c r="CS88" s="54">
        <f t="shared" si="151"/>
        <v>0</v>
      </c>
      <c r="CT88" s="10"/>
      <c r="CU88" s="10"/>
      <c r="CV88" s="12">
        <v>50</v>
      </c>
      <c r="CW88" s="10"/>
      <c r="CX88" s="10"/>
      <c r="CY88" s="10"/>
      <c r="CZ88" s="10"/>
      <c r="DA88" s="10"/>
      <c r="DB88" s="10"/>
      <c r="DC88" s="10"/>
      <c r="DD88" s="54">
        <f t="shared" si="152"/>
        <v>0</v>
      </c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</row>
    <row r="89" spans="12:126" ht="15" x14ac:dyDescent="0.25">
      <c r="L89" s="12">
        <v>52</v>
      </c>
      <c r="M89" s="10"/>
      <c r="N89" s="10"/>
      <c r="O89" s="10"/>
      <c r="P89" s="10"/>
      <c r="Q89" s="10"/>
      <c r="R89" s="10"/>
      <c r="S89" s="10"/>
      <c r="T89" s="54">
        <f t="shared" si="144"/>
        <v>0</v>
      </c>
      <c r="U89" s="10"/>
      <c r="V89" s="10"/>
      <c r="W89" s="12">
        <v>52</v>
      </c>
      <c r="X89" s="10"/>
      <c r="Y89" s="10"/>
      <c r="Z89" s="10"/>
      <c r="AA89" s="10"/>
      <c r="AB89" s="10"/>
      <c r="AC89" s="10"/>
      <c r="AD89" s="10"/>
      <c r="AE89" s="54">
        <f t="shared" si="145"/>
        <v>0</v>
      </c>
      <c r="AF89" s="10"/>
      <c r="AG89" s="10"/>
      <c r="AH89" s="12">
        <v>52</v>
      </c>
      <c r="AI89" s="10"/>
      <c r="AJ89" s="10"/>
      <c r="AK89" s="10"/>
      <c r="AL89" s="10"/>
      <c r="AM89" s="10"/>
      <c r="AN89" s="10"/>
      <c r="AO89" s="10"/>
      <c r="AP89" s="54">
        <f t="shared" si="146"/>
        <v>0</v>
      </c>
      <c r="AQ89" s="10"/>
      <c r="AR89" s="10"/>
      <c r="AS89" s="12">
        <v>52</v>
      </c>
      <c r="AT89" s="10"/>
      <c r="AU89" s="10"/>
      <c r="AV89" s="10"/>
      <c r="AW89" s="10"/>
      <c r="AX89" s="10"/>
      <c r="AY89" s="10"/>
      <c r="AZ89" s="10"/>
      <c r="BA89" s="54">
        <f t="shared" si="147"/>
        <v>0</v>
      </c>
      <c r="BB89" s="10"/>
      <c r="BC89" s="10"/>
      <c r="BD89" s="12">
        <v>52</v>
      </c>
      <c r="BE89" s="10"/>
      <c r="BF89" s="10"/>
      <c r="BG89" s="10"/>
      <c r="BH89" s="10"/>
      <c r="BI89" s="10"/>
      <c r="BJ89" s="10"/>
      <c r="BK89" s="10"/>
      <c r="BL89" s="54">
        <f t="shared" si="148"/>
        <v>0</v>
      </c>
      <c r="BM89" s="10"/>
      <c r="BN89" s="10"/>
      <c r="BO89" s="12">
        <v>52</v>
      </c>
      <c r="BP89" s="10"/>
      <c r="BQ89" s="10"/>
      <c r="BR89" s="10"/>
      <c r="BS89" s="10"/>
      <c r="BT89" s="10"/>
      <c r="BU89" s="10"/>
      <c r="BV89" s="10"/>
      <c r="BW89" s="54">
        <f t="shared" si="149"/>
        <v>0</v>
      </c>
      <c r="BX89" s="10"/>
      <c r="BY89" s="10"/>
      <c r="BZ89" s="12">
        <v>52</v>
      </c>
      <c r="CA89" s="10"/>
      <c r="CB89" s="10"/>
      <c r="CC89" s="10"/>
      <c r="CD89" s="10"/>
      <c r="CE89" s="10"/>
      <c r="CF89" s="10"/>
      <c r="CG89" s="10"/>
      <c r="CH89" s="54">
        <f t="shared" si="150"/>
        <v>0</v>
      </c>
      <c r="CI89" s="10"/>
      <c r="CJ89" s="10"/>
      <c r="CK89" s="12">
        <v>52</v>
      </c>
      <c r="CL89" s="10"/>
      <c r="CM89" s="10"/>
      <c r="CN89" s="10"/>
      <c r="CO89" s="10"/>
      <c r="CP89" s="10"/>
      <c r="CQ89" s="10"/>
      <c r="CR89" s="10"/>
      <c r="CS89" s="54">
        <f t="shared" si="151"/>
        <v>0</v>
      </c>
      <c r="CT89" s="10"/>
      <c r="CU89" s="10"/>
      <c r="CV89" s="12">
        <v>52</v>
      </c>
      <c r="CW89" s="10"/>
      <c r="CX89" s="10"/>
      <c r="CY89" s="10"/>
      <c r="CZ89" s="10"/>
      <c r="DA89" s="10"/>
      <c r="DB89" s="10"/>
      <c r="DC89" s="10"/>
      <c r="DD89" s="54">
        <f t="shared" si="152"/>
        <v>0</v>
      </c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</row>
    <row r="90" spans="12:126" ht="15" x14ac:dyDescent="0.25">
      <c r="L90" s="12">
        <v>95</v>
      </c>
      <c r="M90" s="10"/>
      <c r="N90" s="10"/>
      <c r="O90" s="10"/>
      <c r="P90" s="10"/>
      <c r="Q90" s="10"/>
      <c r="R90" s="10"/>
      <c r="S90" s="10"/>
      <c r="T90" s="54">
        <f t="shared" si="144"/>
        <v>0</v>
      </c>
      <c r="U90" s="10"/>
      <c r="V90" s="10"/>
      <c r="W90" s="12">
        <v>95</v>
      </c>
      <c r="X90" s="10"/>
      <c r="Y90" s="10"/>
      <c r="Z90" s="10"/>
      <c r="AA90" s="10"/>
      <c r="AB90" s="10"/>
      <c r="AC90" s="10"/>
      <c r="AD90" s="10"/>
      <c r="AE90" s="54">
        <f t="shared" si="145"/>
        <v>0</v>
      </c>
      <c r="AF90" s="10"/>
      <c r="AG90" s="10"/>
      <c r="AH90" s="12">
        <v>95</v>
      </c>
      <c r="AI90" s="10"/>
      <c r="AJ90" s="10"/>
      <c r="AK90" s="10"/>
      <c r="AL90" s="10"/>
      <c r="AM90" s="10"/>
      <c r="AN90" s="10"/>
      <c r="AO90" s="10"/>
      <c r="AP90" s="54">
        <f t="shared" si="146"/>
        <v>0</v>
      </c>
      <c r="AQ90" s="10"/>
      <c r="AR90" s="10"/>
      <c r="AS90" s="12">
        <v>95</v>
      </c>
      <c r="AT90" s="10"/>
      <c r="AU90" s="10"/>
      <c r="AV90" s="10"/>
      <c r="AW90" s="10"/>
      <c r="AX90" s="10"/>
      <c r="AY90" s="10"/>
      <c r="AZ90" s="10"/>
      <c r="BA90" s="54">
        <f t="shared" si="147"/>
        <v>0</v>
      </c>
      <c r="BB90" s="10"/>
      <c r="BC90" s="10"/>
      <c r="BD90" s="12">
        <v>95</v>
      </c>
      <c r="BE90" s="10"/>
      <c r="BF90" s="10"/>
      <c r="BG90" s="10"/>
      <c r="BH90" s="10"/>
      <c r="BI90" s="10"/>
      <c r="BJ90" s="10"/>
      <c r="BK90" s="10"/>
      <c r="BL90" s="54">
        <f t="shared" si="148"/>
        <v>0</v>
      </c>
      <c r="BM90" s="10"/>
      <c r="BN90" s="10"/>
      <c r="BO90" s="12">
        <v>95</v>
      </c>
      <c r="BP90" s="10"/>
      <c r="BQ90" s="10"/>
      <c r="BR90" s="10"/>
      <c r="BS90" s="10"/>
      <c r="BT90" s="10"/>
      <c r="BU90" s="10"/>
      <c r="BV90" s="10"/>
      <c r="BW90" s="54">
        <f t="shared" si="149"/>
        <v>0</v>
      </c>
      <c r="BX90" s="10"/>
      <c r="BY90" s="10"/>
      <c r="BZ90" s="12">
        <v>95</v>
      </c>
      <c r="CA90" s="10"/>
      <c r="CB90" s="10"/>
      <c r="CC90" s="10"/>
      <c r="CD90" s="10"/>
      <c r="CE90" s="10"/>
      <c r="CF90" s="10"/>
      <c r="CG90" s="10"/>
      <c r="CH90" s="54">
        <f t="shared" si="150"/>
        <v>0</v>
      </c>
      <c r="CI90" s="10"/>
      <c r="CJ90" s="10"/>
      <c r="CK90" s="12">
        <v>95</v>
      </c>
      <c r="CL90" s="10"/>
      <c r="CM90" s="10"/>
      <c r="CN90" s="10"/>
      <c r="CO90" s="10"/>
      <c r="CP90" s="10"/>
      <c r="CQ90" s="10"/>
      <c r="CR90" s="10"/>
      <c r="CS90" s="54">
        <f t="shared" si="151"/>
        <v>0</v>
      </c>
      <c r="CT90" s="10"/>
      <c r="CU90" s="10"/>
      <c r="CV90" s="12">
        <v>95</v>
      </c>
      <c r="CW90" s="10"/>
      <c r="CX90" s="10"/>
      <c r="CY90" s="10"/>
      <c r="CZ90" s="10"/>
      <c r="DA90" s="10"/>
      <c r="DB90" s="10"/>
      <c r="DC90" s="10"/>
      <c r="DD90" s="54">
        <f t="shared" si="152"/>
        <v>0</v>
      </c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</row>
    <row r="91" spans="12:126" ht="15" x14ac:dyDescent="0.25"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</row>
    <row r="92" spans="12:126" ht="15.75" thickBot="1" x14ac:dyDescent="0.3">
      <c r="L92" s="10"/>
      <c r="M92" s="10"/>
      <c r="N92" s="10"/>
      <c r="O92" s="10"/>
      <c r="P92" s="10"/>
      <c r="Q92" s="10"/>
      <c r="R92" s="10"/>
      <c r="S92" s="10"/>
      <c r="T92" s="55">
        <f>SUM(T69:T91)</f>
        <v>-150000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55">
        <f>SUM(AE69:AE91)</f>
        <v>30000</v>
      </c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55">
        <f>SUM(AP69:AP91)</f>
        <v>24000</v>
      </c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55">
        <f>SUM(BA69:BA91)</f>
        <v>19200</v>
      </c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55">
        <f>SUM(BL69:BL91)</f>
        <v>15360</v>
      </c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55">
        <f>SUM(BW69:BW91)</f>
        <v>12288</v>
      </c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55">
        <f>SUM(CH69:CH91)</f>
        <v>9830.3999999999942</v>
      </c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55">
        <f>SUM(CS69:CS91)</f>
        <v>7864.320000000007</v>
      </c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55">
        <f>SUM(DD69:DD91)</f>
        <v>6291.4560000000056</v>
      </c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</row>
    <row r="93" spans="12:126" ht="15.75" thickTop="1" x14ac:dyDescent="0.25">
      <c r="L93" s="10"/>
      <c r="M93" s="10"/>
      <c r="N93" s="10"/>
      <c r="O93" s="10"/>
      <c r="P93" s="10"/>
      <c r="Q93" s="10"/>
      <c r="R93" s="10"/>
      <c r="S93" s="10"/>
      <c r="T93" s="54">
        <f>+T65-T92</f>
        <v>0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54">
        <f>+AE65-AE92</f>
        <v>0</v>
      </c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54">
        <f>+AP65-AP92</f>
        <v>0</v>
      </c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54">
        <f>+BA65-BA92</f>
        <v>0</v>
      </c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54">
        <f>+BL65-BL92</f>
        <v>0</v>
      </c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54">
        <f>+BW65-BW92</f>
        <v>0</v>
      </c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54">
        <f>+CH65-CH92</f>
        <v>0</v>
      </c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54">
        <f>+CS65-CS92</f>
        <v>0</v>
      </c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54">
        <f>+DD65-DD92</f>
        <v>0</v>
      </c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</row>
    <row r="94" spans="12:126" ht="15" x14ac:dyDescent="0.25"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</row>
  </sheetData>
  <mergeCells count="18">
    <mergeCell ref="CK35:CT35"/>
    <mergeCell ref="CV35:DE35"/>
    <mergeCell ref="BZ3:CI3"/>
    <mergeCell ref="CK3:CT3"/>
    <mergeCell ref="CV3:DE3"/>
    <mergeCell ref="BO35:BX35"/>
    <mergeCell ref="BZ35:CI35"/>
    <mergeCell ref="L3:U3"/>
    <mergeCell ref="W3:AF3"/>
    <mergeCell ref="AH3:AQ3"/>
    <mergeCell ref="AS3:BB3"/>
    <mergeCell ref="BD3:BM3"/>
    <mergeCell ref="BO3:BX3"/>
    <mergeCell ref="L35:U35"/>
    <mergeCell ref="W35:AF35"/>
    <mergeCell ref="AH35:AQ35"/>
    <mergeCell ref="AS35:BB35"/>
    <mergeCell ref="BD35:BM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75AD-058A-4E39-AD69-FF89CA17A201}">
  <dimension ref="A1:O91"/>
  <sheetViews>
    <sheetView zoomScale="85" zoomScaleNormal="85" workbookViewId="0"/>
  </sheetViews>
  <sheetFormatPr defaultColWidth="9.140625" defaultRowHeight="15" x14ac:dyDescent="0.25"/>
  <cols>
    <col min="1" max="1" width="11.28515625" style="10" bestFit="1" customWidth="1"/>
    <col min="2" max="2" width="11.5703125" style="10" bestFit="1" customWidth="1"/>
    <col min="3" max="3" width="73.5703125" style="10" bestFit="1" customWidth="1"/>
    <col min="4" max="4" width="16.140625" style="10" bestFit="1" customWidth="1"/>
    <col min="5" max="5" width="15.5703125" style="10" bestFit="1" customWidth="1"/>
    <col min="6" max="6" width="9.28515625" style="10" bestFit="1" customWidth="1"/>
    <col min="7" max="7" width="16.140625" style="10" bestFit="1" customWidth="1"/>
    <col min="8" max="8" width="15.28515625" style="10" bestFit="1" customWidth="1"/>
    <col min="9" max="9" width="16.140625" style="10" bestFit="1" customWidth="1"/>
    <col min="10" max="10" width="7.140625" style="10" bestFit="1" customWidth="1"/>
    <col min="11" max="11" width="15.5703125" style="10" bestFit="1" customWidth="1"/>
    <col min="12" max="12" width="16.42578125" style="10" bestFit="1" customWidth="1"/>
    <col min="13" max="13" width="9.140625" style="10"/>
    <col min="14" max="14" width="10.5703125" style="10" bestFit="1" customWidth="1"/>
    <col min="15" max="15" width="11.5703125" style="10" bestFit="1" customWidth="1"/>
    <col min="16" max="16384" width="9.140625" style="10"/>
  </cols>
  <sheetData>
    <row r="1" spans="1:15" x14ac:dyDescent="0.25">
      <c r="A1" s="10" t="s">
        <v>62</v>
      </c>
    </row>
    <row r="2" spans="1:15" x14ac:dyDescent="0.25">
      <c r="N2" s="4"/>
      <c r="O2" s="4"/>
    </row>
    <row r="3" spans="1:15" ht="36.75" thickBot="1" x14ac:dyDescent="0.3">
      <c r="B3" s="16" t="s">
        <v>38</v>
      </c>
      <c r="C3" s="17" t="s">
        <v>63</v>
      </c>
      <c r="D3" s="18" t="s">
        <v>64</v>
      </c>
      <c r="E3" s="18" t="s">
        <v>43</v>
      </c>
      <c r="F3" s="18" t="s">
        <v>65</v>
      </c>
      <c r="G3" s="18" t="s">
        <v>66</v>
      </c>
      <c r="H3" s="18" t="s">
        <v>67</v>
      </c>
      <c r="I3" s="19" t="s">
        <v>68</v>
      </c>
      <c r="J3" s="20" t="s">
        <v>69</v>
      </c>
      <c r="K3" s="18" t="s">
        <v>70</v>
      </c>
      <c r="L3" s="18" t="s">
        <v>71</v>
      </c>
      <c r="N3" s="11" t="s">
        <v>38</v>
      </c>
      <c r="O3" s="11" t="s">
        <v>43</v>
      </c>
    </row>
    <row r="4" spans="1:15" x14ac:dyDescent="0.25">
      <c r="A4" s="10" t="s">
        <v>72</v>
      </c>
      <c r="B4" s="21">
        <v>1</v>
      </c>
      <c r="C4" s="22" t="s">
        <v>73</v>
      </c>
      <c r="D4" s="23">
        <v>121045870.42637229</v>
      </c>
      <c r="E4" s="24">
        <v>1230229.5968611627</v>
      </c>
      <c r="F4" s="25"/>
      <c r="G4" s="26">
        <v>122276100.02323346</v>
      </c>
      <c r="H4" s="26">
        <v>615114.79843058134</v>
      </c>
      <c r="I4" s="26">
        <v>122891214.82166404</v>
      </c>
      <c r="J4" s="27">
        <v>0.04</v>
      </c>
      <c r="K4" s="26">
        <v>4915648.5928665614</v>
      </c>
      <c r="L4" s="26">
        <v>117360451.4303669</v>
      </c>
      <c r="N4" s="12">
        <v>1</v>
      </c>
      <c r="O4" s="1">
        <f>SUMIF($B$4:$B$26,N4,$E$4:$F$26)</f>
        <v>1230229.5968611627</v>
      </c>
    </row>
    <row r="5" spans="1:15" x14ac:dyDescent="0.25">
      <c r="B5" s="21" t="s">
        <v>50</v>
      </c>
      <c r="C5" s="22" t="s">
        <v>74</v>
      </c>
      <c r="D5" s="23">
        <v>0</v>
      </c>
      <c r="E5" s="24">
        <v>0</v>
      </c>
      <c r="F5" s="25"/>
      <c r="G5" s="26">
        <v>0</v>
      </c>
      <c r="H5" s="26">
        <v>0</v>
      </c>
      <c r="I5" s="26">
        <v>0</v>
      </c>
      <c r="J5" s="27">
        <v>0.06</v>
      </c>
      <c r="K5" s="26">
        <v>0</v>
      </c>
      <c r="L5" s="26">
        <v>0</v>
      </c>
      <c r="N5" s="12" t="s">
        <v>50</v>
      </c>
      <c r="O5" s="1">
        <f t="shared" ref="O5:O28" si="0">SUMIF($B$4:$B$26,N5,$E$4:$F$26)</f>
        <v>0</v>
      </c>
    </row>
    <row r="6" spans="1:15" x14ac:dyDescent="0.25">
      <c r="B6" s="21">
        <v>2</v>
      </c>
      <c r="C6" s="22" t="s">
        <v>75</v>
      </c>
      <c r="D6" s="23">
        <v>19571482.872400004</v>
      </c>
      <c r="E6" s="24">
        <v>0</v>
      </c>
      <c r="F6" s="25"/>
      <c r="G6" s="26">
        <v>19571482.872400004</v>
      </c>
      <c r="H6" s="26">
        <v>0</v>
      </c>
      <c r="I6" s="26">
        <v>19571482.872400004</v>
      </c>
      <c r="J6" s="27">
        <v>0.06</v>
      </c>
      <c r="K6" s="26">
        <v>1174288.9723440001</v>
      </c>
      <c r="L6" s="26">
        <v>18397193.900056005</v>
      </c>
      <c r="N6" s="12">
        <v>2</v>
      </c>
      <c r="O6" s="1">
        <f t="shared" si="0"/>
        <v>0</v>
      </c>
    </row>
    <row r="7" spans="1:15" x14ac:dyDescent="0.25">
      <c r="A7" s="60">
        <f>+J7</f>
        <v>0.2</v>
      </c>
      <c r="B7" s="21">
        <v>8</v>
      </c>
      <c r="C7" s="22" t="s">
        <v>76</v>
      </c>
      <c r="D7" s="23">
        <v>514898.9159673049</v>
      </c>
      <c r="E7" s="24">
        <v>243917.49466345028</v>
      </c>
      <c r="F7" s="25"/>
      <c r="G7" s="26">
        <v>758816.41063075513</v>
      </c>
      <c r="H7" s="26">
        <v>121958.74733172514</v>
      </c>
      <c r="I7" s="26">
        <v>880775.15796248033</v>
      </c>
      <c r="J7" s="27">
        <v>0.2</v>
      </c>
      <c r="K7" s="26">
        <v>176155.03159249609</v>
      </c>
      <c r="L7" s="26">
        <v>582661.37903825904</v>
      </c>
      <c r="N7" s="12">
        <v>8</v>
      </c>
      <c r="O7" s="1">
        <f t="shared" si="0"/>
        <v>243917.49466345028</v>
      </c>
    </row>
    <row r="8" spans="1:15" x14ac:dyDescent="0.25">
      <c r="A8" s="60">
        <f>+J8</f>
        <v>0.3</v>
      </c>
      <c r="B8" s="21">
        <v>10</v>
      </c>
      <c r="C8" s="22" t="s">
        <v>77</v>
      </c>
      <c r="D8" s="23">
        <v>4375296.4606814682</v>
      </c>
      <c r="E8" s="24">
        <v>2560966.7560612275</v>
      </c>
      <c r="F8" s="25"/>
      <c r="G8" s="26">
        <v>6936263.2167426962</v>
      </c>
      <c r="H8" s="26">
        <v>1280483.3780306138</v>
      </c>
      <c r="I8" s="26">
        <v>8216746.5947733093</v>
      </c>
      <c r="J8" s="27">
        <v>0.3</v>
      </c>
      <c r="K8" s="26">
        <v>2465023.9784319927</v>
      </c>
      <c r="L8" s="26">
        <v>4471239.238310704</v>
      </c>
      <c r="N8" s="12">
        <v>10</v>
      </c>
      <c r="O8" s="1">
        <f t="shared" si="0"/>
        <v>2560966.7560612275</v>
      </c>
    </row>
    <row r="9" spans="1:15" x14ac:dyDescent="0.25">
      <c r="B9" s="21">
        <v>10.1</v>
      </c>
      <c r="C9" s="22" t="s">
        <v>78</v>
      </c>
      <c r="D9" s="23">
        <v>0</v>
      </c>
      <c r="E9" s="24">
        <v>0</v>
      </c>
      <c r="F9" s="25"/>
      <c r="G9" s="26">
        <v>0</v>
      </c>
      <c r="H9" s="26">
        <v>0</v>
      </c>
      <c r="I9" s="26">
        <v>0</v>
      </c>
      <c r="J9" s="27">
        <v>0.3</v>
      </c>
      <c r="K9" s="26">
        <v>0</v>
      </c>
      <c r="L9" s="26">
        <v>0</v>
      </c>
      <c r="N9" s="12">
        <v>10.1</v>
      </c>
      <c r="O9" s="1">
        <f t="shared" si="0"/>
        <v>0</v>
      </c>
    </row>
    <row r="10" spans="1:15" x14ac:dyDescent="0.25">
      <c r="A10" s="60">
        <f>+J10</f>
        <v>1</v>
      </c>
      <c r="B10" s="21">
        <v>12</v>
      </c>
      <c r="C10" s="22" t="s">
        <v>79</v>
      </c>
      <c r="D10" s="23">
        <v>217002.36619529035</v>
      </c>
      <c r="E10" s="24">
        <v>218860.16574736917</v>
      </c>
      <c r="F10" s="25"/>
      <c r="G10" s="26">
        <v>435862.53194265952</v>
      </c>
      <c r="H10" s="26">
        <v>109430.08287368459</v>
      </c>
      <c r="I10" s="28">
        <v>435862.53194265952</v>
      </c>
      <c r="J10" s="27">
        <v>1</v>
      </c>
      <c r="K10" s="26">
        <v>435862.53194265952</v>
      </c>
      <c r="L10" s="26">
        <v>0</v>
      </c>
      <c r="N10" s="12">
        <v>12</v>
      </c>
      <c r="O10" s="1">
        <f t="shared" si="0"/>
        <v>218860.16574736917</v>
      </c>
    </row>
    <row r="11" spans="1:15" x14ac:dyDescent="0.25">
      <c r="B11" s="21" t="s">
        <v>52</v>
      </c>
      <c r="C11" s="22" t="s">
        <v>80</v>
      </c>
      <c r="D11" s="23">
        <v>0</v>
      </c>
      <c r="E11" s="24">
        <v>0</v>
      </c>
      <c r="F11" s="25"/>
      <c r="G11" s="26">
        <v>0</v>
      </c>
      <c r="H11" s="26">
        <v>0</v>
      </c>
      <c r="I11" s="26">
        <v>0</v>
      </c>
      <c r="J11" s="29"/>
      <c r="K11" s="26">
        <v>0</v>
      </c>
      <c r="L11" s="26">
        <v>0</v>
      </c>
      <c r="N11" s="12" t="s">
        <v>52</v>
      </c>
      <c r="O11" s="1">
        <f t="shared" si="0"/>
        <v>0</v>
      </c>
    </row>
    <row r="12" spans="1:15" x14ac:dyDescent="0.25">
      <c r="B12" s="21" t="s">
        <v>53</v>
      </c>
      <c r="C12" s="22" t="s">
        <v>81</v>
      </c>
      <c r="D12" s="23">
        <v>0</v>
      </c>
      <c r="E12" s="24">
        <v>0</v>
      </c>
      <c r="F12" s="25"/>
      <c r="G12" s="26">
        <v>0</v>
      </c>
      <c r="H12" s="26">
        <v>0</v>
      </c>
      <c r="I12" s="26">
        <v>0</v>
      </c>
      <c r="J12" s="29"/>
      <c r="K12" s="26">
        <v>0</v>
      </c>
      <c r="L12" s="26">
        <v>0</v>
      </c>
      <c r="N12" s="12" t="s">
        <v>53</v>
      </c>
      <c r="O12" s="1">
        <f t="shared" si="0"/>
        <v>0</v>
      </c>
    </row>
    <row r="13" spans="1:15" x14ac:dyDescent="0.25">
      <c r="B13" s="21" t="s">
        <v>54</v>
      </c>
      <c r="C13" s="22" t="s">
        <v>82</v>
      </c>
      <c r="D13" s="23">
        <v>0</v>
      </c>
      <c r="E13" s="24">
        <v>0</v>
      </c>
      <c r="F13" s="25"/>
      <c r="G13" s="26">
        <v>0</v>
      </c>
      <c r="H13" s="26">
        <v>0</v>
      </c>
      <c r="I13" s="26">
        <v>0</v>
      </c>
      <c r="J13" s="29"/>
      <c r="K13" s="26">
        <v>0</v>
      </c>
      <c r="L13" s="26">
        <v>0</v>
      </c>
      <c r="N13" s="12" t="s">
        <v>54</v>
      </c>
      <c r="O13" s="1">
        <f t="shared" si="0"/>
        <v>0</v>
      </c>
    </row>
    <row r="14" spans="1:15" x14ac:dyDescent="0.25">
      <c r="B14" s="21" t="s">
        <v>55</v>
      </c>
      <c r="C14" s="22" t="s">
        <v>83</v>
      </c>
      <c r="D14" s="23">
        <v>0</v>
      </c>
      <c r="E14" s="24">
        <v>0</v>
      </c>
      <c r="F14" s="25"/>
      <c r="G14" s="26">
        <v>0</v>
      </c>
      <c r="H14" s="26">
        <v>0</v>
      </c>
      <c r="I14" s="26">
        <v>0</v>
      </c>
      <c r="J14" s="29"/>
      <c r="K14" s="26">
        <v>0</v>
      </c>
      <c r="L14" s="26">
        <v>0</v>
      </c>
      <c r="N14" s="12" t="s">
        <v>55</v>
      </c>
      <c r="O14" s="1">
        <f t="shared" si="0"/>
        <v>0</v>
      </c>
    </row>
    <row r="15" spans="1:15" x14ac:dyDescent="0.25">
      <c r="B15" s="21">
        <v>14</v>
      </c>
      <c r="C15" s="22" t="s">
        <v>84</v>
      </c>
      <c r="D15" s="23">
        <v>0</v>
      </c>
      <c r="E15" s="24">
        <v>0</v>
      </c>
      <c r="F15" s="25"/>
      <c r="G15" s="26">
        <v>0</v>
      </c>
      <c r="H15" s="26">
        <v>0</v>
      </c>
      <c r="I15" s="26">
        <v>0</v>
      </c>
      <c r="J15" s="29"/>
      <c r="K15" s="26">
        <v>0</v>
      </c>
      <c r="L15" s="26">
        <v>0</v>
      </c>
      <c r="N15" s="12">
        <v>14</v>
      </c>
      <c r="O15" s="1">
        <f t="shared" si="0"/>
        <v>0</v>
      </c>
    </row>
    <row r="16" spans="1:15" x14ac:dyDescent="0.25">
      <c r="B16" s="21">
        <v>17</v>
      </c>
      <c r="C16" s="22" t="s">
        <v>85</v>
      </c>
      <c r="D16" s="23">
        <v>0</v>
      </c>
      <c r="E16" s="24">
        <v>0</v>
      </c>
      <c r="F16" s="25"/>
      <c r="G16" s="26">
        <v>0</v>
      </c>
      <c r="H16" s="26">
        <v>0</v>
      </c>
      <c r="I16" s="26">
        <v>0</v>
      </c>
      <c r="J16" s="27">
        <v>0.08</v>
      </c>
      <c r="K16" s="26">
        <v>0</v>
      </c>
      <c r="L16" s="26">
        <v>0</v>
      </c>
      <c r="N16" s="12">
        <v>17</v>
      </c>
      <c r="O16" s="1">
        <f t="shared" si="0"/>
        <v>0</v>
      </c>
    </row>
    <row r="17" spans="1:15" x14ac:dyDescent="0.25">
      <c r="B17" s="21">
        <v>42</v>
      </c>
      <c r="C17" s="22" t="s">
        <v>86</v>
      </c>
      <c r="D17" s="23">
        <v>0</v>
      </c>
      <c r="E17" s="24">
        <v>0</v>
      </c>
      <c r="F17" s="25"/>
      <c r="G17" s="26">
        <v>0</v>
      </c>
      <c r="H17" s="26">
        <v>0</v>
      </c>
      <c r="I17" s="26">
        <v>0</v>
      </c>
      <c r="J17" s="27">
        <v>0.12</v>
      </c>
      <c r="K17" s="26">
        <v>0</v>
      </c>
      <c r="L17" s="26">
        <v>0</v>
      </c>
      <c r="N17" s="12">
        <v>42</v>
      </c>
      <c r="O17" s="1">
        <f t="shared" si="0"/>
        <v>0</v>
      </c>
    </row>
    <row r="18" spans="1:15" x14ac:dyDescent="0.25">
      <c r="B18" s="21">
        <v>43.1</v>
      </c>
      <c r="C18" s="22" t="s">
        <v>87</v>
      </c>
      <c r="D18" s="23">
        <v>0</v>
      </c>
      <c r="E18" s="24">
        <v>0</v>
      </c>
      <c r="F18" s="25"/>
      <c r="G18" s="26">
        <v>0</v>
      </c>
      <c r="H18" s="26">
        <v>0</v>
      </c>
      <c r="I18" s="26">
        <v>0</v>
      </c>
      <c r="J18" s="27">
        <v>0.3</v>
      </c>
      <c r="K18" s="26">
        <v>0</v>
      </c>
      <c r="L18" s="26">
        <v>0</v>
      </c>
      <c r="N18" s="12">
        <v>43.1</v>
      </c>
      <c r="O18" s="1">
        <f t="shared" si="0"/>
        <v>0</v>
      </c>
    </row>
    <row r="19" spans="1:15" x14ac:dyDescent="0.25">
      <c r="B19" s="21">
        <v>43.2</v>
      </c>
      <c r="C19" s="22" t="s">
        <v>88</v>
      </c>
      <c r="D19" s="23">
        <v>0</v>
      </c>
      <c r="E19" s="24">
        <v>0</v>
      </c>
      <c r="F19" s="25"/>
      <c r="G19" s="26">
        <v>0</v>
      </c>
      <c r="H19" s="26">
        <v>0</v>
      </c>
      <c r="I19" s="26">
        <v>0</v>
      </c>
      <c r="J19" s="27">
        <v>0.5</v>
      </c>
      <c r="K19" s="26">
        <v>0</v>
      </c>
      <c r="L19" s="26">
        <v>0</v>
      </c>
      <c r="N19" s="12">
        <v>43.2</v>
      </c>
      <c r="O19" s="1">
        <f t="shared" si="0"/>
        <v>0</v>
      </c>
    </row>
    <row r="20" spans="1:15" x14ac:dyDescent="0.25">
      <c r="A20" s="60">
        <f>+J20</f>
        <v>0.45</v>
      </c>
      <c r="B20" s="21">
        <v>45</v>
      </c>
      <c r="C20" s="22" t="s">
        <v>89</v>
      </c>
      <c r="D20" s="23">
        <v>120756.59521727776</v>
      </c>
      <c r="E20" s="24">
        <v>148002.5983966488</v>
      </c>
      <c r="F20" s="25"/>
      <c r="G20" s="26">
        <v>268759.19361392653</v>
      </c>
      <c r="H20" s="26">
        <v>74001.299198324399</v>
      </c>
      <c r="I20" s="26">
        <v>342760.49281225097</v>
      </c>
      <c r="J20" s="27">
        <v>0.45</v>
      </c>
      <c r="K20" s="26">
        <v>154242.22176551295</v>
      </c>
      <c r="L20" s="26">
        <v>114516.97184841358</v>
      </c>
      <c r="N20" s="12">
        <v>45</v>
      </c>
      <c r="O20" s="1">
        <f t="shared" si="0"/>
        <v>148002.5983966488</v>
      </c>
    </row>
    <row r="21" spans="1:15" x14ac:dyDescent="0.25">
      <c r="B21" s="21">
        <v>46</v>
      </c>
      <c r="C21" s="22" t="s">
        <v>90</v>
      </c>
      <c r="D21" s="23">
        <v>0</v>
      </c>
      <c r="E21" s="24">
        <v>0</v>
      </c>
      <c r="F21" s="25"/>
      <c r="G21" s="26">
        <v>0</v>
      </c>
      <c r="H21" s="26">
        <v>0</v>
      </c>
      <c r="I21" s="26">
        <v>0</v>
      </c>
      <c r="J21" s="27">
        <v>0.3</v>
      </c>
      <c r="K21" s="26">
        <v>0</v>
      </c>
      <c r="L21" s="26">
        <v>0</v>
      </c>
      <c r="N21" s="12">
        <v>46</v>
      </c>
      <c r="O21" s="1">
        <f t="shared" si="0"/>
        <v>0</v>
      </c>
    </row>
    <row r="22" spans="1:15" x14ac:dyDescent="0.25">
      <c r="A22" s="10" t="s">
        <v>72</v>
      </c>
      <c r="B22" s="21">
        <v>47</v>
      </c>
      <c r="C22" s="22" t="s">
        <v>91</v>
      </c>
      <c r="D22" s="23">
        <v>142837922.49016204</v>
      </c>
      <c r="E22" s="30">
        <v>23403775.27610033</v>
      </c>
      <c r="F22" s="25"/>
      <c r="G22" s="26">
        <v>166241697.76626238</v>
      </c>
      <c r="H22" s="26">
        <v>11701887.638050165</v>
      </c>
      <c r="I22" s="26">
        <v>177943585.40431255</v>
      </c>
      <c r="J22" s="27">
        <v>0.08</v>
      </c>
      <c r="K22" s="26">
        <v>14235486.832345005</v>
      </c>
      <c r="L22" s="26">
        <v>152006210.93391737</v>
      </c>
      <c r="N22" s="12">
        <v>47</v>
      </c>
      <c r="O22" s="1">
        <f t="shared" si="0"/>
        <v>23403775.27610033</v>
      </c>
    </row>
    <row r="23" spans="1:15" x14ac:dyDescent="0.25">
      <c r="B23" s="21">
        <v>50</v>
      </c>
      <c r="C23" s="22" t="s">
        <v>92</v>
      </c>
      <c r="D23" s="23">
        <v>130500.44999999998</v>
      </c>
      <c r="E23" s="24">
        <v>0</v>
      </c>
      <c r="F23" s="25"/>
      <c r="G23" s="26">
        <v>130500.44999999998</v>
      </c>
      <c r="H23" s="26">
        <v>0</v>
      </c>
      <c r="I23" s="26">
        <v>130500.44999999998</v>
      </c>
      <c r="J23" s="27">
        <v>0.55000000000000004</v>
      </c>
      <c r="K23" s="26">
        <v>71775.247499999998</v>
      </c>
      <c r="L23" s="26">
        <v>58725.202499999985</v>
      </c>
      <c r="N23" s="12">
        <v>50</v>
      </c>
      <c r="O23" s="1">
        <f t="shared" si="0"/>
        <v>0</v>
      </c>
    </row>
    <row r="24" spans="1:15" x14ac:dyDescent="0.25">
      <c r="B24" s="21">
        <v>52</v>
      </c>
      <c r="C24" s="22" t="s">
        <v>93</v>
      </c>
      <c r="D24" s="23">
        <v>0</v>
      </c>
      <c r="E24" s="24">
        <v>0</v>
      </c>
      <c r="F24" s="25"/>
      <c r="G24" s="26">
        <v>0</v>
      </c>
      <c r="H24" s="26">
        <v>0</v>
      </c>
      <c r="I24" s="26">
        <v>0</v>
      </c>
      <c r="J24" s="27">
        <v>1</v>
      </c>
      <c r="K24" s="26">
        <v>0</v>
      </c>
      <c r="L24" s="26">
        <v>0</v>
      </c>
      <c r="N24" s="12">
        <v>52</v>
      </c>
      <c r="O24" s="1">
        <f t="shared" si="0"/>
        <v>0</v>
      </c>
    </row>
    <row r="25" spans="1:15" x14ac:dyDescent="0.25">
      <c r="B25" s="21">
        <v>95</v>
      </c>
      <c r="C25" s="22" t="s">
        <v>94</v>
      </c>
      <c r="D25" s="23">
        <v>0</v>
      </c>
      <c r="E25" s="24">
        <v>0</v>
      </c>
      <c r="F25" s="25"/>
      <c r="G25" s="26">
        <v>0</v>
      </c>
      <c r="H25" s="26">
        <v>0</v>
      </c>
      <c r="I25" s="26">
        <v>0</v>
      </c>
      <c r="J25" s="27">
        <v>0</v>
      </c>
      <c r="K25" s="26">
        <v>0</v>
      </c>
      <c r="L25" s="26">
        <v>0</v>
      </c>
      <c r="N25" s="12">
        <v>95</v>
      </c>
      <c r="O25" s="1">
        <f t="shared" si="0"/>
        <v>0</v>
      </c>
    </row>
    <row r="26" spans="1:15" x14ac:dyDescent="0.25">
      <c r="B26" s="31">
        <v>3</v>
      </c>
      <c r="C26" s="32" t="s">
        <v>95</v>
      </c>
      <c r="D26" s="23">
        <v>1601587.3299999998</v>
      </c>
      <c r="E26" s="24">
        <v>0</v>
      </c>
      <c r="F26" s="25"/>
      <c r="G26" s="26">
        <v>1601587.3299999998</v>
      </c>
      <c r="H26" s="26">
        <v>0</v>
      </c>
      <c r="I26" s="26">
        <v>1601587.3299999998</v>
      </c>
      <c r="J26" s="27">
        <v>0.05</v>
      </c>
      <c r="K26" s="26">
        <v>80079.366500000004</v>
      </c>
      <c r="L26" s="26">
        <v>1521507.9634999998</v>
      </c>
      <c r="N26"/>
      <c r="O26" s="1">
        <f t="shared" si="0"/>
        <v>0</v>
      </c>
    </row>
    <row r="27" spans="1:15" x14ac:dyDescent="0.25">
      <c r="B27" s="31"/>
      <c r="C27" s="32" t="s">
        <v>96</v>
      </c>
      <c r="D27" s="33" t="s">
        <v>96</v>
      </c>
      <c r="E27" s="25"/>
      <c r="F27" s="25"/>
      <c r="G27" s="26">
        <v>0</v>
      </c>
      <c r="H27" s="26">
        <v>0</v>
      </c>
      <c r="I27" s="26"/>
      <c r="J27" s="27">
        <v>0</v>
      </c>
      <c r="K27" s="26">
        <v>0</v>
      </c>
      <c r="L27" s="26">
        <v>0</v>
      </c>
      <c r="N27"/>
      <c r="O27" s="1">
        <f t="shared" si="0"/>
        <v>0</v>
      </c>
    </row>
    <row r="28" spans="1:15" x14ac:dyDescent="0.25">
      <c r="B28" s="31"/>
      <c r="C28" s="32" t="s">
        <v>96</v>
      </c>
      <c r="D28" s="33" t="s">
        <v>96</v>
      </c>
      <c r="E28" s="25"/>
      <c r="F28" s="25"/>
      <c r="G28" s="26">
        <v>0</v>
      </c>
      <c r="H28" s="26">
        <v>0</v>
      </c>
      <c r="I28" s="26"/>
      <c r="J28" s="27">
        <v>0</v>
      </c>
      <c r="K28" s="26">
        <v>0</v>
      </c>
      <c r="L28" s="26">
        <v>0</v>
      </c>
      <c r="N28"/>
      <c r="O28" s="1">
        <f t="shared" si="0"/>
        <v>0</v>
      </c>
    </row>
    <row r="29" spans="1:15" ht="15.75" thickBot="1" x14ac:dyDescent="0.3">
      <c r="B29" s="31"/>
      <c r="C29" s="32" t="s">
        <v>96</v>
      </c>
      <c r="D29" s="33" t="s">
        <v>96</v>
      </c>
      <c r="E29" s="25"/>
      <c r="F29" s="25"/>
      <c r="G29" s="26">
        <v>0</v>
      </c>
      <c r="H29" s="26">
        <v>0</v>
      </c>
      <c r="I29" s="26"/>
      <c r="J29" s="27">
        <v>0</v>
      </c>
      <c r="K29" s="26">
        <v>0</v>
      </c>
      <c r="L29" s="26">
        <v>0</v>
      </c>
      <c r="N29"/>
      <c r="O29" s="3">
        <f>SUM(O4:O28)</f>
        <v>27805751.88783019</v>
      </c>
    </row>
    <row r="30" spans="1:15" ht="15.75" thickTop="1" x14ac:dyDescent="0.25">
      <c r="B30" s="31"/>
      <c r="C30" s="32" t="s">
        <v>96</v>
      </c>
      <c r="D30" s="33" t="s">
        <v>96</v>
      </c>
      <c r="E30" s="25"/>
      <c r="F30" s="25"/>
      <c r="G30" s="26">
        <v>0</v>
      </c>
      <c r="H30" s="26">
        <v>0</v>
      </c>
      <c r="I30" s="26"/>
      <c r="J30" s="27">
        <v>0</v>
      </c>
      <c r="K30" s="26">
        <v>0</v>
      </c>
      <c r="L30" s="26">
        <v>0</v>
      </c>
      <c r="N30"/>
      <c r="O30"/>
    </row>
    <row r="31" spans="1:15" x14ac:dyDescent="0.25">
      <c r="B31" s="31"/>
      <c r="C31" s="32" t="s">
        <v>96</v>
      </c>
      <c r="D31" s="33" t="s">
        <v>96</v>
      </c>
      <c r="E31" s="25"/>
      <c r="F31" s="25"/>
      <c r="G31" s="26">
        <v>0</v>
      </c>
      <c r="H31" s="26">
        <v>0</v>
      </c>
      <c r="I31" s="26"/>
      <c r="J31" s="27">
        <v>0</v>
      </c>
      <c r="K31" s="26">
        <v>0</v>
      </c>
      <c r="L31" s="26">
        <v>0</v>
      </c>
      <c r="N31"/>
      <c r="O31"/>
    </row>
    <row r="32" spans="1:15" x14ac:dyDescent="0.25">
      <c r="B32" s="31"/>
      <c r="C32" s="32" t="s">
        <v>96</v>
      </c>
      <c r="D32" s="33" t="s">
        <v>96</v>
      </c>
      <c r="E32" s="25"/>
      <c r="F32" s="25"/>
      <c r="G32" s="26">
        <v>0</v>
      </c>
      <c r="H32" s="26">
        <v>0</v>
      </c>
      <c r="I32" s="26"/>
      <c r="J32" s="27">
        <v>0</v>
      </c>
      <c r="K32" s="26">
        <v>0</v>
      </c>
      <c r="L32" s="26">
        <v>0</v>
      </c>
      <c r="N32"/>
      <c r="O32"/>
    </row>
    <row r="33" spans="2:15" x14ac:dyDescent="0.25">
      <c r="B33" s="31"/>
      <c r="C33" s="32" t="s">
        <v>96</v>
      </c>
      <c r="D33" s="33" t="s">
        <v>96</v>
      </c>
      <c r="E33" s="25"/>
      <c r="F33" s="25"/>
      <c r="G33" s="26">
        <v>0</v>
      </c>
      <c r="H33" s="26">
        <v>0</v>
      </c>
      <c r="I33" s="26"/>
      <c r="J33" s="27">
        <v>0</v>
      </c>
      <c r="K33" s="26">
        <v>0</v>
      </c>
      <c r="L33" s="26">
        <v>0</v>
      </c>
      <c r="N33"/>
      <c r="O33"/>
    </row>
    <row r="34" spans="2:15" x14ac:dyDescent="0.25">
      <c r="B34" s="31"/>
      <c r="C34" s="32" t="s">
        <v>96</v>
      </c>
      <c r="D34" s="33" t="s">
        <v>96</v>
      </c>
      <c r="E34" s="25"/>
      <c r="F34" s="25"/>
      <c r="G34" s="26">
        <v>0</v>
      </c>
      <c r="H34" s="26">
        <v>0</v>
      </c>
      <c r="I34" s="26"/>
      <c r="J34" s="27">
        <v>0</v>
      </c>
      <c r="K34" s="26">
        <v>0</v>
      </c>
      <c r="L34" s="26">
        <v>0</v>
      </c>
      <c r="N34"/>
      <c r="O34"/>
    </row>
    <row r="35" spans="2:15" ht="15.75" thickBot="1" x14ac:dyDescent="0.3">
      <c r="B35" s="31"/>
      <c r="C35" s="32" t="s">
        <v>96</v>
      </c>
      <c r="D35" s="33" t="s">
        <v>96</v>
      </c>
      <c r="E35" s="25"/>
      <c r="F35" s="25"/>
      <c r="G35" s="26">
        <v>0</v>
      </c>
      <c r="H35" s="26">
        <v>0</v>
      </c>
      <c r="I35" s="26"/>
      <c r="J35" s="27">
        <v>0</v>
      </c>
      <c r="K35" s="26">
        <v>0</v>
      </c>
      <c r="L35" s="26">
        <v>0</v>
      </c>
      <c r="N35"/>
      <c r="O35"/>
    </row>
    <row r="36" spans="2:15" ht="15.75" thickBot="1" x14ac:dyDescent="0.3">
      <c r="B36" s="34"/>
      <c r="C36" s="35" t="s">
        <v>97</v>
      </c>
      <c r="D36" s="36">
        <v>290415317.90699565</v>
      </c>
      <c r="E36" s="36">
        <v>27805751.88783019</v>
      </c>
      <c r="F36" s="36">
        <v>0</v>
      </c>
      <c r="G36" s="36">
        <v>318221069.79482585</v>
      </c>
      <c r="H36" s="36">
        <v>13902875.943915095</v>
      </c>
      <c r="I36" s="36">
        <v>332014515.65586728</v>
      </c>
      <c r="J36" s="37"/>
      <c r="K36" s="38">
        <v>23708562.775288228</v>
      </c>
      <c r="L36" s="38">
        <v>294512507.01953769</v>
      </c>
      <c r="N36"/>
      <c r="O36"/>
    </row>
    <row r="37" spans="2:15" x14ac:dyDescent="0.25">
      <c r="N37"/>
      <c r="O37"/>
    </row>
    <row r="38" spans="2:15" x14ac:dyDescent="0.25">
      <c r="N38"/>
      <c r="O38"/>
    </row>
    <row r="39" spans="2:15" x14ac:dyDescent="0.25">
      <c r="N39"/>
      <c r="O39"/>
    </row>
    <row r="40" spans="2:15" x14ac:dyDescent="0.25">
      <c r="N40"/>
      <c r="O40"/>
    </row>
    <row r="41" spans="2:15" x14ac:dyDescent="0.25">
      <c r="N41"/>
      <c r="O41"/>
    </row>
    <row r="42" spans="2:15" x14ac:dyDescent="0.25">
      <c r="N42"/>
      <c r="O42"/>
    </row>
    <row r="43" spans="2:15" x14ac:dyDescent="0.25">
      <c r="N43"/>
      <c r="O43"/>
    </row>
    <row r="44" spans="2:15" x14ac:dyDescent="0.25">
      <c r="N44"/>
      <c r="O44"/>
    </row>
    <row r="45" spans="2:15" x14ac:dyDescent="0.25">
      <c r="N45"/>
      <c r="O45"/>
    </row>
    <row r="46" spans="2:15" x14ac:dyDescent="0.25">
      <c r="N46"/>
      <c r="O46"/>
    </row>
    <row r="47" spans="2:15" x14ac:dyDescent="0.25">
      <c r="N47"/>
      <c r="O47"/>
    </row>
    <row r="48" spans="2:15" x14ac:dyDescent="0.25">
      <c r="N48"/>
      <c r="O48"/>
    </row>
    <row r="49" spans="14:15" x14ac:dyDescent="0.25">
      <c r="N49"/>
      <c r="O49"/>
    </row>
    <row r="50" spans="14:15" x14ac:dyDescent="0.25">
      <c r="N50"/>
      <c r="O50"/>
    </row>
    <row r="51" spans="14:15" x14ac:dyDescent="0.25">
      <c r="N51"/>
      <c r="O51"/>
    </row>
    <row r="52" spans="14:15" x14ac:dyDescent="0.25">
      <c r="N52"/>
      <c r="O52"/>
    </row>
    <row r="53" spans="14:15" x14ac:dyDescent="0.25">
      <c r="N53"/>
      <c r="O53"/>
    </row>
    <row r="54" spans="14:15" x14ac:dyDescent="0.25">
      <c r="N54"/>
      <c r="O54"/>
    </row>
    <row r="55" spans="14:15" x14ac:dyDescent="0.25">
      <c r="N55"/>
      <c r="O55"/>
    </row>
    <row r="56" spans="14:15" x14ac:dyDescent="0.25">
      <c r="N56"/>
      <c r="O56"/>
    </row>
    <row r="57" spans="14:15" x14ac:dyDescent="0.25">
      <c r="N57"/>
      <c r="O57"/>
    </row>
    <row r="58" spans="14:15" x14ac:dyDescent="0.25">
      <c r="N58"/>
      <c r="O58"/>
    </row>
    <row r="59" spans="14:15" x14ac:dyDescent="0.25">
      <c r="N59"/>
      <c r="O59"/>
    </row>
    <row r="60" spans="14:15" x14ac:dyDescent="0.25">
      <c r="N60"/>
      <c r="O60"/>
    </row>
    <row r="61" spans="14:15" x14ac:dyDescent="0.25">
      <c r="N61"/>
      <c r="O61"/>
    </row>
    <row r="62" spans="14:15" x14ac:dyDescent="0.25">
      <c r="N62"/>
      <c r="O62"/>
    </row>
    <row r="63" spans="14:15" x14ac:dyDescent="0.25">
      <c r="N63"/>
      <c r="O63"/>
    </row>
    <row r="64" spans="14:15" x14ac:dyDescent="0.25">
      <c r="N64"/>
      <c r="O64"/>
    </row>
    <row r="65" spans="14:15" x14ac:dyDescent="0.25">
      <c r="N65"/>
      <c r="O65"/>
    </row>
    <row r="66" spans="14:15" x14ac:dyDescent="0.25">
      <c r="N66"/>
      <c r="O66"/>
    </row>
    <row r="67" spans="14:15" x14ac:dyDescent="0.25">
      <c r="N67"/>
      <c r="O67"/>
    </row>
    <row r="68" spans="14:15" x14ac:dyDescent="0.25">
      <c r="N68"/>
      <c r="O68"/>
    </row>
    <row r="69" spans="14:15" x14ac:dyDescent="0.25">
      <c r="N69"/>
      <c r="O69"/>
    </row>
    <row r="70" spans="14:15" x14ac:dyDescent="0.25">
      <c r="N70"/>
      <c r="O70"/>
    </row>
    <row r="71" spans="14:15" x14ac:dyDescent="0.25">
      <c r="N71"/>
      <c r="O71"/>
    </row>
    <row r="72" spans="14:15" x14ac:dyDescent="0.25">
      <c r="N72"/>
      <c r="O72"/>
    </row>
    <row r="73" spans="14:15" x14ac:dyDescent="0.25">
      <c r="N73"/>
      <c r="O73"/>
    </row>
    <row r="74" spans="14:15" x14ac:dyDescent="0.25">
      <c r="N74"/>
      <c r="O74"/>
    </row>
    <row r="75" spans="14:15" x14ac:dyDescent="0.25">
      <c r="N75"/>
      <c r="O75"/>
    </row>
    <row r="76" spans="14:15" x14ac:dyDescent="0.25">
      <c r="N76"/>
      <c r="O76"/>
    </row>
    <row r="77" spans="14:15" x14ac:dyDescent="0.25">
      <c r="N77"/>
      <c r="O77"/>
    </row>
    <row r="78" spans="14:15" x14ac:dyDescent="0.25">
      <c r="N78"/>
      <c r="O78"/>
    </row>
    <row r="79" spans="14:15" x14ac:dyDescent="0.25">
      <c r="N79"/>
      <c r="O79"/>
    </row>
    <row r="80" spans="14:15" x14ac:dyDescent="0.25">
      <c r="N80"/>
      <c r="O80"/>
    </row>
    <row r="81" spans="14:15" x14ac:dyDescent="0.25">
      <c r="N81"/>
      <c r="O81"/>
    </row>
    <row r="82" spans="14:15" x14ac:dyDescent="0.25">
      <c r="N82"/>
      <c r="O82"/>
    </row>
    <row r="83" spans="14:15" x14ac:dyDescent="0.25">
      <c r="N83"/>
      <c r="O83"/>
    </row>
    <row r="84" spans="14:15" x14ac:dyDescent="0.25">
      <c r="N84"/>
      <c r="O84"/>
    </row>
    <row r="85" spans="14:15" x14ac:dyDescent="0.25">
      <c r="N85"/>
      <c r="O85"/>
    </row>
    <row r="86" spans="14:15" x14ac:dyDescent="0.25">
      <c r="N86"/>
      <c r="O86"/>
    </row>
    <row r="87" spans="14:15" x14ac:dyDescent="0.25">
      <c r="N87"/>
      <c r="O87"/>
    </row>
    <row r="88" spans="14:15" x14ac:dyDescent="0.25">
      <c r="N88"/>
      <c r="O88"/>
    </row>
    <row r="89" spans="14:15" x14ac:dyDescent="0.25">
      <c r="N89"/>
      <c r="O89"/>
    </row>
    <row r="90" spans="14:15" x14ac:dyDescent="0.25">
      <c r="N90"/>
      <c r="O90"/>
    </row>
    <row r="91" spans="14:15" x14ac:dyDescent="0.25">
      <c r="N91"/>
      <c r="O91"/>
    </row>
  </sheetData>
  <conditionalFormatting sqref="B4:F35">
    <cfRule type="expression" dxfId="6" priority="5" stopIfTrue="1">
      <formula>LEN(B4)&gt;0</formula>
    </cfRule>
  </conditionalFormatting>
  <conditionalFormatting sqref="E4:E26">
    <cfRule type="expression" dxfId="5" priority="1" stopIfTrue="1">
      <formula>ISBLANK(E4)</formula>
    </cfRule>
    <cfRule type="expression" dxfId="4" priority="3" stopIfTrue="1">
      <formula>LEN(E4)&gt;0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0F73-B5DC-416F-97A7-BC803FE65CAE}">
  <dimension ref="A1:Q90"/>
  <sheetViews>
    <sheetView zoomScale="85" zoomScaleNormal="85" workbookViewId="0"/>
  </sheetViews>
  <sheetFormatPr defaultColWidth="9.140625" defaultRowHeight="15" x14ac:dyDescent="0.25"/>
  <cols>
    <col min="1" max="1" width="9.140625" style="10"/>
    <col min="2" max="2" width="5.7109375" style="10" bestFit="1" customWidth="1"/>
    <col min="3" max="3" width="72.85546875" style="10" bestFit="1" customWidth="1"/>
    <col min="4" max="4" width="16.42578125" style="10" bestFit="1" customWidth="1"/>
    <col min="5" max="5" width="15.28515625" style="10" bestFit="1" customWidth="1"/>
    <col min="6" max="6" width="12.140625" style="10" bestFit="1" customWidth="1"/>
    <col min="7" max="7" width="16.42578125" style="10" bestFit="1" customWidth="1"/>
    <col min="8" max="8" width="15.5703125" style="10" bestFit="1" customWidth="1"/>
    <col min="9" max="9" width="16.42578125" style="10" bestFit="1" customWidth="1"/>
    <col min="10" max="10" width="7.140625" style="10" bestFit="1" customWidth="1"/>
    <col min="11" max="11" width="15.28515625" style="10" bestFit="1" customWidth="1"/>
    <col min="12" max="12" width="16.7109375" style="10" bestFit="1" customWidth="1"/>
    <col min="13" max="16" width="9.140625" style="10"/>
    <col min="17" max="17" width="11.5703125" style="10" bestFit="1" customWidth="1"/>
    <col min="18" max="16384" width="9.140625" style="10"/>
  </cols>
  <sheetData>
    <row r="1" spans="1:17" x14ac:dyDescent="0.25">
      <c r="A1" s="10" t="s">
        <v>98</v>
      </c>
    </row>
    <row r="2" spans="1:17" x14ac:dyDescent="0.25">
      <c r="P2" s="4"/>
      <c r="Q2" s="4"/>
    </row>
    <row r="3" spans="1:17" ht="36.75" thickBot="1" x14ac:dyDescent="0.3">
      <c r="B3" s="16" t="s">
        <v>38</v>
      </c>
      <c r="C3" s="17" t="s">
        <v>63</v>
      </c>
      <c r="D3" s="18" t="s">
        <v>64</v>
      </c>
      <c r="E3" s="18" t="s">
        <v>43</v>
      </c>
      <c r="F3" s="18" t="s">
        <v>65</v>
      </c>
      <c r="G3" s="18" t="s">
        <v>66</v>
      </c>
      <c r="H3" s="18" t="s">
        <v>67</v>
      </c>
      <c r="I3" s="19" t="s">
        <v>68</v>
      </c>
      <c r="J3" s="20" t="s">
        <v>69</v>
      </c>
      <c r="K3" s="18" t="s">
        <v>70</v>
      </c>
      <c r="L3" s="18" t="s">
        <v>71</v>
      </c>
      <c r="P3" s="11" t="s">
        <v>38</v>
      </c>
      <c r="Q3" s="11" t="s">
        <v>43</v>
      </c>
    </row>
    <row r="4" spans="1:17" x14ac:dyDescent="0.25">
      <c r="A4" s="10" t="s">
        <v>72</v>
      </c>
      <c r="B4" s="21">
        <v>1</v>
      </c>
      <c r="C4" s="22" t="s">
        <v>73</v>
      </c>
      <c r="D4" s="23">
        <v>305554625.18000001</v>
      </c>
      <c r="E4" s="25">
        <v>7195855</v>
      </c>
      <c r="F4" s="25"/>
      <c r="G4" s="26">
        <v>312750480.18000001</v>
      </c>
      <c r="H4" s="26">
        <v>3597927.5</v>
      </c>
      <c r="I4" s="26">
        <v>316348407.68000001</v>
      </c>
      <c r="J4" s="27">
        <v>0.04</v>
      </c>
      <c r="K4" s="26">
        <v>12653936.3072</v>
      </c>
      <c r="L4" s="26">
        <v>300096543.87279999</v>
      </c>
      <c r="N4" s="15">
        <f>+E4+F4</f>
        <v>7195855</v>
      </c>
      <c r="P4" s="12">
        <v>1</v>
      </c>
      <c r="Q4" s="1">
        <f t="shared" ref="Q4:Q28" si="0">SUMIF($B$4:$B$29,P4,$H$4:$H$29)*2</f>
        <v>7195855</v>
      </c>
    </row>
    <row r="5" spans="1:17" x14ac:dyDescent="0.25">
      <c r="B5" s="21" t="s">
        <v>99</v>
      </c>
      <c r="C5" s="22" t="s">
        <v>74</v>
      </c>
      <c r="D5" s="23">
        <v>718576.42</v>
      </c>
      <c r="E5" s="25"/>
      <c r="F5" s="25"/>
      <c r="G5" s="26">
        <v>718576.42</v>
      </c>
      <c r="H5" s="26">
        <v>0</v>
      </c>
      <c r="I5" s="26">
        <v>718576.42</v>
      </c>
      <c r="J5" s="27">
        <v>0.06</v>
      </c>
      <c r="K5" s="26">
        <v>43114.585200000001</v>
      </c>
      <c r="L5" s="26">
        <v>675461.83480000007</v>
      </c>
      <c r="N5" s="15">
        <f t="shared" ref="N5:N29" si="1">+E5+F5</f>
        <v>0</v>
      </c>
      <c r="P5" s="12" t="s">
        <v>50</v>
      </c>
      <c r="Q5" s="1">
        <f t="shared" si="0"/>
        <v>0</v>
      </c>
    </row>
    <row r="6" spans="1:17" x14ac:dyDescent="0.25">
      <c r="B6" s="21">
        <v>2</v>
      </c>
      <c r="C6" s="22" t="s">
        <v>75</v>
      </c>
      <c r="D6" s="23">
        <v>31024082.420000002</v>
      </c>
      <c r="E6" s="25"/>
      <c r="F6" s="25"/>
      <c r="G6" s="26">
        <v>31024082.420000002</v>
      </c>
      <c r="H6" s="26">
        <v>0</v>
      </c>
      <c r="I6" s="26">
        <v>31024082.420000002</v>
      </c>
      <c r="J6" s="27">
        <v>0.06</v>
      </c>
      <c r="K6" s="26">
        <v>1861444.9452</v>
      </c>
      <c r="L6" s="26">
        <v>29162637.474800002</v>
      </c>
      <c r="N6" s="15">
        <f t="shared" si="1"/>
        <v>0</v>
      </c>
      <c r="P6" s="12">
        <v>2</v>
      </c>
      <c r="Q6" s="1">
        <f t="shared" si="0"/>
        <v>0</v>
      </c>
    </row>
    <row r="7" spans="1:17" x14ac:dyDescent="0.25">
      <c r="A7" s="60">
        <f>+J7</f>
        <v>0.2</v>
      </c>
      <c r="B7" s="21">
        <v>8</v>
      </c>
      <c r="C7" s="22" t="s">
        <v>76</v>
      </c>
      <c r="D7" s="23">
        <v>4913477.5999999996</v>
      </c>
      <c r="E7" s="25">
        <v>1322425</v>
      </c>
      <c r="F7" s="25"/>
      <c r="G7" s="26">
        <v>6235902.5999999996</v>
      </c>
      <c r="H7" s="26">
        <v>661212.5</v>
      </c>
      <c r="I7" s="26">
        <v>6897115.0999999996</v>
      </c>
      <c r="J7" s="27">
        <v>0.2</v>
      </c>
      <c r="K7" s="26">
        <v>1379423.02</v>
      </c>
      <c r="L7" s="26">
        <v>4856479.58</v>
      </c>
      <c r="N7" s="15">
        <f t="shared" si="1"/>
        <v>1322425</v>
      </c>
      <c r="P7" s="12">
        <v>8</v>
      </c>
      <c r="Q7" s="1">
        <f t="shared" si="0"/>
        <v>1322425</v>
      </c>
    </row>
    <row r="8" spans="1:17" x14ac:dyDescent="0.25">
      <c r="A8" s="60">
        <f>+J8</f>
        <v>0.3</v>
      </c>
      <c r="B8" s="21">
        <v>10</v>
      </c>
      <c r="C8" s="22" t="s">
        <v>77</v>
      </c>
      <c r="D8" s="23">
        <v>4362768.6500000004</v>
      </c>
      <c r="E8" s="25">
        <v>1722711</v>
      </c>
      <c r="F8" s="25">
        <v>-318270</v>
      </c>
      <c r="G8" s="26">
        <v>5767209.6500000004</v>
      </c>
      <c r="H8" s="26">
        <v>702220.5</v>
      </c>
      <c r="I8" s="26">
        <v>6469430.1500000004</v>
      </c>
      <c r="J8" s="27">
        <v>0.3</v>
      </c>
      <c r="K8" s="26">
        <v>1940829.0449999999</v>
      </c>
      <c r="L8" s="26">
        <v>3826380.6050000004</v>
      </c>
      <c r="N8" s="15">
        <f t="shared" si="1"/>
        <v>1404441</v>
      </c>
      <c r="P8" s="12">
        <v>10</v>
      </c>
      <c r="Q8" s="1">
        <f t="shared" si="0"/>
        <v>1404441</v>
      </c>
    </row>
    <row r="9" spans="1:17" x14ac:dyDescent="0.25">
      <c r="A9" s="60">
        <f>+J9</f>
        <v>0.3</v>
      </c>
      <c r="B9" s="21">
        <v>10.1</v>
      </c>
      <c r="C9" s="22" t="s">
        <v>78</v>
      </c>
      <c r="D9" s="23">
        <v>125597.5</v>
      </c>
      <c r="E9" s="25">
        <v>67800</v>
      </c>
      <c r="F9" s="25"/>
      <c r="G9" s="26">
        <v>193397.5</v>
      </c>
      <c r="H9" s="26">
        <v>33900</v>
      </c>
      <c r="I9" s="26">
        <v>227297.5</v>
      </c>
      <c r="J9" s="27">
        <v>0.3</v>
      </c>
      <c r="K9" s="26">
        <v>68189.25</v>
      </c>
      <c r="L9" s="26">
        <v>125208.25</v>
      </c>
      <c r="N9" s="15">
        <f t="shared" si="1"/>
        <v>67800</v>
      </c>
      <c r="P9" s="12">
        <v>10.1</v>
      </c>
      <c r="Q9" s="1">
        <f t="shared" si="0"/>
        <v>67800</v>
      </c>
    </row>
    <row r="10" spans="1:17" x14ac:dyDescent="0.25">
      <c r="A10" s="60">
        <f>+J10</f>
        <v>1</v>
      </c>
      <c r="B10" s="21">
        <v>12</v>
      </c>
      <c r="C10" s="22" t="s">
        <v>79</v>
      </c>
      <c r="D10" s="23">
        <v>2200395.5</v>
      </c>
      <c r="E10" s="25">
        <v>3322829</v>
      </c>
      <c r="F10" s="25"/>
      <c r="G10" s="26">
        <v>5523224.5</v>
      </c>
      <c r="H10" s="26">
        <v>1661414.5</v>
      </c>
      <c r="I10" s="39">
        <v>5523224.5</v>
      </c>
      <c r="J10" s="27">
        <v>1</v>
      </c>
      <c r="K10" s="26">
        <v>5523224.5</v>
      </c>
      <c r="L10" s="26">
        <v>0</v>
      </c>
      <c r="N10" s="15">
        <f t="shared" si="1"/>
        <v>3322829</v>
      </c>
      <c r="P10" s="12">
        <v>12</v>
      </c>
      <c r="Q10" s="1">
        <f t="shared" si="0"/>
        <v>3322829</v>
      </c>
    </row>
    <row r="11" spans="1:17" x14ac:dyDescent="0.25">
      <c r="B11" s="21" t="s">
        <v>52</v>
      </c>
      <c r="C11" s="22" t="s">
        <v>80</v>
      </c>
      <c r="D11" s="23">
        <v>0</v>
      </c>
      <c r="E11" s="25"/>
      <c r="F11" s="25"/>
      <c r="G11" s="26">
        <v>0</v>
      </c>
      <c r="H11" s="26">
        <v>0</v>
      </c>
      <c r="I11" s="26">
        <v>0</v>
      </c>
      <c r="J11" s="40"/>
      <c r="K11" s="26">
        <v>0</v>
      </c>
      <c r="L11" s="26">
        <v>0</v>
      </c>
      <c r="N11" s="15">
        <f t="shared" si="1"/>
        <v>0</v>
      </c>
      <c r="P11" s="12" t="s">
        <v>52</v>
      </c>
      <c r="Q11" s="1">
        <f t="shared" si="0"/>
        <v>0</v>
      </c>
    </row>
    <row r="12" spans="1:17" x14ac:dyDescent="0.25">
      <c r="B12" s="21" t="s">
        <v>53</v>
      </c>
      <c r="C12" s="22" t="s">
        <v>81</v>
      </c>
      <c r="D12" s="23">
        <v>0</v>
      </c>
      <c r="E12" s="25"/>
      <c r="F12" s="25"/>
      <c r="G12" s="26">
        <v>0</v>
      </c>
      <c r="H12" s="26">
        <v>0</v>
      </c>
      <c r="I12" s="26">
        <v>0</v>
      </c>
      <c r="J12" s="40"/>
      <c r="K12" s="26">
        <v>0</v>
      </c>
      <c r="L12" s="26">
        <v>0</v>
      </c>
      <c r="N12" s="15">
        <f t="shared" si="1"/>
        <v>0</v>
      </c>
      <c r="P12" s="12" t="s">
        <v>53</v>
      </c>
      <c r="Q12" s="1">
        <f t="shared" si="0"/>
        <v>0</v>
      </c>
    </row>
    <row r="13" spans="1:17" x14ac:dyDescent="0.25">
      <c r="B13" s="21" t="s">
        <v>54</v>
      </c>
      <c r="C13" s="22" t="s">
        <v>82</v>
      </c>
      <c r="D13" s="23">
        <v>0</v>
      </c>
      <c r="E13" s="25"/>
      <c r="F13" s="25"/>
      <c r="G13" s="26">
        <v>0</v>
      </c>
      <c r="H13" s="26">
        <v>0</v>
      </c>
      <c r="I13" s="26">
        <v>0</v>
      </c>
      <c r="J13" s="40"/>
      <c r="K13" s="26">
        <v>0</v>
      </c>
      <c r="L13" s="26">
        <v>0</v>
      </c>
      <c r="N13" s="15">
        <f t="shared" si="1"/>
        <v>0</v>
      </c>
      <c r="P13" s="12" t="s">
        <v>54</v>
      </c>
      <c r="Q13" s="1">
        <f t="shared" si="0"/>
        <v>0</v>
      </c>
    </row>
    <row r="14" spans="1:17" x14ac:dyDescent="0.25">
      <c r="B14" s="21" t="s">
        <v>55</v>
      </c>
      <c r="C14" s="22" t="s">
        <v>83</v>
      </c>
      <c r="D14" s="23">
        <v>0</v>
      </c>
      <c r="E14" s="25"/>
      <c r="F14" s="25"/>
      <c r="G14" s="26">
        <v>0</v>
      </c>
      <c r="H14" s="26">
        <v>0</v>
      </c>
      <c r="I14" s="26">
        <v>0</v>
      </c>
      <c r="J14" s="40"/>
      <c r="K14" s="26">
        <v>0</v>
      </c>
      <c r="L14" s="26">
        <v>0</v>
      </c>
      <c r="N14" s="15">
        <f t="shared" si="1"/>
        <v>0</v>
      </c>
      <c r="P14" s="12" t="s">
        <v>55</v>
      </c>
      <c r="Q14" s="1">
        <f t="shared" si="0"/>
        <v>0</v>
      </c>
    </row>
    <row r="15" spans="1:17" x14ac:dyDescent="0.25">
      <c r="B15" s="21">
        <v>14</v>
      </c>
      <c r="C15" s="22" t="s">
        <v>84</v>
      </c>
      <c r="D15" s="23">
        <v>0</v>
      </c>
      <c r="E15" s="25"/>
      <c r="F15" s="25"/>
      <c r="G15" s="26">
        <v>0</v>
      </c>
      <c r="H15" s="26">
        <v>0</v>
      </c>
      <c r="I15" s="26">
        <v>0</v>
      </c>
      <c r="J15" s="40"/>
      <c r="K15" s="26">
        <v>0</v>
      </c>
      <c r="L15" s="26">
        <v>0</v>
      </c>
      <c r="N15" s="15">
        <f t="shared" si="1"/>
        <v>0</v>
      </c>
      <c r="P15" s="12">
        <v>14</v>
      </c>
      <c r="Q15" s="1">
        <f t="shared" si="0"/>
        <v>0</v>
      </c>
    </row>
    <row r="16" spans="1:17" x14ac:dyDescent="0.25">
      <c r="B16" s="21">
        <v>17</v>
      </c>
      <c r="C16" s="22" t="s">
        <v>85</v>
      </c>
      <c r="D16" s="23">
        <v>0</v>
      </c>
      <c r="E16" s="25"/>
      <c r="F16" s="25"/>
      <c r="G16" s="26">
        <v>0</v>
      </c>
      <c r="H16" s="26">
        <v>0</v>
      </c>
      <c r="I16" s="26">
        <v>0</v>
      </c>
      <c r="J16" s="27">
        <v>0.08</v>
      </c>
      <c r="K16" s="26">
        <v>0</v>
      </c>
      <c r="L16" s="26">
        <v>0</v>
      </c>
      <c r="N16" s="15">
        <f t="shared" si="1"/>
        <v>0</v>
      </c>
      <c r="P16" s="12">
        <v>17</v>
      </c>
      <c r="Q16" s="1">
        <f t="shared" si="0"/>
        <v>2000000</v>
      </c>
    </row>
    <row r="17" spans="1:17" x14ac:dyDescent="0.25">
      <c r="B17" s="21">
        <v>42</v>
      </c>
      <c r="C17" s="22" t="s">
        <v>86</v>
      </c>
      <c r="D17" s="23">
        <v>0</v>
      </c>
      <c r="E17" s="25"/>
      <c r="F17" s="25"/>
      <c r="G17" s="26">
        <v>0</v>
      </c>
      <c r="H17" s="26">
        <v>0</v>
      </c>
      <c r="I17" s="26">
        <v>0</v>
      </c>
      <c r="J17" s="27">
        <v>0.12</v>
      </c>
      <c r="K17" s="26">
        <v>0</v>
      </c>
      <c r="L17" s="26">
        <v>0</v>
      </c>
      <c r="N17" s="15">
        <f t="shared" si="1"/>
        <v>0</v>
      </c>
      <c r="P17" s="12">
        <v>42</v>
      </c>
      <c r="Q17" s="1">
        <f t="shared" si="0"/>
        <v>0</v>
      </c>
    </row>
    <row r="18" spans="1:17" x14ac:dyDescent="0.25">
      <c r="B18" s="21">
        <v>43.1</v>
      </c>
      <c r="C18" s="22" t="s">
        <v>87</v>
      </c>
      <c r="D18" s="23">
        <v>0</v>
      </c>
      <c r="E18" s="25"/>
      <c r="F18" s="25"/>
      <c r="G18" s="26">
        <v>0</v>
      </c>
      <c r="H18" s="26">
        <v>0</v>
      </c>
      <c r="I18" s="26">
        <v>0</v>
      </c>
      <c r="J18" s="27">
        <v>0.3</v>
      </c>
      <c r="K18" s="26">
        <v>0</v>
      </c>
      <c r="L18" s="26">
        <v>0</v>
      </c>
      <c r="N18" s="15">
        <f t="shared" si="1"/>
        <v>0</v>
      </c>
      <c r="P18" s="12">
        <v>43.1</v>
      </c>
      <c r="Q18" s="1">
        <f t="shared" si="0"/>
        <v>0</v>
      </c>
    </row>
    <row r="19" spans="1:17" x14ac:dyDescent="0.25">
      <c r="B19" s="21">
        <v>43.2</v>
      </c>
      <c r="C19" s="22" t="s">
        <v>88</v>
      </c>
      <c r="D19" s="23">
        <v>0</v>
      </c>
      <c r="E19" s="25"/>
      <c r="F19" s="25"/>
      <c r="G19" s="26">
        <v>0</v>
      </c>
      <c r="H19" s="26">
        <v>0</v>
      </c>
      <c r="I19" s="26">
        <v>0</v>
      </c>
      <c r="J19" s="27">
        <v>0.5</v>
      </c>
      <c r="K19" s="26">
        <v>0</v>
      </c>
      <c r="L19" s="26">
        <v>0</v>
      </c>
      <c r="N19" s="15">
        <f t="shared" si="1"/>
        <v>0</v>
      </c>
      <c r="P19" s="12">
        <v>43.2</v>
      </c>
      <c r="Q19" s="1">
        <f t="shared" si="0"/>
        <v>0</v>
      </c>
    </row>
    <row r="20" spans="1:17" x14ac:dyDescent="0.25">
      <c r="B20" s="21">
        <v>45</v>
      </c>
      <c r="C20" s="22" t="s">
        <v>89</v>
      </c>
      <c r="D20" s="23">
        <v>54314.7</v>
      </c>
      <c r="E20" s="25"/>
      <c r="F20" s="25"/>
      <c r="G20" s="26">
        <v>54314.7</v>
      </c>
      <c r="H20" s="26">
        <v>0</v>
      </c>
      <c r="I20" s="26">
        <v>54314.7</v>
      </c>
      <c r="J20" s="27">
        <v>0.45</v>
      </c>
      <c r="K20" s="26">
        <v>24441.614999999998</v>
      </c>
      <c r="L20" s="26">
        <v>29873.084999999999</v>
      </c>
      <c r="N20" s="15">
        <f t="shared" si="1"/>
        <v>0</v>
      </c>
      <c r="P20" s="12">
        <v>45</v>
      </c>
      <c r="Q20" s="1">
        <f t="shared" si="0"/>
        <v>0</v>
      </c>
    </row>
    <row r="21" spans="1:17" x14ac:dyDescent="0.25">
      <c r="B21" s="21">
        <v>46</v>
      </c>
      <c r="C21" s="22" t="s">
        <v>90</v>
      </c>
      <c r="D21" s="23">
        <v>0</v>
      </c>
      <c r="E21" s="25"/>
      <c r="F21" s="25"/>
      <c r="G21" s="26">
        <v>0</v>
      </c>
      <c r="H21" s="26">
        <v>0</v>
      </c>
      <c r="I21" s="26">
        <v>0</v>
      </c>
      <c r="J21" s="27">
        <v>0.3</v>
      </c>
      <c r="K21" s="26">
        <v>0</v>
      </c>
      <c r="L21" s="26">
        <v>0</v>
      </c>
      <c r="N21" s="15">
        <f t="shared" si="1"/>
        <v>0</v>
      </c>
      <c r="P21" s="12">
        <v>46</v>
      </c>
      <c r="Q21" s="1">
        <f t="shared" si="0"/>
        <v>0</v>
      </c>
    </row>
    <row r="22" spans="1:17" x14ac:dyDescent="0.25">
      <c r="A22" s="10" t="s">
        <v>72</v>
      </c>
      <c r="B22" s="21">
        <v>47</v>
      </c>
      <c r="C22" s="22" t="s">
        <v>91</v>
      </c>
      <c r="D22" s="23">
        <v>201646890.08000001</v>
      </c>
      <c r="E22" s="25">
        <v>29719227</v>
      </c>
      <c r="F22" s="25"/>
      <c r="G22" s="26">
        <v>231366117.08000001</v>
      </c>
      <c r="H22" s="26">
        <v>14859613.5</v>
      </c>
      <c r="I22" s="26">
        <v>246225730.58000001</v>
      </c>
      <c r="J22" s="27">
        <v>0.08</v>
      </c>
      <c r="K22" s="26">
        <v>19698058.446400002</v>
      </c>
      <c r="L22" s="26">
        <v>211668058.6336</v>
      </c>
      <c r="N22" s="15">
        <f t="shared" si="1"/>
        <v>29719227</v>
      </c>
      <c r="P22" s="12">
        <v>47</v>
      </c>
      <c r="Q22" s="1">
        <f t="shared" si="0"/>
        <v>29719227</v>
      </c>
    </row>
    <row r="23" spans="1:17" x14ac:dyDescent="0.25">
      <c r="A23" s="60">
        <f>+J23</f>
        <v>0.55000000000000004</v>
      </c>
      <c r="B23" s="21">
        <v>50</v>
      </c>
      <c r="C23" s="22" t="s">
        <v>92</v>
      </c>
      <c r="D23" s="23">
        <v>1537816.075</v>
      </c>
      <c r="E23" s="25">
        <v>769199</v>
      </c>
      <c r="F23" s="25"/>
      <c r="G23" s="26">
        <v>2307015.0750000002</v>
      </c>
      <c r="H23" s="26">
        <v>384599.5</v>
      </c>
      <c r="I23" s="26">
        <v>2691614.5750000002</v>
      </c>
      <c r="J23" s="27">
        <v>0.55000000000000004</v>
      </c>
      <c r="K23" s="26">
        <v>1480388.0162500003</v>
      </c>
      <c r="L23" s="26">
        <v>826627.05874999985</v>
      </c>
      <c r="N23" s="15">
        <f t="shared" si="1"/>
        <v>769199</v>
      </c>
      <c r="P23" s="12">
        <v>50</v>
      </c>
      <c r="Q23" s="1">
        <f t="shared" si="0"/>
        <v>769199</v>
      </c>
    </row>
    <row r="24" spans="1:17" x14ac:dyDescent="0.25">
      <c r="B24" s="21">
        <v>52</v>
      </c>
      <c r="C24" s="22" t="s">
        <v>93</v>
      </c>
      <c r="D24" s="23">
        <v>0</v>
      </c>
      <c r="E24" s="25"/>
      <c r="F24" s="25"/>
      <c r="G24" s="26">
        <v>0</v>
      </c>
      <c r="H24" s="26">
        <v>0</v>
      </c>
      <c r="I24" s="26">
        <v>0</v>
      </c>
      <c r="J24" s="27">
        <v>1</v>
      </c>
      <c r="K24" s="26">
        <v>0</v>
      </c>
      <c r="L24" s="26">
        <v>0</v>
      </c>
      <c r="N24" s="15">
        <f t="shared" si="1"/>
        <v>0</v>
      </c>
      <c r="P24" s="12">
        <v>52</v>
      </c>
      <c r="Q24" s="1">
        <f t="shared" si="0"/>
        <v>0</v>
      </c>
    </row>
    <row r="25" spans="1:17" x14ac:dyDescent="0.25">
      <c r="B25" s="21">
        <v>95</v>
      </c>
      <c r="C25" s="22" t="s">
        <v>94</v>
      </c>
      <c r="D25" s="23">
        <v>4589223</v>
      </c>
      <c r="E25" s="25"/>
      <c r="F25" s="25"/>
      <c r="G25" s="26">
        <v>4589223</v>
      </c>
      <c r="H25" s="26">
        <v>0</v>
      </c>
      <c r="I25" s="26">
        <v>4589223</v>
      </c>
      <c r="J25" s="27">
        <v>0</v>
      </c>
      <c r="K25" s="26">
        <v>0</v>
      </c>
      <c r="L25" s="26">
        <v>4589223</v>
      </c>
      <c r="N25" s="15">
        <f t="shared" si="1"/>
        <v>0</v>
      </c>
      <c r="P25" s="12">
        <v>95</v>
      </c>
      <c r="Q25" s="1">
        <f t="shared" si="0"/>
        <v>0</v>
      </c>
    </row>
    <row r="26" spans="1:17" x14ac:dyDescent="0.25">
      <c r="B26" s="31">
        <v>3</v>
      </c>
      <c r="C26" s="32" t="s">
        <v>100</v>
      </c>
      <c r="D26" s="41">
        <v>1937629.5</v>
      </c>
      <c r="E26" s="25"/>
      <c r="F26" s="25"/>
      <c r="G26" s="26">
        <v>1937629.5</v>
      </c>
      <c r="H26" s="26">
        <v>0</v>
      </c>
      <c r="I26" s="26">
        <v>1937629.5</v>
      </c>
      <c r="J26" s="27">
        <v>0.05</v>
      </c>
      <c r="K26" s="26">
        <v>96881.475000000006</v>
      </c>
      <c r="L26" s="26">
        <v>1840748.0249999999</v>
      </c>
      <c r="N26" s="15">
        <f t="shared" si="1"/>
        <v>0</v>
      </c>
      <c r="P26"/>
      <c r="Q26" s="1">
        <f t="shared" si="0"/>
        <v>0</v>
      </c>
    </row>
    <row r="27" spans="1:17" x14ac:dyDescent="0.25">
      <c r="A27" s="10" t="s">
        <v>72</v>
      </c>
      <c r="B27" s="31">
        <v>17</v>
      </c>
      <c r="C27" s="32" t="s">
        <v>101</v>
      </c>
      <c r="D27" s="41">
        <v>290900.32</v>
      </c>
      <c r="E27" s="25">
        <v>2000000</v>
      </c>
      <c r="F27" s="25"/>
      <c r="G27" s="26">
        <v>2290900.3199999998</v>
      </c>
      <c r="H27" s="26">
        <v>1000000</v>
      </c>
      <c r="I27" s="26">
        <v>3290900.32</v>
      </c>
      <c r="J27" s="27">
        <v>0.08</v>
      </c>
      <c r="K27" s="26">
        <v>263272.02559999999</v>
      </c>
      <c r="L27" s="26">
        <v>2027628.2943999998</v>
      </c>
      <c r="N27" s="15">
        <f t="shared" si="1"/>
        <v>2000000</v>
      </c>
      <c r="P27"/>
      <c r="Q27" s="1">
        <f t="shared" si="0"/>
        <v>0</v>
      </c>
    </row>
    <row r="28" spans="1:17" x14ac:dyDescent="0.25">
      <c r="B28" s="31">
        <v>10.1</v>
      </c>
      <c r="C28" s="32" t="s">
        <v>102</v>
      </c>
      <c r="D28" s="41">
        <v>6918.1</v>
      </c>
      <c r="E28" s="25"/>
      <c r="F28" s="25">
        <v>-3459.05</v>
      </c>
      <c r="G28" s="26">
        <v>3459.05</v>
      </c>
      <c r="H28" s="26">
        <v>0</v>
      </c>
      <c r="I28" s="26">
        <v>1729.5249999999996</v>
      </c>
      <c r="J28" s="27">
        <v>0.3</v>
      </c>
      <c r="K28" s="26">
        <v>518.85749999999985</v>
      </c>
      <c r="L28" s="26">
        <v>2940.1925000000001</v>
      </c>
      <c r="N28" s="15">
        <f t="shared" si="1"/>
        <v>-3459.05</v>
      </c>
      <c r="P28"/>
      <c r="Q28" s="1">
        <f t="shared" si="0"/>
        <v>0</v>
      </c>
    </row>
    <row r="29" spans="1:17" ht="15.75" thickBot="1" x14ac:dyDescent="0.3">
      <c r="B29" s="31">
        <v>10.1</v>
      </c>
      <c r="C29" s="32" t="s">
        <v>103</v>
      </c>
      <c r="D29" s="41">
        <v>6918.1</v>
      </c>
      <c r="E29" s="25"/>
      <c r="F29" s="25">
        <v>-3459.05</v>
      </c>
      <c r="G29" s="26">
        <v>3459.05</v>
      </c>
      <c r="H29" s="26">
        <v>0</v>
      </c>
      <c r="I29" s="26">
        <v>1729.5249999999996</v>
      </c>
      <c r="J29" s="27">
        <v>0.3</v>
      </c>
      <c r="K29" s="26">
        <v>518.85749999999985</v>
      </c>
      <c r="L29" s="26">
        <v>2940.1925000000001</v>
      </c>
      <c r="N29" s="15">
        <f t="shared" si="1"/>
        <v>-3459.05</v>
      </c>
      <c r="P29"/>
      <c r="Q29" s="3">
        <f>SUM(Q4:Q28)</f>
        <v>45801776</v>
      </c>
    </row>
    <row r="30" spans="1:17" ht="15.75" thickTop="1" x14ac:dyDescent="0.25">
      <c r="B30" s="31"/>
      <c r="C30" s="32"/>
      <c r="D30" s="33"/>
      <c r="E30" s="25"/>
      <c r="F30" s="25"/>
      <c r="G30" s="26">
        <v>0</v>
      </c>
      <c r="H30" s="26">
        <v>0</v>
      </c>
      <c r="I30" s="26">
        <v>0</v>
      </c>
      <c r="J30" s="27">
        <v>0</v>
      </c>
      <c r="K30" s="26">
        <v>0</v>
      </c>
      <c r="L30" s="26">
        <v>0</v>
      </c>
      <c r="P30"/>
      <c r="Q30"/>
    </row>
    <row r="31" spans="1:17" x14ac:dyDescent="0.25">
      <c r="B31" s="31"/>
      <c r="C31" s="32"/>
      <c r="D31" s="33"/>
      <c r="E31" s="25"/>
      <c r="F31" s="25"/>
      <c r="G31" s="26">
        <v>0</v>
      </c>
      <c r="H31" s="26">
        <v>0</v>
      </c>
      <c r="I31" s="26">
        <v>0</v>
      </c>
      <c r="J31" s="27">
        <v>0</v>
      </c>
      <c r="K31" s="26">
        <v>0</v>
      </c>
      <c r="L31" s="26">
        <v>0</v>
      </c>
      <c r="P31"/>
      <c r="Q31"/>
    </row>
    <row r="32" spans="1:17" x14ac:dyDescent="0.25">
      <c r="B32" s="31"/>
      <c r="C32" s="32"/>
      <c r="D32" s="33"/>
      <c r="E32" s="25"/>
      <c r="F32" s="25"/>
      <c r="G32" s="26">
        <v>0</v>
      </c>
      <c r="H32" s="26">
        <v>0</v>
      </c>
      <c r="I32" s="26">
        <v>0</v>
      </c>
      <c r="J32" s="27">
        <v>0</v>
      </c>
      <c r="K32" s="26">
        <v>0</v>
      </c>
      <c r="L32" s="26">
        <v>0</v>
      </c>
      <c r="P32"/>
      <c r="Q32"/>
    </row>
    <row r="33" spans="2:17" x14ac:dyDescent="0.25">
      <c r="B33" s="31"/>
      <c r="C33" s="32"/>
      <c r="D33" s="33"/>
      <c r="E33" s="25"/>
      <c r="F33" s="25"/>
      <c r="G33" s="26">
        <v>0</v>
      </c>
      <c r="H33" s="26">
        <v>0</v>
      </c>
      <c r="I33" s="26">
        <v>0</v>
      </c>
      <c r="J33" s="27">
        <v>0</v>
      </c>
      <c r="K33" s="26">
        <v>0</v>
      </c>
      <c r="L33" s="26">
        <v>0</v>
      </c>
      <c r="P33"/>
      <c r="Q33"/>
    </row>
    <row r="34" spans="2:17" x14ac:dyDescent="0.25">
      <c r="B34" s="31"/>
      <c r="C34" s="32"/>
      <c r="D34" s="33"/>
      <c r="E34" s="25"/>
      <c r="F34" s="25"/>
      <c r="G34" s="26">
        <v>0</v>
      </c>
      <c r="H34" s="26">
        <v>0</v>
      </c>
      <c r="I34" s="26">
        <v>0</v>
      </c>
      <c r="J34" s="27">
        <v>0</v>
      </c>
      <c r="K34" s="26">
        <v>0</v>
      </c>
      <c r="L34" s="26">
        <v>0</v>
      </c>
      <c r="P34"/>
      <c r="Q34"/>
    </row>
    <row r="35" spans="2:17" ht="15.75" thickBot="1" x14ac:dyDescent="0.3">
      <c r="B35" s="31"/>
      <c r="C35" s="32"/>
      <c r="D35" s="33"/>
      <c r="E35" s="25"/>
      <c r="F35" s="25"/>
      <c r="G35" s="26">
        <v>0</v>
      </c>
      <c r="H35" s="26">
        <v>0</v>
      </c>
      <c r="I35" s="26">
        <v>0</v>
      </c>
      <c r="J35" s="27">
        <v>0</v>
      </c>
      <c r="K35" s="26">
        <v>0</v>
      </c>
      <c r="L35" s="26">
        <v>0</v>
      </c>
      <c r="P35"/>
      <c r="Q35"/>
    </row>
    <row r="36" spans="2:17" ht="15.75" thickBot="1" x14ac:dyDescent="0.3">
      <c r="B36" s="34"/>
      <c r="C36" s="35" t="s">
        <v>97</v>
      </c>
      <c r="D36" s="36">
        <v>558970133.14500022</v>
      </c>
      <c r="E36" s="36">
        <v>46120046</v>
      </c>
      <c r="F36" s="36">
        <v>-325188.09999999998</v>
      </c>
      <c r="G36" s="36">
        <v>604764991.04500008</v>
      </c>
      <c r="H36" s="36">
        <v>22900888</v>
      </c>
      <c r="I36" s="36">
        <v>626001005.49500012</v>
      </c>
      <c r="J36" s="37"/>
      <c r="K36" s="38">
        <v>45034240.945850007</v>
      </c>
      <c r="L36" s="38">
        <v>559730750.09914994</v>
      </c>
      <c r="P36"/>
      <c r="Q36"/>
    </row>
    <row r="37" spans="2:17" x14ac:dyDescent="0.25">
      <c r="P37"/>
      <c r="Q37"/>
    </row>
    <row r="38" spans="2:17" x14ac:dyDescent="0.25">
      <c r="P38"/>
      <c r="Q38"/>
    </row>
    <row r="39" spans="2:17" x14ac:dyDescent="0.25">
      <c r="P39"/>
      <c r="Q39"/>
    </row>
    <row r="40" spans="2:17" x14ac:dyDescent="0.25">
      <c r="P40"/>
      <c r="Q40"/>
    </row>
    <row r="41" spans="2:17" x14ac:dyDescent="0.25">
      <c r="P41"/>
      <c r="Q41"/>
    </row>
    <row r="42" spans="2:17" x14ac:dyDescent="0.25">
      <c r="P42"/>
      <c r="Q42"/>
    </row>
    <row r="43" spans="2:17" x14ac:dyDescent="0.25">
      <c r="P43"/>
      <c r="Q43"/>
    </row>
    <row r="44" spans="2:17" x14ac:dyDescent="0.25">
      <c r="P44"/>
      <c r="Q44"/>
    </row>
    <row r="45" spans="2:17" x14ac:dyDescent="0.25">
      <c r="P45"/>
      <c r="Q45"/>
    </row>
    <row r="46" spans="2:17" x14ac:dyDescent="0.25">
      <c r="P46"/>
      <c r="Q46"/>
    </row>
    <row r="47" spans="2:17" x14ac:dyDescent="0.25">
      <c r="P47"/>
      <c r="Q47"/>
    </row>
    <row r="48" spans="2:17" x14ac:dyDescent="0.25">
      <c r="P48"/>
      <c r="Q48"/>
    </row>
    <row r="49" spans="16:17" x14ac:dyDescent="0.25">
      <c r="P49"/>
      <c r="Q49"/>
    </row>
    <row r="50" spans="16:17" x14ac:dyDescent="0.25">
      <c r="P50"/>
      <c r="Q50"/>
    </row>
    <row r="51" spans="16:17" x14ac:dyDescent="0.25">
      <c r="P51"/>
      <c r="Q51"/>
    </row>
    <row r="52" spans="16:17" x14ac:dyDescent="0.25">
      <c r="P52"/>
      <c r="Q52"/>
    </row>
    <row r="53" spans="16:17" x14ac:dyDescent="0.25">
      <c r="P53"/>
      <c r="Q53"/>
    </row>
    <row r="54" spans="16:17" x14ac:dyDescent="0.25">
      <c r="P54"/>
      <c r="Q54"/>
    </row>
    <row r="55" spans="16:17" x14ac:dyDescent="0.25">
      <c r="P55"/>
      <c r="Q55"/>
    </row>
    <row r="56" spans="16:17" x14ac:dyDescent="0.25">
      <c r="P56"/>
      <c r="Q56"/>
    </row>
    <row r="57" spans="16:17" x14ac:dyDescent="0.25">
      <c r="P57"/>
      <c r="Q57"/>
    </row>
    <row r="58" spans="16:17" x14ac:dyDescent="0.25">
      <c r="P58"/>
      <c r="Q58"/>
    </row>
    <row r="59" spans="16:17" x14ac:dyDescent="0.25">
      <c r="P59"/>
      <c r="Q59"/>
    </row>
    <row r="60" spans="16:17" x14ac:dyDescent="0.25">
      <c r="P60"/>
      <c r="Q60"/>
    </row>
    <row r="61" spans="16:17" x14ac:dyDescent="0.25">
      <c r="P61"/>
      <c r="Q61"/>
    </row>
    <row r="62" spans="16:17" x14ac:dyDescent="0.25">
      <c r="P62"/>
      <c r="Q62"/>
    </row>
    <row r="63" spans="16:17" x14ac:dyDescent="0.25">
      <c r="P63"/>
      <c r="Q63"/>
    </row>
    <row r="64" spans="16:17" x14ac:dyDescent="0.25">
      <c r="P64"/>
      <c r="Q64"/>
    </row>
    <row r="65" spans="16:17" x14ac:dyDescent="0.25">
      <c r="P65"/>
      <c r="Q65"/>
    </row>
    <row r="66" spans="16:17" x14ac:dyDescent="0.25">
      <c r="P66"/>
      <c r="Q66"/>
    </row>
    <row r="67" spans="16:17" x14ac:dyDescent="0.25">
      <c r="P67"/>
      <c r="Q67"/>
    </row>
    <row r="68" spans="16:17" x14ac:dyDescent="0.25">
      <c r="P68"/>
      <c r="Q68"/>
    </row>
    <row r="69" spans="16:17" x14ac:dyDescent="0.25">
      <c r="P69"/>
      <c r="Q69"/>
    </row>
    <row r="70" spans="16:17" x14ac:dyDescent="0.25">
      <c r="P70"/>
      <c r="Q70"/>
    </row>
    <row r="71" spans="16:17" x14ac:dyDescent="0.25">
      <c r="P71"/>
      <c r="Q71"/>
    </row>
    <row r="72" spans="16:17" x14ac:dyDescent="0.25">
      <c r="P72"/>
      <c r="Q72"/>
    </row>
    <row r="73" spans="16:17" x14ac:dyDescent="0.25">
      <c r="P73"/>
      <c r="Q73"/>
    </row>
    <row r="74" spans="16:17" x14ac:dyDescent="0.25">
      <c r="P74"/>
      <c r="Q74"/>
    </row>
    <row r="75" spans="16:17" x14ac:dyDescent="0.25">
      <c r="P75"/>
      <c r="Q75"/>
    </row>
    <row r="76" spans="16:17" x14ac:dyDescent="0.25">
      <c r="P76"/>
      <c r="Q76"/>
    </row>
    <row r="77" spans="16:17" x14ac:dyDescent="0.25">
      <c r="P77"/>
      <c r="Q77"/>
    </row>
    <row r="78" spans="16:17" x14ac:dyDescent="0.25">
      <c r="P78"/>
      <c r="Q78"/>
    </row>
    <row r="79" spans="16:17" x14ac:dyDescent="0.25">
      <c r="P79"/>
      <c r="Q79"/>
    </row>
    <row r="80" spans="16:17" x14ac:dyDescent="0.25">
      <c r="P80"/>
      <c r="Q80"/>
    </row>
    <row r="81" spans="16:17" x14ac:dyDescent="0.25">
      <c r="P81"/>
      <c r="Q81"/>
    </row>
    <row r="82" spans="16:17" x14ac:dyDescent="0.25">
      <c r="P82"/>
      <c r="Q82"/>
    </row>
    <row r="83" spans="16:17" x14ac:dyDescent="0.25">
      <c r="P83"/>
      <c r="Q83"/>
    </row>
    <row r="84" spans="16:17" x14ac:dyDescent="0.25">
      <c r="P84"/>
      <c r="Q84"/>
    </row>
    <row r="85" spans="16:17" x14ac:dyDescent="0.25">
      <c r="P85"/>
      <c r="Q85"/>
    </row>
    <row r="86" spans="16:17" x14ac:dyDescent="0.25">
      <c r="P86"/>
      <c r="Q86"/>
    </row>
    <row r="87" spans="16:17" x14ac:dyDescent="0.25">
      <c r="P87"/>
      <c r="Q87"/>
    </row>
    <row r="88" spans="16:17" x14ac:dyDescent="0.25">
      <c r="P88"/>
      <c r="Q88"/>
    </row>
    <row r="89" spans="16:17" x14ac:dyDescent="0.25">
      <c r="P89"/>
      <c r="Q89"/>
    </row>
    <row r="90" spans="16:17" x14ac:dyDescent="0.25">
      <c r="P90"/>
      <c r="Q90"/>
    </row>
  </sheetData>
  <conditionalFormatting sqref="B4:F35">
    <cfRule type="expression" dxfId="3" priority="1" stopIfTrue="1">
      <formula>LEN(B4)&gt;0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78D66-0EDC-4788-ABBA-4EC12D3DD0A9}">
  <dimension ref="A1:Q89"/>
  <sheetViews>
    <sheetView zoomScale="85" zoomScaleNormal="85" workbookViewId="0"/>
  </sheetViews>
  <sheetFormatPr defaultColWidth="9.28515625" defaultRowHeight="15" x14ac:dyDescent="0.25"/>
  <cols>
    <col min="1" max="1" width="9.28515625" style="10"/>
    <col min="2" max="2" width="11.5703125" style="10" bestFit="1" customWidth="1"/>
    <col min="3" max="3" width="72.85546875" style="10" bestFit="1" customWidth="1"/>
    <col min="4" max="4" width="15.28515625" style="10" bestFit="1" customWidth="1"/>
    <col min="5" max="5" width="14.140625" style="10" bestFit="1" customWidth="1"/>
    <col min="6" max="6" width="9.28515625" style="10" bestFit="1" customWidth="1"/>
    <col min="7" max="7" width="15" style="10" bestFit="1" customWidth="1"/>
    <col min="8" max="8" width="14.28515625" style="10" bestFit="1" customWidth="1"/>
    <col min="9" max="9" width="14.5703125" style="10" bestFit="1" customWidth="1"/>
    <col min="10" max="10" width="7.140625" style="10" bestFit="1" customWidth="1"/>
    <col min="11" max="11" width="13.7109375" style="10" bestFit="1" customWidth="1"/>
    <col min="12" max="12" width="15.28515625" style="10" bestFit="1" customWidth="1"/>
    <col min="13" max="15" width="9.28515625" style="10"/>
    <col min="16" max="17" width="11.5703125" style="10" bestFit="1" customWidth="1"/>
    <col min="18" max="16384" width="9.28515625" style="10"/>
  </cols>
  <sheetData>
    <row r="1" spans="1:17" x14ac:dyDescent="0.25">
      <c r="A1" s="10" t="s">
        <v>104</v>
      </c>
    </row>
    <row r="2" spans="1:17" x14ac:dyDescent="0.25">
      <c r="P2" s="4"/>
      <c r="Q2" s="4"/>
    </row>
    <row r="3" spans="1:17" ht="36.75" thickBot="1" x14ac:dyDescent="0.3">
      <c r="B3" s="16" t="s">
        <v>38</v>
      </c>
      <c r="C3" s="17" t="s">
        <v>63</v>
      </c>
      <c r="D3" s="18" t="s">
        <v>64</v>
      </c>
      <c r="E3" s="18" t="s">
        <v>43</v>
      </c>
      <c r="F3" s="18" t="s">
        <v>65</v>
      </c>
      <c r="G3" s="18" t="s">
        <v>66</v>
      </c>
      <c r="H3" s="42" t="s">
        <v>67</v>
      </c>
      <c r="I3" s="19" t="s">
        <v>68</v>
      </c>
      <c r="J3" s="20" t="s">
        <v>69</v>
      </c>
      <c r="K3" s="18" t="s">
        <v>70</v>
      </c>
      <c r="L3" s="18" t="s">
        <v>71</v>
      </c>
      <c r="P3" s="11" t="s">
        <v>38</v>
      </c>
      <c r="Q3" s="11" t="s">
        <v>43</v>
      </c>
    </row>
    <row r="4" spans="1:17" x14ac:dyDescent="0.25">
      <c r="A4" s="10" t="s">
        <v>72</v>
      </c>
      <c r="B4" s="21">
        <v>1</v>
      </c>
      <c r="C4" s="22" t="s">
        <v>73</v>
      </c>
      <c r="D4" s="43">
        <v>51323942.560000002</v>
      </c>
      <c r="E4" s="44">
        <v>804000</v>
      </c>
      <c r="F4" s="44"/>
      <c r="G4" s="45">
        <v>52127942.560000002</v>
      </c>
      <c r="H4" s="45">
        <v>402000</v>
      </c>
      <c r="I4" s="45">
        <v>52529942.560000002</v>
      </c>
      <c r="J4" s="27">
        <v>0.04</v>
      </c>
      <c r="K4" s="45">
        <v>2101197.7024000003</v>
      </c>
      <c r="L4" s="45">
        <v>50026744.857600003</v>
      </c>
      <c r="N4" s="14">
        <f>+E4+F4</f>
        <v>804000</v>
      </c>
      <c r="P4" s="12">
        <v>1</v>
      </c>
      <c r="Q4" s="1">
        <f>SUMIF($B$4:$B$29,P4,$H$4:$H$29)*2</f>
        <v>804000</v>
      </c>
    </row>
    <row r="5" spans="1:17" x14ac:dyDescent="0.25">
      <c r="B5" s="21" t="s">
        <v>50</v>
      </c>
      <c r="C5" s="22" t="s">
        <v>74</v>
      </c>
      <c r="D5" s="43">
        <v>0</v>
      </c>
      <c r="E5" s="44"/>
      <c r="F5" s="44"/>
      <c r="G5" s="45">
        <v>0</v>
      </c>
      <c r="H5" s="45">
        <v>0</v>
      </c>
      <c r="I5" s="45">
        <v>0</v>
      </c>
      <c r="J5" s="27">
        <v>0.06</v>
      </c>
      <c r="K5" s="45">
        <v>0</v>
      </c>
      <c r="L5" s="45">
        <v>0</v>
      </c>
      <c r="N5" s="14">
        <f t="shared" ref="N5:N35" si="0">+E5+F5</f>
        <v>0</v>
      </c>
      <c r="P5" s="12" t="s">
        <v>50</v>
      </c>
      <c r="Q5" s="1">
        <f t="shared" ref="Q5:Q28" si="1">SUMIF($B$4:$B$29,P5,$H$4:$H$29)*2</f>
        <v>0</v>
      </c>
    </row>
    <row r="6" spans="1:17" x14ac:dyDescent="0.25">
      <c r="B6" s="21">
        <v>2</v>
      </c>
      <c r="C6" s="22" t="s">
        <v>75</v>
      </c>
      <c r="D6" s="43">
        <v>7475996.7199999997</v>
      </c>
      <c r="E6" s="44"/>
      <c r="F6" s="44"/>
      <c r="G6" s="45">
        <v>7475996.7199999997</v>
      </c>
      <c r="H6" s="45">
        <v>0</v>
      </c>
      <c r="I6" s="45">
        <v>7475996.7199999997</v>
      </c>
      <c r="J6" s="27">
        <v>0.06</v>
      </c>
      <c r="K6" s="45">
        <v>448559.80319999997</v>
      </c>
      <c r="L6" s="45">
        <v>7027436.9167999998</v>
      </c>
      <c r="N6" s="14">
        <f t="shared" si="0"/>
        <v>0</v>
      </c>
      <c r="P6" s="12">
        <v>2</v>
      </c>
      <c r="Q6" s="1">
        <f t="shared" si="1"/>
        <v>0</v>
      </c>
    </row>
    <row r="7" spans="1:17" x14ac:dyDescent="0.25">
      <c r="A7" s="60">
        <f>+J7</f>
        <v>0.2</v>
      </c>
      <c r="B7" s="21">
        <v>8</v>
      </c>
      <c r="C7" s="22" t="s">
        <v>76</v>
      </c>
      <c r="D7" s="43">
        <v>4162633.6</v>
      </c>
      <c r="E7" s="44">
        <v>229000</v>
      </c>
      <c r="F7" s="44"/>
      <c r="G7" s="45">
        <v>4391633.5999999996</v>
      </c>
      <c r="H7" s="45">
        <v>114500</v>
      </c>
      <c r="I7" s="45">
        <v>4506133.5999999996</v>
      </c>
      <c r="J7" s="27">
        <v>0.2</v>
      </c>
      <c r="K7" s="45">
        <v>901226.72</v>
      </c>
      <c r="L7" s="45">
        <v>3490406.88</v>
      </c>
      <c r="N7" s="14">
        <f t="shared" si="0"/>
        <v>229000</v>
      </c>
      <c r="P7" s="12">
        <v>8</v>
      </c>
      <c r="Q7" s="1">
        <f t="shared" si="1"/>
        <v>229000</v>
      </c>
    </row>
    <row r="8" spans="1:17" x14ac:dyDescent="0.25">
      <c r="A8" s="60">
        <f>+J8</f>
        <v>0.3</v>
      </c>
      <c r="B8" s="21">
        <v>10</v>
      </c>
      <c r="C8" s="22" t="s">
        <v>77</v>
      </c>
      <c r="D8" s="43">
        <v>1490046.8</v>
      </c>
      <c r="E8" s="44">
        <v>573000</v>
      </c>
      <c r="F8" s="44"/>
      <c r="G8" s="45">
        <v>2063046.8</v>
      </c>
      <c r="H8" s="45">
        <v>286500</v>
      </c>
      <c r="I8" s="45">
        <v>2349546.7999999998</v>
      </c>
      <c r="J8" s="27">
        <v>0.3</v>
      </c>
      <c r="K8" s="45">
        <v>704864.03999999992</v>
      </c>
      <c r="L8" s="45">
        <v>1358182.7600000002</v>
      </c>
      <c r="N8" s="14">
        <f t="shared" si="0"/>
        <v>573000</v>
      </c>
      <c r="P8" s="12">
        <v>10</v>
      </c>
      <c r="Q8" s="1">
        <f t="shared" si="1"/>
        <v>573000</v>
      </c>
    </row>
    <row r="9" spans="1:17" x14ac:dyDescent="0.25">
      <c r="B9" s="21">
        <v>10.1</v>
      </c>
      <c r="C9" s="22" t="s">
        <v>78</v>
      </c>
      <c r="D9" s="43">
        <v>0</v>
      </c>
      <c r="E9" s="44"/>
      <c r="F9" s="44"/>
      <c r="G9" s="45">
        <v>0</v>
      </c>
      <c r="H9" s="45">
        <v>0</v>
      </c>
      <c r="I9" s="45">
        <v>0</v>
      </c>
      <c r="J9" s="27">
        <v>0.3</v>
      </c>
      <c r="K9" s="45">
        <v>0</v>
      </c>
      <c r="L9" s="45">
        <v>0</v>
      </c>
      <c r="N9" s="14">
        <f t="shared" si="0"/>
        <v>0</v>
      </c>
      <c r="P9" s="12">
        <v>10.1</v>
      </c>
      <c r="Q9" s="1">
        <f t="shared" si="1"/>
        <v>0</v>
      </c>
    </row>
    <row r="10" spans="1:17" x14ac:dyDescent="0.25">
      <c r="A10" s="60">
        <f>+J10</f>
        <v>1</v>
      </c>
      <c r="B10" s="21">
        <v>12</v>
      </c>
      <c r="C10" s="22" t="s">
        <v>79</v>
      </c>
      <c r="D10" s="43">
        <v>261151</v>
      </c>
      <c r="E10" s="44">
        <v>93000</v>
      </c>
      <c r="F10" s="44"/>
      <c r="G10" s="45">
        <v>354151</v>
      </c>
      <c r="H10" s="45">
        <v>46500</v>
      </c>
      <c r="I10" s="46">
        <v>354151</v>
      </c>
      <c r="J10" s="27">
        <v>1</v>
      </c>
      <c r="K10" s="45">
        <v>354151</v>
      </c>
      <c r="L10" s="45">
        <v>0</v>
      </c>
      <c r="N10" s="14">
        <f t="shared" si="0"/>
        <v>93000</v>
      </c>
      <c r="P10" s="12">
        <v>12</v>
      </c>
      <c r="Q10" s="1">
        <f t="shared" si="1"/>
        <v>93000</v>
      </c>
    </row>
    <row r="11" spans="1:17" x14ac:dyDescent="0.25">
      <c r="B11" s="21" t="s">
        <v>52</v>
      </c>
      <c r="C11" s="22" t="s">
        <v>80</v>
      </c>
      <c r="D11" s="43">
        <v>0</v>
      </c>
      <c r="E11" s="44"/>
      <c r="F11" s="44"/>
      <c r="G11" s="45">
        <v>0</v>
      </c>
      <c r="H11" s="45">
        <v>0</v>
      </c>
      <c r="I11" s="45">
        <v>0</v>
      </c>
      <c r="J11" s="29"/>
      <c r="K11" s="45">
        <v>0</v>
      </c>
      <c r="L11" s="45">
        <v>0</v>
      </c>
      <c r="N11" s="14">
        <f t="shared" si="0"/>
        <v>0</v>
      </c>
      <c r="P11" s="12" t="s">
        <v>52</v>
      </c>
      <c r="Q11" s="1">
        <f t="shared" si="1"/>
        <v>0</v>
      </c>
    </row>
    <row r="12" spans="1:17" x14ac:dyDescent="0.25">
      <c r="B12" s="21" t="s">
        <v>53</v>
      </c>
      <c r="C12" s="22" t="s">
        <v>81</v>
      </c>
      <c r="D12" s="43">
        <v>0</v>
      </c>
      <c r="E12" s="44"/>
      <c r="F12" s="44"/>
      <c r="G12" s="45">
        <v>0</v>
      </c>
      <c r="H12" s="45">
        <v>0</v>
      </c>
      <c r="I12" s="45">
        <v>0</v>
      </c>
      <c r="J12" s="29"/>
      <c r="K12" s="45">
        <v>0</v>
      </c>
      <c r="L12" s="45">
        <v>0</v>
      </c>
      <c r="N12" s="14">
        <f t="shared" si="0"/>
        <v>0</v>
      </c>
      <c r="P12" s="12" t="s">
        <v>53</v>
      </c>
      <c r="Q12" s="1">
        <f t="shared" si="1"/>
        <v>0</v>
      </c>
    </row>
    <row r="13" spans="1:17" x14ac:dyDescent="0.25">
      <c r="B13" s="21" t="s">
        <v>54</v>
      </c>
      <c r="C13" s="22" t="s">
        <v>82</v>
      </c>
      <c r="D13" s="43">
        <v>0</v>
      </c>
      <c r="E13" s="44"/>
      <c r="F13" s="44"/>
      <c r="G13" s="45">
        <v>0</v>
      </c>
      <c r="H13" s="45">
        <v>0</v>
      </c>
      <c r="I13" s="45">
        <v>0</v>
      </c>
      <c r="J13" s="29"/>
      <c r="K13" s="45">
        <v>0</v>
      </c>
      <c r="L13" s="45">
        <v>0</v>
      </c>
      <c r="N13" s="14">
        <f t="shared" si="0"/>
        <v>0</v>
      </c>
      <c r="P13" s="12" t="s">
        <v>54</v>
      </c>
      <c r="Q13" s="1">
        <f t="shared" si="1"/>
        <v>0</v>
      </c>
    </row>
    <row r="14" spans="1:17" x14ac:dyDescent="0.25">
      <c r="B14" s="21" t="s">
        <v>55</v>
      </c>
      <c r="C14" s="22" t="s">
        <v>83</v>
      </c>
      <c r="D14" s="43">
        <v>0</v>
      </c>
      <c r="E14" s="44"/>
      <c r="F14" s="44"/>
      <c r="G14" s="45">
        <v>0</v>
      </c>
      <c r="H14" s="45">
        <v>0</v>
      </c>
      <c r="I14" s="45">
        <v>0</v>
      </c>
      <c r="J14" s="29"/>
      <c r="K14" s="45">
        <v>0</v>
      </c>
      <c r="L14" s="45">
        <v>0</v>
      </c>
      <c r="N14" s="14">
        <f t="shared" si="0"/>
        <v>0</v>
      </c>
      <c r="P14" s="12" t="s">
        <v>55</v>
      </c>
      <c r="Q14" s="1">
        <f t="shared" si="1"/>
        <v>0</v>
      </c>
    </row>
    <row r="15" spans="1:17" x14ac:dyDescent="0.25">
      <c r="B15" s="21">
        <v>14</v>
      </c>
      <c r="C15" s="22" t="s">
        <v>84</v>
      </c>
      <c r="D15" s="43">
        <v>0</v>
      </c>
      <c r="E15" s="44"/>
      <c r="F15" s="44"/>
      <c r="G15" s="45">
        <v>0</v>
      </c>
      <c r="H15" s="45">
        <v>0</v>
      </c>
      <c r="I15" s="45">
        <v>0</v>
      </c>
      <c r="J15" s="29"/>
      <c r="K15" s="45">
        <v>0</v>
      </c>
      <c r="L15" s="45">
        <v>0</v>
      </c>
      <c r="N15" s="14">
        <f t="shared" si="0"/>
        <v>0</v>
      </c>
      <c r="P15" s="12">
        <v>14</v>
      </c>
      <c r="Q15" s="1">
        <f t="shared" si="1"/>
        <v>0</v>
      </c>
    </row>
    <row r="16" spans="1:17" x14ac:dyDescent="0.25">
      <c r="B16" s="21">
        <v>17</v>
      </c>
      <c r="C16" s="22" t="s">
        <v>85</v>
      </c>
      <c r="D16" s="43">
        <v>52208.160000000003</v>
      </c>
      <c r="E16" s="44"/>
      <c r="F16" s="44"/>
      <c r="G16" s="45">
        <v>52208.160000000003</v>
      </c>
      <c r="H16" s="45">
        <v>0</v>
      </c>
      <c r="I16" s="45">
        <v>52208.160000000003</v>
      </c>
      <c r="J16" s="27">
        <v>0.08</v>
      </c>
      <c r="K16" s="45">
        <v>4176.6528000000008</v>
      </c>
      <c r="L16" s="45">
        <v>48031.5072</v>
      </c>
      <c r="N16" s="14">
        <f t="shared" si="0"/>
        <v>0</v>
      </c>
      <c r="P16" s="12">
        <v>17</v>
      </c>
      <c r="Q16" s="1">
        <f t="shared" si="1"/>
        <v>0</v>
      </c>
    </row>
    <row r="17" spans="1:17" x14ac:dyDescent="0.25">
      <c r="B17" s="21">
        <v>42</v>
      </c>
      <c r="C17" s="22" t="s">
        <v>86</v>
      </c>
      <c r="D17" s="43">
        <v>196.24</v>
      </c>
      <c r="E17" s="44"/>
      <c r="F17" s="44"/>
      <c r="G17" s="45">
        <v>196.24</v>
      </c>
      <c r="H17" s="45">
        <v>0</v>
      </c>
      <c r="I17" s="45">
        <v>196.24</v>
      </c>
      <c r="J17" s="27">
        <v>0.12</v>
      </c>
      <c r="K17" s="45">
        <v>23.5488</v>
      </c>
      <c r="L17" s="45">
        <v>172.69120000000001</v>
      </c>
      <c r="N17" s="14">
        <f t="shared" si="0"/>
        <v>0</v>
      </c>
      <c r="P17" s="12">
        <v>42</v>
      </c>
      <c r="Q17" s="1">
        <f t="shared" si="1"/>
        <v>0</v>
      </c>
    </row>
    <row r="18" spans="1:17" x14ac:dyDescent="0.25">
      <c r="B18" s="21">
        <v>43.1</v>
      </c>
      <c r="C18" s="22" t="s">
        <v>87</v>
      </c>
      <c r="D18" s="43">
        <v>0</v>
      </c>
      <c r="E18" s="44"/>
      <c r="F18" s="44"/>
      <c r="G18" s="45">
        <v>0</v>
      </c>
      <c r="H18" s="45">
        <v>0</v>
      </c>
      <c r="I18" s="45">
        <v>0</v>
      </c>
      <c r="J18" s="27">
        <v>0.3</v>
      </c>
      <c r="K18" s="45">
        <v>0</v>
      </c>
      <c r="L18" s="45">
        <v>0</v>
      </c>
      <c r="N18" s="14">
        <f t="shared" si="0"/>
        <v>0</v>
      </c>
      <c r="P18" s="12">
        <v>43.1</v>
      </c>
      <c r="Q18" s="1">
        <f t="shared" si="1"/>
        <v>0</v>
      </c>
    </row>
    <row r="19" spans="1:17" x14ac:dyDescent="0.25">
      <c r="B19" s="21">
        <v>43.2</v>
      </c>
      <c r="C19" s="22" t="s">
        <v>88</v>
      </c>
      <c r="D19" s="43">
        <v>0</v>
      </c>
      <c r="E19" s="44"/>
      <c r="F19" s="44"/>
      <c r="G19" s="45">
        <v>0</v>
      </c>
      <c r="H19" s="45">
        <v>0</v>
      </c>
      <c r="I19" s="45">
        <v>0</v>
      </c>
      <c r="J19" s="27">
        <v>0.5</v>
      </c>
      <c r="K19" s="45">
        <v>0</v>
      </c>
      <c r="L19" s="45">
        <v>0</v>
      </c>
      <c r="N19" s="14">
        <f t="shared" si="0"/>
        <v>0</v>
      </c>
      <c r="P19" s="12">
        <v>43.2</v>
      </c>
      <c r="Q19" s="1">
        <f t="shared" si="1"/>
        <v>0</v>
      </c>
    </row>
    <row r="20" spans="1:17" x14ac:dyDescent="0.25">
      <c r="B20" s="21">
        <v>45</v>
      </c>
      <c r="C20" s="22" t="s">
        <v>89</v>
      </c>
      <c r="D20" s="43">
        <v>99596.2</v>
      </c>
      <c r="E20" s="44">
        <v>0</v>
      </c>
      <c r="F20" s="44"/>
      <c r="G20" s="45">
        <v>99596.2</v>
      </c>
      <c r="H20" s="45">
        <v>0</v>
      </c>
      <c r="I20" s="45">
        <v>99596.2</v>
      </c>
      <c r="J20" s="27">
        <v>0.45</v>
      </c>
      <c r="K20" s="45">
        <v>44818.29</v>
      </c>
      <c r="L20" s="45">
        <v>54777.909999999996</v>
      </c>
      <c r="N20" s="14">
        <f t="shared" si="0"/>
        <v>0</v>
      </c>
      <c r="P20" s="12">
        <v>45</v>
      </c>
      <c r="Q20" s="1">
        <f t="shared" si="1"/>
        <v>0</v>
      </c>
    </row>
    <row r="21" spans="1:17" x14ac:dyDescent="0.25">
      <c r="B21" s="21">
        <v>46</v>
      </c>
      <c r="C21" s="22" t="s">
        <v>90</v>
      </c>
      <c r="D21" s="43">
        <v>0</v>
      </c>
      <c r="E21" s="44"/>
      <c r="F21" s="44"/>
      <c r="G21" s="45">
        <v>0</v>
      </c>
      <c r="H21" s="45">
        <v>0</v>
      </c>
      <c r="I21" s="45">
        <v>0</v>
      </c>
      <c r="J21" s="27">
        <v>0.3</v>
      </c>
      <c r="K21" s="45">
        <v>0</v>
      </c>
      <c r="L21" s="45">
        <v>0</v>
      </c>
      <c r="N21" s="14">
        <f t="shared" si="0"/>
        <v>0</v>
      </c>
      <c r="P21" s="12">
        <v>46</v>
      </c>
      <c r="Q21" s="1">
        <f t="shared" si="1"/>
        <v>0</v>
      </c>
    </row>
    <row r="22" spans="1:17" x14ac:dyDescent="0.25">
      <c r="A22" s="10" t="s">
        <v>72</v>
      </c>
      <c r="B22" s="21">
        <v>47</v>
      </c>
      <c r="C22" s="22" t="s">
        <v>91</v>
      </c>
      <c r="D22" s="43">
        <v>56557584.584000006</v>
      </c>
      <c r="E22" s="44">
        <v>8667000</v>
      </c>
      <c r="F22" s="44"/>
      <c r="G22" s="45">
        <v>65224584.584000006</v>
      </c>
      <c r="H22" s="45">
        <v>4333500</v>
      </c>
      <c r="I22" s="45">
        <v>69558084.584000006</v>
      </c>
      <c r="J22" s="27">
        <v>0.08</v>
      </c>
      <c r="K22" s="45">
        <v>5564646.7667200007</v>
      </c>
      <c r="L22" s="45">
        <v>59659937.817280009</v>
      </c>
      <c r="N22" s="14">
        <f t="shared" si="0"/>
        <v>8667000</v>
      </c>
      <c r="P22" s="12">
        <v>47</v>
      </c>
      <c r="Q22" s="1">
        <f t="shared" si="1"/>
        <v>8667000</v>
      </c>
    </row>
    <row r="23" spans="1:17" x14ac:dyDescent="0.25">
      <c r="A23" s="60">
        <f>+J23</f>
        <v>0.55000000000000004</v>
      </c>
      <c r="B23" s="21">
        <v>50</v>
      </c>
      <c r="C23" s="22" t="s">
        <v>92</v>
      </c>
      <c r="D23" s="43">
        <v>686315.05</v>
      </c>
      <c r="E23" s="44">
        <v>497000</v>
      </c>
      <c r="F23" s="44"/>
      <c r="G23" s="45">
        <v>1183315.05</v>
      </c>
      <c r="H23" s="45">
        <v>248500</v>
      </c>
      <c r="I23" s="45">
        <v>1431815.05</v>
      </c>
      <c r="J23" s="27">
        <v>0.55000000000000004</v>
      </c>
      <c r="K23" s="45">
        <v>787498.27750000008</v>
      </c>
      <c r="L23" s="45">
        <v>395816.77249999996</v>
      </c>
      <c r="N23" s="14">
        <f t="shared" si="0"/>
        <v>497000</v>
      </c>
      <c r="P23" s="12">
        <v>50</v>
      </c>
      <c r="Q23" s="1">
        <f t="shared" si="1"/>
        <v>497000</v>
      </c>
    </row>
    <row r="24" spans="1:17" x14ac:dyDescent="0.25">
      <c r="B24" s="21">
        <v>52</v>
      </c>
      <c r="C24" s="22" t="s">
        <v>93</v>
      </c>
      <c r="D24" s="43">
        <v>0</v>
      </c>
      <c r="E24" s="44"/>
      <c r="F24" s="44"/>
      <c r="G24" s="45">
        <v>0</v>
      </c>
      <c r="H24" s="45">
        <v>0</v>
      </c>
      <c r="I24" s="45">
        <v>0</v>
      </c>
      <c r="J24" s="27">
        <v>1</v>
      </c>
      <c r="K24" s="45">
        <v>0</v>
      </c>
      <c r="L24" s="45">
        <v>0</v>
      </c>
      <c r="N24" s="14">
        <f t="shared" si="0"/>
        <v>0</v>
      </c>
      <c r="P24" s="12">
        <v>52</v>
      </c>
      <c r="Q24" s="1">
        <f t="shared" si="1"/>
        <v>0</v>
      </c>
    </row>
    <row r="25" spans="1:17" x14ac:dyDescent="0.25">
      <c r="B25" s="21">
        <v>95</v>
      </c>
      <c r="C25" s="22" t="s">
        <v>94</v>
      </c>
      <c r="D25" s="43">
        <v>0</v>
      </c>
      <c r="E25" s="44"/>
      <c r="F25" s="44"/>
      <c r="G25" s="45">
        <v>0</v>
      </c>
      <c r="H25" s="45">
        <v>0</v>
      </c>
      <c r="I25" s="45">
        <v>0</v>
      </c>
      <c r="J25" s="27">
        <v>0</v>
      </c>
      <c r="K25" s="45">
        <v>0</v>
      </c>
      <c r="L25" s="45">
        <v>0</v>
      </c>
      <c r="N25" s="14">
        <f t="shared" si="0"/>
        <v>0</v>
      </c>
      <c r="P25" s="12">
        <v>95</v>
      </c>
      <c r="Q25" s="1">
        <f t="shared" si="1"/>
        <v>0</v>
      </c>
    </row>
    <row r="26" spans="1:17" x14ac:dyDescent="0.25">
      <c r="B26" s="31" t="s">
        <v>99</v>
      </c>
      <c r="C26" s="32" t="s">
        <v>96</v>
      </c>
      <c r="D26" s="47">
        <v>154223.92000000001</v>
      </c>
      <c r="E26" s="44"/>
      <c r="F26" s="44"/>
      <c r="G26" s="45">
        <v>154223.92000000001</v>
      </c>
      <c r="H26" s="45">
        <v>0</v>
      </c>
      <c r="I26" s="45">
        <v>154223.92000000001</v>
      </c>
      <c r="J26" s="27">
        <v>0.06</v>
      </c>
      <c r="K26" s="45">
        <v>9253.4351999999999</v>
      </c>
      <c r="L26" s="45">
        <v>144970.48480000001</v>
      </c>
      <c r="N26" s="14">
        <f t="shared" si="0"/>
        <v>0</v>
      </c>
      <c r="P26"/>
      <c r="Q26" s="1">
        <f t="shared" si="1"/>
        <v>0</v>
      </c>
    </row>
    <row r="27" spans="1:17" x14ac:dyDescent="0.25">
      <c r="B27" s="31" t="s">
        <v>96</v>
      </c>
      <c r="C27" s="32" t="s">
        <v>96</v>
      </c>
      <c r="D27" s="47">
        <v>0</v>
      </c>
      <c r="E27" s="44"/>
      <c r="F27" s="44"/>
      <c r="G27" s="45">
        <v>0</v>
      </c>
      <c r="H27" s="45">
        <v>0</v>
      </c>
      <c r="I27" s="45">
        <v>0</v>
      </c>
      <c r="J27" s="27">
        <v>0.1</v>
      </c>
      <c r="K27" s="45">
        <v>0</v>
      </c>
      <c r="L27" s="45">
        <v>0</v>
      </c>
      <c r="N27" s="14">
        <f t="shared" si="0"/>
        <v>0</v>
      </c>
      <c r="P27"/>
      <c r="Q27" s="1">
        <f t="shared" si="1"/>
        <v>0</v>
      </c>
    </row>
    <row r="28" spans="1:17" x14ac:dyDescent="0.25">
      <c r="B28" s="31" t="s">
        <v>96</v>
      </c>
      <c r="C28" s="32" t="s">
        <v>96</v>
      </c>
      <c r="D28" s="47">
        <v>0</v>
      </c>
      <c r="E28" s="44"/>
      <c r="F28" s="44"/>
      <c r="G28" s="45">
        <v>0</v>
      </c>
      <c r="H28" s="45">
        <v>0</v>
      </c>
      <c r="I28" s="45">
        <v>0</v>
      </c>
      <c r="J28" s="27">
        <v>0</v>
      </c>
      <c r="K28" s="45">
        <v>0</v>
      </c>
      <c r="L28" s="45">
        <v>0</v>
      </c>
      <c r="N28" s="14">
        <f t="shared" si="0"/>
        <v>0</v>
      </c>
      <c r="P28"/>
      <c r="Q28" s="1">
        <f t="shared" si="1"/>
        <v>0</v>
      </c>
    </row>
    <row r="29" spans="1:17" ht="15.75" thickBot="1" x14ac:dyDescent="0.3">
      <c r="B29" s="31" t="s">
        <v>96</v>
      </c>
      <c r="C29" s="32" t="s">
        <v>96</v>
      </c>
      <c r="D29" s="47">
        <v>0</v>
      </c>
      <c r="E29" s="44"/>
      <c r="F29" s="44"/>
      <c r="G29" s="45">
        <v>0</v>
      </c>
      <c r="H29" s="45">
        <v>0</v>
      </c>
      <c r="I29" s="45">
        <v>0</v>
      </c>
      <c r="J29" s="27">
        <v>0</v>
      </c>
      <c r="K29" s="45">
        <v>0</v>
      </c>
      <c r="L29" s="45">
        <v>0</v>
      </c>
      <c r="N29" s="14">
        <f t="shared" si="0"/>
        <v>0</v>
      </c>
      <c r="P29"/>
      <c r="Q29" s="3">
        <f>SUM(Q4:Q28)</f>
        <v>10863000</v>
      </c>
    </row>
    <row r="30" spans="1:17" ht="15.75" thickTop="1" x14ac:dyDescent="0.25">
      <c r="B30" s="31" t="s">
        <v>96</v>
      </c>
      <c r="C30" s="32" t="s">
        <v>96</v>
      </c>
      <c r="D30" s="47">
        <v>0</v>
      </c>
      <c r="E30" s="44"/>
      <c r="F30" s="44"/>
      <c r="G30" s="45">
        <v>0</v>
      </c>
      <c r="H30" s="45">
        <v>0</v>
      </c>
      <c r="I30" s="45">
        <v>0</v>
      </c>
      <c r="J30" s="27">
        <v>0</v>
      </c>
      <c r="K30" s="45">
        <v>0</v>
      </c>
      <c r="L30" s="45">
        <v>0</v>
      </c>
      <c r="N30" s="14">
        <f t="shared" si="0"/>
        <v>0</v>
      </c>
      <c r="P30"/>
      <c r="Q30"/>
    </row>
    <row r="31" spans="1:17" x14ac:dyDescent="0.25">
      <c r="B31" s="31" t="s">
        <v>96</v>
      </c>
      <c r="C31" s="32" t="s">
        <v>96</v>
      </c>
      <c r="D31" s="47">
        <v>0</v>
      </c>
      <c r="E31" s="44"/>
      <c r="F31" s="44"/>
      <c r="G31" s="45">
        <v>0</v>
      </c>
      <c r="H31" s="45">
        <v>0</v>
      </c>
      <c r="I31" s="45">
        <v>0</v>
      </c>
      <c r="J31" s="27">
        <v>0</v>
      </c>
      <c r="K31" s="45">
        <v>0</v>
      </c>
      <c r="L31" s="45">
        <v>0</v>
      </c>
      <c r="N31" s="14">
        <f t="shared" si="0"/>
        <v>0</v>
      </c>
      <c r="P31"/>
      <c r="Q31"/>
    </row>
    <row r="32" spans="1:17" x14ac:dyDescent="0.25">
      <c r="B32" s="31" t="s">
        <v>96</v>
      </c>
      <c r="C32" s="32" t="s">
        <v>96</v>
      </c>
      <c r="D32" s="47">
        <v>0</v>
      </c>
      <c r="E32" s="44"/>
      <c r="F32" s="44"/>
      <c r="G32" s="45">
        <v>0</v>
      </c>
      <c r="H32" s="45">
        <v>0</v>
      </c>
      <c r="I32" s="45">
        <v>0</v>
      </c>
      <c r="J32" s="27">
        <v>0</v>
      </c>
      <c r="K32" s="45">
        <v>0</v>
      </c>
      <c r="L32" s="45">
        <v>0</v>
      </c>
      <c r="N32" s="14">
        <f t="shared" si="0"/>
        <v>0</v>
      </c>
      <c r="P32"/>
      <c r="Q32"/>
    </row>
    <row r="33" spans="2:17" x14ac:dyDescent="0.25">
      <c r="B33" s="31" t="s">
        <v>96</v>
      </c>
      <c r="C33" s="32" t="s">
        <v>96</v>
      </c>
      <c r="D33" s="47">
        <v>0</v>
      </c>
      <c r="E33" s="44"/>
      <c r="F33" s="44"/>
      <c r="G33" s="45">
        <v>0</v>
      </c>
      <c r="H33" s="45">
        <v>0</v>
      </c>
      <c r="I33" s="45">
        <v>0</v>
      </c>
      <c r="J33" s="27">
        <v>0</v>
      </c>
      <c r="K33" s="45">
        <v>0</v>
      </c>
      <c r="L33" s="45">
        <v>0</v>
      </c>
      <c r="N33" s="14">
        <f t="shared" si="0"/>
        <v>0</v>
      </c>
      <c r="P33"/>
      <c r="Q33"/>
    </row>
    <row r="34" spans="2:17" x14ac:dyDescent="0.25">
      <c r="B34" s="31" t="s">
        <v>96</v>
      </c>
      <c r="C34" s="32" t="s">
        <v>96</v>
      </c>
      <c r="D34" s="47">
        <v>0</v>
      </c>
      <c r="E34" s="44"/>
      <c r="F34" s="44"/>
      <c r="G34" s="45">
        <v>0</v>
      </c>
      <c r="H34" s="45">
        <v>0</v>
      </c>
      <c r="I34" s="45">
        <v>0</v>
      </c>
      <c r="J34" s="27">
        <v>0</v>
      </c>
      <c r="K34" s="45">
        <v>0</v>
      </c>
      <c r="L34" s="45">
        <v>0</v>
      </c>
      <c r="N34" s="14">
        <f t="shared" si="0"/>
        <v>0</v>
      </c>
      <c r="P34"/>
      <c r="Q34"/>
    </row>
    <row r="35" spans="2:17" ht="15.75" thickBot="1" x14ac:dyDescent="0.3">
      <c r="B35" s="31" t="s">
        <v>96</v>
      </c>
      <c r="C35" s="32" t="s">
        <v>96</v>
      </c>
      <c r="D35" s="47">
        <v>0</v>
      </c>
      <c r="E35" s="44"/>
      <c r="F35" s="44"/>
      <c r="G35" s="45">
        <v>0</v>
      </c>
      <c r="H35" s="45">
        <v>0</v>
      </c>
      <c r="I35" s="45">
        <v>0</v>
      </c>
      <c r="J35" s="27">
        <v>0</v>
      </c>
      <c r="K35" s="45">
        <v>0</v>
      </c>
      <c r="L35" s="45">
        <v>0</v>
      </c>
      <c r="N35" s="14">
        <f t="shared" si="0"/>
        <v>0</v>
      </c>
      <c r="P35"/>
      <c r="Q35"/>
    </row>
    <row r="36" spans="2:17" ht="15.75" thickBot="1" x14ac:dyDescent="0.3">
      <c r="B36" s="34"/>
      <c r="C36" s="35" t="s">
        <v>97</v>
      </c>
      <c r="D36" s="48">
        <v>122263894.83400001</v>
      </c>
      <c r="E36" s="48">
        <v>10863000</v>
      </c>
      <c r="F36" s="48">
        <v>0</v>
      </c>
      <c r="G36" s="48">
        <v>133126894.83400001</v>
      </c>
      <c r="H36" s="48">
        <v>5431500</v>
      </c>
      <c r="I36" s="48">
        <v>138511894.83400002</v>
      </c>
      <c r="J36" s="37"/>
      <c r="K36" s="49">
        <v>10920416.236620001</v>
      </c>
      <c r="L36" s="49">
        <v>122206478.59738001</v>
      </c>
      <c r="P36"/>
      <c r="Q36"/>
    </row>
    <row r="37" spans="2:17" x14ac:dyDescent="0.25">
      <c r="P37"/>
      <c r="Q37"/>
    </row>
    <row r="38" spans="2:17" x14ac:dyDescent="0.25">
      <c r="P38"/>
      <c r="Q38"/>
    </row>
    <row r="39" spans="2:17" x14ac:dyDescent="0.25">
      <c r="P39"/>
      <c r="Q39"/>
    </row>
    <row r="40" spans="2:17" x14ac:dyDescent="0.25">
      <c r="P40"/>
      <c r="Q40"/>
    </row>
    <row r="41" spans="2:17" x14ac:dyDescent="0.25">
      <c r="P41"/>
      <c r="Q41"/>
    </row>
    <row r="42" spans="2:17" x14ac:dyDescent="0.25">
      <c r="P42"/>
      <c r="Q42"/>
    </row>
    <row r="43" spans="2:17" x14ac:dyDescent="0.25">
      <c r="P43"/>
      <c r="Q43"/>
    </row>
    <row r="44" spans="2:17" x14ac:dyDescent="0.25">
      <c r="P44"/>
      <c r="Q44"/>
    </row>
    <row r="45" spans="2:17" x14ac:dyDescent="0.25">
      <c r="P45"/>
      <c r="Q45"/>
    </row>
    <row r="46" spans="2:17" x14ac:dyDescent="0.25">
      <c r="P46"/>
      <c r="Q46"/>
    </row>
    <row r="47" spans="2:17" x14ac:dyDescent="0.25">
      <c r="P47"/>
      <c r="Q47"/>
    </row>
    <row r="48" spans="2:17" x14ac:dyDescent="0.25">
      <c r="P48"/>
      <c r="Q48"/>
    </row>
    <row r="49" spans="16:17" x14ac:dyDescent="0.25">
      <c r="P49"/>
      <c r="Q49"/>
    </row>
    <row r="50" spans="16:17" x14ac:dyDescent="0.25">
      <c r="P50"/>
      <c r="Q50"/>
    </row>
    <row r="51" spans="16:17" x14ac:dyDescent="0.25">
      <c r="P51"/>
      <c r="Q51"/>
    </row>
    <row r="52" spans="16:17" x14ac:dyDescent="0.25">
      <c r="P52"/>
      <c r="Q52"/>
    </row>
    <row r="53" spans="16:17" x14ac:dyDescent="0.25">
      <c r="P53"/>
      <c r="Q53"/>
    </row>
    <row r="54" spans="16:17" x14ac:dyDescent="0.25">
      <c r="P54"/>
      <c r="Q54"/>
    </row>
    <row r="55" spans="16:17" x14ac:dyDescent="0.25">
      <c r="P55"/>
      <c r="Q55"/>
    </row>
    <row r="56" spans="16:17" x14ac:dyDescent="0.25">
      <c r="P56"/>
      <c r="Q56"/>
    </row>
    <row r="57" spans="16:17" x14ac:dyDescent="0.25">
      <c r="P57"/>
      <c r="Q57"/>
    </row>
    <row r="58" spans="16:17" x14ac:dyDescent="0.25">
      <c r="P58"/>
      <c r="Q58"/>
    </row>
    <row r="59" spans="16:17" x14ac:dyDescent="0.25">
      <c r="P59"/>
      <c r="Q59"/>
    </row>
    <row r="60" spans="16:17" x14ac:dyDescent="0.25">
      <c r="P60"/>
      <c r="Q60"/>
    </row>
    <row r="61" spans="16:17" x14ac:dyDescent="0.25">
      <c r="P61"/>
      <c r="Q61"/>
    </row>
    <row r="62" spans="16:17" x14ac:dyDescent="0.25">
      <c r="P62"/>
      <c r="Q62"/>
    </row>
    <row r="63" spans="16:17" x14ac:dyDescent="0.25">
      <c r="P63"/>
      <c r="Q63"/>
    </row>
    <row r="64" spans="16:17" x14ac:dyDescent="0.25">
      <c r="P64"/>
      <c r="Q64"/>
    </row>
    <row r="65" spans="16:17" x14ac:dyDescent="0.25">
      <c r="P65"/>
      <c r="Q65"/>
    </row>
    <row r="66" spans="16:17" x14ac:dyDescent="0.25">
      <c r="P66"/>
      <c r="Q66"/>
    </row>
    <row r="67" spans="16:17" x14ac:dyDescent="0.25">
      <c r="P67"/>
      <c r="Q67"/>
    </row>
    <row r="68" spans="16:17" x14ac:dyDescent="0.25">
      <c r="P68"/>
      <c r="Q68"/>
    </row>
    <row r="69" spans="16:17" x14ac:dyDescent="0.25">
      <c r="P69"/>
      <c r="Q69"/>
    </row>
    <row r="70" spans="16:17" x14ac:dyDescent="0.25">
      <c r="P70"/>
      <c r="Q70"/>
    </row>
    <row r="71" spans="16:17" x14ac:dyDescent="0.25">
      <c r="P71"/>
      <c r="Q71"/>
    </row>
    <row r="72" spans="16:17" x14ac:dyDescent="0.25">
      <c r="P72"/>
      <c r="Q72"/>
    </row>
    <row r="73" spans="16:17" x14ac:dyDescent="0.25">
      <c r="P73"/>
      <c r="Q73"/>
    </row>
    <row r="74" spans="16:17" x14ac:dyDescent="0.25">
      <c r="P74"/>
      <c r="Q74"/>
    </row>
    <row r="75" spans="16:17" x14ac:dyDescent="0.25">
      <c r="P75"/>
      <c r="Q75"/>
    </row>
    <row r="76" spans="16:17" x14ac:dyDescent="0.25">
      <c r="P76"/>
      <c r="Q76"/>
    </row>
    <row r="77" spans="16:17" x14ac:dyDescent="0.25">
      <c r="P77"/>
      <c r="Q77"/>
    </row>
    <row r="78" spans="16:17" x14ac:dyDescent="0.25">
      <c r="P78"/>
      <c r="Q78"/>
    </row>
    <row r="79" spans="16:17" x14ac:dyDescent="0.25">
      <c r="P79"/>
      <c r="Q79"/>
    </row>
    <row r="80" spans="16:17" x14ac:dyDescent="0.25">
      <c r="P80"/>
      <c r="Q80"/>
    </row>
    <row r="81" spans="16:17" x14ac:dyDescent="0.25">
      <c r="P81"/>
      <c r="Q81"/>
    </row>
    <row r="82" spans="16:17" x14ac:dyDescent="0.25">
      <c r="P82"/>
      <c r="Q82"/>
    </row>
    <row r="83" spans="16:17" x14ac:dyDescent="0.25">
      <c r="P83"/>
      <c r="Q83"/>
    </row>
    <row r="84" spans="16:17" x14ac:dyDescent="0.25">
      <c r="P84"/>
      <c r="Q84"/>
    </row>
    <row r="85" spans="16:17" x14ac:dyDescent="0.25">
      <c r="P85"/>
      <c r="Q85"/>
    </row>
    <row r="86" spans="16:17" x14ac:dyDescent="0.25">
      <c r="P86"/>
      <c r="Q86"/>
    </row>
    <row r="87" spans="16:17" x14ac:dyDescent="0.25">
      <c r="P87"/>
      <c r="Q87"/>
    </row>
    <row r="88" spans="16:17" x14ac:dyDescent="0.25">
      <c r="P88"/>
      <c r="Q88"/>
    </row>
    <row r="89" spans="16:17" x14ac:dyDescent="0.25">
      <c r="P89"/>
      <c r="Q89"/>
    </row>
  </sheetData>
  <conditionalFormatting sqref="B4:F35">
    <cfRule type="expression" dxfId="2" priority="1" stopIfTrue="1">
      <formula>LEN(B4)&gt;0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5390-EE57-4B73-A370-589E2B42DCD0}">
  <dimension ref="A1:Q89"/>
  <sheetViews>
    <sheetView zoomScale="85" zoomScaleNormal="85" workbookViewId="0"/>
  </sheetViews>
  <sheetFormatPr defaultColWidth="9.140625" defaultRowHeight="15" x14ac:dyDescent="0.25"/>
  <cols>
    <col min="1" max="1" width="9.28515625" style="10" bestFit="1" customWidth="1"/>
    <col min="2" max="2" width="11.5703125" style="10" bestFit="1" customWidth="1"/>
    <col min="3" max="3" width="72.85546875" style="10" bestFit="1" customWidth="1"/>
    <col min="4" max="4" width="16.42578125" style="10" bestFit="1" customWidth="1"/>
    <col min="5" max="5" width="15.5703125" style="10" bestFit="1" customWidth="1"/>
    <col min="6" max="6" width="12.42578125" style="10" bestFit="1" customWidth="1"/>
    <col min="7" max="7" width="16.140625" style="10" bestFit="1" customWidth="1"/>
    <col min="8" max="8" width="15.5703125" style="10" bestFit="1" customWidth="1"/>
    <col min="9" max="9" width="16.7109375" style="10" bestFit="1" customWidth="1"/>
    <col min="10" max="10" width="7.140625" style="10" bestFit="1" customWidth="1"/>
    <col min="11" max="11" width="15.28515625" style="10" bestFit="1" customWidth="1"/>
    <col min="12" max="12" width="16.7109375" style="10" bestFit="1" customWidth="1"/>
    <col min="13" max="16" width="9.140625" style="10"/>
    <col min="17" max="17" width="11.5703125" style="10" bestFit="1" customWidth="1"/>
    <col min="18" max="16384" width="9.140625" style="10"/>
  </cols>
  <sheetData>
    <row r="1" spans="1:17" x14ac:dyDescent="0.25">
      <c r="A1" s="10" t="s">
        <v>105</v>
      </c>
    </row>
    <row r="2" spans="1:17" x14ac:dyDescent="0.25">
      <c r="P2" s="4"/>
      <c r="Q2" s="4"/>
    </row>
    <row r="3" spans="1:17" ht="36.75" thickBot="1" x14ac:dyDescent="0.3">
      <c r="B3" s="16" t="s">
        <v>38</v>
      </c>
      <c r="C3" s="17" t="s">
        <v>63</v>
      </c>
      <c r="D3" s="18" t="s">
        <v>64</v>
      </c>
      <c r="E3" s="18" t="s">
        <v>43</v>
      </c>
      <c r="F3" s="18" t="s">
        <v>65</v>
      </c>
      <c r="G3" s="18" t="s">
        <v>66</v>
      </c>
      <c r="H3" s="18" t="s">
        <v>67</v>
      </c>
      <c r="I3" s="19" t="s">
        <v>68</v>
      </c>
      <c r="J3" s="20" t="s">
        <v>69</v>
      </c>
      <c r="K3" s="18" t="s">
        <v>70</v>
      </c>
      <c r="L3" s="18" t="s">
        <v>71</v>
      </c>
      <c r="P3" s="11" t="s">
        <v>38</v>
      </c>
      <c r="Q3" s="11" t="s">
        <v>43</v>
      </c>
    </row>
    <row r="4" spans="1:17" x14ac:dyDescent="0.25">
      <c r="A4" s="10" t="s">
        <v>72</v>
      </c>
      <c r="B4" s="21">
        <v>1</v>
      </c>
      <c r="C4" s="22" t="s">
        <v>73</v>
      </c>
      <c r="D4" s="23">
        <v>157786088.69116738</v>
      </c>
      <c r="E4" s="25">
        <v>395000</v>
      </c>
      <c r="F4" s="25"/>
      <c r="G4" s="26">
        <v>158181088.69116738</v>
      </c>
      <c r="H4" s="26">
        <v>197500</v>
      </c>
      <c r="I4" s="26">
        <v>158378588.69116738</v>
      </c>
      <c r="J4" s="27">
        <v>0.04</v>
      </c>
      <c r="K4" s="26">
        <v>6335143.5476466957</v>
      </c>
      <c r="L4" s="26">
        <v>151845945.14352068</v>
      </c>
      <c r="N4" s="15">
        <f>+E4+F4</f>
        <v>395000</v>
      </c>
      <c r="P4" s="12">
        <v>1</v>
      </c>
      <c r="Q4" s="1">
        <f>SUMIF($B$4:$B$29,P4,$H$4:$H$29)*2</f>
        <v>395000</v>
      </c>
    </row>
    <row r="5" spans="1:17" x14ac:dyDescent="0.25">
      <c r="B5" s="21" t="s">
        <v>50</v>
      </c>
      <c r="C5" s="22" t="s">
        <v>74</v>
      </c>
      <c r="D5" s="23">
        <v>0</v>
      </c>
      <c r="E5" s="25"/>
      <c r="F5" s="25"/>
      <c r="G5" s="26">
        <v>0</v>
      </c>
      <c r="H5" s="26">
        <v>0</v>
      </c>
      <c r="I5" s="26">
        <v>0</v>
      </c>
      <c r="J5" s="27">
        <v>0.06</v>
      </c>
      <c r="K5" s="26">
        <v>0</v>
      </c>
      <c r="L5" s="26">
        <v>0</v>
      </c>
      <c r="N5" s="15">
        <f t="shared" ref="N5:N35" si="0">+E5+F5</f>
        <v>0</v>
      </c>
      <c r="P5" s="12" t="s">
        <v>50</v>
      </c>
      <c r="Q5" s="1">
        <f t="shared" ref="Q5:Q28" si="1">SUMIF($B$4:$B$29,P5,$H$4:$H$29)*2</f>
        <v>0</v>
      </c>
    </row>
    <row r="6" spans="1:17" x14ac:dyDescent="0.25">
      <c r="B6" s="21">
        <v>2</v>
      </c>
      <c r="C6" s="22" t="s">
        <v>75</v>
      </c>
      <c r="D6" s="23">
        <v>25338750.109699868</v>
      </c>
      <c r="E6" s="25"/>
      <c r="F6" s="25"/>
      <c r="G6" s="26">
        <v>25338750.109699868</v>
      </c>
      <c r="H6" s="26">
        <v>0</v>
      </c>
      <c r="I6" s="26">
        <v>25338750.109699868</v>
      </c>
      <c r="J6" s="27">
        <v>0.06</v>
      </c>
      <c r="K6" s="26">
        <v>1520325.0065819919</v>
      </c>
      <c r="L6" s="26">
        <v>23818425.103117876</v>
      </c>
      <c r="N6" s="15">
        <f t="shared" si="0"/>
        <v>0</v>
      </c>
      <c r="P6" s="12">
        <v>2</v>
      </c>
      <c r="Q6" s="1">
        <f t="shared" si="1"/>
        <v>0</v>
      </c>
    </row>
    <row r="7" spans="1:17" x14ac:dyDescent="0.25">
      <c r="A7" s="60">
        <f>+J7</f>
        <v>0.2</v>
      </c>
      <c r="B7" s="21">
        <v>8</v>
      </c>
      <c r="C7" s="22" t="s">
        <v>76</v>
      </c>
      <c r="D7" s="23">
        <v>4522549.63968</v>
      </c>
      <c r="E7" s="25">
        <v>743199.99999999988</v>
      </c>
      <c r="F7" s="25"/>
      <c r="G7" s="26">
        <v>5265749.63968</v>
      </c>
      <c r="H7" s="26">
        <v>371599.99999999994</v>
      </c>
      <c r="I7" s="26">
        <v>5637349.63968</v>
      </c>
      <c r="J7" s="27">
        <v>0.2</v>
      </c>
      <c r="K7" s="26">
        <v>1127469.9279360001</v>
      </c>
      <c r="L7" s="26">
        <v>4138279.7117440002</v>
      </c>
      <c r="N7" s="15">
        <f t="shared" si="0"/>
        <v>743199.99999999988</v>
      </c>
      <c r="P7" s="12">
        <v>8</v>
      </c>
      <c r="Q7" s="1">
        <f t="shared" si="1"/>
        <v>743199.99999999988</v>
      </c>
    </row>
    <row r="8" spans="1:17" x14ac:dyDescent="0.25">
      <c r="A8" s="60">
        <f>+J8</f>
        <v>0.3</v>
      </c>
      <c r="B8" s="21">
        <v>10</v>
      </c>
      <c r="C8" s="22" t="s">
        <v>77</v>
      </c>
      <c r="D8" s="23">
        <v>2776989.4998839106</v>
      </c>
      <c r="E8" s="25">
        <v>1690000</v>
      </c>
      <c r="F8" s="25"/>
      <c r="G8" s="26">
        <v>4466989.4998839106</v>
      </c>
      <c r="H8" s="26">
        <v>845000</v>
      </c>
      <c r="I8" s="26">
        <v>5311989.4998839106</v>
      </c>
      <c r="J8" s="27">
        <v>0.3</v>
      </c>
      <c r="K8" s="26">
        <v>1593596.8499651731</v>
      </c>
      <c r="L8" s="26">
        <v>2873392.6499187378</v>
      </c>
      <c r="N8" s="15">
        <f t="shared" si="0"/>
        <v>1690000</v>
      </c>
      <c r="P8" s="12">
        <v>10</v>
      </c>
      <c r="Q8" s="1">
        <f t="shared" si="1"/>
        <v>1690000</v>
      </c>
    </row>
    <row r="9" spans="1:17" x14ac:dyDescent="0.25">
      <c r="B9" s="21">
        <v>10.1</v>
      </c>
      <c r="C9" s="22" t="s">
        <v>78</v>
      </c>
      <c r="D9" s="23">
        <v>0</v>
      </c>
      <c r="E9" s="25"/>
      <c r="F9" s="25"/>
      <c r="G9" s="26">
        <v>0</v>
      </c>
      <c r="H9" s="26">
        <v>0</v>
      </c>
      <c r="I9" s="26">
        <v>0</v>
      </c>
      <c r="J9" s="27">
        <v>0.3</v>
      </c>
      <c r="K9" s="26">
        <v>0</v>
      </c>
      <c r="L9" s="26">
        <v>0</v>
      </c>
      <c r="N9" s="15">
        <f t="shared" si="0"/>
        <v>0</v>
      </c>
      <c r="P9" s="12">
        <v>10.1</v>
      </c>
      <c r="Q9" s="1">
        <f t="shared" si="1"/>
        <v>0</v>
      </c>
    </row>
    <row r="10" spans="1:17" x14ac:dyDescent="0.25">
      <c r="A10" s="60">
        <f>+J10</f>
        <v>1</v>
      </c>
      <c r="B10" s="21">
        <v>12</v>
      </c>
      <c r="C10" s="22" t="s">
        <v>79</v>
      </c>
      <c r="D10" s="23">
        <v>832250.00240000454</v>
      </c>
      <c r="E10" s="25">
        <v>689500.00480000826</v>
      </c>
      <c r="F10" s="25"/>
      <c r="G10" s="26">
        <v>1521750.0072000129</v>
      </c>
      <c r="H10" s="26">
        <v>344750.00240000413</v>
      </c>
      <c r="I10" s="39">
        <v>1521750.0072000129</v>
      </c>
      <c r="J10" s="27">
        <v>1</v>
      </c>
      <c r="K10" s="26">
        <v>1521750.0072000129</v>
      </c>
      <c r="L10" s="26">
        <v>0</v>
      </c>
      <c r="N10" s="15">
        <f t="shared" si="0"/>
        <v>689500.00480000826</v>
      </c>
      <c r="P10" s="12">
        <v>12</v>
      </c>
      <c r="Q10" s="1">
        <f t="shared" si="1"/>
        <v>689500.00480000826</v>
      </c>
    </row>
    <row r="11" spans="1:17" x14ac:dyDescent="0.25">
      <c r="B11" s="21" t="s">
        <v>52</v>
      </c>
      <c r="C11" s="22" t="s">
        <v>80</v>
      </c>
      <c r="D11" s="23">
        <v>7688.3569469999993</v>
      </c>
      <c r="E11" s="25"/>
      <c r="F11" s="25"/>
      <c r="G11" s="26">
        <v>7688.3569469999993</v>
      </c>
      <c r="H11" s="26">
        <v>0</v>
      </c>
      <c r="I11" s="26">
        <v>7688.3569469999993</v>
      </c>
      <c r="J11" s="29">
        <v>0.1</v>
      </c>
      <c r="K11" s="26">
        <v>768.83569469999998</v>
      </c>
      <c r="L11" s="26">
        <v>6919.5212522999991</v>
      </c>
      <c r="N11" s="15">
        <f t="shared" si="0"/>
        <v>0</v>
      </c>
      <c r="P11" s="12" t="s">
        <v>52</v>
      </c>
      <c r="Q11" s="1">
        <f t="shared" si="1"/>
        <v>0</v>
      </c>
    </row>
    <row r="12" spans="1:17" x14ac:dyDescent="0.25">
      <c r="B12" s="21" t="s">
        <v>53</v>
      </c>
      <c r="C12" s="22" t="s">
        <v>81</v>
      </c>
      <c r="D12" s="23">
        <v>0</v>
      </c>
      <c r="E12" s="25"/>
      <c r="F12" s="25"/>
      <c r="G12" s="26">
        <v>0</v>
      </c>
      <c r="H12" s="26">
        <v>0</v>
      </c>
      <c r="I12" s="26">
        <v>0</v>
      </c>
      <c r="J12" s="29"/>
      <c r="K12" s="26">
        <v>0</v>
      </c>
      <c r="L12" s="26">
        <v>0</v>
      </c>
      <c r="N12" s="15">
        <f t="shared" si="0"/>
        <v>0</v>
      </c>
      <c r="P12" s="12" t="s">
        <v>53</v>
      </c>
      <c r="Q12" s="1">
        <f t="shared" si="1"/>
        <v>0</v>
      </c>
    </row>
    <row r="13" spans="1:17" x14ac:dyDescent="0.25">
      <c r="B13" s="21" t="s">
        <v>54</v>
      </c>
      <c r="C13" s="22" t="s">
        <v>82</v>
      </c>
      <c r="D13" s="23">
        <v>0</v>
      </c>
      <c r="E13" s="25"/>
      <c r="F13" s="25"/>
      <c r="G13" s="26">
        <v>0</v>
      </c>
      <c r="H13" s="26">
        <v>0</v>
      </c>
      <c r="I13" s="26">
        <v>0</v>
      </c>
      <c r="J13" s="29"/>
      <c r="K13" s="26">
        <v>0</v>
      </c>
      <c r="L13" s="26">
        <v>0</v>
      </c>
      <c r="N13" s="15">
        <f t="shared" si="0"/>
        <v>0</v>
      </c>
      <c r="P13" s="12" t="s">
        <v>54</v>
      </c>
      <c r="Q13" s="1">
        <f t="shared" si="1"/>
        <v>0</v>
      </c>
    </row>
    <row r="14" spans="1:17" x14ac:dyDescent="0.25">
      <c r="B14" s="21" t="s">
        <v>55</v>
      </c>
      <c r="C14" s="22" t="s">
        <v>83</v>
      </c>
      <c r="D14" s="23">
        <v>0</v>
      </c>
      <c r="E14" s="25"/>
      <c r="F14" s="25"/>
      <c r="G14" s="26">
        <v>0</v>
      </c>
      <c r="H14" s="26">
        <v>0</v>
      </c>
      <c r="I14" s="26">
        <v>0</v>
      </c>
      <c r="J14" s="29"/>
      <c r="K14" s="26">
        <v>0</v>
      </c>
      <c r="L14" s="26">
        <v>0</v>
      </c>
      <c r="N14" s="15">
        <f t="shared" si="0"/>
        <v>0</v>
      </c>
      <c r="P14" s="12" t="s">
        <v>55</v>
      </c>
      <c r="Q14" s="1">
        <f t="shared" si="1"/>
        <v>0</v>
      </c>
    </row>
    <row r="15" spans="1:17" x14ac:dyDescent="0.25">
      <c r="B15" s="21">
        <v>14</v>
      </c>
      <c r="C15" s="22" t="s">
        <v>84</v>
      </c>
      <c r="D15" s="23">
        <v>0</v>
      </c>
      <c r="E15" s="25"/>
      <c r="F15" s="25"/>
      <c r="G15" s="26">
        <v>0</v>
      </c>
      <c r="H15" s="26">
        <v>0</v>
      </c>
      <c r="I15" s="26">
        <v>0</v>
      </c>
      <c r="J15" s="29"/>
      <c r="K15" s="26">
        <v>0</v>
      </c>
      <c r="L15" s="26">
        <v>0</v>
      </c>
      <c r="N15" s="15">
        <f t="shared" si="0"/>
        <v>0</v>
      </c>
      <c r="P15" s="12">
        <v>14</v>
      </c>
      <c r="Q15" s="1">
        <f t="shared" si="1"/>
        <v>0</v>
      </c>
    </row>
    <row r="16" spans="1:17" x14ac:dyDescent="0.25">
      <c r="B16" s="21">
        <v>17</v>
      </c>
      <c r="C16" s="22" t="s">
        <v>85</v>
      </c>
      <c r="D16" s="23">
        <v>41611.718322233341</v>
      </c>
      <c r="E16" s="25"/>
      <c r="F16" s="25"/>
      <c r="G16" s="26">
        <v>41611.718322233341</v>
      </c>
      <c r="H16" s="26">
        <v>0</v>
      </c>
      <c r="I16" s="26">
        <v>41611.718322233341</v>
      </c>
      <c r="J16" s="27">
        <v>0.08</v>
      </c>
      <c r="K16" s="26">
        <v>3328.9374657786675</v>
      </c>
      <c r="L16" s="26">
        <v>38282.780856454672</v>
      </c>
      <c r="N16" s="15">
        <f t="shared" si="0"/>
        <v>0</v>
      </c>
      <c r="P16" s="12">
        <v>17</v>
      </c>
      <c r="Q16" s="1">
        <f t="shared" si="1"/>
        <v>0</v>
      </c>
    </row>
    <row r="17" spans="1:17" x14ac:dyDescent="0.25">
      <c r="B17" s="21">
        <v>42</v>
      </c>
      <c r="C17" s="22" t="s">
        <v>86</v>
      </c>
      <c r="D17" s="23">
        <v>0</v>
      </c>
      <c r="E17" s="25"/>
      <c r="F17" s="25"/>
      <c r="G17" s="26">
        <v>0</v>
      </c>
      <c r="H17" s="26">
        <v>0</v>
      </c>
      <c r="I17" s="26">
        <v>0</v>
      </c>
      <c r="J17" s="27">
        <v>0.12</v>
      </c>
      <c r="K17" s="26">
        <v>0</v>
      </c>
      <c r="L17" s="26">
        <v>0</v>
      </c>
      <c r="N17" s="15">
        <f t="shared" si="0"/>
        <v>0</v>
      </c>
      <c r="P17" s="12">
        <v>42</v>
      </c>
      <c r="Q17" s="1">
        <f t="shared" si="1"/>
        <v>0</v>
      </c>
    </row>
    <row r="18" spans="1:17" x14ac:dyDescent="0.25">
      <c r="B18" s="21">
        <v>43.1</v>
      </c>
      <c r="C18" s="22" t="s">
        <v>87</v>
      </c>
      <c r="D18" s="23">
        <v>27334.803958000008</v>
      </c>
      <c r="E18" s="25"/>
      <c r="F18" s="25"/>
      <c r="G18" s="26">
        <v>27334.803958000008</v>
      </c>
      <c r="H18" s="26">
        <v>0</v>
      </c>
      <c r="I18" s="26">
        <v>27334.803958000008</v>
      </c>
      <c r="J18" s="27">
        <v>0.3</v>
      </c>
      <c r="K18" s="26">
        <v>8200.4411874000016</v>
      </c>
      <c r="L18" s="26">
        <v>19134.362770600004</v>
      </c>
      <c r="N18" s="15">
        <f t="shared" si="0"/>
        <v>0</v>
      </c>
      <c r="P18" s="12">
        <v>43.1</v>
      </c>
      <c r="Q18" s="1">
        <f t="shared" si="1"/>
        <v>0</v>
      </c>
    </row>
    <row r="19" spans="1:17" x14ac:dyDescent="0.25">
      <c r="B19" s="21">
        <v>43.2</v>
      </c>
      <c r="C19" s="22" t="s">
        <v>88</v>
      </c>
      <c r="D19" s="23">
        <v>0</v>
      </c>
      <c r="E19" s="25"/>
      <c r="F19" s="25"/>
      <c r="G19" s="26">
        <v>0</v>
      </c>
      <c r="H19" s="26">
        <v>0</v>
      </c>
      <c r="I19" s="26">
        <v>0</v>
      </c>
      <c r="J19" s="27">
        <v>0.5</v>
      </c>
      <c r="K19" s="26">
        <v>0</v>
      </c>
      <c r="L19" s="26">
        <v>0</v>
      </c>
      <c r="N19" s="15">
        <f t="shared" si="0"/>
        <v>0</v>
      </c>
      <c r="P19" s="12">
        <v>43.2</v>
      </c>
      <c r="Q19" s="1">
        <f t="shared" si="1"/>
        <v>0</v>
      </c>
    </row>
    <row r="20" spans="1:17" x14ac:dyDescent="0.25">
      <c r="B20" s="21">
        <v>45</v>
      </c>
      <c r="C20" s="22" t="s">
        <v>89</v>
      </c>
      <c r="D20" s="23">
        <v>3494.8469627499985</v>
      </c>
      <c r="E20" s="25"/>
      <c r="F20" s="25"/>
      <c r="G20" s="26">
        <v>3494.8469627499985</v>
      </c>
      <c r="H20" s="26">
        <v>0</v>
      </c>
      <c r="I20" s="26">
        <v>3494.8469627499985</v>
      </c>
      <c r="J20" s="27">
        <v>0.45</v>
      </c>
      <c r="K20" s="26">
        <v>1572.6811332374994</v>
      </c>
      <c r="L20" s="26">
        <v>1922.1658295124992</v>
      </c>
      <c r="N20" s="15">
        <f t="shared" si="0"/>
        <v>0</v>
      </c>
      <c r="P20" s="12">
        <v>45</v>
      </c>
      <c r="Q20" s="1">
        <f t="shared" si="1"/>
        <v>0</v>
      </c>
    </row>
    <row r="21" spans="1:17" x14ac:dyDescent="0.25">
      <c r="B21" s="21">
        <v>46</v>
      </c>
      <c r="C21" s="22" t="s">
        <v>90</v>
      </c>
      <c r="D21" s="23">
        <v>0</v>
      </c>
      <c r="E21" s="25"/>
      <c r="F21" s="25"/>
      <c r="G21" s="26">
        <v>0</v>
      </c>
      <c r="H21" s="26">
        <v>0</v>
      </c>
      <c r="I21" s="26">
        <v>0</v>
      </c>
      <c r="J21" s="27">
        <v>0.3</v>
      </c>
      <c r="K21" s="26">
        <v>0</v>
      </c>
      <c r="L21" s="26">
        <v>0</v>
      </c>
      <c r="N21" s="15">
        <f t="shared" si="0"/>
        <v>0</v>
      </c>
      <c r="P21" s="12">
        <v>46</v>
      </c>
      <c r="Q21" s="1">
        <f t="shared" si="1"/>
        <v>0</v>
      </c>
    </row>
    <row r="22" spans="1:17" x14ac:dyDescent="0.25">
      <c r="A22" s="10" t="s">
        <v>72</v>
      </c>
      <c r="B22" s="21">
        <v>47</v>
      </c>
      <c r="C22" s="22" t="s">
        <v>91</v>
      </c>
      <c r="D22" s="23">
        <v>272935093.65122044</v>
      </c>
      <c r="E22" s="25">
        <v>44436576.80228667</v>
      </c>
      <c r="F22" s="25">
        <v>-557460.07847999991</v>
      </c>
      <c r="G22" s="26">
        <v>316814210.37502712</v>
      </c>
      <c r="H22" s="26">
        <v>21939558.361903336</v>
      </c>
      <c r="I22" s="26">
        <v>338753768.73693043</v>
      </c>
      <c r="J22" s="27">
        <v>0.08</v>
      </c>
      <c r="K22" s="26">
        <v>27100301.498954434</v>
      </c>
      <c r="L22" s="26">
        <v>289713908.8760727</v>
      </c>
      <c r="N22" s="15">
        <f t="shared" si="0"/>
        <v>43879116.723806672</v>
      </c>
      <c r="P22" s="12">
        <v>47</v>
      </c>
      <c r="Q22" s="1">
        <f t="shared" si="1"/>
        <v>43879116.723806672</v>
      </c>
    </row>
    <row r="23" spans="1:17" x14ac:dyDescent="0.25">
      <c r="B23" s="21">
        <v>50</v>
      </c>
      <c r="C23" s="22" t="s">
        <v>92</v>
      </c>
      <c r="D23" s="23">
        <v>0</v>
      </c>
      <c r="E23" s="25"/>
      <c r="F23" s="25"/>
      <c r="G23" s="26">
        <v>0</v>
      </c>
      <c r="H23" s="26">
        <v>0</v>
      </c>
      <c r="I23" s="26">
        <v>0</v>
      </c>
      <c r="J23" s="27">
        <v>0.55000000000000004</v>
      </c>
      <c r="K23" s="26">
        <v>0</v>
      </c>
      <c r="L23" s="26">
        <v>0</v>
      </c>
      <c r="N23" s="15">
        <f t="shared" si="0"/>
        <v>0</v>
      </c>
      <c r="P23" s="12">
        <v>50</v>
      </c>
      <c r="Q23" s="1">
        <f t="shared" si="1"/>
        <v>0</v>
      </c>
    </row>
    <row r="24" spans="1:17" x14ac:dyDescent="0.25">
      <c r="A24" s="60">
        <f>+J24</f>
        <v>0.55000000000000004</v>
      </c>
      <c r="B24" s="21">
        <v>52</v>
      </c>
      <c r="C24" s="22" t="s">
        <v>93</v>
      </c>
      <c r="D24" s="23">
        <v>1388756.693571632</v>
      </c>
      <c r="E24" s="25">
        <v>1518199.9999999923</v>
      </c>
      <c r="F24" s="25"/>
      <c r="G24" s="26">
        <v>2906956.6935716243</v>
      </c>
      <c r="H24" s="26">
        <v>759099.99999999616</v>
      </c>
      <c r="I24" s="26">
        <v>3666056.6935716206</v>
      </c>
      <c r="J24" s="27">
        <v>0.55000000000000004</v>
      </c>
      <c r="K24" s="26">
        <v>2016331.1814643915</v>
      </c>
      <c r="L24" s="26">
        <v>890625.51210723282</v>
      </c>
      <c r="N24" s="15">
        <f t="shared" si="0"/>
        <v>1518199.9999999923</v>
      </c>
      <c r="P24" s="12">
        <v>52</v>
      </c>
      <c r="Q24" s="1">
        <f t="shared" si="1"/>
        <v>1518199.9999999923</v>
      </c>
    </row>
    <row r="25" spans="1:17" x14ac:dyDescent="0.25">
      <c r="B25" s="21">
        <v>95</v>
      </c>
      <c r="C25" s="22" t="s">
        <v>94</v>
      </c>
      <c r="D25" s="23">
        <v>3620860.8600000003</v>
      </c>
      <c r="E25" s="25"/>
      <c r="F25" s="25"/>
      <c r="G25" s="26">
        <v>3620860.8600000003</v>
      </c>
      <c r="H25" s="26">
        <v>0</v>
      </c>
      <c r="I25" s="26">
        <v>3620860.8600000003</v>
      </c>
      <c r="J25" s="27">
        <v>0</v>
      </c>
      <c r="K25" s="26">
        <v>0</v>
      </c>
      <c r="L25" s="26">
        <v>3620860.8600000003</v>
      </c>
      <c r="N25" s="15">
        <f t="shared" si="0"/>
        <v>0</v>
      </c>
      <c r="P25" s="12">
        <v>95</v>
      </c>
      <c r="Q25" s="1">
        <f t="shared" si="1"/>
        <v>0</v>
      </c>
    </row>
    <row r="26" spans="1:17" x14ac:dyDescent="0.25">
      <c r="B26" s="31" t="s">
        <v>96</v>
      </c>
      <c r="C26" s="32" t="s">
        <v>96</v>
      </c>
      <c r="D26" s="33" t="s">
        <v>96</v>
      </c>
      <c r="E26" s="25"/>
      <c r="F26" s="25"/>
      <c r="G26" s="26"/>
      <c r="H26" s="26">
        <v>0</v>
      </c>
      <c r="I26" s="26"/>
      <c r="J26" s="27">
        <v>0</v>
      </c>
      <c r="K26" s="26">
        <v>0</v>
      </c>
      <c r="L26" s="26">
        <v>0</v>
      </c>
      <c r="N26" s="15">
        <f t="shared" si="0"/>
        <v>0</v>
      </c>
      <c r="P26"/>
      <c r="Q26" s="1">
        <f t="shared" si="1"/>
        <v>0</v>
      </c>
    </row>
    <row r="27" spans="1:17" x14ac:dyDescent="0.25">
      <c r="B27" s="31" t="s">
        <v>96</v>
      </c>
      <c r="C27" s="32" t="s">
        <v>96</v>
      </c>
      <c r="D27" s="33" t="s">
        <v>96</v>
      </c>
      <c r="E27" s="25"/>
      <c r="F27" s="25"/>
      <c r="G27" s="26"/>
      <c r="H27" s="26">
        <v>0</v>
      </c>
      <c r="I27" s="26"/>
      <c r="J27" s="27">
        <v>0</v>
      </c>
      <c r="K27" s="26">
        <v>0</v>
      </c>
      <c r="L27" s="26">
        <v>0</v>
      </c>
      <c r="N27" s="15">
        <f t="shared" si="0"/>
        <v>0</v>
      </c>
      <c r="P27"/>
      <c r="Q27" s="1">
        <f t="shared" si="1"/>
        <v>0</v>
      </c>
    </row>
    <row r="28" spans="1:17" x14ac:dyDescent="0.25">
      <c r="B28" s="31" t="s">
        <v>96</v>
      </c>
      <c r="C28" s="32" t="s">
        <v>96</v>
      </c>
      <c r="D28" s="33" t="s">
        <v>96</v>
      </c>
      <c r="E28" s="25"/>
      <c r="F28" s="25"/>
      <c r="G28" s="26"/>
      <c r="H28" s="26">
        <v>0</v>
      </c>
      <c r="I28" s="26"/>
      <c r="J28" s="27">
        <v>0</v>
      </c>
      <c r="K28" s="26">
        <v>0</v>
      </c>
      <c r="L28" s="26">
        <v>0</v>
      </c>
      <c r="N28" s="15">
        <f t="shared" si="0"/>
        <v>0</v>
      </c>
      <c r="P28"/>
      <c r="Q28" s="1">
        <f t="shared" si="1"/>
        <v>0</v>
      </c>
    </row>
    <row r="29" spans="1:17" ht="15.75" thickBot="1" x14ac:dyDescent="0.3">
      <c r="B29" s="31" t="s">
        <v>96</v>
      </c>
      <c r="C29" s="32" t="s">
        <v>96</v>
      </c>
      <c r="D29" s="33" t="s">
        <v>96</v>
      </c>
      <c r="E29" s="25"/>
      <c r="F29" s="25"/>
      <c r="G29" s="26"/>
      <c r="H29" s="26">
        <v>0</v>
      </c>
      <c r="I29" s="26"/>
      <c r="J29" s="27">
        <v>0</v>
      </c>
      <c r="K29" s="26">
        <v>0</v>
      </c>
      <c r="L29" s="26">
        <v>0</v>
      </c>
      <c r="N29" s="15">
        <f t="shared" si="0"/>
        <v>0</v>
      </c>
      <c r="P29"/>
      <c r="Q29" s="3">
        <f>SUM(Q4:Q28)</f>
        <v>48915016.728606671</v>
      </c>
    </row>
    <row r="30" spans="1:17" ht="15.75" thickTop="1" x14ac:dyDescent="0.25">
      <c r="B30" s="31" t="s">
        <v>96</v>
      </c>
      <c r="C30" s="32" t="s">
        <v>96</v>
      </c>
      <c r="D30" s="33" t="s">
        <v>96</v>
      </c>
      <c r="E30" s="25"/>
      <c r="F30" s="25"/>
      <c r="G30" s="26"/>
      <c r="H30" s="26">
        <v>0</v>
      </c>
      <c r="I30" s="26"/>
      <c r="J30" s="27">
        <v>0</v>
      </c>
      <c r="K30" s="26">
        <v>0</v>
      </c>
      <c r="L30" s="26">
        <v>0</v>
      </c>
      <c r="N30" s="15">
        <f t="shared" si="0"/>
        <v>0</v>
      </c>
      <c r="P30"/>
      <c r="Q30"/>
    </row>
    <row r="31" spans="1:17" x14ac:dyDescent="0.25">
      <c r="B31" s="31" t="s">
        <v>96</v>
      </c>
      <c r="C31" s="32" t="s">
        <v>96</v>
      </c>
      <c r="D31" s="33" t="s">
        <v>96</v>
      </c>
      <c r="E31" s="25"/>
      <c r="F31" s="25"/>
      <c r="G31" s="26"/>
      <c r="H31" s="26">
        <v>0</v>
      </c>
      <c r="I31" s="26"/>
      <c r="J31" s="27">
        <v>0</v>
      </c>
      <c r="K31" s="26">
        <v>0</v>
      </c>
      <c r="L31" s="26">
        <v>0</v>
      </c>
      <c r="N31" s="15">
        <f t="shared" si="0"/>
        <v>0</v>
      </c>
      <c r="P31"/>
      <c r="Q31"/>
    </row>
    <row r="32" spans="1:17" x14ac:dyDescent="0.25">
      <c r="B32" s="31" t="s">
        <v>96</v>
      </c>
      <c r="C32" s="32" t="s">
        <v>96</v>
      </c>
      <c r="D32" s="33" t="s">
        <v>96</v>
      </c>
      <c r="E32" s="25"/>
      <c r="F32" s="25"/>
      <c r="G32" s="26"/>
      <c r="H32" s="26">
        <v>0</v>
      </c>
      <c r="I32" s="26"/>
      <c r="J32" s="27">
        <v>0</v>
      </c>
      <c r="K32" s="26">
        <v>0</v>
      </c>
      <c r="L32" s="26">
        <v>0</v>
      </c>
      <c r="N32" s="15">
        <f t="shared" si="0"/>
        <v>0</v>
      </c>
      <c r="P32"/>
      <c r="Q32"/>
    </row>
    <row r="33" spans="2:17" x14ac:dyDescent="0.25">
      <c r="B33" s="31" t="s">
        <v>96</v>
      </c>
      <c r="C33" s="32" t="s">
        <v>96</v>
      </c>
      <c r="D33" s="33" t="s">
        <v>96</v>
      </c>
      <c r="E33" s="25"/>
      <c r="F33" s="25"/>
      <c r="G33" s="26"/>
      <c r="H33" s="26">
        <v>0</v>
      </c>
      <c r="I33" s="26"/>
      <c r="J33" s="27">
        <v>0</v>
      </c>
      <c r="K33" s="26">
        <v>0</v>
      </c>
      <c r="L33" s="26">
        <v>0</v>
      </c>
      <c r="N33" s="15">
        <f t="shared" si="0"/>
        <v>0</v>
      </c>
      <c r="P33"/>
      <c r="Q33"/>
    </row>
    <row r="34" spans="2:17" x14ac:dyDescent="0.25">
      <c r="B34" s="31" t="s">
        <v>96</v>
      </c>
      <c r="C34" s="32" t="s">
        <v>96</v>
      </c>
      <c r="D34" s="33" t="s">
        <v>96</v>
      </c>
      <c r="E34" s="25"/>
      <c r="F34" s="25"/>
      <c r="G34" s="26"/>
      <c r="H34" s="26">
        <v>0</v>
      </c>
      <c r="I34" s="26"/>
      <c r="J34" s="27">
        <v>0</v>
      </c>
      <c r="K34" s="26">
        <v>0</v>
      </c>
      <c r="L34" s="26">
        <v>0</v>
      </c>
      <c r="N34" s="15">
        <f t="shared" si="0"/>
        <v>0</v>
      </c>
      <c r="P34"/>
      <c r="Q34"/>
    </row>
    <row r="35" spans="2:17" ht="15.75" thickBot="1" x14ac:dyDescent="0.3">
      <c r="B35" s="31" t="s">
        <v>96</v>
      </c>
      <c r="C35" s="32" t="s">
        <v>96</v>
      </c>
      <c r="D35" s="33" t="s">
        <v>96</v>
      </c>
      <c r="E35" s="25"/>
      <c r="F35" s="25"/>
      <c r="G35" s="26"/>
      <c r="H35" s="26">
        <v>0</v>
      </c>
      <c r="I35" s="26"/>
      <c r="J35" s="27">
        <v>0</v>
      </c>
      <c r="K35" s="26">
        <v>0</v>
      </c>
      <c r="L35" s="26">
        <v>0</v>
      </c>
      <c r="N35" s="15">
        <f t="shared" si="0"/>
        <v>0</v>
      </c>
      <c r="P35"/>
      <c r="Q35"/>
    </row>
    <row r="36" spans="2:17" ht="15.75" thickBot="1" x14ac:dyDescent="0.3">
      <c r="B36" s="34"/>
      <c r="C36" s="35" t="s">
        <v>97</v>
      </c>
      <c r="D36" s="36">
        <v>469281468.87381327</v>
      </c>
      <c r="E36" s="36">
        <v>49472476.807086669</v>
      </c>
      <c r="F36" s="36">
        <v>-557460.07847999991</v>
      </c>
      <c r="G36" s="36">
        <v>518196485.60241991</v>
      </c>
      <c r="H36" s="36">
        <v>24457508.364303336</v>
      </c>
      <c r="I36" s="36">
        <v>542309243.96432316</v>
      </c>
      <c r="J36" s="37"/>
      <c r="K36" s="36">
        <v>41228788.915229812</v>
      </c>
      <c r="L36" s="36">
        <v>476967696.68719018</v>
      </c>
      <c r="P36"/>
      <c r="Q36"/>
    </row>
    <row r="37" spans="2:17" x14ac:dyDescent="0.25">
      <c r="P37"/>
      <c r="Q37"/>
    </row>
    <row r="38" spans="2:17" x14ac:dyDescent="0.25">
      <c r="P38"/>
      <c r="Q38"/>
    </row>
    <row r="39" spans="2:17" x14ac:dyDescent="0.25">
      <c r="P39"/>
      <c r="Q39"/>
    </row>
    <row r="40" spans="2:17" x14ac:dyDescent="0.25">
      <c r="P40"/>
      <c r="Q40"/>
    </row>
    <row r="41" spans="2:17" x14ac:dyDescent="0.25">
      <c r="P41"/>
      <c r="Q41"/>
    </row>
    <row r="42" spans="2:17" x14ac:dyDescent="0.25">
      <c r="P42"/>
      <c r="Q42"/>
    </row>
    <row r="43" spans="2:17" x14ac:dyDescent="0.25">
      <c r="P43"/>
      <c r="Q43"/>
    </row>
    <row r="44" spans="2:17" x14ac:dyDescent="0.25">
      <c r="P44"/>
      <c r="Q44"/>
    </row>
    <row r="45" spans="2:17" x14ac:dyDescent="0.25">
      <c r="P45"/>
      <c r="Q45"/>
    </row>
    <row r="46" spans="2:17" x14ac:dyDescent="0.25">
      <c r="P46"/>
      <c r="Q46"/>
    </row>
    <row r="47" spans="2:17" x14ac:dyDescent="0.25">
      <c r="P47"/>
      <c r="Q47"/>
    </row>
    <row r="48" spans="2:17" x14ac:dyDescent="0.25">
      <c r="P48"/>
      <c r="Q48"/>
    </row>
    <row r="49" spans="16:17" x14ac:dyDescent="0.25">
      <c r="P49"/>
      <c r="Q49"/>
    </row>
    <row r="50" spans="16:17" x14ac:dyDescent="0.25">
      <c r="P50"/>
      <c r="Q50"/>
    </row>
    <row r="51" spans="16:17" x14ac:dyDescent="0.25">
      <c r="P51"/>
      <c r="Q51"/>
    </row>
    <row r="52" spans="16:17" x14ac:dyDescent="0.25">
      <c r="P52"/>
      <c r="Q52"/>
    </row>
    <row r="53" spans="16:17" x14ac:dyDescent="0.25">
      <c r="P53"/>
      <c r="Q53"/>
    </row>
    <row r="54" spans="16:17" x14ac:dyDescent="0.25">
      <c r="P54"/>
      <c r="Q54"/>
    </row>
    <row r="55" spans="16:17" x14ac:dyDescent="0.25">
      <c r="P55"/>
      <c r="Q55"/>
    </row>
    <row r="56" spans="16:17" x14ac:dyDescent="0.25">
      <c r="P56"/>
      <c r="Q56"/>
    </row>
    <row r="57" spans="16:17" x14ac:dyDescent="0.25">
      <c r="P57"/>
      <c r="Q57"/>
    </row>
    <row r="58" spans="16:17" x14ac:dyDescent="0.25">
      <c r="P58"/>
      <c r="Q58"/>
    </row>
    <row r="59" spans="16:17" x14ac:dyDescent="0.25">
      <c r="P59"/>
      <c r="Q59"/>
    </row>
    <row r="60" spans="16:17" x14ac:dyDescent="0.25">
      <c r="P60"/>
      <c r="Q60"/>
    </row>
    <row r="61" spans="16:17" x14ac:dyDescent="0.25">
      <c r="P61"/>
      <c r="Q61"/>
    </row>
    <row r="62" spans="16:17" x14ac:dyDescent="0.25">
      <c r="P62"/>
      <c r="Q62"/>
    </row>
    <row r="63" spans="16:17" x14ac:dyDescent="0.25">
      <c r="P63"/>
      <c r="Q63"/>
    </row>
    <row r="64" spans="16:17" x14ac:dyDescent="0.25">
      <c r="P64"/>
      <c r="Q64"/>
    </row>
    <row r="65" spans="16:17" x14ac:dyDescent="0.25">
      <c r="P65"/>
      <c r="Q65"/>
    </row>
    <row r="66" spans="16:17" x14ac:dyDescent="0.25">
      <c r="P66"/>
      <c r="Q66"/>
    </row>
    <row r="67" spans="16:17" x14ac:dyDescent="0.25">
      <c r="P67"/>
      <c r="Q67"/>
    </row>
    <row r="68" spans="16:17" x14ac:dyDescent="0.25">
      <c r="P68"/>
      <c r="Q68"/>
    </row>
    <row r="69" spans="16:17" x14ac:dyDescent="0.25">
      <c r="P69"/>
      <c r="Q69"/>
    </row>
    <row r="70" spans="16:17" x14ac:dyDescent="0.25">
      <c r="P70"/>
      <c r="Q70"/>
    </row>
    <row r="71" spans="16:17" x14ac:dyDescent="0.25">
      <c r="P71"/>
      <c r="Q71"/>
    </row>
    <row r="72" spans="16:17" x14ac:dyDescent="0.25">
      <c r="P72"/>
      <c r="Q72"/>
    </row>
    <row r="73" spans="16:17" x14ac:dyDescent="0.25">
      <c r="P73"/>
      <c r="Q73"/>
    </row>
    <row r="74" spans="16:17" x14ac:dyDescent="0.25">
      <c r="P74"/>
      <c r="Q74"/>
    </row>
    <row r="75" spans="16:17" x14ac:dyDescent="0.25">
      <c r="P75"/>
      <c r="Q75"/>
    </row>
    <row r="76" spans="16:17" x14ac:dyDescent="0.25">
      <c r="P76"/>
      <c r="Q76"/>
    </row>
    <row r="77" spans="16:17" x14ac:dyDescent="0.25">
      <c r="P77"/>
      <c r="Q77"/>
    </row>
    <row r="78" spans="16:17" x14ac:dyDescent="0.25">
      <c r="P78"/>
      <c r="Q78"/>
    </row>
    <row r="79" spans="16:17" x14ac:dyDescent="0.25">
      <c r="P79"/>
      <c r="Q79"/>
    </row>
    <row r="80" spans="16:17" x14ac:dyDescent="0.25">
      <c r="P80"/>
      <c r="Q80"/>
    </row>
    <row r="81" spans="16:17" x14ac:dyDescent="0.25">
      <c r="P81"/>
      <c r="Q81"/>
    </row>
    <row r="82" spans="16:17" x14ac:dyDescent="0.25">
      <c r="P82"/>
      <c r="Q82"/>
    </row>
    <row r="83" spans="16:17" x14ac:dyDescent="0.25">
      <c r="P83"/>
      <c r="Q83"/>
    </row>
    <row r="84" spans="16:17" x14ac:dyDescent="0.25">
      <c r="P84"/>
      <c r="Q84"/>
    </row>
    <row r="85" spans="16:17" x14ac:dyDescent="0.25">
      <c r="P85"/>
      <c r="Q85"/>
    </row>
    <row r="86" spans="16:17" x14ac:dyDescent="0.25">
      <c r="P86"/>
      <c r="Q86"/>
    </row>
    <row r="87" spans="16:17" x14ac:dyDescent="0.25">
      <c r="P87"/>
      <c r="Q87"/>
    </row>
    <row r="88" spans="16:17" x14ac:dyDescent="0.25">
      <c r="P88"/>
      <c r="Q88"/>
    </row>
    <row r="89" spans="16:17" x14ac:dyDescent="0.25">
      <c r="P89"/>
      <c r="Q89"/>
    </row>
  </sheetData>
  <conditionalFormatting sqref="B4:F35">
    <cfRule type="expression" dxfId="1" priority="1" stopIfTrue="1">
      <formula>LEN(B4)&gt;0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CE3707EC-95F5-40DA-8E66-0FC215B83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7B20CB-EB09-4536-B35A-0DB08EC11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241A71-7310-434F-9400-40463CB6A4A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IRM</vt:lpstr>
      <vt:lpstr>Summary</vt:lpstr>
      <vt:lpstr>AUC SCH 8 RATES</vt:lpstr>
      <vt:lpstr>AUC SCH 8 Accl CCA1.5multiplier</vt:lpstr>
      <vt:lpstr>AUC SCH 8 Accl CCA NO HALF YEAR</vt:lpstr>
      <vt:lpstr>BRZ SCH 8 Rates</vt:lpstr>
      <vt:lpstr>ERZ SCH 8 Rates </vt:lpstr>
      <vt:lpstr>GRZ SCH 8 Rates</vt:lpstr>
      <vt:lpstr>HRZ SCH 8 Rates</vt:lpstr>
      <vt:lpstr>PRZ SCH 8 Rates</vt:lpstr>
      <vt:lpstr>Rules</vt:lpstr>
    </vt:vector>
  </TitlesOfParts>
  <Manager/>
  <Company>PowerStream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Sultana</dc:creator>
  <cp:keywords/>
  <dc:description/>
  <cp:lastModifiedBy>Susi Ahlborn</cp:lastModifiedBy>
  <cp:revision/>
  <dcterms:created xsi:type="dcterms:W3CDTF">2019-04-15T19:59:56Z</dcterms:created>
  <dcterms:modified xsi:type="dcterms:W3CDTF">2025-10-15T00:46:56Z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