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tpower.sharepoint.com/sites/EngineeringOperations/Shared Documents/General/Operations/Outages &amp; Reliability/Reliability/"/>
    </mc:Choice>
  </mc:AlternateContent>
  <xr:revisionPtr revIDLastSave="6" documentId="8_{557ED648-C5E3-4210-A578-029F62714E33}" xr6:coauthVersionLast="47" xr6:coauthVersionMax="47" xr10:uidLastSave="{9856F9E5-A2D1-44AA-8EF0-3BCDB587AF75}"/>
  <bookViews>
    <workbookView xWindow="30612" yWindow="-396" windowWidth="30936" windowHeight="16776" tabRatio="922" xr2:uid="{00000000-000D-0000-FFFF-FFFF00000000}"/>
  </bookViews>
  <sheets>
    <sheet name="Reliability" sheetId="6" r:id="rId1"/>
  </sheets>
  <definedNames>
    <definedName name="_xlnm._FilterDatabase" localSheetId="0" hidden="1">Reliability!$B$3:$Y$60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" i="6" l="1"/>
  <c r="E78" i="6" s="1"/>
  <c r="X69" i="6" l="1"/>
  <c r="M69" i="6"/>
  <c r="L69" i="6"/>
  <c r="R69" i="6"/>
  <c r="T69" i="6"/>
  <c r="V69" i="6"/>
  <c r="U69" i="6"/>
  <c r="O69" i="6"/>
  <c r="Q60" i="6" l="1"/>
  <c r="J31" i="6"/>
  <c r="W60" i="6"/>
  <c r="X60" i="6"/>
  <c r="X83" i="6" s="1"/>
  <c r="Y60" i="6"/>
  <c r="Y83" i="6" s="1"/>
  <c r="U67" i="6"/>
  <c r="E29" i="6"/>
  <c r="T71" i="6"/>
  <c r="F6" i="6"/>
  <c r="I6" i="6"/>
  <c r="H21" i="6"/>
  <c r="E21" i="6"/>
  <c r="H49" i="6"/>
  <c r="E49" i="6"/>
  <c r="N60" i="6"/>
  <c r="G15" i="6"/>
  <c r="J15" i="6"/>
  <c r="J7" i="6"/>
  <c r="G7" i="6"/>
  <c r="I56" i="6"/>
  <c r="F56" i="6"/>
  <c r="I23" i="6"/>
  <c r="F23" i="6"/>
  <c r="F12" i="6"/>
  <c r="I12" i="6"/>
  <c r="I48" i="6"/>
  <c r="F48" i="6"/>
  <c r="F31" i="6"/>
  <c r="I31" i="6"/>
  <c r="I10" i="6"/>
  <c r="F10" i="6"/>
  <c r="I9" i="6"/>
  <c r="F9" i="6"/>
  <c r="F22" i="6"/>
  <c r="I22" i="6"/>
  <c r="H45" i="6"/>
  <c r="E45" i="6"/>
  <c r="G22" i="6"/>
  <c r="J22" i="6"/>
  <c r="F45" i="6"/>
  <c r="I45" i="6"/>
  <c r="E27" i="6"/>
  <c r="H27" i="6"/>
  <c r="J45" i="6"/>
  <c r="G45" i="6"/>
  <c r="E34" i="6"/>
  <c r="H34" i="6"/>
  <c r="G52" i="6"/>
  <c r="J52" i="6"/>
  <c r="G27" i="6"/>
  <c r="J27" i="6"/>
  <c r="F50" i="6"/>
  <c r="I50" i="6"/>
  <c r="E40" i="6"/>
  <c r="H40" i="6"/>
  <c r="J58" i="6"/>
  <c r="G58" i="6"/>
  <c r="V67" i="6"/>
  <c r="U74" i="6"/>
  <c r="U70" i="6"/>
  <c r="J41" i="6"/>
  <c r="G41" i="6"/>
  <c r="E9" i="6"/>
  <c r="H9" i="6"/>
  <c r="H44" i="6"/>
  <c r="E44" i="6"/>
  <c r="G28" i="6"/>
  <c r="J28" i="6"/>
  <c r="I57" i="6"/>
  <c r="F57" i="6"/>
  <c r="E24" i="6"/>
  <c r="H24" i="6"/>
  <c r="E13" i="6"/>
  <c r="H13" i="6"/>
  <c r="F5" i="6"/>
  <c r="I5" i="6"/>
  <c r="G24" i="6"/>
  <c r="J24" i="6"/>
  <c r="G13" i="6"/>
  <c r="J13" i="6"/>
  <c r="F15" i="6"/>
  <c r="I15" i="6"/>
  <c r="H46" i="6"/>
  <c r="E46" i="6"/>
  <c r="J11" i="6"/>
  <c r="G11" i="6"/>
  <c r="G10" i="6"/>
  <c r="J10" i="6"/>
  <c r="J23" i="6"/>
  <c r="G23" i="6"/>
  <c r="F46" i="6"/>
  <c r="I46" i="6"/>
  <c r="H28" i="6"/>
  <c r="E28" i="6"/>
  <c r="G46" i="6"/>
  <c r="J46" i="6"/>
  <c r="F28" i="6"/>
  <c r="I28" i="6"/>
  <c r="H51" i="6"/>
  <c r="E51" i="6"/>
  <c r="I35" i="6"/>
  <c r="F35" i="6"/>
  <c r="E58" i="6"/>
  <c r="H58" i="6"/>
  <c r="H33" i="6"/>
  <c r="E33" i="6"/>
  <c r="G51" i="6"/>
  <c r="J51" i="6"/>
  <c r="I41" i="6"/>
  <c r="F41" i="6"/>
  <c r="U71" i="6"/>
  <c r="V71" i="6"/>
  <c r="T70" i="6"/>
  <c r="T66" i="6"/>
  <c r="T74" i="6"/>
  <c r="H22" i="6"/>
  <c r="E22" i="6"/>
  <c r="F21" i="6"/>
  <c r="I21" i="6"/>
  <c r="I51" i="6"/>
  <c r="F51" i="6"/>
  <c r="I25" i="6"/>
  <c r="F25" i="6"/>
  <c r="I14" i="6"/>
  <c r="F14" i="6"/>
  <c r="J6" i="6"/>
  <c r="G6" i="6"/>
  <c r="I39" i="6"/>
  <c r="F39" i="6"/>
  <c r="F16" i="6"/>
  <c r="I16" i="6"/>
  <c r="H10" i="6"/>
  <c r="E10" i="6"/>
  <c r="J48" i="6"/>
  <c r="G48" i="6"/>
  <c r="J17" i="6"/>
  <c r="G17" i="6"/>
  <c r="E15" i="6"/>
  <c r="H15" i="6"/>
  <c r="J47" i="6"/>
  <c r="G47" i="6"/>
  <c r="F29" i="6"/>
  <c r="I29" i="6"/>
  <c r="E52" i="6"/>
  <c r="H52" i="6"/>
  <c r="G29" i="6"/>
  <c r="J29" i="6"/>
  <c r="F52" i="6"/>
  <c r="I52" i="6"/>
  <c r="G36" i="6"/>
  <c r="J36" i="6"/>
  <c r="F59" i="6"/>
  <c r="I59" i="6"/>
  <c r="I34" i="6"/>
  <c r="F34" i="6"/>
  <c r="H57" i="6"/>
  <c r="E57" i="6"/>
  <c r="J42" i="6"/>
  <c r="G42" i="6"/>
  <c r="T67" i="6"/>
  <c r="T72" i="6"/>
  <c r="V74" i="6"/>
  <c r="E14" i="6"/>
  <c r="H14" i="6"/>
  <c r="H11" i="6"/>
  <c r="E11" i="6"/>
  <c r="E8" i="6"/>
  <c r="H8" i="6"/>
  <c r="I26" i="6"/>
  <c r="F26" i="6"/>
  <c r="O60" i="6"/>
  <c r="O83" i="6" s="1"/>
  <c r="E30" i="6"/>
  <c r="H30" i="6"/>
  <c r="E23" i="6"/>
  <c r="H23" i="6"/>
  <c r="H12" i="6"/>
  <c r="E12" i="6"/>
  <c r="E54" i="6"/>
  <c r="H54" i="6"/>
  <c r="H18" i="6"/>
  <c r="E18" i="6"/>
  <c r="I11" i="6"/>
  <c r="F11" i="6"/>
  <c r="E7" i="6"/>
  <c r="H7" i="6"/>
  <c r="I40" i="6"/>
  <c r="F40" i="6"/>
  <c r="J26" i="6"/>
  <c r="G26" i="6"/>
  <c r="I30" i="6"/>
  <c r="F30" i="6"/>
  <c r="E53" i="6"/>
  <c r="H53" i="6"/>
  <c r="G30" i="6"/>
  <c r="J30" i="6"/>
  <c r="F53" i="6"/>
  <c r="I53" i="6"/>
  <c r="H35" i="6"/>
  <c r="E35" i="6"/>
  <c r="J53" i="6"/>
  <c r="G53" i="6"/>
  <c r="E42" i="6"/>
  <c r="H42" i="6"/>
  <c r="E17" i="6"/>
  <c r="H17" i="6"/>
  <c r="G35" i="6"/>
  <c r="J35" i="6"/>
  <c r="F58" i="6"/>
  <c r="I58" i="6"/>
  <c r="H48" i="6"/>
  <c r="E48" i="6"/>
  <c r="V68" i="6"/>
  <c r="U72" i="6"/>
  <c r="J18" i="6"/>
  <c r="G18" i="6"/>
  <c r="G39" i="6"/>
  <c r="J39" i="6"/>
  <c r="I44" i="6"/>
  <c r="F44" i="6"/>
  <c r="J34" i="6"/>
  <c r="G34" i="6"/>
  <c r="V73" i="6"/>
  <c r="R60" i="6"/>
  <c r="R83" i="6" s="1"/>
  <c r="E6" i="6"/>
  <c r="H6" i="6"/>
  <c r="G32" i="6"/>
  <c r="J32" i="6"/>
  <c r="F24" i="6"/>
  <c r="I24" i="6"/>
  <c r="I13" i="6"/>
  <c r="F13" i="6"/>
  <c r="G56" i="6"/>
  <c r="J56" i="6"/>
  <c r="I19" i="6"/>
  <c r="F19" i="6"/>
  <c r="G12" i="6"/>
  <c r="J12" i="6"/>
  <c r="F32" i="6"/>
  <c r="I32" i="6"/>
  <c r="E55" i="6"/>
  <c r="H55" i="6"/>
  <c r="E38" i="6"/>
  <c r="H38" i="6"/>
  <c r="I54" i="6"/>
  <c r="F54" i="6"/>
  <c r="E36" i="6"/>
  <c r="H36" i="6"/>
  <c r="J54" i="6"/>
  <c r="G54" i="6"/>
  <c r="I36" i="6"/>
  <c r="F36" i="6"/>
  <c r="H59" i="6"/>
  <c r="E59" i="6"/>
  <c r="F43" i="6"/>
  <c r="I43" i="6"/>
  <c r="I18" i="6"/>
  <c r="F18" i="6"/>
  <c r="H41" i="6"/>
  <c r="E41" i="6"/>
  <c r="G59" i="6"/>
  <c r="J59" i="6"/>
  <c r="F49" i="6"/>
  <c r="I49" i="6"/>
  <c r="T65" i="6"/>
  <c r="T60" i="6"/>
  <c r="U65" i="6"/>
  <c r="U60" i="6"/>
  <c r="U83" i="6" s="1"/>
  <c r="T68" i="6"/>
  <c r="G33" i="6"/>
  <c r="J33" i="6"/>
  <c r="J21" i="6"/>
  <c r="G21" i="6"/>
  <c r="S60" i="6"/>
  <c r="S83" i="6" s="1"/>
  <c r="P60" i="6"/>
  <c r="P83" i="6" s="1"/>
  <c r="F7" i="6"/>
  <c r="I7" i="6"/>
  <c r="F47" i="6"/>
  <c r="I47" i="6"/>
  <c r="G25" i="6"/>
  <c r="J25" i="6"/>
  <c r="J14" i="6"/>
  <c r="G14" i="6"/>
  <c r="F8" i="6"/>
  <c r="I8" i="6"/>
  <c r="J20" i="6"/>
  <c r="G20" i="6"/>
  <c r="G16" i="6"/>
  <c r="J16" i="6"/>
  <c r="E47" i="6"/>
  <c r="H47" i="6"/>
  <c r="G57" i="6"/>
  <c r="J57" i="6"/>
  <c r="J40" i="6"/>
  <c r="G40" i="6"/>
  <c r="E37" i="6"/>
  <c r="H37" i="6"/>
  <c r="G55" i="6"/>
  <c r="J55" i="6"/>
  <c r="F37" i="6"/>
  <c r="I37" i="6"/>
  <c r="E19" i="6"/>
  <c r="H19" i="6"/>
  <c r="G37" i="6"/>
  <c r="J37" i="6"/>
  <c r="E26" i="6"/>
  <c r="H26" i="6"/>
  <c r="J44" i="6"/>
  <c r="G44" i="6"/>
  <c r="J19" i="6"/>
  <c r="G19" i="6"/>
  <c r="I42" i="6"/>
  <c r="F42" i="6"/>
  <c r="H32" i="6"/>
  <c r="E32" i="6"/>
  <c r="J50" i="6"/>
  <c r="G50" i="6"/>
  <c r="U66" i="6"/>
  <c r="V66" i="6"/>
  <c r="V70" i="6"/>
  <c r="H29" i="6"/>
  <c r="V72" i="6"/>
  <c r="U73" i="6"/>
  <c r="J8" i="6"/>
  <c r="G8" i="6"/>
  <c r="E5" i="6"/>
  <c r="H5" i="6"/>
  <c r="E39" i="6"/>
  <c r="H39" i="6"/>
  <c r="E16" i="6"/>
  <c r="H16" i="6"/>
  <c r="G5" i="6"/>
  <c r="J5" i="6"/>
  <c r="H31" i="6"/>
  <c r="E31" i="6"/>
  <c r="I17" i="6"/>
  <c r="F17" i="6"/>
  <c r="G49" i="6"/>
  <c r="J49" i="6"/>
  <c r="J9" i="6"/>
  <c r="G9" i="6"/>
  <c r="F55" i="6"/>
  <c r="I55" i="6"/>
  <c r="I38" i="6"/>
  <c r="F38" i="6"/>
  <c r="E20" i="6"/>
  <c r="H20" i="6"/>
  <c r="G38" i="6"/>
  <c r="J38" i="6"/>
  <c r="I20" i="6"/>
  <c r="F20" i="6"/>
  <c r="H43" i="6"/>
  <c r="E43" i="6"/>
  <c r="F27" i="6"/>
  <c r="I27" i="6"/>
  <c r="E50" i="6"/>
  <c r="H50" i="6"/>
  <c r="E25" i="6"/>
  <c r="H25" i="6"/>
  <c r="J43" i="6"/>
  <c r="G43" i="6"/>
  <c r="F33" i="6"/>
  <c r="I33" i="6"/>
  <c r="E56" i="6"/>
  <c r="H56" i="6"/>
  <c r="V65" i="6"/>
  <c r="V60" i="6"/>
  <c r="V83" i="6" s="1"/>
  <c r="G31" i="6"/>
  <c r="U68" i="6"/>
  <c r="T73" i="6"/>
  <c r="G4" i="6"/>
  <c r="J4" i="6"/>
  <c r="M60" i="6"/>
  <c r="E4" i="6"/>
  <c r="H4" i="6"/>
  <c r="K60" i="6"/>
  <c r="F4" i="6"/>
  <c r="L60" i="6"/>
  <c r="I4" i="6"/>
  <c r="K69" i="6"/>
  <c r="M68" i="6"/>
  <c r="M66" i="6"/>
  <c r="L71" i="6"/>
  <c r="L66" i="6"/>
  <c r="L68" i="6"/>
  <c r="K73" i="6"/>
  <c r="L73" i="6"/>
  <c r="M73" i="6"/>
  <c r="K66" i="6"/>
  <c r="K70" i="6"/>
  <c r="M65" i="6"/>
  <c r="K74" i="6"/>
  <c r="M72" i="6"/>
  <c r="M67" i="6"/>
  <c r="K72" i="6"/>
  <c r="K65" i="6"/>
  <c r="L65" i="6"/>
  <c r="L74" i="6"/>
  <c r="M74" i="6"/>
  <c r="K68" i="6"/>
  <c r="M70" i="6"/>
  <c r="M71" i="6"/>
  <c r="L67" i="6"/>
  <c r="L70" i="6"/>
  <c r="K71" i="6"/>
  <c r="K67" i="6"/>
  <c r="L72" i="6"/>
  <c r="O68" i="6"/>
  <c r="R71" i="6"/>
  <c r="R74" i="6"/>
  <c r="R68" i="6"/>
  <c r="O74" i="6"/>
  <c r="X66" i="6"/>
  <c r="X74" i="6"/>
  <c r="O72" i="6"/>
  <c r="R66" i="6"/>
  <c r="X67" i="6"/>
  <c r="X73" i="6"/>
  <c r="O65" i="6"/>
  <c r="R67" i="6"/>
  <c r="X72" i="6"/>
  <c r="O73" i="6"/>
  <c r="O71" i="6"/>
  <c r="X68" i="6"/>
  <c r="R70" i="6"/>
  <c r="R72" i="6"/>
  <c r="O70" i="6"/>
  <c r="O66" i="6"/>
  <c r="R65" i="6"/>
  <c r="X65" i="6"/>
  <c r="O67" i="6"/>
  <c r="R73" i="6"/>
  <c r="X70" i="6"/>
  <c r="X71" i="6"/>
  <c r="Q70" i="6"/>
  <c r="Q74" i="6"/>
  <c r="N73" i="6"/>
  <c r="Q72" i="6"/>
  <c r="Q68" i="6"/>
  <c r="W65" i="6"/>
  <c r="Y69" i="6"/>
  <c r="P73" i="6"/>
  <c r="P68" i="6"/>
  <c r="Y68" i="6"/>
  <c r="W72" i="6"/>
  <c r="W68" i="6"/>
  <c r="N74" i="6"/>
  <c r="Y72" i="6"/>
  <c r="Y74" i="6"/>
  <c r="Y67" i="6"/>
  <c r="W74" i="6"/>
  <c r="Q73" i="6"/>
  <c r="S70" i="6"/>
  <c r="P74" i="6"/>
  <c r="W71" i="6"/>
  <c r="P66" i="6"/>
  <c r="S71" i="6"/>
  <c r="P70" i="6"/>
  <c r="Y70" i="6"/>
  <c r="N71" i="6"/>
  <c r="W73" i="6"/>
  <c r="N67" i="6"/>
  <c r="N65" i="6"/>
  <c r="P72" i="6"/>
  <c r="P65" i="6"/>
  <c r="Y66" i="6"/>
  <c r="P67" i="6"/>
  <c r="S66" i="6"/>
  <c r="S69" i="6"/>
  <c r="S72" i="6"/>
  <c r="S73" i="6"/>
  <c r="N69" i="6"/>
  <c r="Q67" i="6"/>
  <c r="N66" i="6"/>
  <c r="P69" i="6"/>
  <c r="S67" i="6"/>
  <c r="S74" i="6"/>
  <c r="Y73" i="6"/>
  <c r="W70" i="6"/>
  <c r="N70" i="6"/>
  <c r="Q69" i="6"/>
  <c r="W67" i="6"/>
  <c r="Q66" i="6"/>
  <c r="P71" i="6"/>
  <c r="Y65" i="6"/>
  <c r="S68" i="6"/>
  <c r="Y71" i="6"/>
  <c r="N72" i="6"/>
  <c r="N68" i="6"/>
  <c r="Q71" i="6"/>
  <c r="W69" i="6"/>
  <c r="W66" i="6"/>
  <c r="Q65" i="6"/>
  <c r="S65" i="6"/>
  <c r="T75" i="6" l="1"/>
  <c r="T83" i="6" s="1"/>
  <c r="U75" i="6"/>
  <c r="V75" i="6"/>
  <c r="F60" i="6"/>
  <c r="I60" i="6"/>
  <c r="E60" i="6"/>
  <c r="H60" i="6"/>
  <c r="J60" i="6"/>
  <c r="G60" i="6"/>
  <c r="I69" i="6"/>
  <c r="F69" i="6" s="1"/>
  <c r="I65" i="6"/>
  <c r="F65" i="6" s="1"/>
  <c r="L83" i="6"/>
  <c r="I83" i="6" s="1"/>
  <c r="F83" i="6" s="1"/>
  <c r="M83" i="6"/>
  <c r="J83" i="6" s="1"/>
  <c r="G83" i="6" s="1"/>
  <c r="L75" i="6"/>
  <c r="M75" i="6"/>
  <c r="K75" i="6"/>
  <c r="I70" i="6"/>
  <c r="F70" i="6" s="1"/>
  <c r="I67" i="6"/>
  <c r="F67" i="6" s="1"/>
  <c r="R75" i="6"/>
  <c r="P75" i="6"/>
  <c r="I71" i="6"/>
  <c r="F71" i="6" s="1"/>
  <c r="I68" i="6"/>
  <c r="F68" i="6" s="1"/>
  <c r="I74" i="6"/>
  <c r="F74" i="6" s="1"/>
  <c r="I73" i="6"/>
  <c r="F73" i="6" s="1"/>
  <c r="O75" i="6"/>
  <c r="W75" i="6"/>
  <c r="W83" i="6" s="1"/>
  <c r="N75" i="6"/>
  <c r="N83" i="6" s="1"/>
  <c r="X75" i="6"/>
  <c r="I66" i="6"/>
  <c r="F66" i="6" s="1"/>
  <c r="S75" i="6"/>
  <c r="Q75" i="6"/>
  <c r="Q83" i="6" s="1"/>
  <c r="I72" i="6"/>
  <c r="F72" i="6" s="1"/>
  <c r="J74" i="6"/>
  <c r="G74" i="6" s="1"/>
  <c r="J70" i="6"/>
  <c r="G70" i="6" s="1"/>
  <c r="J67" i="6"/>
  <c r="G67" i="6" s="1"/>
  <c r="J69" i="6"/>
  <c r="G69" i="6" s="1"/>
  <c r="H67" i="6"/>
  <c r="E67" i="6" s="1"/>
  <c r="Y75" i="6"/>
  <c r="H68" i="6"/>
  <c r="E68" i="6" s="1"/>
  <c r="H69" i="6"/>
  <c r="E69" i="6" s="1"/>
  <c r="J68" i="6"/>
  <c r="G68" i="6" s="1"/>
  <c r="J72" i="6"/>
  <c r="G72" i="6" s="1"/>
  <c r="J65" i="6"/>
  <c r="G65" i="6" s="1"/>
  <c r="H66" i="6"/>
  <c r="E66" i="6" s="1"/>
  <c r="J66" i="6"/>
  <c r="G66" i="6" s="1"/>
  <c r="J71" i="6"/>
  <c r="G71" i="6" s="1"/>
  <c r="H73" i="6"/>
  <c r="E73" i="6" s="1"/>
  <c r="H65" i="6"/>
  <c r="E65" i="6" s="1"/>
  <c r="H74" i="6"/>
  <c r="E74" i="6" s="1"/>
  <c r="H70" i="6"/>
  <c r="E70" i="6" s="1"/>
  <c r="J73" i="6"/>
  <c r="G73" i="6" s="1"/>
  <c r="H71" i="6"/>
  <c r="E71" i="6" s="1"/>
  <c r="H72" i="6"/>
  <c r="E72" i="6" s="1"/>
  <c r="H75" i="6" l="1"/>
  <c r="E75" i="6" s="1"/>
  <c r="J75" i="6"/>
  <c r="G75" i="6" s="1"/>
  <c r="I75" i="6"/>
  <c r="F75" i="6" s="1"/>
  <c r="K83" i="6"/>
  <c r="H83" i="6" s="1"/>
  <c r="E83" i="6" s="1"/>
</calcChain>
</file>

<file path=xl/sharedStrings.xml><?xml version="1.0" encoding="utf-8"?>
<sst xmlns="http://schemas.openxmlformats.org/spreadsheetml/2006/main" count="144" uniqueCount="74">
  <si>
    <t>SAIDI</t>
  </si>
  <si>
    <t>SAIFI</t>
  </si>
  <si>
    <t>Cause Code</t>
  </si>
  <si>
    <t>0 - Unknown</t>
  </si>
  <si>
    <t>902 - Vehicle</t>
  </si>
  <si>
    <t>400 - Lightning</t>
  </si>
  <si>
    <t>301 - Falling Tree</t>
  </si>
  <si>
    <t>506 - Other Equipment Failure</t>
  </si>
  <si>
    <t>103 - Maintenance</t>
  </si>
  <si>
    <t>302 - Broken Branch</t>
  </si>
  <si>
    <t>102 - Construction</t>
  </si>
  <si>
    <t>911 - Other Foreign Interference</t>
  </si>
  <si>
    <t>601 - Extreme Wind</t>
  </si>
  <si>
    <t>205 - Other Loss of Supply</t>
  </si>
  <si>
    <t>101 - Customer Requested</t>
  </si>
  <si>
    <t>906 - Customer Equipment</t>
  </si>
  <si>
    <t>703 - Fire</t>
  </si>
  <si>
    <t>604 - Ice/Icing</t>
  </si>
  <si>
    <t>108 - Other Scheduled Outage</t>
  </si>
  <si>
    <t>303 - Tree Growth/Untrimmed Tree</t>
  </si>
  <si>
    <t>909 - Vandalism/Sabotage</t>
  </si>
  <si>
    <t>502 - Mechanical Failure</t>
  </si>
  <si>
    <t>104 - Vegetation Management</t>
  </si>
  <si>
    <t>801 - Switching Error</t>
  </si>
  <si>
    <t>808 - Other Human Element</t>
  </si>
  <si>
    <t>504 - Corrosion</t>
  </si>
  <si>
    <t>905 - Dig-In</t>
  </si>
  <si>
    <t>907 - Foreign Objects</t>
  </si>
  <si>
    <t>605 - Other Adverse Weather</t>
  </si>
  <si>
    <t>603 - Wet Snow</t>
  </si>
  <si>
    <t>910 - Other Utilities</t>
  </si>
  <si>
    <t>105 - Forced Switching</t>
  </si>
  <si>
    <t>305 - Other Vegetation</t>
  </si>
  <si>
    <t>201 - Transmission Planned</t>
  </si>
  <si>
    <t>505 - Moisture Ingress</t>
  </si>
  <si>
    <t>901 - Wildlife (Bird/Animal</t>
  </si>
  <si>
    <t>500 - Electrical Failure</t>
  </si>
  <si>
    <t>202 - Transmission Inadvertent</t>
  </si>
  <si>
    <t>Subcause Code</t>
  </si>
  <si>
    <t>000 - None</t>
  </si>
  <si>
    <t>1 - Scheduled Outage</t>
  </si>
  <si>
    <t>106 - Sectionalizing</t>
  </si>
  <si>
    <t>2 - Loss of Supply</t>
  </si>
  <si>
    <t>203 - Generation Inadvertent</t>
  </si>
  <si>
    <t>204 - Generation Planned</t>
  </si>
  <si>
    <t>3 - Tree Contacts</t>
  </si>
  <si>
    <t>304 - Off - ROW Tree</t>
  </si>
  <si>
    <t>4 - Lightning</t>
  </si>
  <si>
    <t>5 - Defective Equipment</t>
  </si>
  <si>
    <t>503 - Defective Equipment/Material</t>
  </si>
  <si>
    <t>6 - Adverse Weather</t>
  </si>
  <si>
    <t>602 - Freezing Rain</t>
  </si>
  <si>
    <t>7 - Adverse Environment</t>
  </si>
  <si>
    <t>701 - Contamination (Salt)</t>
  </si>
  <si>
    <t>702 - Contamination (Dirt, Pollution, Other External Particles)</t>
  </si>
  <si>
    <t>704 - Flood</t>
  </si>
  <si>
    <t>705 - Unstable Earth</t>
  </si>
  <si>
    <t>706 - Other Adverse Environment</t>
  </si>
  <si>
    <t>8 - Human Element</t>
  </si>
  <si>
    <t>802 - Protection Setting</t>
  </si>
  <si>
    <t>803 - Improper Design</t>
  </si>
  <si>
    <t>804 - Improper Construction/Installation</t>
  </si>
  <si>
    <t>805 - Improper Equipment/Tool/Maintenance</t>
  </si>
  <si>
    <t>806 - Commissioning Error</t>
  </si>
  <si>
    <t>807 - Incorrect Records/Labelling</t>
  </si>
  <si>
    <t>9 - Foreign Interference</t>
  </si>
  <si>
    <t>903 - Crane</t>
  </si>
  <si>
    <t>904 - Agricultural Equipment</t>
  </si>
  <si>
    <t>908 - Customer-Cut Trees</t>
  </si>
  <si>
    <t>AVERAGE</t>
  </si>
  <si>
    <t>TOTAL</t>
  </si>
  <si>
    <t>Qty</t>
  </si>
  <si>
    <t>107- Building/High Load Move</t>
  </si>
  <si>
    <t>Average Customer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</si>
</sst>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dotted">
        <color auto="1"/>
      </right>
      <top style="thick">
        <color auto="1"/>
      </top>
      <bottom style="thin">
        <color indexed="64"/>
      </bottom>
      <diagonal/>
    </border>
    <border>
      <left style="dotted">
        <color auto="1"/>
      </left>
      <right style="medium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dotted">
        <color auto="1"/>
      </bottom>
      <diagonal/>
    </border>
    <border>
      <left style="thick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dotted">
        <color auto="1"/>
      </right>
      <top style="thin">
        <color indexed="64"/>
      </top>
      <bottom style="thick">
        <color auto="1"/>
      </bottom>
      <diagonal/>
    </border>
    <border>
      <left style="dotted">
        <color auto="1"/>
      </left>
      <right style="medium">
        <color auto="1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dotted">
        <color auto="1"/>
      </left>
      <right style="medium">
        <color auto="1"/>
      </right>
      <top/>
      <bottom/>
      <diagonal/>
    </border>
    <border>
      <left style="medium">
        <color auto="1"/>
      </left>
      <right style="dotted">
        <color auto="1"/>
      </right>
      <top style="thick">
        <color auto="1"/>
      </top>
      <bottom style="thick">
        <color auto="1"/>
      </bottom>
      <diagonal/>
    </border>
    <border>
      <left style="dotted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dotted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dotted">
        <color auto="1"/>
      </right>
      <top style="thin">
        <color indexed="64"/>
      </top>
      <bottom style="thick">
        <color auto="1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 style="dotted">
        <color auto="1"/>
      </left>
      <right style="dotted">
        <color auto="1"/>
      </right>
      <top style="thick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ck">
        <color auto="1"/>
      </bottom>
      <diagonal/>
    </border>
    <border>
      <left style="dotted">
        <color auto="1"/>
      </left>
      <right style="thick">
        <color auto="1"/>
      </right>
      <top style="thin">
        <color indexed="64"/>
      </top>
      <bottom style="thick">
        <color auto="1"/>
      </bottom>
      <diagonal/>
    </border>
  </borders>
  <cellStyleXfs count="3">
    <xf numFmtId="0" fontId="0" fillId="0" borderId="0" applyBorder="0"/>
    <xf numFmtId="0" fontId="2" fillId="0" borderId="0"/>
    <xf numFmtId="0" fontId="1" fillId="0" borderId="0"/>
  </cellStyleXfs>
  <cellXfs count="83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horizontal="left" vertical="center"/>
    </xf>
    <xf numFmtId="3" fontId="0" fillId="0" borderId="3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3" fontId="0" fillId="0" borderId="1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0" xfId="0" applyFont="1" applyBorder="1" applyAlignment="1">
      <alignment horizontal="left" vertical="center"/>
    </xf>
    <xf numFmtId="164" fontId="3" fillId="0" borderId="11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3" fillId="4" borderId="23" xfId="0" applyFont="1" applyFill="1" applyBorder="1" applyAlignment="1">
      <alignment horizontal="left" vertical="center"/>
    </xf>
    <xf numFmtId="3" fontId="3" fillId="4" borderId="15" xfId="0" applyNumberFormat="1" applyFont="1" applyFill="1" applyBorder="1" applyAlignment="1">
      <alignment horizontal="center" vertical="center"/>
    </xf>
    <xf numFmtId="3" fontId="3" fillId="4" borderId="16" xfId="0" applyNumberFormat="1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left" vertical="center"/>
    </xf>
    <xf numFmtId="0" fontId="3" fillId="5" borderId="20" xfId="0" applyFont="1" applyFill="1" applyBorder="1" applyAlignment="1">
      <alignment horizontal="left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/>
    </xf>
    <xf numFmtId="3" fontId="3" fillId="3" borderId="15" xfId="0" applyNumberFormat="1" applyFont="1" applyFill="1" applyBorder="1" applyAlignment="1">
      <alignment horizontal="center" vertical="center"/>
    </xf>
    <xf numFmtId="3" fontId="3" fillId="3" borderId="16" xfId="0" applyNumberFormat="1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left" vertical="center"/>
    </xf>
    <xf numFmtId="0" fontId="3" fillId="5" borderId="28" xfId="0" applyFont="1" applyFill="1" applyBorder="1" applyAlignment="1">
      <alignment horizontal="left" vertical="center"/>
    </xf>
    <xf numFmtId="0" fontId="3" fillId="5" borderId="29" xfId="0" applyFont="1" applyFill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0" fontId="3" fillId="5" borderId="32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3" fontId="0" fillId="0" borderId="21" xfId="0" applyNumberFormat="1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3" fontId="3" fillId="3" borderId="23" xfId="0" applyNumberFormat="1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3" fontId="3" fillId="4" borderId="23" xfId="0" applyNumberFormat="1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164" fontId="3" fillId="0" borderId="34" xfId="0" applyNumberFormat="1" applyFont="1" applyBorder="1" applyAlignment="1">
      <alignment horizontal="center" vertical="center"/>
    </xf>
    <xf numFmtId="3" fontId="0" fillId="0" borderId="35" xfId="0" applyNumberFormat="1" applyBorder="1" applyAlignment="1">
      <alignment horizontal="center" vertical="center"/>
    </xf>
    <xf numFmtId="3" fontId="0" fillId="0" borderId="36" xfId="0" applyNumberFormat="1" applyBorder="1" applyAlignment="1">
      <alignment horizontal="center" vertical="center"/>
    </xf>
    <xf numFmtId="3" fontId="0" fillId="0" borderId="37" xfId="0" applyNumberForma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32" xfId="0" applyNumberFormat="1" applyFont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164" fontId="3" fillId="0" borderId="38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3" fontId="3" fillId="2" borderId="30" xfId="0" applyNumberFormat="1" applyFont="1" applyFill="1" applyBorder="1" applyAlignment="1">
      <alignment horizontal="center" vertical="center"/>
    </xf>
    <xf numFmtId="3" fontId="3" fillId="2" borderId="23" xfId="0" applyNumberFormat="1" applyFont="1" applyFill="1" applyBorder="1" applyAlignment="1">
      <alignment horizontal="center" vertical="center"/>
    </xf>
    <xf numFmtId="3" fontId="3" fillId="2" borderId="18" xfId="0" applyNumberFormat="1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3" fontId="3" fillId="2" borderId="17" xfId="0" applyNumberFormat="1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7C909973-729E-4EC9-AEF0-FC1CFFC9444C}"/>
    <cellStyle name="Normal 3" xfId="2" xr:uid="{F7798D2D-90CF-4E92-BA4B-F3CC32FF0B15}"/>
  </cellStyles>
  <dxfs count="0"/>
  <tableStyles count="0" defaultTableStyle="TableStyleMedium2" defaultPivotStyle="PivotStyleLight16"/>
  <colors>
    <mruColors>
      <color rgb="FFFFFF99"/>
      <color rgb="FFFFFFE5"/>
      <color rgb="FF009242"/>
      <color rgb="FF00FF00"/>
      <color rgb="FF7895CE"/>
      <color rgb="FFC7D3EB"/>
      <color rgb="FF2F4B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BD302-DE17-4FC5-865C-EF90600B8707}">
  <dimension ref="B1:Y89"/>
  <sheetViews>
    <sheetView tabSelected="1" zoomScale="80" zoomScaleNormal="80" workbookViewId="0">
      <pane ySplit="3" topLeftCell="A36" activePane="bottomLeft" state="frozen"/>
      <selection pane="bottomLeft" activeCell="A68" sqref="A68:XFD68"/>
    </sheetView>
  </sheetViews>
  <sheetFormatPr defaultColWidth="8.88671875" defaultRowHeight="14.4" x14ac:dyDescent="0.3"/>
  <cols>
    <col min="1" max="1" width="8.88671875" style="3"/>
    <col min="2" max="2" width="54.88671875" style="1" bestFit="1" customWidth="1"/>
    <col min="3" max="3" width="9" style="1" customWidth="1"/>
    <col min="4" max="4" width="10.109375" style="1" customWidth="1"/>
    <col min="5" max="21" width="10.44140625" style="2" customWidth="1"/>
    <col min="22" max="22" width="10.44140625" style="3" customWidth="1"/>
    <col min="23" max="24" width="10.44140625" style="2" customWidth="1"/>
    <col min="25" max="25" width="10.44140625" style="3" customWidth="1"/>
    <col min="26" max="27" width="8.88671875" style="3"/>
    <col min="28" max="28" width="12.5546875" style="3" customWidth="1"/>
    <col min="29" max="16384" width="8.88671875" style="3"/>
  </cols>
  <sheetData>
    <row r="1" spans="2:25" s="59" customFormat="1" ht="15" thickBot="1" x14ac:dyDescent="0.35">
      <c r="B1" s="57"/>
      <c r="C1" s="57"/>
      <c r="D1" s="57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W1" s="58"/>
      <c r="X1" s="58"/>
    </row>
    <row r="2" spans="2:25" ht="15" thickTop="1" x14ac:dyDescent="0.3">
      <c r="B2" s="29"/>
      <c r="C2" s="76" t="s">
        <v>2</v>
      </c>
      <c r="D2" s="78" t="s">
        <v>38</v>
      </c>
      <c r="E2" s="67" t="s">
        <v>69</v>
      </c>
      <c r="F2" s="68"/>
      <c r="G2" s="69"/>
      <c r="H2" s="67" t="s">
        <v>70</v>
      </c>
      <c r="I2" s="68"/>
      <c r="J2" s="69"/>
      <c r="K2" s="67">
        <v>2020</v>
      </c>
      <c r="L2" s="68"/>
      <c r="M2" s="69"/>
      <c r="N2" s="67">
        <v>2021</v>
      </c>
      <c r="O2" s="68"/>
      <c r="P2" s="69"/>
      <c r="Q2" s="67">
        <v>2022</v>
      </c>
      <c r="R2" s="68"/>
      <c r="S2" s="69"/>
      <c r="T2" s="67">
        <v>2023</v>
      </c>
      <c r="U2" s="68"/>
      <c r="V2" s="69"/>
      <c r="W2" s="67">
        <v>2024</v>
      </c>
      <c r="X2" s="68"/>
      <c r="Y2" s="69"/>
    </row>
    <row r="3" spans="2:25" ht="15" customHeight="1" thickBot="1" x14ac:dyDescent="0.35">
      <c r="B3" s="30" t="s">
        <v>38</v>
      </c>
      <c r="C3" s="77"/>
      <c r="D3" s="79"/>
      <c r="E3" s="31" t="s">
        <v>71</v>
      </c>
      <c r="F3" s="42" t="s">
        <v>0</v>
      </c>
      <c r="G3" s="32" t="s">
        <v>1</v>
      </c>
      <c r="H3" s="31" t="s">
        <v>71</v>
      </c>
      <c r="I3" s="42" t="s">
        <v>0</v>
      </c>
      <c r="J3" s="32" t="s">
        <v>1</v>
      </c>
      <c r="K3" s="31" t="s">
        <v>71</v>
      </c>
      <c r="L3" s="42" t="s">
        <v>0</v>
      </c>
      <c r="M3" s="32" t="s">
        <v>1</v>
      </c>
      <c r="N3" s="31" t="s">
        <v>71</v>
      </c>
      <c r="O3" s="42" t="s">
        <v>0</v>
      </c>
      <c r="P3" s="32" t="s">
        <v>1</v>
      </c>
      <c r="Q3" s="31" t="s">
        <v>71</v>
      </c>
      <c r="R3" s="42" t="s">
        <v>0</v>
      </c>
      <c r="S3" s="32" t="s">
        <v>1</v>
      </c>
      <c r="T3" s="31" t="s">
        <v>71</v>
      </c>
      <c r="U3" s="42" t="s">
        <v>0</v>
      </c>
      <c r="V3" s="32" t="s">
        <v>1</v>
      </c>
      <c r="W3" s="31" t="s">
        <v>71</v>
      </c>
      <c r="X3" s="42" t="s">
        <v>0</v>
      </c>
      <c r="Y3" s="32" t="s">
        <v>1</v>
      </c>
    </row>
    <row r="4" spans="2:25" ht="15" thickTop="1" x14ac:dyDescent="0.3">
      <c r="B4" s="4" t="s">
        <v>39</v>
      </c>
      <c r="C4" s="14">
        <v>0</v>
      </c>
      <c r="D4" s="14">
        <v>0</v>
      </c>
      <c r="E4" s="5">
        <f t="shared" ref="E4:E35" si="0">AVERAGE(K4,N4,Q4,T4,W4)</f>
        <v>5.4</v>
      </c>
      <c r="F4" s="43">
        <f t="shared" ref="F4:F35" si="1">AVERAGE(L4,O4,R4,U4,X4)</f>
        <v>268.37</v>
      </c>
      <c r="G4" s="6">
        <f t="shared" ref="G4:G35" si="2">AVERAGE(M4,P4,S4,V4,Y4)</f>
        <v>347.2</v>
      </c>
      <c r="H4" s="5">
        <f t="shared" ref="H4:H35" si="3">SUM(K4,N4,Q4,T4,W4)</f>
        <v>27</v>
      </c>
      <c r="I4" s="43">
        <f t="shared" ref="I4:I35" si="4">SUM(L4,O4,R4,U4,X4)</f>
        <v>1341.8500000000001</v>
      </c>
      <c r="J4" s="6">
        <f t="shared" ref="J4:J35" si="5">SUM(M4,P4,S4,V4,Y4)</f>
        <v>1736</v>
      </c>
      <c r="K4" s="5">
        <v>5</v>
      </c>
      <c r="L4" s="50">
        <v>386.83333333333331</v>
      </c>
      <c r="M4" s="6">
        <v>173</v>
      </c>
      <c r="N4" s="5">
        <v>6</v>
      </c>
      <c r="O4" s="50">
        <v>12.866666666666667</v>
      </c>
      <c r="P4" s="6">
        <v>1201</v>
      </c>
      <c r="Q4" s="5">
        <v>4</v>
      </c>
      <c r="R4" s="50">
        <v>718.25</v>
      </c>
      <c r="S4" s="6">
        <v>295</v>
      </c>
      <c r="T4" s="5">
        <v>1</v>
      </c>
      <c r="U4" s="50">
        <v>15</v>
      </c>
      <c r="V4" s="6">
        <v>10</v>
      </c>
      <c r="W4" s="5">
        <v>11</v>
      </c>
      <c r="X4" s="50">
        <v>208.9</v>
      </c>
      <c r="Y4" s="6">
        <v>57</v>
      </c>
    </row>
    <row r="5" spans="2:25" x14ac:dyDescent="0.3">
      <c r="B5" s="7" t="s">
        <v>14</v>
      </c>
      <c r="C5" s="15">
        <v>100</v>
      </c>
      <c r="D5" s="15">
        <v>101</v>
      </c>
      <c r="E5" s="5">
        <f t="shared" si="0"/>
        <v>0.2</v>
      </c>
      <c r="F5" s="43">
        <f t="shared" si="1"/>
        <v>0.1</v>
      </c>
      <c r="G5" s="6">
        <f t="shared" si="2"/>
        <v>0.2</v>
      </c>
      <c r="H5" s="8">
        <f t="shared" si="3"/>
        <v>1</v>
      </c>
      <c r="I5" s="44">
        <f t="shared" si="4"/>
        <v>0.5</v>
      </c>
      <c r="J5" s="9">
        <f t="shared" si="5"/>
        <v>1</v>
      </c>
      <c r="K5" s="8">
        <v>0</v>
      </c>
      <c r="L5" s="51">
        <v>0</v>
      </c>
      <c r="M5" s="6">
        <v>0</v>
      </c>
      <c r="N5" s="8">
        <v>0</v>
      </c>
      <c r="O5" s="51">
        <v>0</v>
      </c>
      <c r="P5" s="6">
        <v>0</v>
      </c>
      <c r="Q5" s="8">
        <v>0</v>
      </c>
      <c r="R5" s="51">
        <v>0</v>
      </c>
      <c r="S5" s="6">
        <v>0</v>
      </c>
      <c r="T5" s="8">
        <v>1</v>
      </c>
      <c r="U5" s="51">
        <v>0.5</v>
      </c>
      <c r="V5" s="6">
        <v>1</v>
      </c>
      <c r="W5" s="8">
        <v>0</v>
      </c>
      <c r="X5" s="51">
        <v>0</v>
      </c>
      <c r="Y5" s="6">
        <v>0</v>
      </c>
    </row>
    <row r="6" spans="2:25" x14ac:dyDescent="0.3">
      <c r="B6" s="7" t="s">
        <v>10</v>
      </c>
      <c r="C6" s="15">
        <v>100</v>
      </c>
      <c r="D6" s="15">
        <v>102</v>
      </c>
      <c r="E6" s="5">
        <f t="shared" si="0"/>
        <v>11.6</v>
      </c>
      <c r="F6" s="43">
        <f t="shared" si="1"/>
        <v>4501.963333333334</v>
      </c>
      <c r="G6" s="6">
        <f t="shared" si="2"/>
        <v>1105.5999999999999</v>
      </c>
      <c r="H6" s="8">
        <f t="shared" si="3"/>
        <v>58</v>
      </c>
      <c r="I6" s="44">
        <f t="shared" si="4"/>
        <v>22509.816666666669</v>
      </c>
      <c r="J6" s="9">
        <f t="shared" si="5"/>
        <v>5528</v>
      </c>
      <c r="K6" s="8">
        <v>6</v>
      </c>
      <c r="L6" s="51">
        <v>16089.216666666667</v>
      </c>
      <c r="M6" s="6">
        <v>3846</v>
      </c>
      <c r="N6" s="8">
        <v>10</v>
      </c>
      <c r="O6" s="51">
        <v>614.11666666666667</v>
      </c>
      <c r="P6" s="6">
        <v>610</v>
      </c>
      <c r="Q6" s="8">
        <v>13</v>
      </c>
      <c r="R6" s="51">
        <v>1812.8833333333334</v>
      </c>
      <c r="S6" s="6">
        <v>367</v>
      </c>
      <c r="T6" s="8">
        <v>25</v>
      </c>
      <c r="U6" s="51">
        <v>3978.4333333333334</v>
      </c>
      <c r="V6" s="6">
        <v>697</v>
      </c>
      <c r="W6" s="8">
        <v>4</v>
      </c>
      <c r="X6" s="51">
        <v>15.166666666666666</v>
      </c>
      <c r="Y6" s="6">
        <v>8</v>
      </c>
    </row>
    <row r="7" spans="2:25" x14ac:dyDescent="0.3">
      <c r="B7" s="7" t="s">
        <v>8</v>
      </c>
      <c r="C7" s="15">
        <v>100</v>
      </c>
      <c r="D7" s="15">
        <v>103</v>
      </c>
      <c r="E7" s="5">
        <f t="shared" si="0"/>
        <v>37.6</v>
      </c>
      <c r="F7" s="43">
        <f t="shared" si="1"/>
        <v>783.99</v>
      </c>
      <c r="G7" s="6">
        <f t="shared" si="2"/>
        <v>499.4</v>
      </c>
      <c r="H7" s="8">
        <f t="shared" si="3"/>
        <v>188</v>
      </c>
      <c r="I7" s="44">
        <f t="shared" si="4"/>
        <v>3919.95</v>
      </c>
      <c r="J7" s="9">
        <f t="shared" si="5"/>
        <v>2497</v>
      </c>
      <c r="K7" s="8">
        <v>30</v>
      </c>
      <c r="L7" s="51">
        <v>463.33333333333331</v>
      </c>
      <c r="M7" s="6">
        <v>530</v>
      </c>
      <c r="N7" s="8">
        <v>45</v>
      </c>
      <c r="O7" s="51">
        <v>306</v>
      </c>
      <c r="P7" s="6">
        <v>387</v>
      </c>
      <c r="Q7" s="8">
        <v>5</v>
      </c>
      <c r="R7" s="51">
        <v>317.88333333333333</v>
      </c>
      <c r="S7" s="6">
        <v>82</v>
      </c>
      <c r="T7" s="8">
        <v>58</v>
      </c>
      <c r="U7" s="51">
        <v>1893.0333333333333</v>
      </c>
      <c r="V7" s="6">
        <v>1069</v>
      </c>
      <c r="W7" s="8">
        <v>50</v>
      </c>
      <c r="X7" s="51">
        <v>939.7</v>
      </c>
      <c r="Y7" s="6">
        <v>429</v>
      </c>
    </row>
    <row r="8" spans="2:25" x14ac:dyDescent="0.3">
      <c r="B8" s="7" t="s">
        <v>22</v>
      </c>
      <c r="C8" s="15">
        <v>100</v>
      </c>
      <c r="D8" s="15">
        <v>104</v>
      </c>
      <c r="E8" s="5">
        <f t="shared" si="0"/>
        <v>0.6</v>
      </c>
      <c r="F8" s="43">
        <f t="shared" si="1"/>
        <v>9.8099999999999987</v>
      </c>
      <c r="G8" s="6">
        <f t="shared" si="2"/>
        <v>5.6</v>
      </c>
      <c r="H8" s="8">
        <f t="shared" si="3"/>
        <v>3</v>
      </c>
      <c r="I8" s="44">
        <f t="shared" si="4"/>
        <v>49.05</v>
      </c>
      <c r="J8" s="9">
        <f t="shared" si="5"/>
        <v>28</v>
      </c>
      <c r="K8" s="8">
        <v>1</v>
      </c>
      <c r="L8" s="51">
        <v>3.5</v>
      </c>
      <c r="M8" s="6">
        <v>1</v>
      </c>
      <c r="N8" s="8">
        <v>0</v>
      </c>
      <c r="O8" s="51">
        <v>0</v>
      </c>
      <c r="P8" s="6">
        <v>0</v>
      </c>
      <c r="Q8" s="8">
        <v>1</v>
      </c>
      <c r="R8" s="51">
        <v>3.75</v>
      </c>
      <c r="S8" s="6">
        <v>9</v>
      </c>
      <c r="T8" s="8">
        <v>0</v>
      </c>
      <c r="U8" s="51">
        <v>0</v>
      </c>
      <c r="V8" s="6">
        <v>0</v>
      </c>
      <c r="W8" s="8">
        <v>1</v>
      </c>
      <c r="X8" s="51">
        <v>41.8</v>
      </c>
      <c r="Y8" s="6">
        <v>18</v>
      </c>
    </row>
    <row r="9" spans="2:25" x14ac:dyDescent="0.3">
      <c r="B9" s="7" t="s">
        <v>31</v>
      </c>
      <c r="C9" s="15">
        <v>100</v>
      </c>
      <c r="D9" s="15">
        <v>105</v>
      </c>
      <c r="E9" s="5">
        <f t="shared" si="0"/>
        <v>0.4</v>
      </c>
      <c r="F9" s="43">
        <f t="shared" si="1"/>
        <v>4.0600000000000005</v>
      </c>
      <c r="G9" s="6">
        <f t="shared" si="2"/>
        <v>6.6</v>
      </c>
      <c r="H9" s="8">
        <f t="shared" si="3"/>
        <v>2</v>
      </c>
      <c r="I9" s="44">
        <f t="shared" si="4"/>
        <v>20.3</v>
      </c>
      <c r="J9" s="9">
        <f t="shared" si="5"/>
        <v>33</v>
      </c>
      <c r="K9" s="8">
        <v>0</v>
      </c>
      <c r="L9" s="51">
        <v>0</v>
      </c>
      <c r="M9" s="6">
        <v>0</v>
      </c>
      <c r="N9" s="8">
        <v>0</v>
      </c>
      <c r="O9" s="51">
        <v>0</v>
      </c>
      <c r="P9" s="6">
        <v>0</v>
      </c>
      <c r="Q9" s="8">
        <v>2</v>
      </c>
      <c r="R9" s="51">
        <v>20.3</v>
      </c>
      <c r="S9" s="6">
        <v>33</v>
      </c>
      <c r="T9" s="8">
        <v>0</v>
      </c>
      <c r="U9" s="51">
        <v>0</v>
      </c>
      <c r="V9" s="6">
        <v>0</v>
      </c>
      <c r="W9" s="8">
        <v>0</v>
      </c>
      <c r="X9" s="51">
        <v>0</v>
      </c>
      <c r="Y9" s="6">
        <v>0</v>
      </c>
    </row>
    <row r="10" spans="2:25" x14ac:dyDescent="0.3">
      <c r="B10" s="7" t="s">
        <v>41</v>
      </c>
      <c r="C10" s="15">
        <v>100</v>
      </c>
      <c r="D10" s="15">
        <v>106</v>
      </c>
      <c r="E10" s="5">
        <f t="shared" si="0"/>
        <v>0</v>
      </c>
      <c r="F10" s="43">
        <f t="shared" si="1"/>
        <v>0</v>
      </c>
      <c r="G10" s="6">
        <f t="shared" si="2"/>
        <v>0</v>
      </c>
      <c r="H10" s="8">
        <f t="shared" si="3"/>
        <v>0</v>
      </c>
      <c r="I10" s="44">
        <f t="shared" si="4"/>
        <v>0</v>
      </c>
      <c r="J10" s="9">
        <f t="shared" si="5"/>
        <v>0</v>
      </c>
      <c r="K10" s="8">
        <v>0</v>
      </c>
      <c r="L10" s="51">
        <v>0</v>
      </c>
      <c r="M10" s="6">
        <v>0</v>
      </c>
      <c r="N10" s="8">
        <v>0</v>
      </c>
      <c r="O10" s="51">
        <v>0</v>
      </c>
      <c r="P10" s="6">
        <v>0</v>
      </c>
      <c r="Q10" s="8">
        <v>0</v>
      </c>
      <c r="R10" s="51">
        <v>0</v>
      </c>
      <c r="S10" s="6">
        <v>0</v>
      </c>
      <c r="T10" s="8">
        <v>0</v>
      </c>
      <c r="U10" s="51">
        <v>0</v>
      </c>
      <c r="V10" s="6">
        <v>0</v>
      </c>
      <c r="W10" s="8">
        <v>0</v>
      </c>
      <c r="X10" s="51">
        <v>0</v>
      </c>
      <c r="Y10" s="6">
        <v>0</v>
      </c>
    </row>
    <row r="11" spans="2:25" x14ac:dyDescent="0.3">
      <c r="B11" s="7" t="s">
        <v>72</v>
      </c>
      <c r="C11" s="15">
        <v>100</v>
      </c>
      <c r="D11" s="15">
        <v>107</v>
      </c>
      <c r="E11" s="5">
        <f t="shared" si="0"/>
        <v>0</v>
      </c>
      <c r="F11" s="43">
        <f t="shared" si="1"/>
        <v>0</v>
      </c>
      <c r="G11" s="6">
        <f t="shared" si="2"/>
        <v>0</v>
      </c>
      <c r="H11" s="8">
        <f t="shared" si="3"/>
        <v>0</v>
      </c>
      <c r="I11" s="44">
        <f t="shared" si="4"/>
        <v>0</v>
      </c>
      <c r="J11" s="9">
        <f t="shared" si="5"/>
        <v>0</v>
      </c>
      <c r="K11" s="8">
        <v>0</v>
      </c>
      <c r="L11" s="51">
        <v>0</v>
      </c>
      <c r="M11" s="6">
        <v>0</v>
      </c>
      <c r="N11" s="8">
        <v>0</v>
      </c>
      <c r="O11" s="51">
        <v>0</v>
      </c>
      <c r="P11" s="6">
        <v>0</v>
      </c>
      <c r="Q11" s="8">
        <v>0</v>
      </c>
      <c r="R11" s="51">
        <v>0</v>
      </c>
      <c r="S11" s="6">
        <v>0</v>
      </c>
      <c r="T11" s="8">
        <v>0</v>
      </c>
      <c r="U11" s="51">
        <v>0</v>
      </c>
      <c r="V11" s="6">
        <v>0</v>
      </c>
      <c r="W11" s="8">
        <v>0</v>
      </c>
      <c r="X11" s="51">
        <v>0</v>
      </c>
      <c r="Y11" s="6">
        <v>0</v>
      </c>
    </row>
    <row r="12" spans="2:25" x14ac:dyDescent="0.3">
      <c r="B12" s="7" t="s">
        <v>18</v>
      </c>
      <c r="C12" s="15">
        <v>100</v>
      </c>
      <c r="D12" s="15">
        <v>108</v>
      </c>
      <c r="E12" s="5">
        <f t="shared" si="0"/>
        <v>0.8</v>
      </c>
      <c r="F12" s="43">
        <f t="shared" si="1"/>
        <v>10.063333333333333</v>
      </c>
      <c r="G12" s="6">
        <f t="shared" si="2"/>
        <v>21.6</v>
      </c>
      <c r="H12" s="8">
        <f t="shared" si="3"/>
        <v>4</v>
      </c>
      <c r="I12" s="44">
        <f t="shared" si="4"/>
        <v>50.316666666666663</v>
      </c>
      <c r="J12" s="9">
        <f t="shared" si="5"/>
        <v>108</v>
      </c>
      <c r="K12" s="8">
        <v>2</v>
      </c>
      <c r="L12" s="51">
        <v>6.6333333333333337</v>
      </c>
      <c r="M12" s="6">
        <v>87</v>
      </c>
      <c r="N12" s="8">
        <v>0</v>
      </c>
      <c r="O12" s="51">
        <v>0</v>
      </c>
      <c r="P12" s="6">
        <v>0</v>
      </c>
      <c r="Q12" s="8">
        <v>0</v>
      </c>
      <c r="R12" s="51">
        <v>0</v>
      </c>
      <c r="S12" s="6">
        <v>0</v>
      </c>
      <c r="T12" s="8">
        <v>0</v>
      </c>
      <c r="U12" s="51">
        <v>0</v>
      </c>
      <c r="V12" s="6">
        <v>0</v>
      </c>
      <c r="W12" s="8">
        <v>2</v>
      </c>
      <c r="X12" s="51">
        <v>43.68333333333333</v>
      </c>
      <c r="Y12" s="6">
        <v>21</v>
      </c>
    </row>
    <row r="13" spans="2:25" x14ac:dyDescent="0.3">
      <c r="B13" s="7" t="s">
        <v>33</v>
      </c>
      <c r="C13" s="15">
        <v>200</v>
      </c>
      <c r="D13" s="15">
        <v>201</v>
      </c>
      <c r="E13" s="5">
        <f t="shared" si="0"/>
        <v>0.2</v>
      </c>
      <c r="F13" s="43">
        <f t="shared" si="1"/>
        <v>4044.4900000000002</v>
      </c>
      <c r="G13" s="6">
        <f t="shared" si="2"/>
        <v>1087.2</v>
      </c>
      <c r="H13" s="8">
        <f t="shared" si="3"/>
        <v>1</v>
      </c>
      <c r="I13" s="44">
        <f t="shared" si="4"/>
        <v>20222.45</v>
      </c>
      <c r="J13" s="9">
        <f t="shared" si="5"/>
        <v>5436</v>
      </c>
      <c r="K13" s="8">
        <v>0</v>
      </c>
      <c r="L13" s="51">
        <v>0</v>
      </c>
      <c r="M13" s="6">
        <v>0</v>
      </c>
      <c r="N13" s="8">
        <v>0</v>
      </c>
      <c r="O13" s="51">
        <v>0</v>
      </c>
      <c r="P13" s="6">
        <v>0</v>
      </c>
      <c r="Q13" s="8">
        <v>1</v>
      </c>
      <c r="R13" s="51">
        <v>20222.45</v>
      </c>
      <c r="S13" s="6">
        <v>5436</v>
      </c>
      <c r="T13" s="8">
        <v>0</v>
      </c>
      <c r="U13" s="51">
        <v>0</v>
      </c>
      <c r="V13" s="6">
        <v>0</v>
      </c>
      <c r="W13" s="8">
        <v>0</v>
      </c>
      <c r="X13" s="51">
        <v>0</v>
      </c>
      <c r="Y13" s="6">
        <v>0</v>
      </c>
    </row>
    <row r="14" spans="2:25" x14ac:dyDescent="0.3">
      <c r="B14" s="7" t="s">
        <v>37</v>
      </c>
      <c r="C14" s="15">
        <v>200</v>
      </c>
      <c r="D14" s="15">
        <v>202</v>
      </c>
      <c r="E14" s="5">
        <f t="shared" si="0"/>
        <v>1.2</v>
      </c>
      <c r="F14" s="43">
        <f t="shared" si="1"/>
        <v>2750.2433333333333</v>
      </c>
      <c r="G14" s="6">
        <f t="shared" si="2"/>
        <v>5099.8</v>
      </c>
      <c r="H14" s="8">
        <f t="shared" si="3"/>
        <v>6</v>
      </c>
      <c r="I14" s="44">
        <f t="shared" si="4"/>
        <v>13751.216666666667</v>
      </c>
      <c r="J14" s="9">
        <f t="shared" si="5"/>
        <v>25499</v>
      </c>
      <c r="K14" s="8">
        <v>2</v>
      </c>
      <c r="L14" s="51">
        <v>12580.05</v>
      </c>
      <c r="M14" s="6">
        <v>8601</v>
      </c>
      <c r="N14" s="8">
        <v>1</v>
      </c>
      <c r="O14" s="51">
        <v>962.06666666666672</v>
      </c>
      <c r="P14" s="6">
        <v>14684</v>
      </c>
      <c r="Q14" s="8">
        <v>3</v>
      </c>
      <c r="R14" s="51">
        <v>209.1</v>
      </c>
      <c r="S14" s="6">
        <v>2214</v>
      </c>
      <c r="T14" s="8">
        <v>0</v>
      </c>
      <c r="U14" s="51">
        <v>0</v>
      </c>
      <c r="V14" s="6">
        <v>0</v>
      </c>
      <c r="W14" s="8">
        <v>0</v>
      </c>
      <c r="X14" s="51">
        <v>0</v>
      </c>
      <c r="Y14" s="6">
        <v>0</v>
      </c>
    </row>
    <row r="15" spans="2:25" x14ac:dyDescent="0.3">
      <c r="B15" s="7" t="s">
        <v>43</v>
      </c>
      <c r="C15" s="15">
        <v>200</v>
      </c>
      <c r="D15" s="15">
        <v>203</v>
      </c>
      <c r="E15" s="5">
        <f t="shared" si="0"/>
        <v>0</v>
      </c>
      <c r="F15" s="43">
        <f t="shared" si="1"/>
        <v>0</v>
      </c>
      <c r="G15" s="6">
        <f t="shared" si="2"/>
        <v>0</v>
      </c>
      <c r="H15" s="8">
        <f t="shared" si="3"/>
        <v>0</v>
      </c>
      <c r="I15" s="44">
        <f t="shared" si="4"/>
        <v>0</v>
      </c>
      <c r="J15" s="9">
        <f t="shared" si="5"/>
        <v>0</v>
      </c>
      <c r="K15" s="8">
        <v>0</v>
      </c>
      <c r="L15" s="51">
        <v>0</v>
      </c>
      <c r="M15" s="6">
        <v>0</v>
      </c>
      <c r="N15" s="8">
        <v>0</v>
      </c>
      <c r="O15" s="51">
        <v>0</v>
      </c>
      <c r="P15" s="6">
        <v>0</v>
      </c>
      <c r="Q15" s="8">
        <v>0</v>
      </c>
      <c r="R15" s="51">
        <v>0</v>
      </c>
      <c r="S15" s="6">
        <v>0</v>
      </c>
      <c r="T15" s="8">
        <v>0</v>
      </c>
      <c r="U15" s="51">
        <v>0</v>
      </c>
      <c r="V15" s="6">
        <v>0</v>
      </c>
      <c r="W15" s="8">
        <v>0</v>
      </c>
      <c r="X15" s="51">
        <v>0</v>
      </c>
      <c r="Y15" s="6">
        <v>0</v>
      </c>
    </row>
    <row r="16" spans="2:25" x14ac:dyDescent="0.3">
      <c r="B16" s="7" t="s">
        <v>44</v>
      </c>
      <c r="C16" s="15">
        <v>200</v>
      </c>
      <c r="D16" s="15">
        <v>204</v>
      </c>
      <c r="E16" s="5">
        <f t="shared" si="0"/>
        <v>0</v>
      </c>
      <c r="F16" s="43">
        <f t="shared" si="1"/>
        <v>0</v>
      </c>
      <c r="G16" s="6">
        <f t="shared" si="2"/>
        <v>0</v>
      </c>
      <c r="H16" s="8">
        <f t="shared" si="3"/>
        <v>0</v>
      </c>
      <c r="I16" s="44">
        <f t="shared" si="4"/>
        <v>0</v>
      </c>
      <c r="J16" s="9">
        <f t="shared" si="5"/>
        <v>0</v>
      </c>
      <c r="K16" s="8">
        <v>0</v>
      </c>
      <c r="L16" s="51">
        <v>0</v>
      </c>
      <c r="M16" s="6">
        <v>0</v>
      </c>
      <c r="N16" s="8">
        <v>0</v>
      </c>
      <c r="O16" s="51">
        <v>0</v>
      </c>
      <c r="P16" s="6">
        <v>0</v>
      </c>
      <c r="Q16" s="8">
        <v>0</v>
      </c>
      <c r="R16" s="51">
        <v>0</v>
      </c>
      <c r="S16" s="6">
        <v>0</v>
      </c>
      <c r="T16" s="8">
        <v>0</v>
      </c>
      <c r="U16" s="51">
        <v>0</v>
      </c>
      <c r="V16" s="6">
        <v>0</v>
      </c>
      <c r="W16" s="8">
        <v>0</v>
      </c>
      <c r="X16" s="51">
        <v>0</v>
      </c>
      <c r="Y16" s="6">
        <v>0</v>
      </c>
    </row>
    <row r="17" spans="2:25" x14ac:dyDescent="0.3">
      <c r="B17" s="7" t="s">
        <v>13</v>
      </c>
      <c r="C17" s="15">
        <v>200</v>
      </c>
      <c r="D17" s="15">
        <v>205</v>
      </c>
      <c r="E17" s="5">
        <f t="shared" si="0"/>
        <v>4</v>
      </c>
      <c r="F17" s="43">
        <f t="shared" si="1"/>
        <v>22523.003333333334</v>
      </c>
      <c r="G17" s="6">
        <f t="shared" si="2"/>
        <v>15399.8</v>
      </c>
      <c r="H17" s="8">
        <f t="shared" si="3"/>
        <v>20</v>
      </c>
      <c r="I17" s="44">
        <f t="shared" si="4"/>
        <v>112615.01666666666</v>
      </c>
      <c r="J17" s="9">
        <f t="shared" si="5"/>
        <v>76999</v>
      </c>
      <c r="K17" s="8">
        <v>4</v>
      </c>
      <c r="L17" s="51">
        <v>18587.5</v>
      </c>
      <c r="M17" s="6">
        <v>20487</v>
      </c>
      <c r="N17" s="8">
        <v>2</v>
      </c>
      <c r="O17" s="51">
        <v>12912.333333333334</v>
      </c>
      <c r="P17" s="6">
        <v>2944</v>
      </c>
      <c r="Q17" s="8">
        <v>5</v>
      </c>
      <c r="R17" s="51">
        <v>33864.166666666664</v>
      </c>
      <c r="S17" s="6">
        <v>16553</v>
      </c>
      <c r="T17" s="8">
        <v>5</v>
      </c>
      <c r="U17" s="51">
        <v>18173.016666666666</v>
      </c>
      <c r="V17" s="6">
        <v>25263</v>
      </c>
      <c r="W17" s="8">
        <v>4</v>
      </c>
      <c r="X17" s="51">
        <v>29078</v>
      </c>
      <c r="Y17" s="6">
        <v>11752</v>
      </c>
    </row>
    <row r="18" spans="2:25" x14ac:dyDescent="0.3">
      <c r="B18" s="7" t="s">
        <v>6</v>
      </c>
      <c r="C18" s="15">
        <v>300</v>
      </c>
      <c r="D18" s="15">
        <v>301</v>
      </c>
      <c r="E18" s="5">
        <f t="shared" si="0"/>
        <v>8.6</v>
      </c>
      <c r="F18" s="43">
        <f t="shared" si="1"/>
        <v>9600.9633333333331</v>
      </c>
      <c r="G18" s="6">
        <f t="shared" si="2"/>
        <v>3064.8</v>
      </c>
      <c r="H18" s="8">
        <f t="shared" si="3"/>
        <v>43</v>
      </c>
      <c r="I18" s="44">
        <f t="shared" si="4"/>
        <v>48004.816666666666</v>
      </c>
      <c r="J18" s="9">
        <f t="shared" si="5"/>
        <v>15324</v>
      </c>
      <c r="K18" s="8">
        <v>11</v>
      </c>
      <c r="L18" s="51">
        <v>507.5</v>
      </c>
      <c r="M18" s="6">
        <v>247</v>
      </c>
      <c r="N18" s="8">
        <v>7</v>
      </c>
      <c r="O18" s="51">
        <v>1791.45</v>
      </c>
      <c r="P18" s="6">
        <v>336</v>
      </c>
      <c r="Q18" s="8">
        <v>6</v>
      </c>
      <c r="R18" s="51">
        <v>2761.0833333333335</v>
      </c>
      <c r="S18" s="6">
        <v>1219</v>
      </c>
      <c r="T18" s="8">
        <v>9</v>
      </c>
      <c r="U18" s="51">
        <v>4255.3833333333332</v>
      </c>
      <c r="V18" s="6">
        <v>2223</v>
      </c>
      <c r="W18" s="8">
        <v>10</v>
      </c>
      <c r="X18" s="51">
        <v>38689.4</v>
      </c>
      <c r="Y18" s="6">
        <v>11299</v>
      </c>
    </row>
    <row r="19" spans="2:25" x14ac:dyDescent="0.3">
      <c r="B19" s="7" t="s">
        <v>9</v>
      </c>
      <c r="C19" s="15">
        <v>300</v>
      </c>
      <c r="D19" s="15">
        <v>302</v>
      </c>
      <c r="E19" s="5">
        <f t="shared" si="0"/>
        <v>10.4</v>
      </c>
      <c r="F19" s="43">
        <f t="shared" si="1"/>
        <v>4340.83</v>
      </c>
      <c r="G19" s="6">
        <f t="shared" si="2"/>
        <v>1954</v>
      </c>
      <c r="H19" s="8">
        <f t="shared" si="3"/>
        <v>52</v>
      </c>
      <c r="I19" s="44">
        <f t="shared" si="4"/>
        <v>21704.149999999998</v>
      </c>
      <c r="J19" s="9">
        <f t="shared" si="5"/>
        <v>9770</v>
      </c>
      <c r="K19" s="8">
        <v>9</v>
      </c>
      <c r="L19" s="51">
        <v>488.68333333333334</v>
      </c>
      <c r="M19" s="6">
        <v>255</v>
      </c>
      <c r="N19" s="8">
        <v>8</v>
      </c>
      <c r="O19" s="51">
        <v>4224.166666666667</v>
      </c>
      <c r="P19" s="6">
        <v>2287</v>
      </c>
      <c r="Q19" s="8">
        <v>16</v>
      </c>
      <c r="R19" s="51">
        <v>15711.85</v>
      </c>
      <c r="S19" s="6">
        <v>6806</v>
      </c>
      <c r="T19" s="8">
        <v>6</v>
      </c>
      <c r="U19" s="51">
        <v>207.36666666666667</v>
      </c>
      <c r="V19" s="6">
        <v>48</v>
      </c>
      <c r="W19" s="8">
        <v>13</v>
      </c>
      <c r="X19" s="51">
        <v>1072.0833333333333</v>
      </c>
      <c r="Y19" s="6">
        <v>374</v>
      </c>
    </row>
    <row r="20" spans="2:25" x14ac:dyDescent="0.3">
      <c r="B20" s="7" t="s">
        <v>19</v>
      </c>
      <c r="C20" s="15">
        <v>300</v>
      </c>
      <c r="D20" s="15">
        <v>303</v>
      </c>
      <c r="E20" s="5">
        <f t="shared" si="0"/>
        <v>2.6</v>
      </c>
      <c r="F20" s="43">
        <f t="shared" si="1"/>
        <v>2305.5233333333335</v>
      </c>
      <c r="G20" s="6">
        <f t="shared" si="2"/>
        <v>1291</v>
      </c>
      <c r="H20" s="8">
        <f t="shared" si="3"/>
        <v>13</v>
      </c>
      <c r="I20" s="44">
        <f t="shared" si="4"/>
        <v>11527.616666666667</v>
      </c>
      <c r="J20" s="9">
        <f t="shared" si="5"/>
        <v>6455</v>
      </c>
      <c r="K20" s="8">
        <v>0</v>
      </c>
      <c r="L20" s="51">
        <v>0</v>
      </c>
      <c r="M20" s="6">
        <v>0</v>
      </c>
      <c r="N20" s="8">
        <v>2</v>
      </c>
      <c r="O20" s="51">
        <v>1.25</v>
      </c>
      <c r="P20" s="6">
        <v>2</v>
      </c>
      <c r="Q20" s="8">
        <v>4</v>
      </c>
      <c r="R20" s="51">
        <v>35.35</v>
      </c>
      <c r="S20" s="6">
        <v>24</v>
      </c>
      <c r="T20" s="8">
        <v>0</v>
      </c>
      <c r="U20" s="51">
        <v>0</v>
      </c>
      <c r="V20" s="6">
        <v>0</v>
      </c>
      <c r="W20" s="8">
        <v>7</v>
      </c>
      <c r="X20" s="51">
        <v>11491.016666666666</v>
      </c>
      <c r="Y20" s="6">
        <v>6429</v>
      </c>
    </row>
    <row r="21" spans="2:25" x14ac:dyDescent="0.3">
      <c r="B21" s="7" t="s">
        <v>46</v>
      </c>
      <c r="C21" s="15">
        <v>300</v>
      </c>
      <c r="D21" s="15">
        <v>304</v>
      </c>
      <c r="E21" s="5">
        <f t="shared" si="0"/>
        <v>0</v>
      </c>
      <c r="F21" s="43">
        <f t="shared" si="1"/>
        <v>0</v>
      </c>
      <c r="G21" s="6">
        <f t="shared" si="2"/>
        <v>0</v>
      </c>
      <c r="H21" s="8">
        <f t="shared" si="3"/>
        <v>0</v>
      </c>
      <c r="I21" s="44">
        <f t="shared" si="4"/>
        <v>0</v>
      </c>
      <c r="J21" s="9">
        <f t="shared" si="5"/>
        <v>0</v>
      </c>
      <c r="K21" s="8">
        <v>0</v>
      </c>
      <c r="L21" s="51">
        <v>0</v>
      </c>
      <c r="M21" s="6">
        <v>0</v>
      </c>
      <c r="N21" s="8">
        <v>0</v>
      </c>
      <c r="O21" s="51">
        <v>0</v>
      </c>
      <c r="P21" s="6">
        <v>0</v>
      </c>
      <c r="Q21" s="8">
        <v>0</v>
      </c>
      <c r="R21" s="51">
        <v>0</v>
      </c>
      <c r="S21" s="6">
        <v>0</v>
      </c>
      <c r="T21" s="8">
        <v>0</v>
      </c>
      <c r="U21" s="51">
        <v>0</v>
      </c>
      <c r="V21" s="6">
        <v>0</v>
      </c>
      <c r="W21" s="8">
        <v>0</v>
      </c>
      <c r="X21" s="51">
        <v>0</v>
      </c>
      <c r="Y21" s="6">
        <v>0</v>
      </c>
    </row>
    <row r="22" spans="2:25" x14ac:dyDescent="0.3">
      <c r="B22" s="7" t="s">
        <v>32</v>
      </c>
      <c r="C22" s="15">
        <v>300</v>
      </c>
      <c r="D22" s="15">
        <v>305</v>
      </c>
      <c r="E22" s="5">
        <f t="shared" si="0"/>
        <v>0.2</v>
      </c>
      <c r="F22" s="43">
        <f t="shared" si="1"/>
        <v>0.3</v>
      </c>
      <c r="G22" s="6">
        <f t="shared" si="2"/>
        <v>0.2</v>
      </c>
      <c r="H22" s="8">
        <f t="shared" si="3"/>
        <v>1</v>
      </c>
      <c r="I22" s="44">
        <f t="shared" si="4"/>
        <v>1.5</v>
      </c>
      <c r="J22" s="9">
        <f t="shared" si="5"/>
        <v>1</v>
      </c>
      <c r="K22" s="8">
        <v>0</v>
      </c>
      <c r="L22" s="51">
        <v>0</v>
      </c>
      <c r="M22" s="6">
        <v>0</v>
      </c>
      <c r="N22" s="8">
        <v>0</v>
      </c>
      <c r="O22" s="51">
        <v>0</v>
      </c>
      <c r="P22" s="6">
        <v>0</v>
      </c>
      <c r="Q22" s="8">
        <v>1</v>
      </c>
      <c r="R22" s="51">
        <v>1.5</v>
      </c>
      <c r="S22" s="6">
        <v>1</v>
      </c>
      <c r="T22" s="8">
        <v>0</v>
      </c>
      <c r="U22" s="51">
        <v>0</v>
      </c>
      <c r="V22" s="6">
        <v>0</v>
      </c>
      <c r="W22" s="8">
        <v>0</v>
      </c>
      <c r="X22" s="51">
        <v>0</v>
      </c>
      <c r="Y22" s="6">
        <v>0</v>
      </c>
    </row>
    <row r="23" spans="2:25" x14ac:dyDescent="0.3">
      <c r="B23" s="7" t="s">
        <v>5</v>
      </c>
      <c r="C23" s="15">
        <v>400</v>
      </c>
      <c r="D23" s="15">
        <v>401</v>
      </c>
      <c r="E23" s="5">
        <f t="shared" si="0"/>
        <v>1.4</v>
      </c>
      <c r="F23" s="43">
        <f t="shared" si="1"/>
        <v>1811.5900000000001</v>
      </c>
      <c r="G23" s="6">
        <f t="shared" si="2"/>
        <v>1031.5999999999999</v>
      </c>
      <c r="H23" s="8">
        <f t="shared" si="3"/>
        <v>7</v>
      </c>
      <c r="I23" s="44">
        <f t="shared" si="4"/>
        <v>9057.9500000000007</v>
      </c>
      <c r="J23" s="9">
        <f t="shared" si="5"/>
        <v>5158</v>
      </c>
      <c r="K23" s="8">
        <v>2</v>
      </c>
      <c r="L23" s="51">
        <v>247</v>
      </c>
      <c r="M23" s="6">
        <v>48</v>
      </c>
      <c r="N23" s="8">
        <v>0</v>
      </c>
      <c r="O23" s="51">
        <v>0</v>
      </c>
      <c r="P23" s="6">
        <v>0</v>
      </c>
      <c r="Q23" s="8">
        <v>2</v>
      </c>
      <c r="R23" s="51">
        <v>142.66666666666666</v>
      </c>
      <c r="S23" s="6">
        <v>60</v>
      </c>
      <c r="T23" s="8">
        <v>2</v>
      </c>
      <c r="U23" s="51">
        <v>2.5499999999999998</v>
      </c>
      <c r="V23" s="6">
        <v>2</v>
      </c>
      <c r="W23" s="8">
        <v>1</v>
      </c>
      <c r="X23" s="51">
        <v>8665.7333333333336</v>
      </c>
      <c r="Y23" s="6">
        <v>5048</v>
      </c>
    </row>
    <row r="24" spans="2:25" x14ac:dyDescent="0.3">
      <c r="B24" s="7" t="s">
        <v>36</v>
      </c>
      <c r="C24" s="15">
        <v>500</v>
      </c>
      <c r="D24" s="15">
        <v>501</v>
      </c>
      <c r="E24" s="5">
        <f t="shared" si="0"/>
        <v>28.4</v>
      </c>
      <c r="F24" s="43">
        <f t="shared" si="1"/>
        <v>9571.6</v>
      </c>
      <c r="G24" s="6">
        <f t="shared" si="2"/>
        <v>8167.6</v>
      </c>
      <c r="H24" s="8">
        <f t="shared" si="3"/>
        <v>142</v>
      </c>
      <c r="I24" s="44">
        <f t="shared" si="4"/>
        <v>47858</v>
      </c>
      <c r="J24" s="9">
        <f t="shared" si="5"/>
        <v>40838</v>
      </c>
      <c r="K24" s="8">
        <v>29</v>
      </c>
      <c r="L24" s="51">
        <v>9965.9333333333325</v>
      </c>
      <c r="M24" s="6">
        <v>12082</v>
      </c>
      <c r="N24" s="8">
        <v>45</v>
      </c>
      <c r="O24" s="51">
        <v>6801.7</v>
      </c>
      <c r="P24" s="6">
        <v>9113</v>
      </c>
      <c r="Q24" s="8">
        <v>20</v>
      </c>
      <c r="R24" s="51">
        <v>6016.55</v>
      </c>
      <c r="S24" s="6">
        <v>3379</v>
      </c>
      <c r="T24" s="8">
        <v>31</v>
      </c>
      <c r="U24" s="51">
        <v>16355.166666666666</v>
      </c>
      <c r="V24" s="6">
        <v>9649</v>
      </c>
      <c r="W24" s="8">
        <v>17</v>
      </c>
      <c r="X24" s="51">
        <v>8718.65</v>
      </c>
      <c r="Y24" s="6">
        <v>6615</v>
      </c>
    </row>
    <row r="25" spans="2:25" x14ac:dyDescent="0.3">
      <c r="B25" s="7" t="s">
        <v>21</v>
      </c>
      <c r="C25" s="15">
        <v>500</v>
      </c>
      <c r="D25" s="15">
        <v>502</v>
      </c>
      <c r="E25" s="5">
        <f t="shared" si="0"/>
        <v>6.4</v>
      </c>
      <c r="F25" s="43">
        <f t="shared" si="1"/>
        <v>906.30333333333328</v>
      </c>
      <c r="G25" s="6">
        <f t="shared" si="2"/>
        <v>507.8</v>
      </c>
      <c r="H25" s="8">
        <f t="shared" si="3"/>
        <v>32</v>
      </c>
      <c r="I25" s="44">
        <f t="shared" si="4"/>
        <v>4531.5166666666664</v>
      </c>
      <c r="J25" s="9">
        <f t="shared" si="5"/>
        <v>2539</v>
      </c>
      <c r="K25" s="8">
        <v>1</v>
      </c>
      <c r="L25" s="51">
        <v>3</v>
      </c>
      <c r="M25" s="6">
        <v>1</v>
      </c>
      <c r="N25" s="8">
        <v>3</v>
      </c>
      <c r="O25" s="51">
        <v>27.516666666666666</v>
      </c>
      <c r="P25" s="6">
        <v>38</v>
      </c>
      <c r="Q25" s="8">
        <v>10</v>
      </c>
      <c r="R25" s="51">
        <v>123.23333333333333</v>
      </c>
      <c r="S25" s="6">
        <v>131</v>
      </c>
      <c r="T25" s="8">
        <v>12</v>
      </c>
      <c r="U25" s="51">
        <v>3729.35</v>
      </c>
      <c r="V25" s="6">
        <v>1943</v>
      </c>
      <c r="W25" s="8">
        <v>6</v>
      </c>
      <c r="X25" s="51">
        <v>648.41666666666663</v>
      </c>
      <c r="Y25" s="6">
        <v>426</v>
      </c>
    </row>
    <row r="26" spans="2:25" x14ac:dyDescent="0.3">
      <c r="B26" s="7" t="s">
        <v>49</v>
      </c>
      <c r="C26" s="15">
        <v>500</v>
      </c>
      <c r="D26" s="15">
        <v>503</v>
      </c>
      <c r="E26" s="5">
        <f t="shared" si="0"/>
        <v>8.6</v>
      </c>
      <c r="F26" s="43">
        <f t="shared" si="1"/>
        <v>1668.5433333333335</v>
      </c>
      <c r="G26" s="6">
        <f t="shared" si="2"/>
        <v>994.4</v>
      </c>
      <c r="H26" s="8">
        <f t="shared" si="3"/>
        <v>43</v>
      </c>
      <c r="I26" s="44">
        <f t="shared" si="4"/>
        <v>8342.7166666666672</v>
      </c>
      <c r="J26" s="9">
        <f t="shared" si="5"/>
        <v>4972</v>
      </c>
      <c r="K26" s="8">
        <v>6</v>
      </c>
      <c r="L26" s="51">
        <v>4366.45</v>
      </c>
      <c r="M26" s="6">
        <v>2924</v>
      </c>
      <c r="N26" s="8">
        <v>11</v>
      </c>
      <c r="O26" s="51">
        <v>608.48333333333335</v>
      </c>
      <c r="P26" s="6">
        <v>568</v>
      </c>
      <c r="Q26" s="8">
        <v>13</v>
      </c>
      <c r="R26" s="51">
        <v>712.7</v>
      </c>
      <c r="S26" s="6">
        <v>300</v>
      </c>
      <c r="T26" s="8">
        <v>4</v>
      </c>
      <c r="U26" s="51">
        <v>219.36666666666667</v>
      </c>
      <c r="V26" s="6">
        <v>93</v>
      </c>
      <c r="W26" s="8">
        <v>9</v>
      </c>
      <c r="X26" s="51">
        <v>2435.7166666666667</v>
      </c>
      <c r="Y26" s="6">
        <v>1087</v>
      </c>
    </row>
    <row r="27" spans="2:25" x14ac:dyDescent="0.3">
      <c r="B27" s="7" t="s">
        <v>25</v>
      </c>
      <c r="C27" s="15">
        <v>500</v>
      </c>
      <c r="D27" s="15">
        <v>504</v>
      </c>
      <c r="E27" s="5">
        <f t="shared" si="0"/>
        <v>3</v>
      </c>
      <c r="F27" s="43">
        <f t="shared" si="1"/>
        <v>65.836666666666673</v>
      </c>
      <c r="G27" s="6">
        <f t="shared" si="2"/>
        <v>43.4</v>
      </c>
      <c r="H27" s="8">
        <f t="shared" si="3"/>
        <v>15</v>
      </c>
      <c r="I27" s="44">
        <f t="shared" si="4"/>
        <v>329.18333333333334</v>
      </c>
      <c r="J27" s="9">
        <f t="shared" si="5"/>
        <v>217</v>
      </c>
      <c r="K27" s="8">
        <v>0</v>
      </c>
      <c r="L27" s="51">
        <v>0</v>
      </c>
      <c r="M27" s="6">
        <v>0</v>
      </c>
      <c r="N27" s="8">
        <v>6</v>
      </c>
      <c r="O27" s="51">
        <v>28.8</v>
      </c>
      <c r="P27" s="6">
        <v>35</v>
      </c>
      <c r="Q27" s="8">
        <v>1</v>
      </c>
      <c r="R27" s="51">
        <v>7</v>
      </c>
      <c r="S27" s="6">
        <v>7</v>
      </c>
      <c r="T27" s="8">
        <v>2</v>
      </c>
      <c r="U27" s="51">
        <v>12.7</v>
      </c>
      <c r="V27" s="6">
        <v>10</v>
      </c>
      <c r="W27" s="8">
        <v>6</v>
      </c>
      <c r="X27" s="51">
        <v>280.68333333333334</v>
      </c>
      <c r="Y27" s="6">
        <v>165</v>
      </c>
    </row>
    <row r="28" spans="2:25" x14ac:dyDescent="0.3">
      <c r="B28" s="7" t="s">
        <v>34</v>
      </c>
      <c r="C28" s="15">
        <v>500</v>
      </c>
      <c r="D28" s="15">
        <v>505</v>
      </c>
      <c r="E28" s="5">
        <f t="shared" si="0"/>
        <v>0.2</v>
      </c>
      <c r="F28" s="43">
        <f t="shared" si="1"/>
        <v>376.68</v>
      </c>
      <c r="G28" s="6">
        <f t="shared" si="2"/>
        <v>964.8</v>
      </c>
      <c r="H28" s="8">
        <f t="shared" si="3"/>
        <v>1</v>
      </c>
      <c r="I28" s="44">
        <f t="shared" si="4"/>
        <v>1883.4</v>
      </c>
      <c r="J28" s="9">
        <f t="shared" si="5"/>
        <v>4824</v>
      </c>
      <c r="K28" s="8">
        <v>0</v>
      </c>
      <c r="L28" s="51">
        <v>0</v>
      </c>
      <c r="M28" s="6">
        <v>0</v>
      </c>
      <c r="N28" s="8">
        <v>0</v>
      </c>
      <c r="O28" s="51">
        <v>0</v>
      </c>
      <c r="P28" s="6">
        <v>0</v>
      </c>
      <c r="Q28" s="8">
        <v>0</v>
      </c>
      <c r="R28" s="51">
        <v>0</v>
      </c>
      <c r="S28" s="6">
        <v>0</v>
      </c>
      <c r="T28" s="8">
        <v>1</v>
      </c>
      <c r="U28" s="51">
        <v>1883.4</v>
      </c>
      <c r="V28" s="6">
        <v>4824</v>
      </c>
      <c r="W28" s="8">
        <v>0</v>
      </c>
      <c r="X28" s="51">
        <v>0</v>
      </c>
      <c r="Y28" s="6">
        <v>0</v>
      </c>
    </row>
    <row r="29" spans="2:25" x14ac:dyDescent="0.3">
      <c r="B29" s="7" t="s">
        <v>7</v>
      </c>
      <c r="C29" s="15">
        <v>500</v>
      </c>
      <c r="D29" s="15">
        <v>506</v>
      </c>
      <c r="E29" s="5">
        <f t="shared" si="0"/>
        <v>1.6</v>
      </c>
      <c r="F29" s="43">
        <f t="shared" si="1"/>
        <v>911.5766666666666</v>
      </c>
      <c r="G29" s="6">
        <f t="shared" si="2"/>
        <v>143</v>
      </c>
      <c r="H29" s="8">
        <f t="shared" si="3"/>
        <v>8</v>
      </c>
      <c r="I29" s="44">
        <f t="shared" si="4"/>
        <v>4557.8833333333332</v>
      </c>
      <c r="J29" s="9">
        <f t="shared" si="5"/>
        <v>715</v>
      </c>
      <c r="K29" s="8">
        <v>1</v>
      </c>
      <c r="L29" s="51">
        <v>24.266666666666666</v>
      </c>
      <c r="M29" s="6">
        <v>7</v>
      </c>
      <c r="N29" s="8">
        <v>2</v>
      </c>
      <c r="O29" s="51">
        <v>20.100000000000001</v>
      </c>
      <c r="P29" s="6">
        <v>6</v>
      </c>
      <c r="Q29" s="8">
        <v>2</v>
      </c>
      <c r="R29" s="51">
        <v>7.833333333333333</v>
      </c>
      <c r="S29" s="6">
        <v>10</v>
      </c>
      <c r="T29" s="8">
        <v>1</v>
      </c>
      <c r="U29" s="51">
        <v>0.75</v>
      </c>
      <c r="V29" s="6">
        <v>1</v>
      </c>
      <c r="W29" s="8">
        <v>2</v>
      </c>
      <c r="X29" s="51">
        <v>4504.9333333333334</v>
      </c>
      <c r="Y29" s="6">
        <v>691</v>
      </c>
    </row>
    <row r="30" spans="2:25" x14ac:dyDescent="0.3">
      <c r="B30" s="7" t="s">
        <v>12</v>
      </c>
      <c r="C30" s="15">
        <v>600</v>
      </c>
      <c r="D30" s="15">
        <v>601</v>
      </c>
      <c r="E30" s="5">
        <f t="shared" si="0"/>
        <v>7</v>
      </c>
      <c r="F30" s="43">
        <f t="shared" si="1"/>
        <v>6976.4333333333325</v>
      </c>
      <c r="G30" s="6">
        <f t="shared" si="2"/>
        <v>5045.2</v>
      </c>
      <c r="H30" s="8">
        <f t="shared" si="3"/>
        <v>35</v>
      </c>
      <c r="I30" s="44">
        <f t="shared" si="4"/>
        <v>34882.166666666664</v>
      </c>
      <c r="J30" s="9">
        <f t="shared" si="5"/>
        <v>25226</v>
      </c>
      <c r="K30" s="8">
        <v>2</v>
      </c>
      <c r="L30" s="51">
        <v>13.333333333333334</v>
      </c>
      <c r="M30" s="6">
        <v>10</v>
      </c>
      <c r="N30" s="8">
        <v>11</v>
      </c>
      <c r="O30" s="51">
        <v>13186.183333333332</v>
      </c>
      <c r="P30" s="6">
        <v>8911</v>
      </c>
      <c r="Q30" s="8">
        <v>18</v>
      </c>
      <c r="R30" s="51">
        <v>17397.816666666666</v>
      </c>
      <c r="S30" s="6">
        <v>13875</v>
      </c>
      <c r="T30" s="8">
        <v>0</v>
      </c>
      <c r="U30" s="51">
        <v>0</v>
      </c>
      <c r="V30" s="6">
        <v>0</v>
      </c>
      <c r="W30" s="8">
        <v>4</v>
      </c>
      <c r="X30" s="51">
        <v>4284.833333333333</v>
      </c>
      <c r="Y30" s="6">
        <v>2430</v>
      </c>
    </row>
    <row r="31" spans="2:25" x14ac:dyDescent="0.3">
      <c r="B31" s="7" t="s">
        <v>51</v>
      </c>
      <c r="C31" s="15">
        <v>600</v>
      </c>
      <c r="D31" s="15">
        <v>602</v>
      </c>
      <c r="E31" s="5">
        <f t="shared" si="0"/>
        <v>0</v>
      </c>
      <c r="F31" s="43">
        <f t="shared" si="1"/>
        <v>0</v>
      </c>
      <c r="G31" s="6">
        <f t="shared" si="2"/>
        <v>0</v>
      </c>
      <c r="H31" s="8">
        <f t="shared" si="3"/>
        <v>0</v>
      </c>
      <c r="I31" s="44">
        <f t="shared" si="4"/>
        <v>0</v>
      </c>
      <c r="J31" s="9">
        <f t="shared" si="5"/>
        <v>0</v>
      </c>
      <c r="K31" s="8">
        <v>0</v>
      </c>
      <c r="L31" s="51">
        <v>0</v>
      </c>
      <c r="M31" s="6">
        <v>0</v>
      </c>
      <c r="N31" s="8">
        <v>0</v>
      </c>
      <c r="O31" s="51">
        <v>0</v>
      </c>
      <c r="P31" s="6">
        <v>0</v>
      </c>
      <c r="Q31" s="8">
        <v>0</v>
      </c>
      <c r="R31" s="51">
        <v>0</v>
      </c>
      <c r="S31" s="6">
        <v>0</v>
      </c>
      <c r="T31" s="8">
        <v>0</v>
      </c>
      <c r="U31" s="51">
        <v>0</v>
      </c>
      <c r="V31" s="6">
        <v>0</v>
      </c>
      <c r="W31" s="8">
        <v>0</v>
      </c>
      <c r="X31" s="51">
        <v>0</v>
      </c>
      <c r="Y31" s="6">
        <v>0</v>
      </c>
    </row>
    <row r="32" spans="2:25" x14ac:dyDescent="0.3">
      <c r="B32" s="7" t="s">
        <v>29</v>
      </c>
      <c r="C32" s="15">
        <v>600</v>
      </c>
      <c r="D32" s="15">
        <v>603</v>
      </c>
      <c r="E32" s="5">
        <f t="shared" si="0"/>
        <v>0.4</v>
      </c>
      <c r="F32" s="43">
        <f t="shared" si="1"/>
        <v>38.093333333333334</v>
      </c>
      <c r="G32" s="6">
        <f t="shared" si="2"/>
        <v>12.4</v>
      </c>
      <c r="H32" s="8">
        <f t="shared" si="3"/>
        <v>2</v>
      </c>
      <c r="I32" s="44">
        <f t="shared" si="4"/>
        <v>190.46666666666667</v>
      </c>
      <c r="J32" s="9">
        <f t="shared" si="5"/>
        <v>62</v>
      </c>
      <c r="K32" s="8">
        <v>0</v>
      </c>
      <c r="L32" s="51">
        <v>0</v>
      </c>
      <c r="M32" s="6">
        <v>0</v>
      </c>
      <c r="N32" s="8">
        <v>2</v>
      </c>
      <c r="O32" s="51">
        <v>190.46666666666667</v>
      </c>
      <c r="P32" s="6">
        <v>62</v>
      </c>
      <c r="Q32" s="8">
        <v>0</v>
      </c>
      <c r="R32" s="51">
        <v>0</v>
      </c>
      <c r="S32" s="6">
        <v>0</v>
      </c>
      <c r="T32" s="8">
        <v>0</v>
      </c>
      <c r="U32" s="51">
        <v>0</v>
      </c>
      <c r="V32" s="6">
        <v>0</v>
      </c>
      <c r="W32" s="8">
        <v>0</v>
      </c>
      <c r="X32" s="51">
        <v>0</v>
      </c>
      <c r="Y32" s="6">
        <v>0</v>
      </c>
    </row>
    <row r="33" spans="2:25" x14ac:dyDescent="0.3">
      <c r="B33" s="7" t="s">
        <v>17</v>
      </c>
      <c r="C33" s="15">
        <v>600</v>
      </c>
      <c r="D33" s="15">
        <v>604</v>
      </c>
      <c r="E33" s="5">
        <f t="shared" si="0"/>
        <v>0.8</v>
      </c>
      <c r="F33" s="43">
        <f t="shared" si="1"/>
        <v>11.37</v>
      </c>
      <c r="G33" s="6">
        <f t="shared" si="2"/>
        <v>5</v>
      </c>
      <c r="H33" s="8">
        <f t="shared" si="3"/>
        <v>4</v>
      </c>
      <c r="I33" s="44">
        <f t="shared" si="4"/>
        <v>56.849999999999994</v>
      </c>
      <c r="J33" s="9">
        <f t="shared" si="5"/>
        <v>25</v>
      </c>
      <c r="K33" s="8">
        <v>1</v>
      </c>
      <c r="L33" s="51">
        <v>2.5</v>
      </c>
      <c r="M33" s="6">
        <v>1</v>
      </c>
      <c r="N33" s="8">
        <v>2</v>
      </c>
      <c r="O33" s="51">
        <v>1.9166666666666667</v>
      </c>
      <c r="P33" s="6">
        <v>2</v>
      </c>
      <c r="Q33" s="8">
        <v>0</v>
      </c>
      <c r="R33" s="51">
        <v>0</v>
      </c>
      <c r="S33" s="6">
        <v>0</v>
      </c>
      <c r="T33" s="8">
        <v>1</v>
      </c>
      <c r="U33" s="51">
        <v>52.43333333333333</v>
      </c>
      <c r="V33" s="6">
        <v>22</v>
      </c>
      <c r="W33" s="8">
        <v>0</v>
      </c>
      <c r="X33" s="51">
        <v>0</v>
      </c>
      <c r="Y33" s="6">
        <v>0</v>
      </c>
    </row>
    <row r="34" spans="2:25" x14ac:dyDescent="0.3">
      <c r="B34" s="7" t="s">
        <v>28</v>
      </c>
      <c r="C34" s="15">
        <v>600</v>
      </c>
      <c r="D34" s="15">
        <v>605</v>
      </c>
      <c r="E34" s="5">
        <f t="shared" si="0"/>
        <v>0.8</v>
      </c>
      <c r="F34" s="43">
        <f t="shared" si="1"/>
        <v>887.56333333333328</v>
      </c>
      <c r="G34" s="6">
        <f t="shared" si="2"/>
        <v>869.6</v>
      </c>
      <c r="H34" s="8">
        <f t="shared" si="3"/>
        <v>4</v>
      </c>
      <c r="I34" s="44">
        <f t="shared" si="4"/>
        <v>4437.8166666666666</v>
      </c>
      <c r="J34" s="9">
        <f t="shared" si="5"/>
        <v>4348</v>
      </c>
      <c r="K34" s="8">
        <v>0</v>
      </c>
      <c r="L34" s="51">
        <v>0</v>
      </c>
      <c r="M34" s="6">
        <v>0</v>
      </c>
      <c r="N34" s="8">
        <v>1</v>
      </c>
      <c r="O34" s="51">
        <v>23.516666666666666</v>
      </c>
      <c r="P34" s="6">
        <v>17</v>
      </c>
      <c r="Q34" s="8">
        <v>0</v>
      </c>
      <c r="R34" s="51">
        <v>0</v>
      </c>
      <c r="S34" s="6">
        <v>0</v>
      </c>
      <c r="T34" s="8">
        <v>1</v>
      </c>
      <c r="U34" s="51">
        <v>222.66666666666666</v>
      </c>
      <c r="V34" s="6">
        <v>167</v>
      </c>
      <c r="W34" s="8">
        <v>2</v>
      </c>
      <c r="X34" s="51">
        <v>4191.6333333333332</v>
      </c>
      <c r="Y34" s="6">
        <v>4164</v>
      </c>
    </row>
    <row r="35" spans="2:25" x14ac:dyDescent="0.3">
      <c r="B35" s="7" t="s">
        <v>53</v>
      </c>
      <c r="C35" s="15">
        <v>700</v>
      </c>
      <c r="D35" s="15">
        <v>701</v>
      </c>
      <c r="E35" s="5">
        <f t="shared" si="0"/>
        <v>0</v>
      </c>
      <c r="F35" s="43">
        <f t="shared" si="1"/>
        <v>0</v>
      </c>
      <c r="G35" s="6">
        <f t="shared" si="2"/>
        <v>0</v>
      </c>
      <c r="H35" s="8">
        <f t="shared" si="3"/>
        <v>0</v>
      </c>
      <c r="I35" s="44">
        <f t="shared" si="4"/>
        <v>0</v>
      </c>
      <c r="J35" s="9">
        <f t="shared" si="5"/>
        <v>0</v>
      </c>
      <c r="K35" s="8">
        <v>0</v>
      </c>
      <c r="L35" s="51">
        <v>0</v>
      </c>
      <c r="M35" s="6">
        <v>0</v>
      </c>
      <c r="N35" s="8">
        <v>0</v>
      </c>
      <c r="O35" s="51">
        <v>0</v>
      </c>
      <c r="P35" s="6">
        <v>0</v>
      </c>
      <c r="Q35" s="8">
        <v>0</v>
      </c>
      <c r="R35" s="51">
        <v>0</v>
      </c>
      <c r="S35" s="6">
        <v>0</v>
      </c>
      <c r="T35" s="8">
        <v>0</v>
      </c>
      <c r="U35" s="51">
        <v>0</v>
      </c>
      <c r="V35" s="6">
        <v>0</v>
      </c>
      <c r="W35" s="8">
        <v>0</v>
      </c>
      <c r="X35" s="51">
        <v>0</v>
      </c>
      <c r="Y35" s="6">
        <v>0</v>
      </c>
    </row>
    <row r="36" spans="2:25" x14ac:dyDescent="0.3">
      <c r="B36" s="7" t="s">
        <v>54</v>
      </c>
      <c r="C36" s="15">
        <v>700</v>
      </c>
      <c r="D36" s="15">
        <v>702</v>
      </c>
      <c r="E36" s="5">
        <f t="shared" ref="E36:E60" si="6">AVERAGE(K36,N36,Q36,T36,W36)</f>
        <v>0</v>
      </c>
      <c r="F36" s="43">
        <f t="shared" ref="F36:F60" si="7">AVERAGE(L36,O36,R36,U36,X36)</f>
        <v>0</v>
      </c>
      <c r="G36" s="6">
        <f t="shared" ref="G36:G60" si="8">AVERAGE(M36,P36,S36,V36,Y36)</f>
        <v>0</v>
      </c>
      <c r="H36" s="8">
        <f t="shared" ref="H36:H60" si="9">SUM(K36,N36,Q36,T36,W36)</f>
        <v>0</v>
      </c>
      <c r="I36" s="44">
        <f t="shared" ref="I36:I60" si="10">SUM(L36,O36,R36,U36,X36)</f>
        <v>0</v>
      </c>
      <c r="J36" s="9">
        <f t="shared" ref="J36:J60" si="11">SUM(M36,P36,S36,V36,Y36)</f>
        <v>0</v>
      </c>
      <c r="K36" s="8">
        <v>0</v>
      </c>
      <c r="L36" s="51">
        <v>0</v>
      </c>
      <c r="M36" s="6">
        <v>0</v>
      </c>
      <c r="N36" s="8">
        <v>0</v>
      </c>
      <c r="O36" s="51">
        <v>0</v>
      </c>
      <c r="P36" s="6">
        <v>0</v>
      </c>
      <c r="Q36" s="8">
        <v>0</v>
      </c>
      <c r="R36" s="51">
        <v>0</v>
      </c>
      <c r="S36" s="6">
        <v>0</v>
      </c>
      <c r="T36" s="8">
        <v>0</v>
      </c>
      <c r="U36" s="51">
        <v>0</v>
      </c>
      <c r="V36" s="6">
        <v>0</v>
      </c>
      <c r="W36" s="8">
        <v>0</v>
      </c>
      <c r="X36" s="51">
        <v>0</v>
      </c>
      <c r="Y36" s="6">
        <v>0</v>
      </c>
    </row>
    <row r="37" spans="2:25" x14ac:dyDescent="0.3">
      <c r="B37" s="7" t="s">
        <v>16</v>
      </c>
      <c r="C37" s="15">
        <v>700</v>
      </c>
      <c r="D37" s="15">
        <v>703</v>
      </c>
      <c r="E37" s="5">
        <f t="shared" si="6"/>
        <v>1</v>
      </c>
      <c r="F37" s="43">
        <f t="shared" si="7"/>
        <v>13.290000000000001</v>
      </c>
      <c r="G37" s="6">
        <f t="shared" si="8"/>
        <v>4</v>
      </c>
      <c r="H37" s="8">
        <f t="shared" si="9"/>
        <v>5</v>
      </c>
      <c r="I37" s="44">
        <f t="shared" si="10"/>
        <v>66.45</v>
      </c>
      <c r="J37" s="9">
        <f t="shared" si="11"/>
        <v>20</v>
      </c>
      <c r="K37" s="8">
        <v>1</v>
      </c>
      <c r="L37" s="51">
        <v>5.25</v>
      </c>
      <c r="M37" s="6">
        <v>1</v>
      </c>
      <c r="N37" s="8">
        <v>0</v>
      </c>
      <c r="O37" s="51">
        <v>0</v>
      </c>
      <c r="P37" s="6">
        <v>0</v>
      </c>
      <c r="Q37" s="8">
        <v>3</v>
      </c>
      <c r="R37" s="51">
        <v>3.0666666666666669</v>
      </c>
      <c r="S37" s="6">
        <v>3</v>
      </c>
      <c r="T37" s="8">
        <v>1</v>
      </c>
      <c r="U37" s="51">
        <v>58.133333333333333</v>
      </c>
      <c r="V37" s="6">
        <v>16</v>
      </c>
      <c r="W37" s="8">
        <v>0</v>
      </c>
      <c r="X37" s="51">
        <v>0</v>
      </c>
      <c r="Y37" s="6">
        <v>0</v>
      </c>
    </row>
    <row r="38" spans="2:25" x14ac:dyDescent="0.3">
      <c r="B38" s="7" t="s">
        <v>55</v>
      </c>
      <c r="C38" s="15">
        <v>700</v>
      </c>
      <c r="D38" s="15">
        <v>704</v>
      </c>
      <c r="E38" s="5">
        <f t="shared" si="6"/>
        <v>0</v>
      </c>
      <c r="F38" s="43">
        <f t="shared" si="7"/>
        <v>0</v>
      </c>
      <c r="G38" s="6">
        <f t="shared" si="8"/>
        <v>0</v>
      </c>
      <c r="H38" s="8">
        <f t="shared" si="9"/>
        <v>0</v>
      </c>
      <c r="I38" s="44">
        <f t="shared" si="10"/>
        <v>0</v>
      </c>
      <c r="J38" s="9">
        <f t="shared" si="11"/>
        <v>0</v>
      </c>
      <c r="K38" s="8">
        <v>0</v>
      </c>
      <c r="L38" s="51">
        <v>0</v>
      </c>
      <c r="M38" s="6">
        <v>0</v>
      </c>
      <c r="N38" s="8">
        <v>0</v>
      </c>
      <c r="O38" s="51">
        <v>0</v>
      </c>
      <c r="P38" s="6">
        <v>0</v>
      </c>
      <c r="Q38" s="8">
        <v>0</v>
      </c>
      <c r="R38" s="51">
        <v>0</v>
      </c>
      <c r="S38" s="6">
        <v>0</v>
      </c>
      <c r="T38" s="8">
        <v>0</v>
      </c>
      <c r="U38" s="51">
        <v>0</v>
      </c>
      <c r="V38" s="6">
        <v>0</v>
      </c>
      <c r="W38" s="8">
        <v>0</v>
      </c>
      <c r="X38" s="51">
        <v>0</v>
      </c>
      <c r="Y38" s="6">
        <v>0</v>
      </c>
    </row>
    <row r="39" spans="2:25" x14ac:dyDescent="0.3">
      <c r="B39" s="7" t="s">
        <v>56</v>
      </c>
      <c r="C39" s="15">
        <v>700</v>
      </c>
      <c r="D39" s="15">
        <v>705</v>
      </c>
      <c r="E39" s="5">
        <f t="shared" si="6"/>
        <v>0</v>
      </c>
      <c r="F39" s="43">
        <f t="shared" si="7"/>
        <v>0</v>
      </c>
      <c r="G39" s="6">
        <f t="shared" si="8"/>
        <v>0</v>
      </c>
      <c r="H39" s="8">
        <f t="shared" si="9"/>
        <v>0</v>
      </c>
      <c r="I39" s="44">
        <f t="shared" si="10"/>
        <v>0</v>
      </c>
      <c r="J39" s="9">
        <f t="shared" si="11"/>
        <v>0</v>
      </c>
      <c r="K39" s="8">
        <v>0</v>
      </c>
      <c r="L39" s="51">
        <v>0</v>
      </c>
      <c r="M39" s="6">
        <v>0</v>
      </c>
      <c r="N39" s="8">
        <v>0</v>
      </c>
      <c r="O39" s="51">
        <v>0</v>
      </c>
      <c r="P39" s="6">
        <v>0</v>
      </c>
      <c r="Q39" s="8">
        <v>0</v>
      </c>
      <c r="R39" s="51">
        <v>0</v>
      </c>
      <c r="S39" s="6">
        <v>0</v>
      </c>
      <c r="T39" s="8">
        <v>0</v>
      </c>
      <c r="U39" s="51">
        <v>0</v>
      </c>
      <c r="V39" s="6">
        <v>0</v>
      </c>
      <c r="W39" s="8">
        <v>0</v>
      </c>
      <c r="X39" s="51">
        <v>0</v>
      </c>
      <c r="Y39" s="6">
        <v>0</v>
      </c>
    </row>
    <row r="40" spans="2:25" x14ac:dyDescent="0.3">
      <c r="B40" s="7" t="s">
        <v>57</v>
      </c>
      <c r="C40" s="15">
        <v>700</v>
      </c>
      <c r="D40" s="15">
        <v>706</v>
      </c>
      <c r="E40" s="5">
        <f t="shared" si="6"/>
        <v>0</v>
      </c>
      <c r="F40" s="43">
        <f t="shared" si="7"/>
        <v>0</v>
      </c>
      <c r="G40" s="6">
        <f t="shared" si="8"/>
        <v>0</v>
      </c>
      <c r="H40" s="8">
        <f t="shared" si="9"/>
        <v>0</v>
      </c>
      <c r="I40" s="44">
        <f t="shared" si="10"/>
        <v>0</v>
      </c>
      <c r="J40" s="9">
        <f t="shared" si="11"/>
        <v>0</v>
      </c>
      <c r="K40" s="8">
        <v>0</v>
      </c>
      <c r="L40" s="51">
        <v>0</v>
      </c>
      <c r="M40" s="6">
        <v>0</v>
      </c>
      <c r="N40" s="8">
        <v>0</v>
      </c>
      <c r="O40" s="51">
        <v>0</v>
      </c>
      <c r="P40" s="6">
        <v>0</v>
      </c>
      <c r="Q40" s="8">
        <v>0</v>
      </c>
      <c r="R40" s="51">
        <v>0</v>
      </c>
      <c r="S40" s="6">
        <v>0</v>
      </c>
      <c r="T40" s="8">
        <v>0</v>
      </c>
      <c r="U40" s="51">
        <v>0</v>
      </c>
      <c r="V40" s="6">
        <v>0</v>
      </c>
      <c r="W40" s="8">
        <v>0</v>
      </c>
      <c r="X40" s="51">
        <v>0</v>
      </c>
      <c r="Y40" s="6">
        <v>0</v>
      </c>
    </row>
    <row r="41" spans="2:25" x14ac:dyDescent="0.3">
      <c r="B41" s="7" t="s">
        <v>23</v>
      </c>
      <c r="C41" s="15">
        <v>800</v>
      </c>
      <c r="D41" s="15">
        <v>801</v>
      </c>
      <c r="E41" s="5">
        <f t="shared" si="6"/>
        <v>0.4</v>
      </c>
      <c r="F41" s="43">
        <f t="shared" si="7"/>
        <v>26.533333333333339</v>
      </c>
      <c r="G41" s="6">
        <f t="shared" si="8"/>
        <v>34.4</v>
      </c>
      <c r="H41" s="8">
        <f t="shared" si="9"/>
        <v>2</v>
      </c>
      <c r="I41" s="44">
        <f t="shared" si="10"/>
        <v>132.66666666666669</v>
      </c>
      <c r="J41" s="9">
        <f t="shared" si="11"/>
        <v>172</v>
      </c>
      <c r="K41" s="8">
        <v>0</v>
      </c>
      <c r="L41" s="51">
        <v>0</v>
      </c>
      <c r="M41" s="6">
        <v>0</v>
      </c>
      <c r="N41" s="8">
        <v>1</v>
      </c>
      <c r="O41" s="51">
        <v>46.5</v>
      </c>
      <c r="P41" s="6">
        <v>62</v>
      </c>
      <c r="Q41" s="8">
        <v>1</v>
      </c>
      <c r="R41" s="51">
        <v>86.166666666666671</v>
      </c>
      <c r="S41" s="6">
        <v>110</v>
      </c>
      <c r="T41" s="8">
        <v>0</v>
      </c>
      <c r="U41" s="51">
        <v>0</v>
      </c>
      <c r="V41" s="6">
        <v>0</v>
      </c>
      <c r="W41" s="8">
        <v>0</v>
      </c>
      <c r="X41" s="51">
        <v>0</v>
      </c>
      <c r="Y41" s="6">
        <v>0</v>
      </c>
    </row>
    <row r="42" spans="2:25" x14ac:dyDescent="0.3">
      <c r="B42" s="7" t="s">
        <v>59</v>
      </c>
      <c r="C42" s="15">
        <v>800</v>
      </c>
      <c r="D42" s="15">
        <v>802</v>
      </c>
      <c r="E42" s="5">
        <f t="shared" si="6"/>
        <v>0</v>
      </c>
      <c r="F42" s="43">
        <f t="shared" si="7"/>
        <v>0</v>
      </c>
      <c r="G42" s="6">
        <f t="shared" si="8"/>
        <v>0</v>
      </c>
      <c r="H42" s="8">
        <f t="shared" si="9"/>
        <v>0</v>
      </c>
      <c r="I42" s="44">
        <f t="shared" si="10"/>
        <v>0</v>
      </c>
      <c r="J42" s="9">
        <f t="shared" si="11"/>
        <v>0</v>
      </c>
      <c r="K42" s="8">
        <v>0</v>
      </c>
      <c r="L42" s="51">
        <v>0</v>
      </c>
      <c r="M42" s="6">
        <v>0</v>
      </c>
      <c r="N42" s="8">
        <v>0</v>
      </c>
      <c r="O42" s="51">
        <v>0</v>
      </c>
      <c r="P42" s="6">
        <v>0</v>
      </c>
      <c r="Q42" s="8">
        <v>0</v>
      </c>
      <c r="R42" s="51">
        <v>0</v>
      </c>
      <c r="S42" s="6">
        <v>0</v>
      </c>
      <c r="T42" s="8">
        <v>0</v>
      </c>
      <c r="U42" s="51">
        <v>0</v>
      </c>
      <c r="V42" s="6">
        <v>0</v>
      </c>
      <c r="W42" s="8">
        <v>0</v>
      </c>
      <c r="X42" s="51">
        <v>0</v>
      </c>
      <c r="Y42" s="6">
        <v>0</v>
      </c>
    </row>
    <row r="43" spans="2:25" x14ac:dyDescent="0.3">
      <c r="B43" s="7" t="s">
        <v>60</v>
      </c>
      <c r="C43" s="15">
        <v>800</v>
      </c>
      <c r="D43" s="15">
        <v>803</v>
      </c>
      <c r="E43" s="5">
        <f t="shared" si="6"/>
        <v>0</v>
      </c>
      <c r="F43" s="43">
        <f t="shared" si="7"/>
        <v>0</v>
      </c>
      <c r="G43" s="6">
        <f t="shared" si="8"/>
        <v>0</v>
      </c>
      <c r="H43" s="8">
        <f t="shared" si="9"/>
        <v>0</v>
      </c>
      <c r="I43" s="44">
        <f t="shared" si="10"/>
        <v>0</v>
      </c>
      <c r="J43" s="9">
        <f t="shared" si="11"/>
        <v>0</v>
      </c>
      <c r="K43" s="8">
        <v>0</v>
      </c>
      <c r="L43" s="51">
        <v>0</v>
      </c>
      <c r="M43" s="6">
        <v>0</v>
      </c>
      <c r="N43" s="8">
        <v>0</v>
      </c>
      <c r="O43" s="51">
        <v>0</v>
      </c>
      <c r="P43" s="6">
        <v>0</v>
      </c>
      <c r="Q43" s="8">
        <v>0</v>
      </c>
      <c r="R43" s="51">
        <v>0</v>
      </c>
      <c r="S43" s="6">
        <v>0</v>
      </c>
      <c r="T43" s="8">
        <v>0</v>
      </c>
      <c r="U43" s="51">
        <v>0</v>
      </c>
      <c r="V43" s="6">
        <v>0</v>
      </c>
      <c r="W43" s="8">
        <v>0</v>
      </c>
      <c r="X43" s="51">
        <v>0</v>
      </c>
      <c r="Y43" s="6">
        <v>0</v>
      </c>
    </row>
    <row r="44" spans="2:25" x14ac:dyDescent="0.3">
      <c r="B44" s="7" t="s">
        <v>61</v>
      </c>
      <c r="C44" s="15">
        <v>800</v>
      </c>
      <c r="D44" s="15">
        <v>804</v>
      </c>
      <c r="E44" s="5">
        <f t="shared" si="6"/>
        <v>0</v>
      </c>
      <c r="F44" s="43">
        <f t="shared" si="7"/>
        <v>0</v>
      </c>
      <c r="G44" s="6">
        <f t="shared" si="8"/>
        <v>0</v>
      </c>
      <c r="H44" s="8">
        <f t="shared" si="9"/>
        <v>0</v>
      </c>
      <c r="I44" s="44">
        <f t="shared" si="10"/>
        <v>0</v>
      </c>
      <c r="J44" s="9">
        <f t="shared" si="11"/>
        <v>0</v>
      </c>
      <c r="K44" s="8">
        <v>0</v>
      </c>
      <c r="L44" s="51">
        <v>0</v>
      </c>
      <c r="M44" s="6">
        <v>0</v>
      </c>
      <c r="N44" s="8">
        <v>0</v>
      </c>
      <c r="O44" s="51">
        <v>0</v>
      </c>
      <c r="P44" s="6">
        <v>0</v>
      </c>
      <c r="Q44" s="8">
        <v>0</v>
      </c>
      <c r="R44" s="51">
        <v>0</v>
      </c>
      <c r="S44" s="6">
        <v>0</v>
      </c>
      <c r="T44" s="8">
        <v>0</v>
      </c>
      <c r="U44" s="51">
        <v>0</v>
      </c>
      <c r="V44" s="6">
        <v>0</v>
      </c>
      <c r="W44" s="8">
        <v>0</v>
      </c>
      <c r="X44" s="51">
        <v>0</v>
      </c>
      <c r="Y44" s="6">
        <v>0</v>
      </c>
    </row>
    <row r="45" spans="2:25" x14ac:dyDescent="0.3">
      <c r="B45" s="7" t="s">
        <v>62</v>
      </c>
      <c r="C45" s="15">
        <v>800</v>
      </c>
      <c r="D45" s="15">
        <v>805</v>
      </c>
      <c r="E45" s="5">
        <f t="shared" si="6"/>
        <v>0</v>
      </c>
      <c r="F45" s="43">
        <f t="shared" si="7"/>
        <v>0</v>
      </c>
      <c r="G45" s="6">
        <f t="shared" si="8"/>
        <v>0</v>
      </c>
      <c r="H45" s="8">
        <f t="shared" si="9"/>
        <v>0</v>
      </c>
      <c r="I45" s="44">
        <f t="shared" si="10"/>
        <v>0</v>
      </c>
      <c r="J45" s="9">
        <f t="shared" si="11"/>
        <v>0</v>
      </c>
      <c r="K45" s="8">
        <v>0</v>
      </c>
      <c r="L45" s="51">
        <v>0</v>
      </c>
      <c r="M45" s="6">
        <v>0</v>
      </c>
      <c r="N45" s="8">
        <v>0</v>
      </c>
      <c r="O45" s="51">
        <v>0</v>
      </c>
      <c r="P45" s="6">
        <v>0</v>
      </c>
      <c r="Q45" s="8">
        <v>0</v>
      </c>
      <c r="R45" s="51">
        <v>0</v>
      </c>
      <c r="S45" s="6">
        <v>0</v>
      </c>
      <c r="T45" s="8">
        <v>0</v>
      </c>
      <c r="U45" s="51">
        <v>0</v>
      </c>
      <c r="V45" s="6">
        <v>0</v>
      </c>
      <c r="W45" s="8">
        <v>0</v>
      </c>
      <c r="X45" s="51">
        <v>0</v>
      </c>
      <c r="Y45" s="6">
        <v>0</v>
      </c>
    </row>
    <row r="46" spans="2:25" x14ac:dyDescent="0.3">
      <c r="B46" s="7" t="s">
        <v>63</v>
      </c>
      <c r="C46" s="15">
        <v>800</v>
      </c>
      <c r="D46" s="15">
        <v>806</v>
      </c>
      <c r="E46" s="5">
        <f t="shared" si="6"/>
        <v>0</v>
      </c>
      <c r="F46" s="43">
        <f t="shared" si="7"/>
        <v>0</v>
      </c>
      <c r="G46" s="6">
        <f t="shared" si="8"/>
        <v>0</v>
      </c>
      <c r="H46" s="8">
        <f t="shared" si="9"/>
        <v>0</v>
      </c>
      <c r="I46" s="44">
        <f t="shared" si="10"/>
        <v>0</v>
      </c>
      <c r="J46" s="9">
        <f t="shared" si="11"/>
        <v>0</v>
      </c>
      <c r="K46" s="8">
        <v>0</v>
      </c>
      <c r="L46" s="51">
        <v>0</v>
      </c>
      <c r="M46" s="6">
        <v>0</v>
      </c>
      <c r="N46" s="8">
        <v>0</v>
      </c>
      <c r="O46" s="51">
        <v>0</v>
      </c>
      <c r="P46" s="6">
        <v>0</v>
      </c>
      <c r="Q46" s="8">
        <v>0</v>
      </c>
      <c r="R46" s="51">
        <v>0</v>
      </c>
      <c r="S46" s="6">
        <v>0</v>
      </c>
      <c r="T46" s="8">
        <v>0</v>
      </c>
      <c r="U46" s="51">
        <v>0</v>
      </c>
      <c r="V46" s="6">
        <v>0</v>
      </c>
      <c r="W46" s="8">
        <v>0</v>
      </c>
      <c r="X46" s="51">
        <v>0</v>
      </c>
      <c r="Y46" s="6">
        <v>0</v>
      </c>
    </row>
    <row r="47" spans="2:25" x14ac:dyDescent="0.3">
      <c r="B47" s="7" t="s">
        <v>64</v>
      </c>
      <c r="C47" s="15">
        <v>800</v>
      </c>
      <c r="D47" s="15">
        <v>807</v>
      </c>
      <c r="E47" s="5">
        <f t="shared" si="6"/>
        <v>0.2</v>
      </c>
      <c r="F47" s="43">
        <f t="shared" si="7"/>
        <v>13.919999999999998</v>
      </c>
      <c r="G47" s="6">
        <f t="shared" si="8"/>
        <v>14.4</v>
      </c>
      <c r="H47" s="8">
        <f t="shared" si="9"/>
        <v>1</v>
      </c>
      <c r="I47" s="44">
        <f t="shared" si="10"/>
        <v>69.599999999999994</v>
      </c>
      <c r="J47" s="9">
        <f t="shared" si="11"/>
        <v>72</v>
      </c>
      <c r="K47" s="8">
        <v>0</v>
      </c>
      <c r="L47" s="51">
        <v>0</v>
      </c>
      <c r="M47" s="6">
        <v>0</v>
      </c>
      <c r="N47" s="8">
        <v>1</v>
      </c>
      <c r="O47" s="51">
        <v>69.599999999999994</v>
      </c>
      <c r="P47" s="6">
        <v>72</v>
      </c>
      <c r="Q47" s="8">
        <v>0</v>
      </c>
      <c r="R47" s="51">
        <v>0</v>
      </c>
      <c r="S47" s="6">
        <v>0</v>
      </c>
      <c r="T47" s="8">
        <v>0</v>
      </c>
      <c r="U47" s="51">
        <v>0</v>
      </c>
      <c r="V47" s="6">
        <v>0</v>
      </c>
      <c r="W47" s="8">
        <v>0</v>
      </c>
      <c r="X47" s="51">
        <v>0</v>
      </c>
      <c r="Y47" s="6">
        <v>0</v>
      </c>
    </row>
    <row r="48" spans="2:25" x14ac:dyDescent="0.3">
      <c r="B48" s="7" t="s">
        <v>24</v>
      </c>
      <c r="C48" s="15">
        <v>800</v>
      </c>
      <c r="D48" s="15">
        <v>808</v>
      </c>
      <c r="E48" s="5">
        <f t="shared" si="6"/>
        <v>0.4</v>
      </c>
      <c r="F48" s="43">
        <f t="shared" si="7"/>
        <v>21.396666666666668</v>
      </c>
      <c r="G48" s="6">
        <f t="shared" si="8"/>
        <v>12.4</v>
      </c>
      <c r="H48" s="8">
        <f t="shared" si="9"/>
        <v>2</v>
      </c>
      <c r="I48" s="44">
        <f t="shared" si="10"/>
        <v>106.98333333333333</v>
      </c>
      <c r="J48" s="9">
        <f t="shared" si="11"/>
        <v>62</v>
      </c>
      <c r="K48" s="8">
        <v>0</v>
      </c>
      <c r="L48" s="51">
        <v>0</v>
      </c>
      <c r="M48" s="6">
        <v>0</v>
      </c>
      <c r="N48" s="8">
        <v>2</v>
      </c>
      <c r="O48" s="51">
        <v>106.98333333333333</v>
      </c>
      <c r="P48" s="6">
        <v>62</v>
      </c>
      <c r="Q48" s="8">
        <v>0</v>
      </c>
      <c r="R48" s="51">
        <v>0</v>
      </c>
      <c r="S48" s="6">
        <v>0</v>
      </c>
      <c r="T48" s="8">
        <v>0</v>
      </c>
      <c r="U48" s="51">
        <v>0</v>
      </c>
      <c r="V48" s="6">
        <v>0</v>
      </c>
      <c r="W48" s="8">
        <v>0</v>
      </c>
      <c r="X48" s="51">
        <v>0</v>
      </c>
      <c r="Y48" s="6">
        <v>0</v>
      </c>
    </row>
    <row r="49" spans="2:25" x14ac:dyDescent="0.3">
      <c r="B49" s="7" t="s">
        <v>35</v>
      </c>
      <c r="C49" s="15">
        <v>900</v>
      </c>
      <c r="D49" s="15">
        <v>901</v>
      </c>
      <c r="E49" s="5">
        <f t="shared" si="6"/>
        <v>29.6</v>
      </c>
      <c r="F49" s="43">
        <f t="shared" si="7"/>
        <v>9794.5466666666671</v>
      </c>
      <c r="G49" s="6">
        <f t="shared" si="8"/>
        <v>4708.3999999999996</v>
      </c>
      <c r="H49" s="8">
        <f t="shared" si="9"/>
        <v>148</v>
      </c>
      <c r="I49" s="44">
        <f t="shared" si="10"/>
        <v>48972.733333333337</v>
      </c>
      <c r="J49" s="9">
        <f t="shared" si="11"/>
        <v>23542</v>
      </c>
      <c r="K49" s="8">
        <v>47</v>
      </c>
      <c r="L49" s="51">
        <v>2708.3</v>
      </c>
      <c r="M49" s="6">
        <v>2227</v>
      </c>
      <c r="N49" s="8">
        <v>29</v>
      </c>
      <c r="O49" s="51">
        <v>9618.65</v>
      </c>
      <c r="P49" s="6">
        <v>6684</v>
      </c>
      <c r="Q49" s="8">
        <v>31</v>
      </c>
      <c r="R49" s="51">
        <v>22307.216666666667</v>
      </c>
      <c r="S49" s="6">
        <v>5569</v>
      </c>
      <c r="T49" s="8">
        <v>20</v>
      </c>
      <c r="U49" s="51">
        <v>11184.916666666666</v>
      </c>
      <c r="V49" s="6">
        <v>6831</v>
      </c>
      <c r="W49" s="8">
        <v>21</v>
      </c>
      <c r="X49" s="51">
        <v>3153.65</v>
      </c>
      <c r="Y49" s="6">
        <v>2231</v>
      </c>
    </row>
    <row r="50" spans="2:25" x14ac:dyDescent="0.3">
      <c r="B50" s="7" t="s">
        <v>4</v>
      </c>
      <c r="C50" s="15">
        <v>900</v>
      </c>
      <c r="D50" s="15">
        <v>902</v>
      </c>
      <c r="E50" s="5">
        <f t="shared" si="6"/>
        <v>7.6</v>
      </c>
      <c r="F50" s="43">
        <f t="shared" si="7"/>
        <v>9035.1833333333343</v>
      </c>
      <c r="G50" s="6">
        <f t="shared" si="8"/>
        <v>3097</v>
      </c>
      <c r="H50" s="8">
        <f t="shared" si="9"/>
        <v>38</v>
      </c>
      <c r="I50" s="44">
        <f t="shared" si="10"/>
        <v>45175.916666666672</v>
      </c>
      <c r="J50" s="9">
        <f t="shared" si="11"/>
        <v>15485</v>
      </c>
      <c r="K50" s="8">
        <v>9</v>
      </c>
      <c r="L50" s="51">
        <v>8062.85</v>
      </c>
      <c r="M50" s="6">
        <v>883</v>
      </c>
      <c r="N50" s="8">
        <v>8</v>
      </c>
      <c r="O50" s="51">
        <v>230.2</v>
      </c>
      <c r="P50" s="6">
        <v>111</v>
      </c>
      <c r="Q50" s="8">
        <v>8</v>
      </c>
      <c r="R50" s="51">
        <v>3219.1</v>
      </c>
      <c r="S50" s="6">
        <v>715</v>
      </c>
      <c r="T50" s="8">
        <v>5</v>
      </c>
      <c r="U50" s="51">
        <v>7065.083333333333</v>
      </c>
      <c r="V50" s="6">
        <v>3365</v>
      </c>
      <c r="W50" s="8">
        <v>8</v>
      </c>
      <c r="X50" s="51">
        <v>26598.683333333334</v>
      </c>
      <c r="Y50" s="6">
        <v>10411</v>
      </c>
    </row>
    <row r="51" spans="2:25" x14ac:dyDescent="0.3">
      <c r="B51" s="7" t="s">
        <v>66</v>
      </c>
      <c r="C51" s="15">
        <v>900</v>
      </c>
      <c r="D51" s="15">
        <v>903</v>
      </c>
      <c r="E51" s="5">
        <f t="shared" si="6"/>
        <v>0</v>
      </c>
      <c r="F51" s="43">
        <f t="shared" si="7"/>
        <v>0</v>
      </c>
      <c r="G51" s="6">
        <f t="shared" si="8"/>
        <v>0</v>
      </c>
      <c r="H51" s="8">
        <f t="shared" si="9"/>
        <v>0</v>
      </c>
      <c r="I51" s="44">
        <f t="shared" si="10"/>
        <v>0</v>
      </c>
      <c r="J51" s="9">
        <f t="shared" si="11"/>
        <v>0</v>
      </c>
      <c r="K51" s="8">
        <v>0</v>
      </c>
      <c r="L51" s="51">
        <v>0</v>
      </c>
      <c r="M51" s="6">
        <v>0</v>
      </c>
      <c r="N51" s="8">
        <v>0</v>
      </c>
      <c r="O51" s="51">
        <v>0</v>
      </c>
      <c r="P51" s="6">
        <v>0</v>
      </c>
      <c r="Q51" s="8">
        <v>0</v>
      </c>
      <c r="R51" s="51">
        <v>0</v>
      </c>
      <c r="S51" s="6">
        <v>0</v>
      </c>
      <c r="T51" s="8">
        <v>0</v>
      </c>
      <c r="U51" s="51">
        <v>0</v>
      </c>
      <c r="V51" s="6">
        <v>0</v>
      </c>
      <c r="W51" s="8">
        <v>0</v>
      </c>
      <c r="X51" s="51">
        <v>0</v>
      </c>
      <c r="Y51" s="6">
        <v>0</v>
      </c>
    </row>
    <row r="52" spans="2:25" x14ac:dyDescent="0.3">
      <c r="B52" s="7" t="s">
        <v>67</v>
      </c>
      <c r="C52" s="15">
        <v>900</v>
      </c>
      <c r="D52" s="15">
        <v>904</v>
      </c>
      <c r="E52" s="5">
        <f t="shared" si="6"/>
        <v>0</v>
      </c>
      <c r="F52" s="43">
        <f t="shared" si="7"/>
        <v>0</v>
      </c>
      <c r="G52" s="6">
        <f t="shared" si="8"/>
        <v>0</v>
      </c>
      <c r="H52" s="8">
        <f t="shared" si="9"/>
        <v>0</v>
      </c>
      <c r="I52" s="44">
        <f t="shared" si="10"/>
        <v>0</v>
      </c>
      <c r="J52" s="9">
        <f t="shared" si="11"/>
        <v>0</v>
      </c>
      <c r="K52" s="8">
        <v>0</v>
      </c>
      <c r="L52" s="51">
        <v>0</v>
      </c>
      <c r="M52" s="6">
        <v>0</v>
      </c>
      <c r="N52" s="8">
        <v>0</v>
      </c>
      <c r="O52" s="51">
        <v>0</v>
      </c>
      <c r="P52" s="6">
        <v>0</v>
      </c>
      <c r="Q52" s="8">
        <v>0</v>
      </c>
      <c r="R52" s="51">
        <v>0</v>
      </c>
      <c r="S52" s="6">
        <v>0</v>
      </c>
      <c r="T52" s="8">
        <v>0</v>
      </c>
      <c r="U52" s="51">
        <v>0</v>
      </c>
      <c r="V52" s="6">
        <v>0</v>
      </c>
      <c r="W52" s="8">
        <v>0</v>
      </c>
      <c r="X52" s="51">
        <v>0</v>
      </c>
      <c r="Y52" s="6">
        <v>0</v>
      </c>
    </row>
    <row r="53" spans="2:25" x14ac:dyDescent="0.3">
      <c r="B53" s="7" t="s">
        <v>26</v>
      </c>
      <c r="C53" s="15">
        <v>900</v>
      </c>
      <c r="D53" s="15">
        <v>905</v>
      </c>
      <c r="E53" s="5">
        <f t="shared" si="6"/>
        <v>0.4</v>
      </c>
      <c r="F53" s="43">
        <f t="shared" si="7"/>
        <v>27.486666666666668</v>
      </c>
      <c r="G53" s="6">
        <f t="shared" si="8"/>
        <v>17.8</v>
      </c>
      <c r="H53" s="8">
        <f t="shared" si="9"/>
        <v>2</v>
      </c>
      <c r="I53" s="44">
        <f t="shared" si="10"/>
        <v>137.43333333333334</v>
      </c>
      <c r="J53" s="9">
        <f t="shared" si="11"/>
        <v>89</v>
      </c>
      <c r="K53" s="8">
        <v>0</v>
      </c>
      <c r="L53" s="51">
        <v>0</v>
      </c>
      <c r="M53" s="6">
        <v>0</v>
      </c>
      <c r="N53" s="8">
        <v>0</v>
      </c>
      <c r="O53" s="51">
        <v>0</v>
      </c>
      <c r="P53" s="6">
        <v>0</v>
      </c>
      <c r="Q53" s="8">
        <v>0</v>
      </c>
      <c r="R53" s="51">
        <v>0</v>
      </c>
      <c r="S53" s="6">
        <v>0</v>
      </c>
      <c r="T53" s="8">
        <v>2</v>
      </c>
      <c r="U53" s="51">
        <v>137.43333333333334</v>
      </c>
      <c r="V53" s="6">
        <v>89</v>
      </c>
      <c r="W53" s="8">
        <v>0</v>
      </c>
      <c r="X53" s="51">
        <v>0</v>
      </c>
      <c r="Y53" s="6">
        <v>0</v>
      </c>
    </row>
    <row r="54" spans="2:25" x14ac:dyDescent="0.3">
      <c r="B54" s="7" t="s">
        <v>15</v>
      </c>
      <c r="C54" s="15">
        <v>900</v>
      </c>
      <c r="D54" s="15">
        <v>906</v>
      </c>
      <c r="E54" s="5">
        <f t="shared" si="6"/>
        <v>3.4</v>
      </c>
      <c r="F54" s="43">
        <f t="shared" si="7"/>
        <v>3908.6333333333337</v>
      </c>
      <c r="G54" s="6">
        <f t="shared" si="8"/>
        <v>3126.6</v>
      </c>
      <c r="H54" s="8">
        <f t="shared" si="9"/>
        <v>17</v>
      </c>
      <c r="I54" s="44">
        <f t="shared" si="10"/>
        <v>19543.166666666668</v>
      </c>
      <c r="J54" s="9">
        <f t="shared" si="11"/>
        <v>15633</v>
      </c>
      <c r="K54" s="8">
        <v>0</v>
      </c>
      <c r="L54" s="51">
        <v>0</v>
      </c>
      <c r="M54" s="6">
        <v>0</v>
      </c>
      <c r="N54" s="8">
        <v>2</v>
      </c>
      <c r="O54" s="51">
        <v>8.2333333333333325</v>
      </c>
      <c r="P54" s="6">
        <v>12</v>
      </c>
      <c r="Q54" s="8">
        <v>9</v>
      </c>
      <c r="R54" s="51">
        <v>8089.1333333333332</v>
      </c>
      <c r="S54" s="6">
        <v>7021</v>
      </c>
      <c r="T54" s="8">
        <v>5</v>
      </c>
      <c r="U54" s="51">
        <v>11443.966666666667</v>
      </c>
      <c r="V54" s="6">
        <v>8599</v>
      </c>
      <c r="W54" s="8">
        <v>1</v>
      </c>
      <c r="X54" s="51">
        <v>1.8333333333333333</v>
      </c>
      <c r="Y54" s="6">
        <v>1</v>
      </c>
    </row>
    <row r="55" spans="2:25" x14ac:dyDescent="0.3">
      <c r="B55" s="7" t="s">
        <v>27</v>
      </c>
      <c r="C55" s="15">
        <v>900</v>
      </c>
      <c r="D55" s="15">
        <v>907</v>
      </c>
      <c r="E55" s="5">
        <f t="shared" si="6"/>
        <v>0.2</v>
      </c>
      <c r="F55" s="43">
        <f t="shared" si="7"/>
        <v>3.1266666666666665</v>
      </c>
      <c r="G55" s="6">
        <f t="shared" si="8"/>
        <v>2.8</v>
      </c>
      <c r="H55" s="8">
        <f t="shared" si="9"/>
        <v>1</v>
      </c>
      <c r="I55" s="44">
        <f t="shared" si="10"/>
        <v>15.633333333333333</v>
      </c>
      <c r="J55" s="9">
        <f t="shared" si="11"/>
        <v>14</v>
      </c>
      <c r="K55" s="8">
        <v>0</v>
      </c>
      <c r="L55" s="51">
        <v>0</v>
      </c>
      <c r="M55" s="6">
        <v>0</v>
      </c>
      <c r="N55" s="8">
        <v>1</v>
      </c>
      <c r="O55" s="51">
        <v>15.633333333333333</v>
      </c>
      <c r="P55" s="6">
        <v>14</v>
      </c>
      <c r="Q55" s="8">
        <v>0</v>
      </c>
      <c r="R55" s="51">
        <v>0</v>
      </c>
      <c r="S55" s="6">
        <v>0</v>
      </c>
      <c r="T55" s="8">
        <v>0</v>
      </c>
      <c r="U55" s="51">
        <v>0</v>
      </c>
      <c r="V55" s="6">
        <v>0</v>
      </c>
      <c r="W55" s="8">
        <v>0</v>
      </c>
      <c r="X55" s="51">
        <v>0</v>
      </c>
      <c r="Y55" s="6">
        <v>0</v>
      </c>
    </row>
    <row r="56" spans="2:25" x14ac:dyDescent="0.3">
      <c r="B56" s="7" t="s">
        <v>68</v>
      </c>
      <c r="C56" s="15">
        <v>900</v>
      </c>
      <c r="D56" s="15">
        <v>908</v>
      </c>
      <c r="E56" s="5">
        <f t="shared" si="6"/>
        <v>0.2</v>
      </c>
      <c r="F56" s="43">
        <f t="shared" si="7"/>
        <v>0.35</v>
      </c>
      <c r="G56" s="6">
        <f t="shared" si="8"/>
        <v>0.2</v>
      </c>
      <c r="H56" s="8">
        <f t="shared" si="9"/>
        <v>1</v>
      </c>
      <c r="I56" s="44">
        <f t="shared" si="10"/>
        <v>1.75</v>
      </c>
      <c r="J56" s="9">
        <f t="shared" si="11"/>
        <v>1</v>
      </c>
      <c r="K56" s="8">
        <v>0</v>
      </c>
      <c r="L56" s="51">
        <v>0</v>
      </c>
      <c r="M56" s="6">
        <v>0</v>
      </c>
      <c r="N56" s="8">
        <v>0</v>
      </c>
      <c r="O56" s="51">
        <v>0</v>
      </c>
      <c r="P56" s="6">
        <v>0</v>
      </c>
      <c r="Q56" s="8">
        <v>1</v>
      </c>
      <c r="R56" s="51">
        <v>1.75</v>
      </c>
      <c r="S56" s="6">
        <v>1</v>
      </c>
      <c r="T56" s="8">
        <v>0</v>
      </c>
      <c r="U56" s="51">
        <v>0</v>
      </c>
      <c r="V56" s="6">
        <v>0</v>
      </c>
      <c r="W56" s="8">
        <v>0</v>
      </c>
      <c r="X56" s="51">
        <v>0</v>
      </c>
      <c r="Y56" s="6">
        <v>0</v>
      </c>
    </row>
    <row r="57" spans="2:25" x14ac:dyDescent="0.3">
      <c r="B57" s="7" t="s">
        <v>20</v>
      </c>
      <c r="C57" s="15">
        <v>900</v>
      </c>
      <c r="D57" s="15">
        <v>909</v>
      </c>
      <c r="E57" s="5">
        <f t="shared" si="6"/>
        <v>0.6</v>
      </c>
      <c r="F57" s="43">
        <f t="shared" si="7"/>
        <v>0.29666666666666669</v>
      </c>
      <c r="G57" s="6">
        <f t="shared" si="8"/>
        <v>0.6</v>
      </c>
      <c r="H57" s="8">
        <f t="shared" si="9"/>
        <v>3</v>
      </c>
      <c r="I57" s="44">
        <f t="shared" si="10"/>
        <v>1.4833333333333334</v>
      </c>
      <c r="J57" s="9">
        <f t="shared" si="11"/>
        <v>3</v>
      </c>
      <c r="K57" s="8">
        <v>1</v>
      </c>
      <c r="L57" s="51">
        <v>8.3333333333333329E-2</v>
      </c>
      <c r="M57" s="6">
        <v>1</v>
      </c>
      <c r="N57" s="8">
        <v>1</v>
      </c>
      <c r="O57" s="51">
        <v>0.66666666666666663</v>
      </c>
      <c r="P57" s="6">
        <v>1</v>
      </c>
      <c r="Q57" s="8">
        <v>1</v>
      </c>
      <c r="R57" s="51">
        <v>0.73333333333333328</v>
      </c>
      <c r="S57" s="6">
        <v>1</v>
      </c>
      <c r="T57" s="8">
        <v>0</v>
      </c>
      <c r="U57" s="51">
        <v>0</v>
      </c>
      <c r="V57" s="6">
        <v>0</v>
      </c>
      <c r="W57" s="8">
        <v>0</v>
      </c>
      <c r="X57" s="51">
        <v>0</v>
      </c>
      <c r="Y57" s="6">
        <v>0</v>
      </c>
    </row>
    <row r="58" spans="2:25" x14ac:dyDescent="0.3">
      <c r="B58" s="7" t="s">
        <v>30</v>
      </c>
      <c r="C58" s="15">
        <v>900</v>
      </c>
      <c r="D58" s="15">
        <v>910</v>
      </c>
      <c r="E58" s="5">
        <f t="shared" si="6"/>
        <v>0</v>
      </c>
      <c r="F58" s="43">
        <f t="shared" si="7"/>
        <v>0</v>
      </c>
      <c r="G58" s="6">
        <f t="shared" si="8"/>
        <v>0</v>
      </c>
      <c r="H58" s="8">
        <f t="shared" si="9"/>
        <v>0</v>
      </c>
      <c r="I58" s="44">
        <f t="shared" si="10"/>
        <v>0</v>
      </c>
      <c r="J58" s="9">
        <f t="shared" si="11"/>
        <v>0</v>
      </c>
      <c r="K58" s="8">
        <v>0</v>
      </c>
      <c r="L58" s="51">
        <v>0</v>
      </c>
      <c r="M58" s="6">
        <v>0</v>
      </c>
      <c r="N58" s="8">
        <v>0</v>
      </c>
      <c r="O58" s="51">
        <v>0</v>
      </c>
      <c r="P58" s="6">
        <v>0</v>
      </c>
      <c r="Q58" s="8">
        <v>0</v>
      </c>
      <c r="R58" s="51">
        <v>0</v>
      </c>
      <c r="S58" s="6">
        <v>0</v>
      </c>
      <c r="T58" s="8">
        <v>0</v>
      </c>
      <c r="U58" s="51">
        <v>0</v>
      </c>
      <c r="V58" s="6">
        <v>0</v>
      </c>
      <c r="W58" s="8">
        <v>0</v>
      </c>
      <c r="X58" s="51">
        <v>0</v>
      </c>
      <c r="Y58" s="6">
        <v>0</v>
      </c>
    </row>
    <row r="59" spans="2:25" ht="15" thickBot="1" x14ac:dyDescent="0.35">
      <c r="B59" s="7" t="s">
        <v>11</v>
      </c>
      <c r="C59" s="15">
        <v>900</v>
      </c>
      <c r="D59" s="15">
        <v>911</v>
      </c>
      <c r="E59" s="5">
        <f t="shared" si="6"/>
        <v>0.8</v>
      </c>
      <c r="F59" s="43">
        <f t="shared" si="7"/>
        <v>4.0233333333333334</v>
      </c>
      <c r="G59" s="6">
        <f t="shared" si="8"/>
        <v>2.2000000000000002</v>
      </c>
      <c r="H59" s="8">
        <f t="shared" si="9"/>
        <v>4</v>
      </c>
      <c r="I59" s="44">
        <f t="shared" si="10"/>
        <v>20.116666666666667</v>
      </c>
      <c r="J59" s="9">
        <f t="shared" si="11"/>
        <v>11</v>
      </c>
      <c r="K59" s="8">
        <v>1</v>
      </c>
      <c r="L59" s="52">
        <v>2.25</v>
      </c>
      <c r="M59" s="10">
        <v>1</v>
      </c>
      <c r="N59" s="8">
        <v>2</v>
      </c>
      <c r="O59" s="52">
        <v>17.166666666666668</v>
      </c>
      <c r="P59" s="10">
        <v>9</v>
      </c>
      <c r="Q59" s="8">
        <v>0</v>
      </c>
      <c r="R59" s="52">
        <v>0</v>
      </c>
      <c r="S59" s="10">
        <v>0</v>
      </c>
      <c r="T59" s="8">
        <v>0</v>
      </c>
      <c r="U59" s="52">
        <v>0</v>
      </c>
      <c r="V59" s="10">
        <v>0</v>
      </c>
      <c r="W59" s="8">
        <v>1</v>
      </c>
      <c r="X59" s="52">
        <v>0.7</v>
      </c>
      <c r="Y59" s="10">
        <v>1</v>
      </c>
    </row>
    <row r="60" spans="2:25" s="11" customFormat="1" ht="15.6" thickTop="1" thickBot="1" x14ac:dyDescent="0.35">
      <c r="B60" s="33" t="s">
        <v>70</v>
      </c>
      <c r="C60" s="20"/>
      <c r="D60" s="20"/>
      <c r="E60" s="34">
        <f t="shared" si="6"/>
        <v>187.2</v>
      </c>
      <c r="F60" s="45">
        <f t="shared" si="7"/>
        <v>97218.08666666667</v>
      </c>
      <c r="G60" s="35">
        <f t="shared" si="8"/>
        <v>58688.6</v>
      </c>
      <c r="H60" s="34">
        <f t="shared" si="9"/>
        <v>936</v>
      </c>
      <c r="I60" s="45">
        <f t="shared" si="10"/>
        <v>486090.43333333335</v>
      </c>
      <c r="J60" s="35">
        <f t="shared" si="11"/>
        <v>293443</v>
      </c>
      <c r="K60" s="34">
        <f>SUM(K4:K59)</f>
        <v>171</v>
      </c>
      <c r="L60" s="45">
        <f t="shared" ref="L60:M60" si="12">SUM(L4:L59)</f>
        <v>74514.466666666674</v>
      </c>
      <c r="M60" s="35">
        <f t="shared" si="12"/>
        <v>52413</v>
      </c>
      <c r="N60" s="34">
        <f t="shared" ref="N60:Y60" si="13">SUM(N4:N59)</f>
        <v>211</v>
      </c>
      <c r="O60" s="45">
        <f t="shared" si="13"/>
        <v>51826.566666666651</v>
      </c>
      <c r="P60" s="35">
        <f t="shared" si="13"/>
        <v>48230</v>
      </c>
      <c r="Q60" s="34">
        <f t="shared" si="13"/>
        <v>181</v>
      </c>
      <c r="R60" s="45">
        <f t="shared" si="13"/>
        <v>133793.53333333335</v>
      </c>
      <c r="S60" s="35">
        <f t="shared" si="13"/>
        <v>64221</v>
      </c>
      <c r="T60" s="34">
        <f t="shared" ref="T60:V60" si="14">SUM(T4:T59)</f>
        <v>193</v>
      </c>
      <c r="U60" s="45">
        <f t="shared" si="14"/>
        <v>80890.649999999994</v>
      </c>
      <c r="V60" s="35">
        <f t="shared" si="14"/>
        <v>64922</v>
      </c>
      <c r="W60" s="34">
        <f t="shared" si="13"/>
        <v>180</v>
      </c>
      <c r="X60" s="45">
        <f t="shared" si="13"/>
        <v>145065.21666666665</v>
      </c>
      <c r="Y60" s="35">
        <f t="shared" si="13"/>
        <v>63657</v>
      </c>
    </row>
    <row r="61" spans="2:25" ht="15" thickTop="1" x14ac:dyDescent="0.3"/>
    <row r="62" spans="2:25" ht="15" thickBot="1" x14ac:dyDescent="0.35"/>
    <row r="63" spans="2:25" ht="15" thickTop="1" x14ac:dyDescent="0.3">
      <c r="B63" s="16"/>
      <c r="C63" s="81" t="s">
        <v>2</v>
      </c>
      <c r="D63" s="71"/>
      <c r="E63" s="64" t="s">
        <v>69</v>
      </c>
      <c r="F63" s="65"/>
      <c r="G63" s="66"/>
      <c r="H63" s="64" t="s">
        <v>70</v>
      </c>
      <c r="I63" s="65"/>
      <c r="J63" s="66"/>
      <c r="K63" s="64">
        <v>2020</v>
      </c>
      <c r="L63" s="65"/>
      <c r="M63" s="66"/>
      <c r="N63" s="64">
        <v>2021</v>
      </c>
      <c r="O63" s="65"/>
      <c r="P63" s="66"/>
      <c r="Q63" s="64">
        <v>2022</v>
      </c>
      <c r="R63" s="65"/>
      <c r="S63" s="66"/>
      <c r="T63" s="64">
        <v>2023</v>
      </c>
      <c r="U63" s="65"/>
      <c r="V63" s="66"/>
      <c r="W63" s="64">
        <v>2024</v>
      </c>
      <c r="X63" s="65"/>
      <c r="Y63" s="66"/>
    </row>
    <row r="64" spans="2:25" ht="15" thickBot="1" x14ac:dyDescent="0.35">
      <c r="B64" s="17" t="s">
        <v>38</v>
      </c>
      <c r="C64" s="82"/>
      <c r="D64" s="72"/>
      <c r="E64" s="18" t="s">
        <v>71</v>
      </c>
      <c r="F64" s="46" t="s">
        <v>0</v>
      </c>
      <c r="G64" s="19" t="s">
        <v>1</v>
      </c>
      <c r="H64" s="18" t="s">
        <v>71</v>
      </c>
      <c r="I64" s="46" t="s">
        <v>0</v>
      </c>
      <c r="J64" s="19" t="s">
        <v>1</v>
      </c>
      <c r="K64" s="18" t="s">
        <v>71</v>
      </c>
      <c r="L64" s="46" t="s">
        <v>0</v>
      </c>
      <c r="M64" s="19" t="s">
        <v>1</v>
      </c>
      <c r="N64" s="18" t="s">
        <v>71</v>
      </c>
      <c r="O64" s="46" t="s">
        <v>0</v>
      </c>
      <c r="P64" s="19" t="s">
        <v>1</v>
      </c>
      <c r="Q64" s="18" t="s">
        <v>71</v>
      </c>
      <c r="R64" s="46" t="s">
        <v>0</v>
      </c>
      <c r="S64" s="19" t="s">
        <v>1</v>
      </c>
      <c r="T64" s="18" t="s">
        <v>71</v>
      </c>
      <c r="U64" s="46" t="s">
        <v>0</v>
      </c>
      <c r="V64" s="19" t="s">
        <v>1</v>
      </c>
      <c r="W64" s="18" t="s">
        <v>71</v>
      </c>
      <c r="X64" s="46" t="s">
        <v>0</v>
      </c>
      <c r="Y64" s="19" t="s">
        <v>1</v>
      </c>
    </row>
    <row r="65" spans="2:25" ht="15" thickTop="1" x14ac:dyDescent="0.3">
      <c r="B65" s="4" t="s">
        <v>3</v>
      </c>
      <c r="C65" s="14">
        <v>0</v>
      </c>
      <c r="D65" s="14"/>
      <c r="E65" s="5">
        <f>H65/5</f>
        <v>5.4</v>
      </c>
      <c r="F65" s="43">
        <f>I65/5</f>
        <v>268.37</v>
      </c>
      <c r="G65" s="6">
        <f>J65/5</f>
        <v>347.2</v>
      </c>
      <c r="H65" s="5">
        <f>SUMIFS(H$4:H$59,$C$4:$C$59,$C65)</f>
        <v>27</v>
      </c>
      <c r="I65" s="43">
        <f>SUMIFS(I$4:I$59,$C$4:$C$59,$C65)</f>
        <v>1341.8500000000001</v>
      </c>
      <c r="J65" s="6">
        <f t="shared" ref="J65:Y74" si="15">SUMIFS(J$4:J$59,$C$4:$C$59,$C65)</f>
        <v>1736</v>
      </c>
      <c r="K65" s="5">
        <f t="shared" si="15"/>
        <v>5</v>
      </c>
      <c r="L65" s="43">
        <f>SUMIFS(L$4:L$59,$C$4:$C$59,$C65)</f>
        <v>386.83333333333331</v>
      </c>
      <c r="M65" s="6">
        <f t="shared" si="15"/>
        <v>173</v>
      </c>
      <c r="N65" s="5">
        <f t="shared" si="15"/>
        <v>6</v>
      </c>
      <c r="O65" s="43">
        <f>SUMIFS(O$4:O$59,$C$4:$C$59,$C65)</f>
        <v>12.866666666666667</v>
      </c>
      <c r="P65" s="6">
        <f t="shared" si="15"/>
        <v>1201</v>
      </c>
      <c r="Q65" s="5">
        <f t="shared" si="15"/>
        <v>4</v>
      </c>
      <c r="R65" s="43">
        <f>SUMIFS(R$4:R$59,$C$4:$C$59,$C65)</f>
        <v>718.25</v>
      </c>
      <c r="S65" s="6">
        <f t="shared" si="15"/>
        <v>295</v>
      </c>
      <c r="T65" s="5">
        <f t="shared" si="15"/>
        <v>1</v>
      </c>
      <c r="U65" s="43">
        <f>SUMIFS(U$4:U$59,$C$4:$C$59,$C65)</f>
        <v>15</v>
      </c>
      <c r="V65" s="6">
        <f t="shared" si="15"/>
        <v>10</v>
      </c>
      <c r="W65" s="5">
        <f t="shared" si="15"/>
        <v>11</v>
      </c>
      <c r="X65" s="43">
        <f>SUMIFS(X$4:X$59,$C$4:$C$59,$C65)</f>
        <v>208.9</v>
      </c>
      <c r="Y65" s="6">
        <f t="shared" si="15"/>
        <v>57</v>
      </c>
    </row>
    <row r="66" spans="2:25" x14ac:dyDescent="0.3">
      <c r="B66" s="7" t="s">
        <v>40</v>
      </c>
      <c r="C66" s="15">
        <v>100</v>
      </c>
      <c r="D66" s="15"/>
      <c r="E66" s="5">
        <f t="shared" ref="E66:E75" si="16">H66/5</f>
        <v>51.2</v>
      </c>
      <c r="F66" s="43">
        <f t="shared" ref="F66:F75" si="17">I66/5</f>
        <v>5309.9866666666667</v>
      </c>
      <c r="G66" s="6">
        <f t="shared" ref="G66:G75" si="18">J66/5</f>
        <v>1639</v>
      </c>
      <c r="H66" s="8">
        <f t="shared" ref="H66:I74" si="19">SUMIFS(H$4:H$59,$C$4:$C$59,$C66)</f>
        <v>256</v>
      </c>
      <c r="I66" s="44">
        <f t="shared" si="19"/>
        <v>26549.933333333334</v>
      </c>
      <c r="J66" s="9">
        <f t="shared" si="15"/>
        <v>8195</v>
      </c>
      <c r="K66" s="8">
        <f t="shared" si="15"/>
        <v>39</v>
      </c>
      <c r="L66" s="44">
        <f t="shared" si="15"/>
        <v>16562.683333333334</v>
      </c>
      <c r="M66" s="9">
        <f t="shared" si="15"/>
        <v>4464</v>
      </c>
      <c r="N66" s="8">
        <f t="shared" si="15"/>
        <v>55</v>
      </c>
      <c r="O66" s="44">
        <f t="shared" si="15"/>
        <v>920.11666666666667</v>
      </c>
      <c r="P66" s="9">
        <f t="shared" si="15"/>
        <v>997</v>
      </c>
      <c r="Q66" s="8">
        <f t="shared" si="15"/>
        <v>21</v>
      </c>
      <c r="R66" s="44">
        <f t="shared" si="15"/>
        <v>2154.8166666666671</v>
      </c>
      <c r="S66" s="9">
        <f t="shared" si="15"/>
        <v>491</v>
      </c>
      <c r="T66" s="8">
        <f t="shared" si="15"/>
        <v>84</v>
      </c>
      <c r="U66" s="44">
        <f t="shared" si="15"/>
        <v>5871.9666666666672</v>
      </c>
      <c r="V66" s="9">
        <f t="shared" si="15"/>
        <v>1767</v>
      </c>
      <c r="W66" s="8">
        <f t="shared" si="15"/>
        <v>57</v>
      </c>
      <c r="X66" s="44">
        <f t="shared" si="15"/>
        <v>1040.3499999999999</v>
      </c>
      <c r="Y66" s="9">
        <f t="shared" si="15"/>
        <v>476</v>
      </c>
    </row>
    <row r="67" spans="2:25" x14ac:dyDescent="0.3">
      <c r="B67" s="7" t="s">
        <v>42</v>
      </c>
      <c r="C67" s="15">
        <v>200</v>
      </c>
      <c r="D67" s="15"/>
      <c r="E67" s="5">
        <f t="shared" si="16"/>
        <v>5.4</v>
      </c>
      <c r="F67" s="43">
        <f t="shared" si="17"/>
        <v>29317.736666666671</v>
      </c>
      <c r="G67" s="6">
        <f t="shared" si="18"/>
        <v>21586.799999999999</v>
      </c>
      <c r="H67" s="8">
        <f t="shared" si="19"/>
        <v>27</v>
      </c>
      <c r="I67" s="44">
        <f t="shared" si="19"/>
        <v>146588.68333333335</v>
      </c>
      <c r="J67" s="9">
        <f t="shared" si="15"/>
        <v>107934</v>
      </c>
      <c r="K67" s="8">
        <f t="shared" si="15"/>
        <v>6</v>
      </c>
      <c r="L67" s="44">
        <f t="shared" si="15"/>
        <v>31167.55</v>
      </c>
      <c r="M67" s="9">
        <f t="shared" si="15"/>
        <v>29088</v>
      </c>
      <c r="N67" s="8">
        <f t="shared" si="15"/>
        <v>3</v>
      </c>
      <c r="O67" s="44">
        <f t="shared" si="15"/>
        <v>13874.400000000001</v>
      </c>
      <c r="P67" s="9">
        <f t="shared" si="15"/>
        <v>17628</v>
      </c>
      <c r="Q67" s="8">
        <f t="shared" si="15"/>
        <v>9</v>
      </c>
      <c r="R67" s="44">
        <f t="shared" si="15"/>
        <v>54295.71666666666</v>
      </c>
      <c r="S67" s="9">
        <f t="shared" si="15"/>
        <v>24203</v>
      </c>
      <c r="T67" s="8">
        <f t="shared" si="15"/>
        <v>5</v>
      </c>
      <c r="U67" s="44">
        <f t="shared" si="15"/>
        <v>18173.016666666666</v>
      </c>
      <c r="V67" s="9">
        <f t="shared" si="15"/>
        <v>25263</v>
      </c>
      <c r="W67" s="8">
        <f t="shared" si="15"/>
        <v>4</v>
      </c>
      <c r="X67" s="44">
        <f t="shared" si="15"/>
        <v>29078</v>
      </c>
      <c r="Y67" s="9">
        <f t="shared" si="15"/>
        <v>11752</v>
      </c>
    </row>
    <row r="68" spans="2:25" x14ac:dyDescent="0.3">
      <c r="B68" s="7" t="s">
        <v>45</v>
      </c>
      <c r="C68" s="15">
        <v>300</v>
      </c>
      <c r="D68" s="15"/>
      <c r="E68" s="5">
        <f t="shared" si="16"/>
        <v>21.8</v>
      </c>
      <c r="F68" s="43">
        <f t="shared" si="17"/>
        <v>16247.616666666665</v>
      </c>
      <c r="G68" s="6">
        <f t="shared" si="18"/>
        <v>6310</v>
      </c>
      <c r="H68" s="8">
        <f t="shared" si="19"/>
        <v>109</v>
      </c>
      <c r="I68" s="44">
        <f t="shared" si="19"/>
        <v>81238.083333333328</v>
      </c>
      <c r="J68" s="9">
        <f t="shared" si="15"/>
        <v>31550</v>
      </c>
      <c r="K68" s="8">
        <f t="shared" si="15"/>
        <v>20</v>
      </c>
      <c r="L68" s="44">
        <f t="shared" si="15"/>
        <v>996.18333333333339</v>
      </c>
      <c r="M68" s="9">
        <f t="shared" si="15"/>
        <v>502</v>
      </c>
      <c r="N68" s="8">
        <f t="shared" si="15"/>
        <v>17</v>
      </c>
      <c r="O68" s="44">
        <f t="shared" si="15"/>
        <v>6016.8666666666668</v>
      </c>
      <c r="P68" s="9">
        <f t="shared" si="15"/>
        <v>2625</v>
      </c>
      <c r="Q68" s="8">
        <f t="shared" si="15"/>
        <v>27</v>
      </c>
      <c r="R68" s="44">
        <f t="shared" si="15"/>
        <v>18509.783333333333</v>
      </c>
      <c r="S68" s="9">
        <f t="shared" si="15"/>
        <v>8050</v>
      </c>
      <c r="T68" s="8">
        <f t="shared" si="15"/>
        <v>15</v>
      </c>
      <c r="U68" s="44">
        <f t="shared" si="15"/>
        <v>4462.75</v>
      </c>
      <c r="V68" s="9">
        <f t="shared" si="15"/>
        <v>2271</v>
      </c>
      <c r="W68" s="8">
        <f t="shared" si="15"/>
        <v>30</v>
      </c>
      <c r="X68" s="44">
        <f t="shared" si="15"/>
        <v>51252.5</v>
      </c>
      <c r="Y68" s="9">
        <f t="shared" si="15"/>
        <v>18102</v>
      </c>
    </row>
    <row r="69" spans="2:25" x14ac:dyDescent="0.3">
      <c r="B69" s="7" t="s">
        <v>47</v>
      </c>
      <c r="C69" s="15">
        <v>400</v>
      </c>
      <c r="D69" s="15"/>
      <c r="E69" s="5">
        <f t="shared" si="16"/>
        <v>1.4</v>
      </c>
      <c r="F69" s="43">
        <f t="shared" si="17"/>
        <v>1811.5900000000001</v>
      </c>
      <c r="G69" s="6">
        <f t="shared" si="18"/>
        <v>1031.5999999999999</v>
      </c>
      <c r="H69" s="8">
        <f t="shared" si="19"/>
        <v>7</v>
      </c>
      <c r="I69" s="44">
        <f t="shared" si="19"/>
        <v>9057.9500000000007</v>
      </c>
      <c r="J69" s="9">
        <f t="shared" si="15"/>
        <v>5158</v>
      </c>
      <c r="K69" s="8">
        <f t="shared" si="15"/>
        <v>2</v>
      </c>
      <c r="L69" s="44">
        <f t="shared" si="15"/>
        <v>247</v>
      </c>
      <c r="M69" s="9">
        <f t="shared" si="15"/>
        <v>48</v>
      </c>
      <c r="N69" s="8">
        <f t="shared" si="15"/>
        <v>0</v>
      </c>
      <c r="O69" s="44">
        <f t="shared" si="15"/>
        <v>0</v>
      </c>
      <c r="P69" s="9">
        <f t="shared" si="15"/>
        <v>0</v>
      </c>
      <c r="Q69" s="8">
        <f t="shared" si="15"/>
        <v>2</v>
      </c>
      <c r="R69" s="44">
        <f t="shared" si="15"/>
        <v>142.66666666666666</v>
      </c>
      <c r="S69" s="9">
        <f t="shared" si="15"/>
        <v>60</v>
      </c>
      <c r="T69" s="8">
        <f t="shared" si="15"/>
        <v>2</v>
      </c>
      <c r="U69" s="44">
        <f t="shared" si="15"/>
        <v>2.5499999999999998</v>
      </c>
      <c r="V69" s="9">
        <f t="shared" si="15"/>
        <v>2</v>
      </c>
      <c r="W69" s="8">
        <f t="shared" si="15"/>
        <v>1</v>
      </c>
      <c r="X69" s="44">
        <f t="shared" si="15"/>
        <v>8665.7333333333336</v>
      </c>
      <c r="Y69" s="9">
        <f t="shared" si="15"/>
        <v>5048</v>
      </c>
    </row>
    <row r="70" spans="2:25" x14ac:dyDescent="0.3">
      <c r="B70" s="7" t="s">
        <v>48</v>
      </c>
      <c r="C70" s="15">
        <v>500</v>
      </c>
      <c r="D70" s="15"/>
      <c r="E70" s="5">
        <f t="shared" si="16"/>
        <v>48.2</v>
      </c>
      <c r="F70" s="43">
        <f t="shared" si="17"/>
        <v>13500.539999999999</v>
      </c>
      <c r="G70" s="6">
        <f t="shared" si="18"/>
        <v>10821</v>
      </c>
      <c r="H70" s="8">
        <f t="shared" si="19"/>
        <v>241</v>
      </c>
      <c r="I70" s="44">
        <f t="shared" si="19"/>
        <v>67502.7</v>
      </c>
      <c r="J70" s="9">
        <f t="shared" si="15"/>
        <v>54105</v>
      </c>
      <c r="K70" s="8">
        <f t="shared" si="15"/>
        <v>37</v>
      </c>
      <c r="L70" s="44">
        <f t="shared" si="15"/>
        <v>14359.649999999998</v>
      </c>
      <c r="M70" s="9">
        <f t="shared" si="15"/>
        <v>15014</v>
      </c>
      <c r="N70" s="8">
        <f t="shared" si="15"/>
        <v>67</v>
      </c>
      <c r="O70" s="44">
        <f t="shared" si="15"/>
        <v>7486.6</v>
      </c>
      <c r="P70" s="9">
        <f t="shared" si="15"/>
        <v>9760</v>
      </c>
      <c r="Q70" s="8">
        <f t="shared" si="15"/>
        <v>46</v>
      </c>
      <c r="R70" s="44">
        <f t="shared" si="15"/>
        <v>6867.3166666666666</v>
      </c>
      <c r="S70" s="9">
        <f t="shared" si="15"/>
        <v>3827</v>
      </c>
      <c r="T70" s="8">
        <f t="shared" si="15"/>
        <v>51</v>
      </c>
      <c r="U70" s="44">
        <f t="shared" si="15"/>
        <v>22200.733333333334</v>
      </c>
      <c r="V70" s="9">
        <f t="shared" si="15"/>
        <v>16520</v>
      </c>
      <c r="W70" s="8">
        <f t="shared" si="15"/>
        <v>40</v>
      </c>
      <c r="X70" s="44">
        <f t="shared" si="15"/>
        <v>16588.399999999998</v>
      </c>
      <c r="Y70" s="9">
        <f t="shared" si="15"/>
        <v>8984</v>
      </c>
    </row>
    <row r="71" spans="2:25" x14ac:dyDescent="0.3">
      <c r="B71" s="7" t="s">
        <v>50</v>
      </c>
      <c r="C71" s="15">
        <v>600</v>
      </c>
      <c r="D71" s="15"/>
      <c r="E71" s="5">
        <f t="shared" si="16"/>
        <v>9</v>
      </c>
      <c r="F71" s="43">
        <f t="shared" si="17"/>
        <v>7913.4599999999991</v>
      </c>
      <c r="G71" s="6">
        <f t="shared" si="18"/>
        <v>5932.2</v>
      </c>
      <c r="H71" s="8">
        <f t="shared" si="19"/>
        <v>45</v>
      </c>
      <c r="I71" s="44">
        <f t="shared" si="19"/>
        <v>39567.299999999996</v>
      </c>
      <c r="J71" s="9">
        <f t="shared" si="15"/>
        <v>29661</v>
      </c>
      <c r="K71" s="8">
        <f t="shared" si="15"/>
        <v>3</v>
      </c>
      <c r="L71" s="44">
        <f t="shared" si="15"/>
        <v>15.833333333333334</v>
      </c>
      <c r="M71" s="9">
        <f t="shared" si="15"/>
        <v>11</v>
      </c>
      <c r="N71" s="8">
        <f t="shared" si="15"/>
        <v>16</v>
      </c>
      <c r="O71" s="44">
        <f t="shared" si="15"/>
        <v>13402.083333333332</v>
      </c>
      <c r="P71" s="9">
        <f t="shared" si="15"/>
        <v>8992</v>
      </c>
      <c r="Q71" s="8">
        <f t="shared" si="15"/>
        <v>18</v>
      </c>
      <c r="R71" s="44">
        <f t="shared" si="15"/>
        <v>17397.816666666666</v>
      </c>
      <c r="S71" s="9">
        <f t="shared" si="15"/>
        <v>13875</v>
      </c>
      <c r="T71" s="8">
        <f t="shared" si="15"/>
        <v>2</v>
      </c>
      <c r="U71" s="44">
        <f t="shared" si="15"/>
        <v>275.09999999999997</v>
      </c>
      <c r="V71" s="9">
        <f t="shared" si="15"/>
        <v>189</v>
      </c>
      <c r="W71" s="8">
        <f t="shared" si="15"/>
        <v>6</v>
      </c>
      <c r="X71" s="44">
        <f t="shared" si="15"/>
        <v>8476.4666666666672</v>
      </c>
      <c r="Y71" s="9">
        <f t="shared" si="15"/>
        <v>6594</v>
      </c>
    </row>
    <row r="72" spans="2:25" x14ac:dyDescent="0.3">
      <c r="B72" s="7" t="s">
        <v>52</v>
      </c>
      <c r="C72" s="15">
        <v>700</v>
      </c>
      <c r="D72" s="15"/>
      <c r="E72" s="5">
        <f t="shared" si="16"/>
        <v>1</v>
      </c>
      <c r="F72" s="43">
        <f t="shared" si="17"/>
        <v>13.290000000000001</v>
      </c>
      <c r="G72" s="6">
        <f t="shared" si="18"/>
        <v>4</v>
      </c>
      <c r="H72" s="8">
        <f t="shared" si="19"/>
        <v>5</v>
      </c>
      <c r="I72" s="44">
        <f t="shared" si="19"/>
        <v>66.45</v>
      </c>
      <c r="J72" s="9">
        <f t="shared" si="15"/>
        <v>20</v>
      </c>
      <c r="K72" s="8">
        <f t="shared" si="15"/>
        <v>1</v>
      </c>
      <c r="L72" s="44">
        <f t="shared" si="15"/>
        <v>5.25</v>
      </c>
      <c r="M72" s="9">
        <f t="shared" si="15"/>
        <v>1</v>
      </c>
      <c r="N72" s="8">
        <f t="shared" si="15"/>
        <v>0</v>
      </c>
      <c r="O72" s="44">
        <f t="shared" si="15"/>
        <v>0</v>
      </c>
      <c r="P72" s="9">
        <f t="shared" si="15"/>
        <v>0</v>
      </c>
      <c r="Q72" s="8">
        <f t="shared" si="15"/>
        <v>3</v>
      </c>
      <c r="R72" s="44">
        <f t="shared" si="15"/>
        <v>3.0666666666666669</v>
      </c>
      <c r="S72" s="9">
        <f t="shared" si="15"/>
        <v>3</v>
      </c>
      <c r="T72" s="8">
        <f t="shared" si="15"/>
        <v>1</v>
      </c>
      <c r="U72" s="44">
        <f t="shared" si="15"/>
        <v>58.133333333333333</v>
      </c>
      <c r="V72" s="9">
        <f t="shared" si="15"/>
        <v>16</v>
      </c>
      <c r="W72" s="8">
        <f t="shared" si="15"/>
        <v>0</v>
      </c>
      <c r="X72" s="44">
        <f t="shared" si="15"/>
        <v>0</v>
      </c>
      <c r="Y72" s="9">
        <f t="shared" si="15"/>
        <v>0</v>
      </c>
    </row>
    <row r="73" spans="2:25" x14ac:dyDescent="0.3">
      <c r="B73" s="7" t="s">
        <v>58</v>
      </c>
      <c r="C73" s="15">
        <v>800</v>
      </c>
      <c r="D73" s="15"/>
      <c r="E73" s="5">
        <f t="shared" si="16"/>
        <v>1</v>
      </c>
      <c r="F73" s="43">
        <f t="shared" si="17"/>
        <v>61.85</v>
      </c>
      <c r="G73" s="6">
        <f t="shared" si="18"/>
        <v>61.2</v>
      </c>
      <c r="H73" s="8">
        <f t="shared" si="19"/>
        <v>5</v>
      </c>
      <c r="I73" s="44">
        <f t="shared" si="19"/>
        <v>309.25</v>
      </c>
      <c r="J73" s="9">
        <f t="shared" si="15"/>
        <v>306</v>
      </c>
      <c r="K73" s="8">
        <f t="shared" si="15"/>
        <v>0</v>
      </c>
      <c r="L73" s="44">
        <f t="shared" si="15"/>
        <v>0</v>
      </c>
      <c r="M73" s="9">
        <f t="shared" si="15"/>
        <v>0</v>
      </c>
      <c r="N73" s="8">
        <f t="shared" si="15"/>
        <v>4</v>
      </c>
      <c r="O73" s="44">
        <f t="shared" si="15"/>
        <v>223.08333333333331</v>
      </c>
      <c r="P73" s="9">
        <f t="shared" si="15"/>
        <v>196</v>
      </c>
      <c r="Q73" s="8">
        <f t="shared" si="15"/>
        <v>1</v>
      </c>
      <c r="R73" s="44">
        <f t="shared" si="15"/>
        <v>86.166666666666671</v>
      </c>
      <c r="S73" s="9">
        <f t="shared" si="15"/>
        <v>110</v>
      </c>
      <c r="T73" s="8">
        <f t="shared" si="15"/>
        <v>0</v>
      </c>
      <c r="U73" s="44">
        <f t="shared" si="15"/>
        <v>0</v>
      </c>
      <c r="V73" s="9">
        <f t="shared" si="15"/>
        <v>0</v>
      </c>
      <c r="W73" s="8">
        <f t="shared" si="15"/>
        <v>0</v>
      </c>
      <c r="X73" s="44">
        <f t="shared" si="15"/>
        <v>0</v>
      </c>
      <c r="Y73" s="9">
        <f t="shared" si="15"/>
        <v>0</v>
      </c>
    </row>
    <row r="74" spans="2:25" ht="15" thickBot="1" x14ac:dyDescent="0.35">
      <c r="B74" s="7" t="s">
        <v>65</v>
      </c>
      <c r="C74" s="15">
        <v>900</v>
      </c>
      <c r="D74" s="15"/>
      <c r="E74" s="5">
        <f t="shared" si="16"/>
        <v>42.8</v>
      </c>
      <c r="F74" s="43">
        <f t="shared" si="17"/>
        <v>22773.646666666671</v>
      </c>
      <c r="G74" s="6">
        <f t="shared" si="18"/>
        <v>10955.6</v>
      </c>
      <c r="H74" s="8">
        <f t="shared" si="19"/>
        <v>214</v>
      </c>
      <c r="I74" s="44">
        <f t="shared" si="19"/>
        <v>113868.23333333335</v>
      </c>
      <c r="J74" s="9">
        <f t="shared" si="15"/>
        <v>54778</v>
      </c>
      <c r="K74" s="8">
        <f t="shared" si="15"/>
        <v>58</v>
      </c>
      <c r="L74" s="44">
        <f t="shared" si="15"/>
        <v>10773.483333333335</v>
      </c>
      <c r="M74" s="9">
        <f t="shared" si="15"/>
        <v>3112</v>
      </c>
      <c r="N74" s="8">
        <f t="shared" si="15"/>
        <v>43</v>
      </c>
      <c r="O74" s="44">
        <f t="shared" si="15"/>
        <v>9890.5499999999993</v>
      </c>
      <c r="P74" s="9">
        <f t="shared" si="15"/>
        <v>6831</v>
      </c>
      <c r="Q74" s="8">
        <f t="shared" si="15"/>
        <v>50</v>
      </c>
      <c r="R74" s="44">
        <f t="shared" si="15"/>
        <v>33617.933333333327</v>
      </c>
      <c r="S74" s="9">
        <f t="shared" si="15"/>
        <v>13307</v>
      </c>
      <c r="T74" s="8">
        <f t="shared" si="15"/>
        <v>32</v>
      </c>
      <c r="U74" s="44">
        <f t="shared" si="15"/>
        <v>29831.4</v>
      </c>
      <c r="V74" s="9">
        <f t="shared" si="15"/>
        <v>18884</v>
      </c>
      <c r="W74" s="8">
        <f t="shared" si="15"/>
        <v>31</v>
      </c>
      <c r="X74" s="44">
        <f t="shared" si="15"/>
        <v>29754.866666666669</v>
      </c>
      <c r="Y74" s="9">
        <f t="shared" si="15"/>
        <v>12644</v>
      </c>
    </row>
    <row r="75" spans="2:25" s="11" customFormat="1" ht="15.6" thickTop="1" thickBot="1" x14ac:dyDescent="0.35">
      <c r="B75" s="21" t="s">
        <v>70</v>
      </c>
      <c r="C75" s="22"/>
      <c r="D75" s="22"/>
      <c r="E75" s="23">
        <f t="shared" si="16"/>
        <v>187.2</v>
      </c>
      <c r="F75" s="47">
        <f t="shared" si="17"/>
        <v>97218.08666666667</v>
      </c>
      <c r="G75" s="24">
        <f t="shared" si="18"/>
        <v>58688.6</v>
      </c>
      <c r="H75" s="23">
        <f>SUM(K75,N75,Q75,T75,W75)</f>
        <v>936</v>
      </c>
      <c r="I75" s="47">
        <f>SUM(L75,O75,R75,U75,X75)</f>
        <v>486090.43333333335</v>
      </c>
      <c r="J75" s="24">
        <f>SUM(M75,P75,S75,V75,Y75)</f>
        <v>293443</v>
      </c>
      <c r="K75" s="23">
        <f>SUM(K65:K74)</f>
        <v>171</v>
      </c>
      <c r="L75" s="47">
        <f t="shared" ref="L75:M75" si="20">SUM(L65:L74)</f>
        <v>74514.46666666666</v>
      </c>
      <c r="M75" s="24">
        <f t="shared" si="20"/>
        <v>52413</v>
      </c>
      <c r="N75" s="23">
        <f t="shared" ref="N75:X75" si="21">SUM(N65:N74)</f>
        <v>211</v>
      </c>
      <c r="O75" s="47">
        <f t="shared" si="21"/>
        <v>51826.566666666666</v>
      </c>
      <c r="P75" s="24">
        <f t="shared" si="21"/>
        <v>48230</v>
      </c>
      <c r="Q75" s="23">
        <f t="shared" si="21"/>
        <v>181</v>
      </c>
      <c r="R75" s="47">
        <f t="shared" si="21"/>
        <v>133793.53333333333</v>
      </c>
      <c r="S75" s="24">
        <f t="shared" si="21"/>
        <v>64221</v>
      </c>
      <c r="T75" s="23">
        <f t="shared" ref="T75:V75" si="22">SUM(T65:T74)</f>
        <v>193</v>
      </c>
      <c r="U75" s="47">
        <f t="shared" si="22"/>
        <v>80890.649999999994</v>
      </c>
      <c r="V75" s="24">
        <f t="shared" si="22"/>
        <v>64922</v>
      </c>
      <c r="W75" s="23">
        <f t="shared" si="21"/>
        <v>180</v>
      </c>
      <c r="X75" s="47">
        <f t="shared" si="21"/>
        <v>145065.21666666667</v>
      </c>
      <c r="Y75" s="24">
        <f t="shared" ref="Y75" si="23">SUM(Y65:Y74)</f>
        <v>63657</v>
      </c>
    </row>
    <row r="76" spans="2:25" ht="15" customHeight="1" thickTop="1" x14ac:dyDescent="0.3"/>
    <row r="77" spans="2:25" ht="15" customHeight="1" thickBot="1" x14ac:dyDescent="0.35"/>
    <row r="78" spans="2:25" s="11" customFormat="1" ht="15.6" thickTop="1" thickBot="1" x14ac:dyDescent="0.35">
      <c r="B78" s="40" t="s">
        <v>73</v>
      </c>
      <c r="C78" s="36"/>
      <c r="D78" s="36"/>
      <c r="E78" s="73">
        <f>H78/5</f>
        <v>44701.8</v>
      </c>
      <c r="F78" s="74"/>
      <c r="G78" s="75"/>
      <c r="H78" s="73">
        <f>SUM(K78:Y78)</f>
        <v>223509</v>
      </c>
      <c r="I78" s="74"/>
      <c r="J78" s="75"/>
      <c r="K78" s="80">
        <v>44147</v>
      </c>
      <c r="L78" s="74"/>
      <c r="M78" s="75"/>
      <c r="N78" s="80">
        <v>44487</v>
      </c>
      <c r="O78" s="74"/>
      <c r="P78" s="75"/>
      <c r="Q78" s="80">
        <v>44804</v>
      </c>
      <c r="R78" s="74"/>
      <c r="S78" s="75"/>
      <c r="T78" s="80">
        <v>44984</v>
      </c>
      <c r="U78" s="74"/>
      <c r="V78" s="75"/>
      <c r="W78" s="80">
        <v>45087</v>
      </c>
      <c r="X78" s="74"/>
      <c r="Y78" s="75"/>
    </row>
    <row r="79" spans="2:25" ht="15" thickTop="1" x14ac:dyDescent="0.3"/>
    <row r="80" spans="2:25" ht="15" thickBot="1" x14ac:dyDescent="0.35"/>
    <row r="81" spans="2:25" ht="15" thickTop="1" x14ac:dyDescent="0.3">
      <c r="B81" s="37"/>
      <c r="C81" s="25"/>
      <c r="D81" s="25"/>
      <c r="E81" s="61" t="s">
        <v>69</v>
      </c>
      <c r="F81" s="62"/>
      <c r="G81" s="63"/>
      <c r="H81" s="61" t="s">
        <v>70</v>
      </c>
      <c r="I81" s="62"/>
      <c r="J81" s="63"/>
      <c r="K81" s="70">
        <v>2020</v>
      </c>
      <c r="L81" s="62"/>
      <c r="M81" s="63"/>
      <c r="N81" s="70">
        <v>2021</v>
      </c>
      <c r="O81" s="62"/>
      <c r="P81" s="63"/>
      <c r="Q81" s="70">
        <v>2022</v>
      </c>
      <c r="R81" s="62"/>
      <c r="S81" s="63"/>
      <c r="T81" s="70">
        <v>2023</v>
      </c>
      <c r="U81" s="62"/>
      <c r="V81" s="63"/>
      <c r="W81" s="70">
        <v>2024</v>
      </c>
      <c r="X81" s="62"/>
      <c r="Y81" s="63"/>
    </row>
    <row r="82" spans="2:25" ht="15" thickBot="1" x14ac:dyDescent="0.35">
      <c r="B82" s="38" t="s">
        <v>38</v>
      </c>
      <c r="C82" s="26"/>
      <c r="D82" s="26"/>
      <c r="E82" s="41" t="s">
        <v>71</v>
      </c>
      <c r="F82" s="48" t="s">
        <v>0</v>
      </c>
      <c r="G82" s="28" t="s">
        <v>1</v>
      </c>
      <c r="H82" s="41" t="s">
        <v>71</v>
      </c>
      <c r="I82" s="48" t="s">
        <v>0</v>
      </c>
      <c r="J82" s="28" t="s">
        <v>1</v>
      </c>
      <c r="K82" s="27" t="s">
        <v>71</v>
      </c>
      <c r="L82" s="48" t="s">
        <v>0</v>
      </c>
      <c r="M82" s="28" t="s">
        <v>1</v>
      </c>
      <c r="N82" s="27" t="s">
        <v>71</v>
      </c>
      <c r="O82" s="48" t="s">
        <v>0</v>
      </c>
      <c r="P82" s="28" t="s">
        <v>1</v>
      </c>
      <c r="Q82" s="27" t="s">
        <v>71</v>
      </c>
      <c r="R82" s="48" t="s">
        <v>0</v>
      </c>
      <c r="S82" s="28" t="s">
        <v>1</v>
      </c>
      <c r="T82" s="27" t="s">
        <v>71</v>
      </c>
      <c r="U82" s="48" t="s">
        <v>0</v>
      </c>
      <c r="V82" s="55" t="s">
        <v>1</v>
      </c>
      <c r="W82" s="27" t="s">
        <v>71</v>
      </c>
      <c r="X82" s="48" t="s">
        <v>0</v>
      </c>
      <c r="Y82" s="55" t="s">
        <v>1</v>
      </c>
    </row>
    <row r="83" spans="2:25" ht="15.6" thickTop="1" thickBot="1" x14ac:dyDescent="0.35">
      <c r="B83" s="39"/>
      <c r="C83" s="12"/>
      <c r="D83" s="12"/>
      <c r="E83" s="54">
        <f>H83/4</f>
        <v>185.75</v>
      </c>
      <c r="F83" s="49">
        <f>I83/4</f>
        <v>2.2641252772621896</v>
      </c>
      <c r="G83" s="13">
        <f>J83/4</f>
        <v>1.2791554744928544</v>
      </c>
      <c r="H83" s="54">
        <f>SUM(K83,N83,Q83,W83)</f>
        <v>743</v>
      </c>
      <c r="I83" s="49">
        <f>SUM(L83,O83,R83,X83)</f>
        <v>9.0565011090487584</v>
      </c>
      <c r="J83" s="13">
        <f>SUM(M83,P83,S83,Y83)</f>
        <v>5.1166218979714175</v>
      </c>
      <c r="K83" s="53">
        <f>K75</f>
        <v>171</v>
      </c>
      <c r="L83" s="49">
        <f>L60/K78</f>
        <v>1.6878715805528501</v>
      </c>
      <c r="M83" s="13">
        <f>M60/K78</f>
        <v>1.1872380909235056</v>
      </c>
      <c r="N83" s="53">
        <f>N75</f>
        <v>211</v>
      </c>
      <c r="O83" s="49">
        <f>O60/N78</f>
        <v>1.1649822794674096</v>
      </c>
      <c r="P83" s="13">
        <f>P60/N78</f>
        <v>1.0841369388810214</v>
      </c>
      <c r="Q83" s="53">
        <f>Q75</f>
        <v>181</v>
      </c>
      <c r="R83" s="49">
        <f>R60/Q78</f>
        <v>2.986196172960748</v>
      </c>
      <c r="S83" s="13">
        <f>S60/Q78</f>
        <v>1.4333764842424783</v>
      </c>
      <c r="T83" s="53">
        <f>T75</f>
        <v>193</v>
      </c>
      <c r="U83" s="49">
        <f>U60/T78</f>
        <v>1.7982093633291836</v>
      </c>
      <c r="V83" s="56">
        <f>V60/T78</f>
        <v>1.4432242575137826</v>
      </c>
      <c r="W83" s="53">
        <f>W75</f>
        <v>180</v>
      </c>
      <c r="X83" s="49">
        <f>X60/W78</f>
        <v>3.2174510760677499</v>
      </c>
      <c r="Y83" s="56">
        <f>Y60/W78</f>
        <v>1.4118703839244129</v>
      </c>
    </row>
    <row r="84" spans="2:25" ht="15" thickTop="1" x14ac:dyDescent="0.3"/>
    <row r="87" spans="2:25" x14ac:dyDescent="0.3">
      <c r="Y87" s="2"/>
    </row>
    <row r="89" spans="2:25" x14ac:dyDescent="0.3">
      <c r="G89" s="3"/>
      <c r="J89" s="3"/>
      <c r="T89" s="60"/>
      <c r="W89" s="60"/>
    </row>
  </sheetData>
  <autoFilter ref="B3:Y60" xr:uid="{314BD302-DE17-4FC5-865C-EF90600B8707}"/>
  <mergeCells count="32">
    <mergeCell ref="T2:V2"/>
    <mergeCell ref="T63:V63"/>
    <mergeCell ref="T78:V78"/>
    <mergeCell ref="T81:V81"/>
    <mergeCell ref="Q81:S81"/>
    <mergeCell ref="W81:Y81"/>
    <mergeCell ref="Q63:S63"/>
    <mergeCell ref="W63:Y63"/>
    <mergeCell ref="C2:C3"/>
    <mergeCell ref="D2:D3"/>
    <mergeCell ref="H78:J78"/>
    <mergeCell ref="N78:P78"/>
    <mergeCell ref="Q78:S78"/>
    <mergeCell ref="W78:Y78"/>
    <mergeCell ref="H2:J2"/>
    <mergeCell ref="N2:P2"/>
    <mergeCell ref="Q2:S2"/>
    <mergeCell ref="W2:Y2"/>
    <mergeCell ref="K78:M78"/>
    <mergeCell ref="K81:M81"/>
    <mergeCell ref="C63:C64"/>
    <mergeCell ref="D63:D64"/>
    <mergeCell ref="H63:J63"/>
    <mergeCell ref="E2:G2"/>
    <mergeCell ref="E63:G63"/>
    <mergeCell ref="E78:G78"/>
    <mergeCell ref="E81:G81"/>
    <mergeCell ref="N63:P63"/>
    <mergeCell ref="K2:M2"/>
    <mergeCell ref="K63:M63"/>
    <mergeCell ref="H81:J81"/>
    <mergeCell ref="N81:P8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1b3280e-278e-4757-b4bb-e9ac03851edb">
      <Terms xmlns="http://schemas.microsoft.com/office/infopath/2007/PartnerControls"/>
    </lcf76f155ced4ddcb4097134ff3c332f>
    <TaxCatchAll xmlns="c5d9ce97-aef7-47cc-b459-6fa95feb788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B6A57F31CF2E46B1E21EF835D8FBAC" ma:contentTypeVersion="16" ma:contentTypeDescription="Create a new document." ma:contentTypeScope="" ma:versionID="49e7cfca17f6b1a650bdc9e321ffd475">
  <xsd:schema xmlns:xsd="http://www.w3.org/2001/XMLSchema" xmlns:xs="http://www.w3.org/2001/XMLSchema" xmlns:p="http://schemas.microsoft.com/office/2006/metadata/properties" xmlns:ns2="71b3280e-278e-4757-b4bb-e9ac03851edb" xmlns:ns3="c5d9ce97-aef7-47cc-b459-6fa95feb7885" targetNamespace="http://schemas.microsoft.com/office/2006/metadata/properties" ma:root="true" ma:fieldsID="50eb38c6fe3eca1b8290d1fd344af153" ns2:_="" ns3:_="">
    <xsd:import namespace="71b3280e-278e-4757-b4bb-e9ac03851edb"/>
    <xsd:import namespace="c5d9ce97-aef7-47cc-b459-6fa95feb78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3280e-278e-4757-b4bb-e9ac03851e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bfa5b5a-13b8-401f-9e52-2b297c690e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9ce97-aef7-47cc-b459-6fa95feb788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c66291a7-23b7-4719-95a8-af7fded7af26}" ma:internalName="TaxCatchAll" ma:showField="CatchAllData" ma:web="c5d9ce97-aef7-47cc-b459-6fa95feb78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05DB78-8788-4411-9B0B-155E663978C8}">
  <ds:schemaRefs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ecdd811a-5232-4695-a7e8-c75e9fbba475"/>
    <ds:schemaRef ds:uri="0a8c5f56-e328-4844-899a-5f539cfe8a6b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11E3A9-5408-4425-B70F-B37D3440B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3D9D86-98C8-4E50-AC7A-35B1459AEF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Reliability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 Folino</dc:creator>
  <cp:keywords/>
  <dc:description/>
  <cp:lastModifiedBy>Sal Folino</cp:lastModifiedBy>
  <cp:revision/>
  <dcterms:created xsi:type="dcterms:W3CDTF">2023-03-24T17:56:14Z</dcterms:created>
  <dcterms:modified xsi:type="dcterms:W3CDTF">2025-10-14T20:15:21Z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0x01010092B6A57F31CF2E46B1E21EF835D8FBAC</vt:lpwstr>
  </property>
  <property fmtid="{D5CDD505-2E9C-101B-9397-08002B2CF9AE}" pid="3" name="MediaServiceImageTags">
    <vt:lpwstr/>
  </property>
</Properties>
</file>