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\ElecSensitive\Ontario Energy Board\Hydro Ottawa\Report\Workpapers\"/>
    </mc:Choice>
  </mc:AlternateContent>
  <xr:revisionPtr revIDLastSave="0" documentId="13_ncr:1_{8CC10787-2A25-43F9-9379-AB27996682B1}" xr6:coauthVersionLast="47" xr6:coauthVersionMax="47" xr10:uidLastSave="{00000000-0000-0000-0000-000000000000}"/>
  <bookViews>
    <workbookView xWindow="-110" yWindow="-110" windowWidth="38620" windowHeight="21100" xr2:uid="{9FC6DB15-20F2-4015-8507-B526322753EC}"/>
  </bookViews>
  <sheets>
    <sheet name="Tables" sheetId="2" r:id="rId1"/>
    <sheet name="Data" sheetId="1" r:id="rId2"/>
    <sheet name="Assumptions" sheetId="3" r:id="rId3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A1" i="2" a="1"/>
  <c r="M872" i="2" s="1" a="1"/>
  <c r="M872" i="2" s="1"/>
  <c r="J820" i="2" l="1"/>
  <c r="M759" i="2" a="1"/>
  <c r="M759" i="2" s="1"/>
  <c r="J914" i="2"/>
  <c r="M896" i="2" a="1"/>
  <c r="M896" i="2" s="1"/>
  <c r="J822" i="2"/>
  <c r="M784" i="2" a="1"/>
  <c r="M784" i="2" s="1"/>
  <c r="M913" i="2" a="1"/>
  <c r="M913" i="2" s="1"/>
  <c r="M904" i="2" a="1"/>
  <c r="M904" i="2" s="1"/>
  <c r="J887" i="2"/>
  <c r="J866" i="2"/>
  <c r="M857" i="2" a="1"/>
  <c r="M857" i="2" s="1"/>
  <c r="J844" i="2"/>
  <c r="J836" i="2"/>
  <c r="M813" i="2" a="1"/>
  <c r="M813" i="2" s="1"/>
  <c r="J804" i="2"/>
  <c r="J784" i="2"/>
  <c r="M775" i="2" a="1"/>
  <c r="M775" i="2" s="1"/>
  <c r="J736" i="2"/>
  <c r="J682" i="2"/>
  <c r="M525" i="2" a="1"/>
  <c r="M525" i="2" s="1"/>
  <c r="M908" i="2" a="1"/>
  <c r="M908" i="2" s="1"/>
  <c r="J879" i="2"/>
  <c r="J861" i="2"/>
  <c r="M816" i="2" a="1"/>
  <c r="M816" i="2" s="1"/>
  <c r="M807" i="2" a="1"/>
  <c r="M807" i="2" s="1"/>
  <c r="M798" i="2" a="1"/>
  <c r="M798" i="2" s="1"/>
  <c r="J789" i="2"/>
  <c r="M779" i="2" a="1"/>
  <c r="M779" i="2" s="1"/>
  <c r="M765" i="2" a="1"/>
  <c r="M765" i="2" s="1"/>
  <c r="J741" i="2"/>
  <c r="J711" i="2"/>
  <c r="J228" i="2"/>
  <c r="M920" i="2" a="1"/>
  <c r="M920" i="2" s="1"/>
  <c r="M852" i="2" a="1"/>
  <c r="M852" i="2" s="1"/>
  <c r="M835" i="2" a="1"/>
  <c r="M835" i="2" s="1"/>
  <c r="J830" i="2"/>
  <c r="M820" i="2" a="1"/>
  <c r="M820" i="2" s="1"/>
  <c r="J788" i="2"/>
  <c r="J779" i="2"/>
  <c r="M770" i="2" a="1"/>
  <c r="M770" i="2" s="1"/>
  <c r="J916" i="2"/>
  <c r="J895" i="2"/>
  <c r="J891" i="2"/>
  <c r="M878" i="2" a="1"/>
  <c r="M878" i="2" s="1"/>
  <c r="J869" i="2"/>
  <c r="J865" i="2"/>
  <c r="M860" i="2" a="1"/>
  <c r="M860" i="2" s="1"/>
  <c r="M856" i="2" a="1"/>
  <c r="M856" i="2" s="1"/>
  <c r="J843" i="2"/>
  <c r="J839" i="2"/>
  <c r="J825" i="2"/>
  <c r="J807" i="2"/>
  <c r="J798" i="2"/>
  <c r="M778" i="2" a="1"/>
  <c r="M778" i="2" s="1"/>
  <c r="J774" i="2"/>
  <c r="M769" i="2" a="1"/>
  <c r="M769" i="2" s="1"/>
  <c r="J765" i="2"/>
  <c r="J753" i="2"/>
  <c r="J747" i="2"/>
  <c r="M740" i="2" a="1"/>
  <c r="M740" i="2" s="1"/>
  <c r="J733" i="2"/>
  <c r="M630" i="2" a="1"/>
  <c r="M630" i="2" s="1"/>
  <c r="M575" i="2" a="1"/>
  <c r="M575" i="2" s="1"/>
  <c r="M894" i="2" a="1"/>
  <c r="M894" i="2" s="1"/>
  <c r="J806" i="2"/>
  <c r="M877" i="2" a="1"/>
  <c r="M877" i="2" s="1"/>
  <c r="J778" i="2"/>
  <c r="J731" i="2"/>
  <c r="J622" i="2"/>
  <c r="J493" i="2"/>
  <c r="J363" i="2"/>
  <c r="J890" i="2"/>
  <c r="M903" i="2" a="1"/>
  <c r="M903" i="2" s="1"/>
  <c r="N903" i="2" s="1"/>
  <c r="M838" i="2" a="1"/>
  <c r="M838" i="2" s="1"/>
  <c r="M746" i="2" a="1"/>
  <c r="M746" i="2" s="1"/>
  <c r="M923" i="2" a="1"/>
  <c r="M923" i="2" s="1"/>
  <c r="J11" i="2"/>
  <c r="J16" i="2"/>
  <c r="J19" i="2"/>
  <c r="J24" i="2"/>
  <c r="M26" i="2" a="1"/>
  <c r="M26" i="2" s="1"/>
  <c r="J29" i="2"/>
  <c r="J34" i="2"/>
  <c r="J39" i="2"/>
  <c r="J46" i="2"/>
  <c r="J61" i="2"/>
  <c r="M72" i="2" a="1"/>
  <c r="M72" i="2" s="1"/>
  <c r="M75" i="2" a="1"/>
  <c r="M75" i="2" s="1"/>
  <c r="J81" i="2"/>
  <c r="J90" i="2"/>
  <c r="M92" i="2" a="1"/>
  <c r="M92" i="2" s="1"/>
  <c r="J99" i="2"/>
  <c r="M110" i="2" a="1"/>
  <c r="M110" i="2" s="1"/>
  <c r="M112" i="2" a="1"/>
  <c r="M112" i="2" s="1"/>
  <c r="M115" i="2" a="1"/>
  <c r="M115" i="2" s="1"/>
  <c r="J131" i="2"/>
  <c r="J143" i="2"/>
  <c r="J147" i="2"/>
  <c r="J149" i="2"/>
  <c r="M153" i="2" a="1"/>
  <c r="M153" i="2" s="1"/>
  <c r="M155" i="2" a="1"/>
  <c r="M155" i="2" s="1"/>
  <c r="M165" i="2" a="1"/>
  <c r="M165" i="2" s="1"/>
  <c r="J169" i="2"/>
  <c r="M176" i="2" a="1"/>
  <c r="M176" i="2" s="1"/>
  <c r="M180" i="2" a="1"/>
  <c r="M180" i="2" s="1"/>
  <c r="J191" i="2"/>
  <c r="J193" i="2"/>
  <c r="M195" i="2" a="1"/>
  <c r="M195" i="2" s="1"/>
  <c r="M198" i="2" a="1"/>
  <c r="M198" i="2" s="1"/>
  <c r="J203" i="2"/>
  <c r="J216" i="2"/>
  <c r="J219" i="2"/>
  <c r="J6" i="2"/>
  <c r="M11" i="2" a="1"/>
  <c r="M11" i="2" s="1"/>
  <c r="M16" i="2" a="1"/>
  <c r="M16" i="2" s="1"/>
  <c r="M19" i="2" a="1"/>
  <c r="M19" i="2" s="1"/>
  <c r="M24" i="2" a="1"/>
  <c r="M24" i="2" s="1"/>
  <c r="M29" i="2" a="1"/>
  <c r="M29" i="2" s="1"/>
  <c r="M34" i="2" a="1"/>
  <c r="M34" i="2" s="1"/>
  <c r="N34" i="2" s="1"/>
  <c r="M39" i="2" a="1"/>
  <c r="M39" i="2" s="1"/>
  <c r="J47" i="2"/>
  <c r="J52" i="2"/>
  <c r="J54" i="2"/>
  <c r="M61" i="2" a="1"/>
  <c r="M61" i="2" s="1"/>
  <c r="J82" i="2"/>
  <c r="J88" i="2"/>
  <c r="M93" i="2" a="1"/>
  <c r="M93" i="2" s="1"/>
  <c r="J105" i="2"/>
  <c r="J108" i="2"/>
  <c r="J111" i="2"/>
  <c r="M113" i="2" a="1"/>
  <c r="M113" i="2" s="1"/>
  <c r="M116" i="2" a="1"/>
  <c r="M116" i="2" s="1"/>
  <c r="M122" i="2" a="1"/>
  <c r="M122" i="2" s="1"/>
  <c r="J132" i="2"/>
  <c r="J159" i="2"/>
  <c r="M161" i="2" a="1"/>
  <c r="M161" i="2" s="1"/>
  <c r="J166" i="2"/>
  <c r="M169" i="2" a="1"/>
  <c r="M169" i="2" s="1"/>
  <c r="J181" i="2"/>
  <c r="M191" i="2" a="1"/>
  <c r="M191" i="2" s="1"/>
  <c r="M193" i="2" a="1"/>
  <c r="M193" i="2" s="1"/>
  <c r="J214" i="2"/>
  <c r="J217" i="2"/>
  <c r="M219" i="2" a="1"/>
  <c r="M219" i="2" s="1"/>
  <c r="J3" i="2"/>
  <c r="M8" i="2" a="1"/>
  <c r="M8" i="2" s="1"/>
  <c r="J12" i="2"/>
  <c r="M13" i="2" a="1"/>
  <c r="M13" i="2" s="1"/>
  <c r="J17" i="2"/>
  <c r="M22" i="2" a="1"/>
  <c r="M22" i="2" s="1"/>
  <c r="J32" i="2"/>
  <c r="M44" i="2" a="1"/>
  <c r="M44" i="2" s="1"/>
  <c r="M49" i="2" a="1"/>
  <c r="M49" i="2" s="1"/>
  <c r="M59" i="2" a="1"/>
  <c r="M59" i="2" s="1"/>
  <c r="J62" i="2"/>
  <c r="M64" i="2" a="1"/>
  <c r="M64" i="2" s="1"/>
  <c r="M70" i="2" a="1"/>
  <c r="M70" i="2" s="1"/>
  <c r="M73" i="2" a="1"/>
  <c r="M73" i="2" s="1"/>
  <c r="M76" i="2" a="1"/>
  <c r="M76" i="2" s="1"/>
  <c r="J79" i="2"/>
  <c r="J85" i="2"/>
  <c r="J94" i="2"/>
  <c r="M96" i="2" a="1"/>
  <c r="M96" i="2" s="1"/>
  <c r="J100" i="2"/>
  <c r="J102" i="2"/>
  <c r="M119" i="2" a="1"/>
  <c r="M119" i="2" s="1"/>
  <c r="M125" i="2" a="1"/>
  <c r="M125" i="2" s="1"/>
  <c r="M128" i="2" a="1"/>
  <c r="M128" i="2" s="1"/>
  <c r="M134" i="2" a="1"/>
  <c r="M134" i="2" s="1"/>
  <c r="J139" i="2"/>
  <c r="J152" i="2"/>
  <c r="J156" i="2"/>
  <c r="M174" i="2" a="1"/>
  <c r="M174" i="2" s="1"/>
  <c r="J179" i="2"/>
  <c r="J184" i="2"/>
  <c r="M196" i="2" a="1"/>
  <c r="M196" i="2" s="1"/>
  <c r="N195" i="2" s="1"/>
  <c r="J204" i="2"/>
  <c r="M211" i="2" a="1"/>
  <c r="M211" i="2" s="1"/>
  <c r="J9" i="2"/>
  <c r="J25" i="2"/>
  <c r="M27" i="2" a="1"/>
  <c r="M27" i="2" s="1"/>
  <c r="M37" i="2" a="1"/>
  <c r="M37" i="2" s="1"/>
  <c r="J40" i="2"/>
  <c r="J42" i="2"/>
  <c r="M54" i="2" a="1"/>
  <c r="M54" i="2" s="1"/>
  <c r="J65" i="2"/>
  <c r="M67" i="2" a="1"/>
  <c r="M67" i="2" s="1"/>
  <c r="J74" i="2"/>
  <c r="M88" i="2" a="1"/>
  <c r="M88" i="2" s="1"/>
  <c r="J97" i="2"/>
  <c r="M105" i="2" a="1"/>
  <c r="M105" i="2" s="1"/>
  <c r="M108" i="2" a="1"/>
  <c r="M108" i="2" s="1"/>
  <c r="J117" i="2"/>
  <c r="J120" i="2"/>
  <c r="J137" i="2"/>
  <c r="M141" i="2" a="1"/>
  <c r="M141" i="2" s="1"/>
  <c r="J144" i="2"/>
  <c r="M145" i="2" a="1"/>
  <c r="M145" i="2" s="1"/>
  <c r="J148" i="2"/>
  <c r="J150" i="2"/>
  <c r="M154" i="2" a="1"/>
  <c r="M154" i="2" s="1"/>
  <c r="N154" i="2" s="1"/>
  <c r="M159" i="2" a="1"/>
  <c r="M159" i="2" s="1"/>
  <c r="J162" i="2"/>
  <c r="J164" i="2"/>
  <c r="J168" i="2"/>
  <c r="M172" i="2" a="1"/>
  <c r="M172" i="2" s="1"/>
  <c r="M181" i="2" a="1"/>
  <c r="M181" i="2" s="1"/>
  <c r="M187" i="2" a="1"/>
  <c r="M187" i="2" s="1"/>
  <c r="M189" i="2" a="1"/>
  <c r="M189" i="2" s="1"/>
  <c r="J194" i="2"/>
  <c r="M201" i="2" a="1"/>
  <c r="M201" i="2" s="1"/>
  <c r="M207" i="2" a="1"/>
  <c r="M207" i="2" s="1"/>
  <c r="M217" i="2" a="1"/>
  <c r="M217" i="2" s="1"/>
  <c r="J220" i="2"/>
  <c r="M3" i="2" a="1"/>
  <c r="M3" i="2" s="1"/>
  <c r="M6" i="2" a="1"/>
  <c r="M6" i="2" s="1"/>
  <c r="J14" i="2"/>
  <c r="M17" i="2" a="1"/>
  <c r="M17" i="2" s="1"/>
  <c r="J20" i="2"/>
  <c r="J23" i="2"/>
  <c r="J30" i="2"/>
  <c r="M32" i="2" a="1"/>
  <c r="M32" i="2" s="1"/>
  <c r="J35" i="2"/>
  <c r="J45" i="2"/>
  <c r="M47" i="2" a="1"/>
  <c r="M47" i="2" s="1"/>
  <c r="J50" i="2"/>
  <c r="M52" i="2" a="1"/>
  <c r="M52" i="2" s="1"/>
  <c r="J60" i="2"/>
  <c r="J71" i="2"/>
  <c r="M79" i="2" a="1"/>
  <c r="M79" i="2" s="1"/>
  <c r="M82" i="2" a="1"/>
  <c r="M82" i="2" s="1"/>
  <c r="J89" i="2"/>
  <c r="J91" i="2"/>
  <c r="M94" i="2" a="1"/>
  <c r="M94" i="2" s="1"/>
  <c r="M102" i="2" a="1"/>
  <c r="M102" i="2" s="1"/>
  <c r="J114" i="2"/>
  <c r="J126" i="2"/>
  <c r="J129" i="2"/>
  <c r="M132" i="2" a="1"/>
  <c r="M132" i="2" s="1"/>
  <c r="M139" i="2" a="1"/>
  <c r="M139" i="2" s="1"/>
  <c r="J142" i="2"/>
  <c r="M156" i="2" a="1"/>
  <c r="M156" i="2" s="1"/>
  <c r="M166" i="2" a="1"/>
  <c r="M166" i="2" s="1"/>
  <c r="J170" i="2"/>
  <c r="J175" i="2"/>
  <c r="M177" i="2" a="1"/>
  <c r="M177" i="2" s="1"/>
  <c r="M179" i="2" a="1"/>
  <c r="M179" i="2" s="1"/>
  <c r="M184" i="2" a="1"/>
  <c r="M184" i="2" s="1"/>
  <c r="J188" i="2"/>
  <c r="J197" i="2"/>
  <c r="M199" i="2" a="1"/>
  <c r="M199" i="2" s="1"/>
  <c r="N198" i="2" s="1"/>
  <c r="J208" i="2"/>
  <c r="J210" i="2"/>
  <c r="J212" i="2"/>
  <c r="M214" i="2" a="1"/>
  <c r="M214" i="2" s="1"/>
  <c r="J4" i="2"/>
  <c r="M9" i="2" a="1"/>
  <c r="M9" i="2" s="1"/>
  <c r="J28" i="2"/>
  <c r="J33" i="2"/>
  <c r="J38" i="2"/>
  <c r="M40" i="2" a="1"/>
  <c r="M40" i="2" s="1"/>
  <c r="M42" i="2" a="1"/>
  <c r="M42" i="2" s="1"/>
  <c r="J55" i="2"/>
  <c r="J57" i="2"/>
  <c r="M62" i="2" a="1"/>
  <c r="M62" i="2" s="1"/>
  <c r="M65" i="2" a="1"/>
  <c r="M65" i="2" s="1"/>
  <c r="J77" i="2"/>
  <c r="J83" i="2"/>
  <c r="M85" i="2" a="1"/>
  <c r="M85" i="2" s="1"/>
  <c r="M97" i="2" a="1"/>
  <c r="M97" i="2" s="1"/>
  <c r="M100" i="2" a="1"/>
  <c r="M100" i="2" s="1"/>
  <c r="J106" i="2"/>
  <c r="J109" i="2"/>
  <c r="M111" i="2" a="1"/>
  <c r="M111" i="2" s="1"/>
  <c r="M117" i="2" a="1"/>
  <c r="M117" i="2" s="1"/>
  <c r="M120" i="2" a="1"/>
  <c r="M120" i="2" s="1"/>
  <c r="J123" i="2"/>
  <c r="J135" i="2"/>
  <c r="J146" i="2"/>
  <c r="M150" i="2" a="1"/>
  <c r="M150" i="2" s="1"/>
  <c r="M152" i="2" a="1"/>
  <c r="M152" i="2" s="1"/>
  <c r="J185" i="2"/>
  <c r="J190" i="2"/>
  <c r="J192" i="2"/>
  <c r="M204" i="2" a="1"/>
  <c r="M204" i="2" s="1"/>
  <c r="M220" i="2" a="1"/>
  <c r="M220" i="2" s="1"/>
  <c r="J10" i="2"/>
  <c r="M12" i="2" a="1"/>
  <c r="M12" i="2" s="1"/>
  <c r="M14" i="2" a="1"/>
  <c r="M14" i="2" s="1"/>
  <c r="J18" i="2"/>
  <c r="M25" i="2" a="1"/>
  <c r="M25" i="2" s="1"/>
  <c r="M30" i="2" a="1"/>
  <c r="M30" i="2" s="1"/>
  <c r="N29" i="2" s="1"/>
  <c r="M35" i="2" a="1"/>
  <c r="M35" i="2" s="1"/>
  <c r="J48" i="2"/>
  <c r="J53" i="2"/>
  <c r="J63" i="2"/>
  <c r="J68" i="2"/>
  <c r="M74" i="2" a="1"/>
  <c r="M74" i="2" s="1"/>
  <c r="J86" i="2"/>
  <c r="M91" i="2" a="1"/>
  <c r="M91" i="2" s="1"/>
  <c r="N91" i="2" s="1"/>
  <c r="J95" i="2"/>
  <c r="J98" i="2"/>
  <c r="J103" i="2"/>
  <c r="M114" i="2" a="1"/>
  <c r="M114" i="2" s="1"/>
  <c r="J121" i="2"/>
  <c r="M126" i="2" a="1"/>
  <c r="M126" i="2" s="1"/>
  <c r="M129" i="2" a="1"/>
  <c r="M129" i="2" s="1"/>
  <c r="J133" i="2"/>
  <c r="M137" i="2" a="1"/>
  <c r="M137" i="2" s="1"/>
  <c r="J140" i="2"/>
  <c r="M142" i="2" a="1"/>
  <c r="M142" i="2" s="1"/>
  <c r="M148" i="2" a="1"/>
  <c r="M148" i="2" s="1"/>
  <c r="J155" i="2"/>
  <c r="J157" i="2"/>
  <c r="J160" i="2"/>
  <c r="M162" i="2" a="1"/>
  <c r="M162" i="2" s="1"/>
  <c r="M164" i="2" a="1"/>
  <c r="M164" i="2" s="1"/>
  <c r="N164" i="2" s="1"/>
  <c r="M168" i="2" a="1"/>
  <c r="M168" i="2" s="1"/>
  <c r="N168" i="2" s="1"/>
  <c r="M170" i="2" a="1"/>
  <c r="M170" i="2" s="1"/>
  <c r="J173" i="2"/>
  <c r="J182" i="2"/>
  <c r="M194" i="2" a="1"/>
  <c r="M194" i="2" s="1"/>
  <c r="J202" i="2"/>
  <c r="J205" i="2"/>
  <c r="M208" i="2" a="1"/>
  <c r="M208" i="2" s="1"/>
  <c r="J215" i="2"/>
  <c r="J218" i="2"/>
  <c r="J221" i="2"/>
  <c r="M4" i="2" a="1"/>
  <c r="M4" i="2" s="1"/>
  <c r="J7" i="2"/>
  <c r="J15" i="2"/>
  <c r="M20" i="2" a="1"/>
  <c r="M20" i="2" s="1"/>
  <c r="M23" i="2" a="1"/>
  <c r="M23" i="2" s="1"/>
  <c r="J26" i="2"/>
  <c r="M33" i="2" a="1"/>
  <c r="M33" i="2" s="1"/>
  <c r="N33" i="2" s="1"/>
  <c r="J36" i="2"/>
  <c r="J43" i="2"/>
  <c r="M45" i="2" a="1"/>
  <c r="M45" i="2" s="1"/>
  <c r="M50" i="2" a="1"/>
  <c r="M50" i="2" s="1"/>
  <c r="M55" i="2" a="1"/>
  <c r="M55" i="2" s="1"/>
  <c r="M57" i="2" a="1"/>
  <c r="M57" i="2" s="1"/>
  <c r="M60" i="2" a="1"/>
  <c r="M60" i="2" s="1"/>
  <c r="N60" i="2" s="1"/>
  <c r="M71" i="2" a="1"/>
  <c r="M71" i="2" s="1"/>
  <c r="M77" i="2" a="1"/>
  <c r="M77" i="2" s="1"/>
  <c r="J80" i="2"/>
  <c r="M83" i="2" a="1"/>
  <c r="M83" i="2" s="1"/>
  <c r="M89" i="2" a="1"/>
  <c r="M89" i="2" s="1"/>
  <c r="M109" i="2" a="1"/>
  <c r="M109" i="2" s="1"/>
  <c r="N111" i="2"/>
  <c r="J118" i="2"/>
  <c r="M123" i="2" a="1"/>
  <c r="M123" i="2" s="1"/>
  <c r="N122" i="2" s="1"/>
  <c r="J130" i="2"/>
  <c r="M135" i="2" a="1"/>
  <c r="M135" i="2" s="1"/>
  <c r="M144" i="2" a="1"/>
  <c r="M144" i="2" s="1"/>
  <c r="N144" i="2" s="1"/>
  <c r="M146" i="2" a="1"/>
  <c r="M146" i="2" s="1"/>
  <c r="J153" i="2"/>
  <c r="J171" i="2"/>
  <c r="M175" i="2" a="1"/>
  <c r="M175" i="2" s="1"/>
  <c r="J180" i="2"/>
  <c r="M185" i="2" a="1"/>
  <c r="M185" i="2" s="1"/>
  <c r="M190" i="2" a="1"/>
  <c r="M190" i="2" s="1"/>
  <c r="J195" i="2"/>
  <c r="M197" i="2" a="1"/>
  <c r="M197" i="2" s="1"/>
  <c r="N197" i="2" s="1"/>
  <c r="M210" i="2" a="1"/>
  <c r="M210" i="2" s="1"/>
  <c r="N210" i="2" s="1"/>
  <c r="M212" i="2" a="1"/>
  <c r="M212" i="2" s="1"/>
  <c r="M10" i="2" a="1"/>
  <c r="M10" i="2" s="1"/>
  <c r="N10" i="2" s="1"/>
  <c r="N12" i="2"/>
  <c r="M18" i="2" a="1"/>
  <c r="M18" i="2" s="1"/>
  <c r="N18" i="2" s="1"/>
  <c r="M28" i="2" a="1"/>
  <c r="M28" i="2" s="1"/>
  <c r="N28" i="2" s="1"/>
  <c r="M38" i="2" a="1"/>
  <c r="M38" i="2" s="1"/>
  <c r="M63" i="2" a="1"/>
  <c r="M63" i="2" s="1"/>
  <c r="M68" i="2" a="1"/>
  <c r="M68" i="2" s="1"/>
  <c r="N67" i="2" s="1"/>
  <c r="J72" i="2"/>
  <c r="J75" i="2"/>
  <c r="J78" i="2"/>
  <c r="J84" i="2"/>
  <c r="M86" i="2" a="1"/>
  <c r="M86" i="2" s="1"/>
  <c r="J92" i="2"/>
  <c r="M98" i="2" a="1"/>
  <c r="M98" i="2" s="1"/>
  <c r="M103" i="2" a="1"/>
  <c r="M103" i="2" s="1"/>
  <c r="M106" i="2" a="1"/>
  <c r="M106" i="2" s="1"/>
  <c r="J110" i="2"/>
  <c r="J112" i="2"/>
  <c r="J115" i="2"/>
  <c r="M121" i="2" a="1"/>
  <c r="M121" i="2" s="1"/>
  <c r="M157" i="2" a="1"/>
  <c r="M157" i="2" s="1"/>
  <c r="M160" i="2" a="1"/>
  <c r="M160" i="2" s="1"/>
  <c r="N159" i="2" s="1"/>
  <c r="J165" i="2"/>
  <c r="J176" i="2"/>
  <c r="M182" i="2" a="1"/>
  <c r="M182" i="2" s="1"/>
  <c r="M188" i="2" a="1"/>
  <c r="M188" i="2" s="1"/>
  <c r="M192" i="2" a="1"/>
  <c r="M192" i="2" s="1"/>
  <c r="N191" i="2" s="1"/>
  <c r="J198" i="2"/>
  <c r="M202" i="2" a="1"/>
  <c r="M202" i="2" s="1"/>
  <c r="M205" i="2" a="1"/>
  <c r="M205" i="2" s="1"/>
  <c r="J5" i="2"/>
  <c r="M7" i="2" a="1"/>
  <c r="M7" i="2" s="1"/>
  <c r="M15" i="2" a="1"/>
  <c r="M15" i="2" s="1"/>
  <c r="J21" i="2"/>
  <c r="N23" i="2"/>
  <c r="J31" i="2"/>
  <c r="M36" i="2" a="1"/>
  <c r="M36" i="2" s="1"/>
  <c r="N36" i="2" s="1"/>
  <c r="J41" i="2"/>
  <c r="M43" i="2" a="1"/>
  <c r="M43" i="2" s="1"/>
  <c r="N43" i="2" s="1"/>
  <c r="M48" i="2" a="1"/>
  <c r="M48" i="2" s="1"/>
  <c r="J51" i="2"/>
  <c r="M53" i="2" a="1"/>
  <c r="M53" i="2" s="1"/>
  <c r="J56" i="2"/>
  <c r="J58" i="2"/>
  <c r="J66" i="2"/>
  <c r="J69" i="2"/>
  <c r="M80" i="2" a="1"/>
  <c r="M80" i="2" s="1"/>
  <c r="N79" i="2" s="1"/>
  <c r="J87" i="2"/>
  <c r="M95" i="2" a="1"/>
  <c r="M95" i="2" s="1"/>
  <c r="J101" i="2"/>
  <c r="J104" i="2"/>
  <c r="J107" i="2"/>
  <c r="M118" i="2" a="1"/>
  <c r="M118" i="2" s="1"/>
  <c r="J122" i="2"/>
  <c r="J124" i="2"/>
  <c r="J127" i="2"/>
  <c r="M130" i="2" a="1"/>
  <c r="M130" i="2" s="1"/>
  <c r="M133" i="2" a="1"/>
  <c r="M133" i="2" s="1"/>
  <c r="J136" i="2"/>
  <c r="J138" i="2"/>
  <c r="M140" i="2" a="1"/>
  <c r="M140" i="2" s="1"/>
  <c r="J151" i="2"/>
  <c r="J158" i="2"/>
  <c r="J163" i="2"/>
  <c r="J167" i="2"/>
  <c r="M171" i="2" a="1"/>
  <c r="M171" i="2" s="1"/>
  <c r="N171" i="2" s="1"/>
  <c r="M173" i="2" a="1"/>
  <c r="M173" i="2" s="1"/>
  <c r="N173" i="2" s="1"/>
  <c r="J178" i="2"/>
  <c r="J183" i="2"/>
  <c r="J186" i="2"/>
  <c r="J200" i="2"/>
  <c r="J206" i="2"/>
  <c r="J209" i="2"/>
  <c r="J213" i="2"/>
  <c r="M215" i="2" a="1"/>
  <c r="M215" i="2" s="1"/>
  <c r="M218" i="2" a="1"/>
  <c r="M218" i="2" s="1"/>
  <c r="M5" i="2" a="1"/>
  <c r="M5" i="2" s="1"/>
  <c r="M69" i="2" a="1"/>
  <c r="M69" i="2" s="1"/>
  <c r="N69" i="2" s="1"/>
  <c r="M87" i="2" a="1"/>
  <c r="M87" i="2" s="1"/>
  <c r="M104" i="2" a="1"/>
  <c r="M104" i="2" s="1"/>
  <c r="M178" i="2" a="1"/>
  <c r="M178" i="2" s="1"/>
  <c r="J225" i="2"/>
  <c r="J234" i="2"/>
  <c r="J240" i="2"/>
  <c r="J243" i="2"/>
  <c r="J245" i="2"/>
  <c r="J251" i="2"/>
  <c r="J254" i="2"/>
  <c r="M256" i="2" a="1"/>
  <c r="M256" i="2" s="1"/>
  <c r="J259" i="2"/>
  <c r="M264" i="2" a="1"/>
  <c r="M264" i="2" s="1"/>
  <c r="M266" i="2" a="1"/>
  <c r="M266" i="2" s="1"/>
  <c r="J269" i="2"/>
  <c r="J274" i="2"/>
  <c r="M278" i="2" a="1"/>
  <c r="M278" i="2" s="1"/>
  <c r="M280" i="2" a="1"/>
  <c r="M280" i="2" s="1"/>
  <c r="M294" i="2" a="1"/>
  <c r="M294" i="2" s="1"/>
  <c r="J302" i="2"/>
  <c r="J305" i="2"/>
  <c r="J310" i="2"/>
  <c r="J324" i="2"/>
  <c r="J327" i="2"/>
  <c r="J336" i="2"/>
  <c r="J349" i="2"/>
  <c r="J359" i="2"/>
  <c r="J367" i="2"/>
  <c r="J373" i="2"/>
  <c r="M378" i="2" a="1"/>
  <c r="M378" i="2" s="1"/>
  <c r="M383" i="2" a="1"/>
  <c r="M383" i="2" s="1"/>
  <c r="J386" i="2"/>
  <c r="J388" i="2"/>
  <c r="M390" i="2" a="1"/>
  <c r="M390" i="2" s="1"/>
  <c r="J398" i="2"/>
  <c r="J8" i="2"/>
  <c r="J27" i="2"/>
  <c r="M41" i="2" a="1"/>
  <c r="M41" i="2" s="1"/>
  <c r="N41" i="2" s="1"/>
  <c r="M56" i="2" a="1"/>
  <c r="M56" i="2" s="1"/>
  <c r="N56" i="2" s="1"/>
  <c r="J13" i="2"/>
  <c r="M58" i="2" a="1"/>
  <c r="M58" i="2" s="1"/>
  <c r="N58" i="2" s="1"/>
  <c r="J93" i="2"/>
  <c r="M127" i="2" a="1"/>
  <c r="M127" i="2" s="1"/>
  <c r="M213" i="2" a="1"/>
  <c r="M213" i="2" s="1"/>
  <c r="J226" i="2"/>
  <c r="M228" i="2" a="1"/>
  <c r="M228" i="2" s="1"/>
  <c r="J231" i="2"/>
  <c r="J235" i="2"/>
  <c r="M237" i="2" a="1"/>
  <c r="M237" i="2" s="1"/>
  <c r="M243" i="2" a="1"/>
  <c r="M243" i="2" s="1"/>
  <c r="J246" i="2"/>
  <c r="M257" i="2" a="1"/>
  <c r="M257" i="2" s="1"/>
  <c r="J260" i="2"/>
  <c r="M265" i="2" a="1"/>
  <c r="M265" i="2" s="1"/>
  <c r="M272" i="2" a="1"/>
  <c r="M272" i="2" s="1"/>
  <c r="J279" i="2"/>
  <c r="M283" i="2" a="1"/>
  <c r="M283" i="2" s="1"/>
  <c r="J286" i="2"/>
  <c r="J290" i="2"/>
  <c r="M295" i="2" a="1"/>
  <c r="M295" i="2" s="1"/>
  <c r="J298" i="2"/>
  <c r="M300" i="2" a="1"/>
  <c r="M300" i="2" s="1"/>
  <c r="J311" i="2"/>
  <c r="J314" i="2"/>
  <c r="J317" i="2"/>
  <c r="J320" i="2"/>
  <c r="J322" i="2"/>
  <c r="J328" i="2"/>
  <c r="J331" i="2"/>
  <c r="M332" i="2" a="1"/>
  <c r="M332" i="2" s="1"/>
  <c r="J339" i="2"/>
  <c r="M346" i="2" a="1"/>
  <c r="M346" i="2" s="1"/>
  <c r="M354" i="2" a="1"/>
  <c r="M354" i="2" s="1"/>
  <c r="J357" i="2"/>
  <c r="J360" i="2"/>
  <c r="M365" i="2" a="1"/>
  <c r="M365" i="2" s="1"/>
  <c r="J368" i="2"/>
  <c r="J374" i="2"/>
  <c r="M379" i="2" a="1"/>
  <c r="M379" i="2" s="1"/>
  <c r="M401" i="2" a="1"/>
  <c r="M401" i="2" s="1"/>
  <c r="J44" i="2"/>
  <c r="J59" i="2"/>
  <c r="J76" i="2"/>
  <c r="J128" i="2"/>
  <c r="M143" i="2" a="1"/>
  <c r="M143" i="2" s="1"/>
  <c r="N155" i="2"/>
  <c r="M183" i="2" a="1"/>
  <c r="M183" i="2" s="1"/>
  <c r="J199" i="2"/>
  <c r="M222" i="2" a="1"/>
  <c r="M222" i="2" s="1"/>
  <c r="J229" i="2"/>
  <c r="M241" i="2" a="1"/>
  <c r="M241" i="2" s="1"/>
  <c r="J252" i="2"/>
  <c r="J270" i="2"/>
  <c r="J275" i="2"/>
  <c r="J277" i="2"/>
  <c r="M281" i="2" a="1"/>
  <c r="M281" i="2" s="1"/>
  <c r="M292" i="2" a="1"/>
  <c r="M292" i="2" s="1"/>
  <c r="M303" i="2" a="1"/>
  <c r="M303" i="2" s="1"/>
  <c r="J306" i="2"/>
  <c r="J309" i="2"/>
  <c r="J325" i="2"/>
  <c r="J335" i="2"/>
  <c r="M344" i="2" a="1"/>
  <c r="M344" i="2" s="1"/>
  <c r="J350" i="2"/>
  <c r="M352" i="2" a="1"/>
  <c r="M352" i="2" s="1"/>
  <c r="M363" i="2" a="1"/>
  <c r="M363" i="2" s="1"/>
  <c r="J371" i="2"/>
  <c r="J382" i="2"/>
  <c r="J389" i="2"/>
  <c r="M391" i="2" a="1"/>
  <c r="M391" i="2" s="1"/>
  <c r="J397" i="2"/>
  <c r="M399" i="2" a="1"/>
  <c r="M399" i="2" s="1"/>
  <c r="M31" i="2" a="1"/>
  <c r="M31" i="2" s="1"/>
  <c r="M78" i="2" a="1"/>
  <c r="M78" i="2" s="1"/>
  <c r="N78" i="2" s="1"/>
  <c r="J96" i="2"/>
  <c r="J113" i="2"/>
  <c r="M158" i="2" a="1"/>
  <c r="M158" i="2" s="1"/>
  <c r="N158" i="2" s="1"/>
  <c r="M186" i="2" a="1"/>
  <c r="M186" i="2" s="1"/>
  <c r="M200" i="2" a="1"/>
  <c r="M200" i="2" s="1"/>
  <c r="J223" i="2"/>
  <c r="M235" i="2" a="1"/>
  <c r="M235" i="2" s="1"/>
  <c r="J238" i="2"/>
  <c r="M246" i="2" a="1"/>
  <c r="M246" i="2" s="1"/>
  <c r="M249" i="2" a="1"/>
  <c r="M249" i="2" s="1"/>
  <c r="M262" i="2" a="1"/>
  <c r="M262" i="2" s="1"/>
  <c r="N265" i="2"/>
  <c r="M267" i="2" a="1"/>
  <c r="M267" i="2" s="1"/>
  <c r="J273" i="2"/>
  <c r="J284" i="2"/>
  <c r="J288" i="2"/>
  <c r="M290" i="2" a="1"/>
  <c r="M290" i="2" s="1"/>
  <c r="J293" i="2"/>
  <c r="J296" i="2"/>
  <c r="M314" i="2" a="1"/>
  <c r="M314" i="2" s="1"/>
  <c r="M317" i="2" a="1"/>
  <c r="M317" i="2" s="1"/>
  <c r="M328" i="2" a="1"/>
  <c r="M328" i="2" s="1"/>
  <c r="N328" i="2" s="1"/>
  <c r="J333" i="2"/>
  <c r="J337" i="2"/>
  <c r="M339" i="2" a="1"/>
  <c r="M339" i="2" s="1"/>
  <c r="M342" i="2" a="1"/>
  <c r="M342" i="2" s="1"/>
  <c r="J347" i="2"/>
  <c r="J355" i="2"/>
  <c r="M357" i="2" a="1"/>
  <c r="M357" i="2" s="1"/>
  <c r="M360" i="2" a="1"/>
  <c r="M360" i="2" s="1"/>
  <c r="J364" i="2"/>
  <c r="J366" i="2"/>
  <c r="M368" i="2" a="1"/>
  <c r="M368" i="2" s="1"/>
  <c r="M374" i="2" a="1"/>
  <c r="M374" i="2" s="1"/>
  <c r="M376" i="2" a="1"/>
  <c r="M376" i="2" s="1"/>
  <c r="J380" i="2"/>
  <c r="M384" i="2" a="1"/>
  <c r="M384" i="2" s="1"/>
  <c r="J392" i="2"/>
  <c r="M394" i="2" a="1"/>
  <c r="M394" i="2" s="1"/>
  <c r="J402" i="2"/>
  <c r="M46" i="2" a="1"/>
  <c r="M46" i="2" s="1"/>
  <c r="J49" i="2"/>
  <c r="M81" i="2" a="1"/>
  <c r="M81" i="2" s="1"/>
  <c r="N81" i="2" s="1"/>
  <c r="M21" i="2" a="1"/>
  <c r="M21" i="2" s="1"/>
  <c r="M66" i="2" a="1"/>
  <c r="M66" i="2" s="1"/>
  <c r="N66" i="2" s="1"/>
  <c r="M84" i="2" a="1"/>
  <c r="M84" i="2" s="1"/>
  <c r="N84" i="2" s="1"/>
  <c r="J119" i="2"/>
  <c r="M206" i="2" a="1"/>
  <c r="M206" i="2" s="1"/>
  <c r="M221" i="2" a="1"/>
  <c r="M221" i="2" s="1"/>
  <c r="N221" i="2" s="1"/>
  <c r="J230" i="2"/>
  <c r="J232" i="2"/>
  <c r="M233" i="2" a="1"/>
  <c r="M233" i="2" s="1"/>
  <c r="M242" i="2" a="1"/>
  <c r="M242" i="2" s="1"/>
  <c r="M247" i="2" a="1"/>
  <c r="M247" i="2" s="1"/>
  <c r="M250" i="2" a="1"/>
  <c r="M250" i="2" s="1"/>
  <c r="M253" i="2" a="1"/>
  <c r="M253" i="2" s="1"/>
  <c r="J256" i="2"/>
  <c r="M258" i="2" a="1"/>
  <c r="M258" i="2" s="1"/>
  <c r="N257" i="2" s="1"/>
  <c r="J261" i="2"/>
  <c r="J264" i="2"/>
  <c r="J271" i="2"/>
  <c r="J276" i="2"/>
  <c r="J278" i="2"/>
  <c r="M282" i="2" a="1"/>
  <c r="M282" i="2" s="1"/>
  <c r="J285" i="2"/>
  <c r="J287" i="2"/>
  <c r="J289" i="2"/>
  <c r="J294" i="2"/>
  <c r="M301" i="2" a="1"/>
  <c r="M301" i="2" s="1"/>
  <c r="M304" i="2" a="1"/>
  <c r="M304" i="2" s="1"/>
  <c r="M312" i="2" a="1"/>
  <c r="M312" i="2" s="1"/>
  <c r="M315" i="2" a="1"/>
  <c r="M315" i="2" s="1"/>
  <c r="M318" i="2" a="1"/>
  <c r="M318" i="2" s="1"/>
  <c r="J321" i="2"/>
  <c r="M326" i="2" a="1"/>
  <c r="M326" i="2" s="1"/>
  <c r="M329" i="2" a="1"/>
  <c r="M329" i="2" s="1"/>
  <c r="M340" i="2" a="1"/>
  <c r="M340" i="2" s="1"/>
  <c r="J343" i="2"/>
  <c r="M364" i="2" a="1"/>
  <c r="M364" i="2" s="1"/>
  <c r="M369" i="2" a="1"/>
  <c r="M369" i="2" s="1"/>
  <c r="J378" i="2"/>
  <c r="J383" i="2"/>
  <c r="M385" i="2" a="1"/>
  <c r="M385" i="2" s="1"/>
  <c r="M387" i="2" a="1"/>
  <c r="M387" i="2" s="1"/>
  <c r="J390" i="2"/>
  <c r="M400" i="2" a="1"/>
  <c r="M400" i="2" s="1"/>
  <c r="J403" i="2"/>
  <c r="M51" i="2" a="1"/>
  <c r="M51" i="2" s="1"/>
  <c r="M124" i="2" a="1"/>
  <c r="M124" i="2" s="1"/>
  <c r="M149" i="2" a="1"/>
  <c r="M149" i="2" s="1"/>
  <c r="J174" i="2"/>
  <c r="J196" i="2"/>
  <c r="M231" i="2" a="1"/>
  <c r="M231" i="2" s="1"/>
  <c r="M239" i="2" a="1"/>
  <c r="M239" i="2" s="1"/>
  <c r="J244" i="2"/>
  <c r="J249" i="2"/>
  <c r="J263" i="2"/>
  <c r="M275" i="2" a="1"/>
  <c r="M275" i="2" s="1"/>
  <c r="J283" i="2"/>
  <c r="J299" i="2"/>
  <c r="J304" i="2"/>
  <c r="M308" i="2" a="1"/>
  <c r="M308" i="2" s="1"/>
  <c r="J313" i="2"/>
  <c r="M322" i="2" a="1"/>
  <c r="M322" i="2" s="1"/>
  <c r="M335" i="2" a="1"/>
  <c r="M335" i="2" s="1"/>
  <c r="M343" i="2" a="1"/>
  <c r="M343" i="2" s="1"/>
  <c r="J348" i="2"/>
  <c r="M356" i="2" a="1"/>
  <c r="M356" i="2" s="1"/>
  <c r="J362" i="2"/>
  <c r="M370" i="2" a="1"/>
  <c r="M370" i="2" s="1"/>
  <c r="M380" i="2" a="1"/>
  <c r="M380" i="2" s="1"/>
  <c r="M388" i="2" a="1"/>
  <c r="M388" i="2" s="1"/>
  <c r="J393" i="2"/>
  <c r="M397" i="2" a="1"/>
  <c r="M397" i="2" s="1"/>
  <c r="J405" i="2"/>
  <c r="J408" i="2"/>
  <c r="J413" i="2"/>
  <c r="J421" i="2"/>
  <c r="M427" i="2" a="1"/>
  <c r="M427" i="2" s="1"/>
  <c r="M435" i="2" a="1"/>
  <c r="M435" i="2" s="1"/>
  <c r="M438" i="2" a="1"/>
  <c r="M438" i="2" s="1"/>
  <c r="M452" i="2" a="1"/>
  <c r="M452" i="2" s="1"/>
  <c r="J455" i="2"/>
  <c r="M457" i="2" a="1"/>
  <c r="M457" i="2" s="1"/>
  <c r="J470" i="2"/>
  <c r="M472" i="2" a="1"/>
  <c r="M472" i="2" s="1"/>
  <c r="J483" i="2"/>
  <c r="J497" i="2"/>
  <c r="J500" i="2"/>
  <c r="J125" i="2"/>
  <c r="M151" i="2" a="1"/>
  <c r="M151" i="2" s="1"/>
  <c r="N151" i="2" s="1"/>
  <c r="J201" i="2"/>
  <c r="J222" i="2"/>
  <c r="M227" i="2" a="1"/>
  <c r="M227" i="2" s="1"/>
  <c r="M234" i="2" a="1"/>
  <c r="M234" i="2" s="1"/>
  <c r="J267" i="2"/>
  <c r="M271" i="2" a="1"/>
  <c r="M271" i="2" s="1"/>
  <c r="M279" i="2" a="1"/>
  <c r="M279" i="2" s="1"/>
  <c r="J291" i="2"/>
  <c r="M299" i="2" a="1"/>
  <c r="M299" i="2" s="1"/>
  <c r="J319" i="2"/>
  <c r="M327" i="2" a="1"/>
  <c r="M327" i="2" s="1"/>
  <c r="J332" i="2"/>
  <c r="J344" i="2"/>
  <c r="M348" i="2" a="1"/>
  <c r="M348" i="2" s="1"/>
  <c r="J353" i="2"/>
  <c r="M366" i="2" a="1"/>
  <c r="M366" i="2" s="1"/>
  <c r="M371" i="2" a="1"/>
  <c r="M371" i="2" s="1"/>
  <c r="J381" i="2"/>
  <c r="J385" i="2"/>
  <c r="M393" i="2" a="1"/>
  <c r="M393" i="2" s="1"/>
  <c r="J410" i="2"/>
  <c r="J419" i="2"/>
  <c r="M424" i="2" a="1"/>
  <c r="M424" i="2" s="1"/>
  <c r="M430" i="2" a="1"/>
  <c r="M430" i="2" s="1"/>
  <c r="M432" i="2" a="1"/>
  <c r="M432" i="2" s="1"/>
  <c r="M441" i="2" a="1"/>
  <c r="M441" i="2" s="1"/>
  <c r="M460" i="2" a="1"/>
  <c r="M460" i="2" s="1"/>
  <c r="J463" i="2"/>
  <c r="J475" i="2"/>
  <c r="M477" i="2" a="1"/>
  <c r="M477" i="2" s="1"/>
  <c r="M480" i="2" a="1"/>
  <c r="M480" i="2" s="1"/>
  <c r="M485" i="2" a="1"/>
  <c r="M485" i="2" s="1"/>
  <c r="M487" i="2" a="1"/>
  <c r="M487" i="2" s="1"/>
  <c r="M492" i="2" a="1"/>
  <c r="M492" i="2" s="1"/>
  <c r="M138" i="2" a="1"/>
  <c r="M138" i="2" s="1"/>
  <c r="N137" i="2" s="1"/>
  <c r="J187" i="2"/>
  <c r="M224" i="2" a="1"/>
  <c r="M224" i="2" s="1"/>
  <c r="M229" i="2" a="1"/>
  <c r="M229" i="2" s="1"/>
  <c r="J237" i="2"/>
  <c r="J247" i="2"/>
  <c r="M251" i="2" a="1"/>
  <c r="M251" i="2" s="1"/>
  <c r="M273" i="2" a="1"/>
  <c r="M273" i="2" s="1"/>
  <c r="M277" i="2" a="1"/>
  <c r="M277" i="2" s="1"/>
  <c r="J281" i="2"/>
  <c r="M288" i="2" a="1"/>
  <c r="M288" i="2" s="1"/>
  <c r="M306" i="2" a="1"/>
  <c r="M306" i="2" s="1"/>
  <c r="J316" i="2"/>
  <c r="J330" i="2"/>
  <c r="M333" i="2" a="1"/>
  <c r="M333" i="2" s="1"/>
  <c r="M341" i="2" a="1"/>
  <c r="M341" i="2" s="1"/>
  <c r="M345" i="2" a="1"/>
  <c r="M345" i="2" s="1"/>
  <c r="M350" i="2" a="1"/>
  <c r="M350" i="2" s="1"/>
  <c r="M373" i="2" a="1"/>
  <c r="M373" i="2" s="1"/>
  <c r="M382" i="2" a="1"/>
  <c r="M382" i="2" s="1"/>
  <c r="M386" i="2" a="1"/>
  <c r="M386" i="2" s="1"/>
  <c r="N386" i="2" s="1"/>
  <c r="J395" i="2"/>
  <c r="M406" i="2" a="1"/>
  <c r="M406" i="2" s="1"/>
  <c r="M414" i="2" a="1"/>
  <c r="M414" i="2" s="1"/>
  <c r="J426" i="2"/>
  <c r="J429" i="2"/>
  <c r="J431" i="2"/>
  <c r="J440" i="2"/>
  <c r="J442" i="2"/>
  <c r="J448" i="2"/>
  <c r="M453" i="2" a="1"/>
  <c r="M453" i="2" s="1"/>
  <c r="J459" i="2"/>
  <c r="M461" i="2" a="1"/>
  <c r="M461" i="2" s="1"/>
  <c r="M468" i="2" a="1"/>
  <c r="M468" i="2" s="1"/>
  <c r="M471" i="2" a="1"/>
  <c r="M471" i="2" s="1"/>
  <c r="N471" i="2" s="1"/>
  <c r="J474" i="2"/>
  <c r="J489" i="2"/>
  <c r="M501" i="2" a="1"/>
  <c r="M501" i="2" s="1"/>
  <c r="J22" i="2"/>
  <c r="M90" i="2" a="1"/>
  <c r="M90" i="2" s="1"/>
  <c r="N90" i="2" s="1"/>
  <c r="J134" i="2"/>
  <c r="M223" i="2" a="1"/>
  <c r="M223" i="2" s="1"/>
  <c r="J242" i="2"/>
  <c r="M276" i="2" a="1"/>
  <c r="M276" i="2" s="1"/>
  <c r="N276" i="2" s="1"/>
  <c r="J282" i="2"/>
  <c r="M316" i="2" a="1"/>
  <c r="M316" i="2" s="1"/>
  <c r="M338" i="2" a="1"/>
  <c r="M338" i="2" s="1"/>
  <c r="J345" i="2"/>
  <c r="M351" i="2" a="1"/>
  <c r="M351" i="2" s="1"/>
  <c r="N351" i="2" s="1"/>
  <c r="M375" i="2" a="1"/>
  <c r="M375" i="2" s="1"/>
  <c r="J387" i="2"/>
  <c r="M392" i="2" a="1"/>
  <c r="M392" i="2" s="1"/>
  <c r="M398" i="2" a="1"/>
  <c r="M398" i="2" s="1"/>
  <c r="M407" i="2" a="1"/>
  <c r="M407" i="2" s="1"/>
  <c r="J411" i="2"/>
  <c r="M418" i="2" a="1"/>
  <c r="M418" i="2" s="1"/>
  <c r="M426" i="2" a="1"/>
  <c r="M426" i="2" s="1"/>
  <c r="N426" i="2" s="1"/>
  <c r="M433" i="2" a="1"/>
  <c r="M433" i="2" s="1"/>
  <c r="M444" i="2" a="1"/>
  <c r="M444" i="2" s="1"/>
  <c r="M448" i="2" a="1"/>
  <c r="M448" i="2" s="1"/>
  <c r="J456" i="2"/>
  <c r="M459" i="2" a="1"/>
  <c r="M459" i="2" s="1"/>
  <c r="M462" i="2" a="1"/>
  <c r="M462" i="2" s="1"/>
  <c r="M465" i="2" a="1"/>
  <c r="M465" i="2" s="1"/>
  <c r="J469" i="2"/>
  <c r="J486" i="2"/>
  <c r="J496" i="2"/>
  <c r="J499" i="2"/>
  <c r="M502" i="2" a="1"/>
  <c r="M502" i="2" s="1"/>
  <c r="J511" i="2"/>
  <c r="J517" i="2"/>
  <c r="M519" i="2" a="1"/>
  <c r="M519" i="2" s="1"/>
  <c r="M522" i="2" a="1"/>
  <c r="M522" i="2" s="1"/>
  <c r="J525" i="2"/>
  <c r="J534" i="2"/>
  <c r="J540" i="2"/>
  <c r="M542" i="2" a="1"/>
  <c r="M542" i="2" s="1"/>
  <c r="J546" i="2"/>
  <c r="M555" i="2" a="1"/>
  <c r="M555" i="2" s="1"/>
  <c r="J64" i="2"/>
  <c r="M107" i="2" a="1"/>
  <c r="M107" i="2" s="1"/>
  <c r="N107" i="2" s="1"/>
  <c r="J145" i="2"/>
  <c r="J177" i="2"/>
  <c r="M209" i="2" a="1"/>
  <c r="M209" i="2" s="1"/>
  <c r="N208" i="2" s="1"/>
  <c r="M225" i="2" a="1"/>
  <c r="M225" i="2" s="1"/>
  <c r="M236" i="2" a="1"/>
  <c r="M236" i="2" s="1"/>
  <c r="J250" i="2"/>
  <c r="M255" i="2" a="1"/>
  <c r="M255" i="2" s="1"/>
  <c r="N255" i="2" s="1"/>
  <c r="M261" i="2" a="1"/>
  <c r="M261" i="2" s="1"/>
  <c r="M293" i="2" a="1"/>
  <c r="M293" i="2" s="1"/>
  <c r="J300" i="2"/>
  <c r="M305" i="2" a="1"/>
  <c r="M305" i="2" s="1"/>
  <c r="J312" i="2"/>
  <c r="M319" i="2" a="1"/>
  <c r="M319" i="2" s="1"/>
  <c r="M324" i="2" a="1"/>
  <c r="M324" i="2" s="1"/>
  <c r="J365" i="2"/>
  <c r="J372" i="2"/>
  <c r="M377" i="2" a="1"/>
  <c r="M377" i="2" s="1"/>
  <c r="M389" i="2" a="1"/>
  <c r="M389" i="2" s="1"/>
  <c r="N389" i="2" s="1"/>
  <c r="J412" i="2"/>
  <c r="M416" i="2" a="1"/>
  <c r="M416" i="2" s="1"/>
  <c r="J428" i="2"/>
  <c r="J439" i="2"/>
  <c r="J446" i="2"/>
  <c r="J450" i="2"/>
  <c r="J457" i="2"/>
  <c r="M463" i="2" a="1"/>
  <c r="M463" i="2" s="1"/>
  <c r="M470" i="2" a="1"/>
  <c r="M470" i="2" s="1"/>
  <c r="J481" i="2"/>
  <c r="J484" i="2"/>
  <c r="M490" i="2" a="1"/>
  <c r="M490" i="2" s="1"/>
  <c r="M493" i="2" a="1"/>
  <c r="M493" i="2" s="1"/>
  <c r="M500" i="2" a="1"/>
  <c r="M500" i="2" s="1"/>
  <c r="M503" i="2" a="1"/>
  <c r="M503" i="2" s="1"/>
  <c r="M506" i="2" a="1"/>
  <c r="M506" i="2" s="1"/>
  <c r="J509" i="2"/>
  <c r="J512" i="2"/>
  <c r="M523" i="2" a="1"/>
  <c r="M523" i="2" s="1"/>
  <c r="J530" i="2"/>
  <c r="M532" i="2" a="1"/>
  <c r="M532" i="2" s="1"/>
  <c r="M543" i="2" a="1"/>
  <c r="M543" i="2" s="1"/>
  <c r="M551" i="2" a="1"/>
  <c r="M551" i="2" s="1"/>
  <c r="M553" i="2" a="1"/>
  <c r="M553" i="2" s="1"/>
  <c r="M556" i="2" a="1"/>
  <c r="M556" i="2" s="1"/>
  <c r="M564" i="2" a="1"/>
  <c r="M564" i="2" s="1"/>
  <c r="M578" i="2" a="1"/>
  <c r="M578" i="2" s="1"/>
  <c r="M581" i="2" a="1"/>
  <c r="M581" i="2" s="1"/>
  <c r="J587" i="2"/>
  <c r="M589" i="2" a="1"/>
  <c r="M589" i="2" s="1"/>
  <c r="J592" i="2"/>
  <c r="J601" i="2"/>
  <c r="J604" i="2"/>
  <c r="M606" i="2" a="1"/>
  <c r="M606" i="2" s="1"/>
  <c r="J609" i="2"/>
  <c r="M611" i="2" a="1"/>
  <c r="M611" i="2" s="1"/>
  <c r="M614" i="2" a="1"/>
  <c r="M614" i="2" s="1"/>
  <c r="M619" i="2" a="1"/>
  <c r="M619" i="2" s="1"/>
  <c r="J625" i="2"/>
  <c r="J628" i="2"/>
  <c r="J630" i="2"/>
  <c r="J635" i="2"/>
  <c r="M639" i="2" a="1"/>
  <c r="M639" i="2" s="1"/>
  <c r="M641" i="2" a="1"/>
  <c r="M641" i="2" s="1"/>
  <c r="J67" i="2"/>
  <c r="J211" i="2"/>
  <c r="M226" i="2" a="1"/>
  <c r="M226" i="2" s="1"/>
  <c r="J257" i="2"/>
  <c r="J268" i="2"/>
  <c r="J307" i="2"/>
  <c r="M325" i="2" a="1"/>
  <c r="M325" i="2" s="1"/>
  <c r="M331" i="2" a="1"/>
  <c r="M331" i="2" s="1"/>
  <c r="N331" i="2" s="1"/>
  <c r="J342" i="2"/>
  <c r="M353" i="2" a="1"/>
  <c r="M353" i="2" s="1"/>
  <c r="N353" i="2" s="1"/>
  <c r="M359" i="2" a="1"/>
  <c r="M359" i="2" s="1"/>
  <c r="M395" i="2" a="1"/>
  <c r="M395" i="2" s="1"/>
  <c r="J401" i="2"/>
  <c r="M405" i="2" a="1"/>
  <c r="M405" i="2" s="1"/>
  <c r="M423" i="2" a="1"/>
  <c r="M423" i="2" s="1"/>
  <c r="J435" i="2"/>
  <c r="J454" i="2"/>
  <c r="J461" i="2"/>
  <c r="M466" i="2" a="1"/>
  <c r="M466" i="2" s="1"/>
  <c r="J477" i="2"/>
  <c r="M484" i="2" a="1"/>
  <c r="M484" i="2" s="1"/>
  <c r="J487" i="2"/>
  <c r="J494" i="2"/>
  <c r="J504" i="2"/>
  <c r="J507" i="2"/>
  <c r="M520" i="2" a="1"/>
  <c r="M520" i="2" s="1"/>
  <c r="J526" i="2"/>
  <c r="M528" i="2" a="1"/>
  <c r="M528" i="2" s="1"/>
  <c r="M535" i="2" a="1"/>
  <c r="M535" i="2" s="1"/>
  <c r="M538" i="2" a="1"/>
  <c r="M538" i="2" s="1"/>
  <c r="J544" i="2"/>
  <c r="M559" i="2" a="1"/>
  <c r="M559" i="2" s="1"/>
  <c r="M567" i="2" a="1"/>
  <c r="M567" i="2" s="1"/>
  <c r="M571" i="2" a="1"/>
  <c r="M571" i="2" s="1"/>
  <c r="M576" i="2" a="1"/>
  <c r="M576" i="2" s="1"/>
  <c r="J582" i="2"/>
  <c r="M596" i="2" a="1"/>
  <c r="M596" i="2" s="1"/>
  <c r="J599" i="2"/>
  <c r="J612" i="2"/>
  <c r="M617" i="2" a="1"/>
  <c r="M617" i="2" s="1"/>
  <c r="J623" i="2"/>
  <c r="M637" i="2" a="1"/>
  <c r="M637" i="2" s="1"/>
  <c r="J70" i="2"/>
  <c r="J116" i="2"/>
  <c r="M147" i="2" a="1"/>
  <c r="M147" i="2" s="1"/>
  <c r="N147" i="2" s="1"/>
  <c r="M216" i="2" a="1"/>
  <c r="M216" i="2" s="1"/>
  <c r="N216" i="2" s="1"/>
  <c r="J227" i="2"/>
  <c r="J262" i="2"/>
  <c r="M284" i="2" a="1"/>
  <c r="M284" i="2" s="1"/>
  <c r="J295" i="2"/>
  <c r="J301" i="2"/>
  <c r="J326" i="2"/>
  <c r="M347" i="2" a="1"/>
  <c r="M347" i="2" s="1"/>
  <c r="M372" i="2" a="1"/>
  <c r="M372" i="2" s="1"/>
  <c r="N372" i="2" s="1"/>
  <c r="J379" i="2"/>
  <c r="J384" i="2"/>
  <c r="J396" i="2"/>
  <c r="J406" i="2"/>
  <c r="J409" i="2"/>
  <c r="M412" i="2" a="1"/>
  <c r="M412" i="2" s="1"/>
  <c r="J417" i="2"/>
  <c r="J420" i="2"/>
  <c r="J424" i="2"/>
  <c r="M431" i="2" a="1"/>
  <c r="M431" i="2" s="1"/>
  <c r="M442" i="2" a="1"/>
  <c r="M442" i="2" s="1"/>
  <c r="N441" i="2" s="1"/>
  <c r="M446" i="2" a="1"/>
  <c r="M446" i="2" s="1"/>
  <c r="M450" i="2" a="1"/>
  <c r="M450" i="2" s="1"/>
  <c r="J464" i="2"/>
  <c r="J467" i="2"/>
  <c r="J471" i="2"/>
  <c r="J491" i="2"/>
  <c r="J501" i="2"/>
  <c r="M509" i="2" a="1"/>
  <c r="M509" i="2" s="1"/>
  <c r="M512" i="2" a="1"/>
  <c r="M512" i="2" s="1"/>
  <c r="M515" i="2" a="1"/>
  <c r="M515" i="2" s="1"/>
  <c r="M518" i="2" a="1"/>
  <c r="M518" i="2" s="1"/>
  <c r="J521" i="2"/>
  <c r="J524" i="2"/>
  <c r="M530" i="2" a="1"/>
  <c r="M530" i="2" s="1"/>
  <c r="J541" i="2"/>
  <c r="M547" i="2" a="1"/>
  <c r="M547" i="2" s="1"/>
  <c r="M549" i="2" a="1"/>
  <c r="M549" i="2" s="1"/>
  <c r="N551" i="2"/>
  <c r="M131" i="2" a="1"/>
  <c r="M131" i="2" s="1"/>
  <c r="N131" i="2" s="1"/>
  <c r="J161" i="2"/>
  <c r="M240" i="2" a="1"/>
  <c r="M240" i="2" s="1"/>
  <c r="N240" i="2" s="1"/>
  <c r="M245" i="2" a="1"/>
  <c r="M245" i="2" s="1"/>
  <c r="N245" i="2" s="1"/>
  <c r="J253" i="2"/>
  <c r="J297" i="2"/>
  <c r="M302" i="2" a="1"/>
  <c r="M302" i="2" s="1"/>
  <c r="M309" i="2" a="1"/>
  <c r="M309" i="2" s="1"/>
  <c r="N309" i="2" s="1"/>
  <c r="M321" i="2" a="1"/>
  <c r="M321" i="2" s="1"/>
  <c r="J338" i="2"/>
  <c r="M362" i="2" a="1"/>
  <c r="M362" i="2" s="1"/>
  <c r="J375" i="2"/>
  <c r="M381" i="2" a="1"/>
  <c r="M381" i="2" s="1"/>
  <c r="N380" i="2" s="1"/>
  <c r="N397" i="2"/>
  <c r="M403" i="2" a="1"/>
  <c r="M403" i="2" s="1"/>
  <c r="J407" i="2"/>
  <c r="J418" i="2"/>
  <c r="M421" i="2" a="1"/>
  <c r="M421" i="2" s="1"/>
  <c r="M429" i="2" a="1"/>
  <c r="M429" i="2" s="1"/>
  <c r="J433" i="2"/>
  <c r="J437" i="2"/>
  <c r="J441" i="2"/>
  <c r="J444" i="2"/>
  <c r="M447" i="2" a="1"/>
  <c r="M447" i="2" s="1"/>
  <c r="J462" i="2"/>
  <c r="J465" i="2"/>
  <c r="J472" i="2"/>
  <c r="M478" i="2" a="1"/>
  <c r="M478" i="2" s="1"/>
  <c r="M488" i="2" a="1"/>
  <c r="M488" i="2" s="1"/>
  <c r="M495" i="2" a="1"/>
  <c r="M495" i="2" s="1"/>
  <c r="M513" i="2" a="1"/>
  <c r="M513" i="2" s="1"/>
  <c r="M516" i="2" a="1"/>
  <c r="M516" i="2" s="1"/>
  <c r="J519" i="2"/>
  <c r="M529" i="2" a="1"/>
  <c r="M529" i="2" s="1"/>
  <c r="M533" i="2" a="1"/>
  <c r="M533" i="2" s="1"/>
  <c r="M539" i="2" a="1"/>
  <c r="M539" i="2" s="1"/>
  <c r="J542" i="2"/>
  <c r="M545" i="2" a="1"/>
  <c r="M545" i="2" s="1"/>
  <c r="J548" i="2"/>
  <c r="J555" i="2"/>
  <c r="M557" i="2" a="1"/>
  <c r="M557" i="2" s="1"/>
  <c r="M574" i="2" a="1"/>
  <c r="M574" i="2" s="1"/>
  <c r="N574" i="2" s="1"/>
  <c r="M577" i="2" a="1"/>
  <c r="M577" i="2" s="1"/>
  <c r="N577" i="2" s="1"/>
  <c r="M583" i="2" a="1"/>
  <c r="M583" i="2" s="1"/>
  <c r="M585" i="2" a="1"/>
  <c r="M585" i="2" s="1"/>
  <c r="M588" i="2" a="1"/>
  <c r="M588" i="2" s="1"/>
  <c r="J591" i="2"/>
  <c r="M593" i="2" a="1"/>
  <c r="M593" i="2" s="1"/>
  <c r="M595" i="2" a="1"/>
  <c r="M595" i="2" s="1"/>
  <c r="M602" i="2" a="1"/>
  <c r="M602" i="2" s="1"/>
  <c r="J618" i="2"/>
  <c r="J621" i="2"/>
  <c r="J624" i="2"/>
  <c r="N180" i="2"/>
  <c r="J266" i="2"/>
  <c r="J303" i="2"/>
  <c r="M334" i="2" a="1"/>
  <c r="M334" i="2" s="1"/>
  <c r="J354" i="2"/>
  <c r="M409" i="2" a="1"/>
  <c r="M409" i="2" s="1"/>
  <c r="J423" i="2"/>
  <c r="J430" i="2"/>
  <c r="J449" i="2"/>
  <c r="J141" i="2"/>
  <c r="M259" i="2" a="1"/>
  <c r="M259" i="2" s="1"/>
  <c r="N277" i="2"/>
  <c r="M307" i="2" a="1"/>
  <c r="M307" i="2" s="1"/>
  <c r="J329" i="2"/>
  <c r="M337" i="2" a="1"/>
  <c r="M337" i="2" s="1"/>
  <c r="N337" i="2" s="1"/>
  <c r="J346" i="2"/>
  <c r="J358" i="2"/>
  <c r="M367" i="2" a="1"/>
  <c r="M367" i="2" s="1"/>
  <c r="M425" i="2" a="1"/>
  <c r="M425" i="2" s="1"/>
  <c r="M451" i="2" a="1"/>
  <c r="M451" i="2" s="1"/>
  <c r="N451" i="2" s="1"/>
  <c r="J468" i="2"/>
  <c r="M474" i="2" a="1"/>
  <c r="M474" i="2" s="1"/>
  <c r="N474" i="2" s="1"/>
  <c r="M479" i="2" a="1"/>
  <c r="M479" i="2" s="1"/>
  <c r="M491" i="2" a="1"/>
  <c r="M491" i="2" s="1"/>
  <c r="N491" i="2" s="1"/>
  <c r="M496" i="2" a="1"/>
  <c r="M496" i="2" s="1"/>
  <c r="N496" i="2" s="1"/>
  <c r="J503" i="2"/>
  <c r="J513" i="2"/>
  <c r="M517" i="2" a="1"/>
  <c r="M517" i="2" s="1"/>
  <c r="M544" i="2" a="1"/>
  <c r="M544" i="2" s="1"/>
  <c r="M552" i="2" a="1"/>
  <c r="M552" i="2" s="1"/>
  <c r="J565" i="2"/>
  <c r="J569" i="2"/>
  <c r="M579" i="2" a="1"/>
  <c r="M579" i="2" s="1"/>
  <c r="M590" i="2" a="1"/>
  <c r="M590" i="2" s="1"/>
  <c r="J614" i="2"/>
  <c r="M620" i="2" a="1"/>
  <c r="M620" i="2" s="1"/>
  <c r="M624" i="2" a="1"/>
  <c r="M624" i="2" s="1"/>
  <c r="J631" i="2"/>
  <c r="J638" i="2"/>
  <c r="J643" i="2"/>
  <c r="J654" i="2"/>
  <c r="J665" i="2"/>
  <c r="M667" i="2" a="1"/>
  <c r="M667" i="2" s="1"/>
  <c r="M670" i="2" a="1"/>
  <c r="M670" i="2" s="1"/>
  <c r="J673" i="2"/>
  <c r="J676" i="2"/>
  <c r="M203" i="2" a="1"/>
  <c r="M203" i="2" s="1"/>
  <c r="M238" i="2" a="1"/>
  <c r="M238" i="2" s="1"/>
  <c r="M248" i="2" a="1"/>
  <c r="M248" i="2" s="1"/>
  <c r="M260" i="2" a="1"/>
  <c r="M260" i="2" s="1"/>
  <c r="N260" i="2" s="1"/>
  <c r="M269" i="2" a="1"/>
  <c r="M269" i="2" s="1"/>
  <c r="M287" i="2" a="1"/>
  <c r="M287" i="2" s="1"/>
  <c r="N287" i="2" s="1"/>
  <c r="M297" i="2" a="1"/>
  <c r="M297" i="2" s="1"/>
  <c r="J308" i="2"/>
  <c r="J318" i="2"/>
  <c r="J369" i="2"/>
  <c r="J399" i="2"/>
  <c r="M413" i="2" a="1"/>
  <c r="M413" i="2" s="1"/>
  <c r="J432" i="2"/>
  <c r="J445" i="2"/>
  <c r="J452" i="2"/>
  <c r="J458" i="2"/>
  <c r="J480" i="2"/>
  <c r="M497" i="2" a="1"/>
  <c r="M497" i="2" s="1"/>
  <c r="J518" i="2"/>
  <c r="J523" i="2"/>
  <c r="J527" i="2"/>
  <c r="M534" i="2" a="1"/>
  <c r="M534" i="2" s="1"/>
  <c r="J545" i="2"/>
  <c r="J549" i="2"/>
  <c r="J553" i="2"/>
  <c r="M561" i="2" a="1"/>
  <c r="M561" i="2" s="1"/>
  <c r="M569" i="2" a="1"/>
  <c r="M569" i="2" s="1"/>
  <c r="J580" i="2"/>
  <c r="M587" i="2" a="1"/>
  <c r="M587" i="2" s="1"/>
  <c r="J597" i="2"/>
  <c r="J600" i="2"/>
  <c r="M603" i="2" a="1"/>
  <c r="M603" i="2" s="1"/>
  <c r="M610" i="2" a="1"/>
  <c r="M610" i="2" s="1"/>
  <c r="M628" i="2" a="1"/>
  <c r="M628" i="2" s="1"/>
  <c r="M634" i="2" a="1"/>
  <c r="M634" i="2" s="1"/>
  <c r="J640" i="2"/>
  <c r="M645" i="2" a="1"/>
  <c r="M645" i="2" s="1"/>
  <c r="J154" i="2"/>
  <c r="J207" i="2"/>
  <c r="M230" i="2" a="1"/>
  <c r="M230" i="2" s="1"/>
  <c r="J239" i="2"/>
  <c r="M270" i="2" a="1"/>
  <c r="M270" i="2" s="1"/>
  <c r="J280" i="2"/>
  <c r="M298" i="2" a="1"/>
  <c r="M298" i="2" s="1"/>
  <c r="M320" i="2" a="1"/>
  <c r="M320" i="2" s="1"/>
  <c r="M349" i="2" a="1"/>
  <c r="M349" i="2" s="1"/>
  <c r="N349" i="2" s="1"/>
  <c r="M358" i="2" a="1"/>
  <c r="M358" i="2" s="1"/>
  <c r="J400" i="2"/>
  <c r="M419" i="2" a="1"/>
  <c r="M419" i="2" s="1"/>
  <c r="N419" i="2" s="1"/>
  <c r="J427" i="2"/>
  <c r="M439" i="2" a="1"/>
  <c r="M439" i="2" s="1"/>
  <c r="M445" i="2" a="1"/>
  <c r="M445" i="2" s="1"/>
  <c r="J172" i="2"/>
  <c r="J224" i="2"/>
  <c r="M244" i="2" a="1"/>
  <c r="M244" i="2" s="1"/>
  <c r="N243" i="2" s="1"/>
  <c r="J255" i="2"/>
  <c r="M274" i="2" a="1"/>
  <c r="M274" i="2" s="1"/>
  <c r="N273" i="2" s="1"/>
  <c r="J292" i="2"/>
  <c r="M313" i="2" a="1"/>
  <c r="M313" i="2" s="1"/>
  <c r="M323" i="2" a="1"/>
  <c r="M323" i="2" s="1"/>
  <c r="J334" i="2"/>
  <c r="N342" i="2"/>
  <c r="J394" i="2"/>
  <c r="J404" i="2"/>
  <c r="J416" i="2"/>
  <c r="M422" i="2" a="1"/>
  <c r="M422" i="2" s="1"/>
  <c r="J436" i="2"/>
  <c r="M454" i="2" a="1"/>
  <c r="M454" i="2" s="1"/>
  <c r="M483" i="2" a="1"/>
  <c r="M483" i="2" s="1"/>
  <c r="M494" i="2" a="1"/>
  <c r="M494" i="2" s="1"/>
  <c r="M499" i="2" a="1"/>
  <c r="M499" i="2" s="1"/>
  <c r="J506" i="2"/>
  <c r="M541" i="2" a="1"/>
  <c r="M541" i="2" s="1"/>
  <c r="N541" i="2" s="1"/>
  <c r="J560" i="2"/>
  <c r="J563" i="2"/>
  <c r="M566" i="2" a="1"/>
  <c r="M566" i="2" s="1"/>
  <c r="J572" i="2"/>
  <c r="J575" i="2"/>
  <c r="M582" i="2" a="1"/>
  <c r="M582" i="2" s="1"/>
  <c r="J602" i="2"/>
  <c r="M605" i="2" a="1"/>
  <c r="M605" i="2" s="1"/>
  <c r="M608" i="2" a="1"/>
  <c r="M608" i="2" s="1"/>
  <c r="M612" i="2" a="1"/>
  <c r="M612" i="2" s="1"/>
  <c r="J616" i="2"/>
  <c r="M626" i="2" a="1"/>
  <c r="M626" i="2" s="1"/>
  <c r="M629" i="2" a="1"/>
  <c r="M629" i="2" s="1"/>
  <c r="M636" i="2" a="1"/>
  <c r="M636" i="2" s="1"/>
  <c r="J650" i="2"/>
  <c r="M655" i="2" a="1"/>
  <c r="M655" i="2" s="1"/>
  <c r="M666" i="2" a="1"/>
  <c r="M666" i="2" s="1"/>
  <c r="J37" i="2"/>
  <c r="J265" i="2"/>
  <c r="M296" i="2" a="1"/>
  <c r="M296" i="2" s="1"/>
  <c r="J315" i="2"/>
  <c r="M402" i="2" a="1"/>
  <c r="M402" i="2" s="1"/>
  <c r="M411" i="2" a="1"/>
  <c r="M411" i="2" s="1"/>
  <c r="M455" i="2" a="1"/>
  <c r="M455" i="2" s="1"/>
  <c r="M486" i="2" a="1"/>
  <c r="M486" i="2" s="1"/>
  <c r="N486" i="2" s="1"/>
  <c r="J508" i="2"/>
  <c r="M527" i="2" a="1"/>
  <c r="M527" i="2" s="1"/>
  <c r="N527" i="2" s="1"/>
  <c r="J532" i="2"/>
  <c r="J538" i="2"/>
  <c r="M550" i="2" a="1"/>
  <c r="M550" i="2" s="1"/>
  <c r="J556" i="2"/>
  <c r="J562" i="2"/>
  <c r="M572" i="2" a="1"/>
  <c r="M572" i="2" s="1"/>
  <c r="J577" i="2"/>
  <c r="J608" i="2"/>
  <c r="M622" i="2" a="1"/>
  <c r="M622" i="2" s="1"/>
  <c r="M631" i="2" a="1"/>
  <c r="M631" i="2" s="1"/>
  <c r="J636" i="2"/>
  <c r="M646" i="2" a="1"/>
  <c r="M646" i="2" s="1"/>
  <c r="J657" i="2"/>
  <c r="J663" i="2"/>
  <c r="M676" i="2" a="1"/>
  <c r="M676" i="2" s="1"/>
  <c r="M679" i="2" a="1"/>
  <c r="M679" i="2" s="1"/>
  <c r="M682" i="2" a="1"/>
  <c r="M682" i="2" s="1"/>
  <c r="M684" i="2" a="1"/>
  <c r="M684" i="2" s="1"/>
  <c r="M687" i="2" a="1"/>
  <c r="M687" i="2" s="1"/>
  <c r="M695" i="2" a="1"/>
  <c r="M695" i="2" s="1"/>
  <c r="M698" i="2" a="1"/>
  <c r="M698" i="2" s="1"/>
  <c r="M701" i="2" a="1"/>
  <c r="M701" i="2" s="1"/>
  <c r="M706" i="2" a="1"/>
  <c r="M706" i="2" s="1"/>
  <c r="J709" i="2"/>
  <c r="M711" i="2" a="1"/>
  <c r="M711" i="2" s="1"/>
  <c r="J719" i="2"/>
  <c r="M721" i="2" a="1"/>
  <c r="M721" i="2" s="1"/>
  <c r="J727" i="2"/>
  <c r="J729" i="2"/>
  <c r="J734" i="2"/>
  <c r="M736" i="2" a="1"/>
  <c r="M736" i="2" s="1"/>
  <c r="M741" i="2" a="1"/>
  <c r="M741" i="2" s="1"/>
  <c r="M762" i="2" a="1"/>
  <c r="M762" i="2" s="1"/>
  <c r="J766" i="2"/>
  <c r="J769" i="2"/>
  <c r="M776" i="2" a="1"/>
  <c r="M776" i="2" s="1"/>
  <c r="M787" i="2" a="1"/>
  <c r="M787" i="2" s="1"/>
  <c r="J799" i="2"/>
  <c r="M801" i="2" a="1"/>
  <c r="M801" i="2" s="1"/>
  <c r="M804" i="2" a="1"/>
  <c r="M804" i="2" s="1"/>
  <c r="M806" i="2" a="1"/>
  <c r="M806" i="2" s="1"/>
  <c r="N806" i="2" s="1"/>
  <c r="J810" i="2"/>
  <c r="J813" i="2"/>
  <c r="J817" i="2"/>
  <c r="M819" i="2" a="1"/>
  <c r="M819" i="2" s="1"/>
  <c r="N819" i="2" s="1"/>
  <c r="J823" i="2"/>
  <c r="M827" i="2" a="1"/>
  <c r="M827" i="2" s="1"/>
  <c r="M833" i="2" a="1"/>
  <c r="M833" i="2" s="1"/>
  <c r="M836" i="2" a="1"/>
  <c r="M836" i="2" s="1"/>
  <c r="M841" i="2" a="1"/>
  <c r="M841" i="2" s="1"/>
  <c r="M846" i="2" a="1"/>
  <c r="M846" i="2" s="1"/>
  <c r="J849" i="2"/>
  <c r="M851" i="2" a="1"/>
  <c r="M851" i="2" s="1"/>
  <c r="M854" i="2" a="1"/>
  <c r="M854" i="2" s="1"/>
  <c r="J857" i="2"/>
  <c r="M861" i="2" a="1"/>
  <c r="M861" i="2" s="1"/>
  <c r="M866" i="2" a="1"/>
  <c r="M866" i="2" s="1"/>
  <c r="J877" i="2"/>
  <c r="M879" i="2" a="1"/>
  <c r="M879" i="2" s="1"/>
  <c r="M881" i="2" a="1"/>
  <c r="M881" i="2" s="1"/>
  <c r="N881" i="2" s="1"/>
  <c r="J892" i="2"/>
  <c r="J894" i="2"/>
  <c r="J897" i="2"/>
  <c r="M899" i="2" a="1"/>
  <c r="M899" i="2" s="1"/>
  <c r="J902" i="2"/>
  <c r="M906" i="2" a="1"/>
  <c r="M906" i="2" s="1"/>
  <c r="N906" i="2" s="1"/>
  <c r="M911" i="2" a="1"/>
  <c r="M911" i="2" s="1"/>
  <c r="J919" i="2"/>
  <c r="M660" i="2" a="1"/>
  <c r="M660" i="2" s="1"/>
  <c r="J758" i="2"/>
  <c r="M167" i="2" a="1"/>
  <c r="M167" i="2" s="1"/>
  <c r="N166" i="2" s="1"/>
  <c r="N230" i="2"/>
  <c r="J248" i="2"/>
  <c r="J351" i="2"/>
  <c r="J414" i="2"/>
  <c r="J425" i="2"/>
  <c r="M434" i="2" a="1"/>
  <c r="M434" i="2" s="1"/>
  <c r="N434" i="2" s="1"/>
  <c r="J447" i="2"/>
  <c r="J479" i="2"/>
  <c r="J502" i="2"/>
  <c r="J515" i="2"/>
  <c r="M521" i="2" a="1"/>
  <c r="M521" i="2" s="1"/>
  <c r="J551" i="2"/>
  <c r="J573" i="2"/>
  <c r="M591" i="2" a="1"/>
  <c r="M591" i="2" s="1"/>
  <c r="M604" i="2" a="1"/>
  <c r="M604" i="2" s="1"/>
  <c r="M613" i="2" a="1"/>
  <c r="M613" i="2" s="1"/>
  <c r="M627" i="2" a="1"/>
  <c r="M627" i="2" s="1"/>
  <c r="M643" i="2" a="1"/>
  <c r="M643" i="2" s="1"/>
  <c r="M653" i="2" a="1"/>
  <c r="M653" i="2" s="1"/>
  <c r="M673" i="2" a="1"/>
  <c r="M673" i="2" s="1"/>
  <c r="J677" i="2"/>
  <c r="M690" i="2" a="1"/>
  <c r="M690" i="2" s="1"/>
  <c r="M693" i="2" a="1"/>
  <c r="M693" i="2" s="1"/>
  <c r="J699" i="2"/>
  <c r="J702" i="2"/>
  <c r="J705" i="2"/>
  <c r="J712" i="2"/>
  <c r="M724" i="2" a="1"/>
  <c r="M724" i="2" s="1"/>
  <c r="M731" i="2" a="1"/>
  <c r="M731" i="2" s="1"/>
  <c r="J739" i="2"/>
  <c r="M747" i="2" a="1"/>
  <c r="M747" i="2" s="1"/>
  <c r="M752" i="2" a="1"/>
  <c r="M752" i="2" s="1"/>
  <c r="J755" i="2"/>
  <c r="J73" i="2"/>
  <c r="N188" i="2"/>
  <c r="M232" i="2" a="1"/>
  <c r="M232" i="2" s="1"/>
  <c r="N231" i="2" s="1"/>
  <c r="N298" i="2"/>
  <c r="J370" i="2"/>
  <c r="J415" i="2"/>
  <c r="M436" i="2" a="1"/>
  <c r="M436" i="2" s="1"/>
  <c r="M456" i="2" a="1"/>
  <c r="M456" i="2" s="1"/>
  <c r="N456" i="2" s="1"/>
  <c r="J495" i="2"/>
  <c r="M508" i="2" a="1"/>
  <c r="M508" i="2" s="1"/>
  <c r="N508" i="2" s="1"/>
  <c r="J516" i="2"/>
  <c r="J522" i="2"/>
  <c r="J528" i="2"/>
  <c r="J533" i="2"/>
  <c r="J539" i="2"/>
  <c r="J557" i="2"/>
  <c r="M562" i="2" a="1"/>
  <c r="M562" i="2" s="1"/>
  <c r="N562" i="2" s="1"/>
  <c r="J567" i="2"/>
  <c r="J583" i="2"/>
  <c r="M586" i="2" a="1"/>
  <c r="M586" i="2" s="1"/>
  <c r="N595" i="2"/>
  <c r="M599" i="2" a="1"/>
  <c r="M599" i="2" s="1"/>
  <c r="M623" i="2" a="1"/>
  <c r="M623" i="2" s="1"/>
  <c r="J647" i="2"/>
  <c r="M650" i="2" a="1"/>
  <c r="M650" i="2" s="1"/>
  <c r="N650" i="2" s="1"/>
  <c r="M663" i="2" a="1"/>
  <c r="M663" i="2" s="1"/>
  <c r="J667" i="2"/>
  <c r="J680" i="2"/>
  <c r="J683" i="2"/>
  <c r="J685" i="2"/>
  <c r="J688" i="2"/>
  <c r="M714" i="2" a="1"/>
  <c r="M714" i="2" s="1"/>
  <c r="J717" i="2"/>
  <c r="J722" i="2"/>
  <c r="J725" i="2"/>
  <c r="M729" i="2" a="1"/>
  <c r="M729" i="2" s="1"/>
  <c r="M734" i="2" a="1"/>
  <c r="M734" i="2" s="1"/>
  <c r="M99" i="2" a="1"/>
  <c r="M99" i="2" s="1"/>
  <c r="J189" i="2"/>
  <c r="J233" i="2"/>
  <c r="M252" i="2" a="1"/>
  <c r="M252" i="2" s="1"/>
  <c r="N252" i="2" s="1"/>
  <c r="M268" i="2" a="1"/>
  <c r="M268" i="2" s="1"/>
  <c r="M285" i="2" a="1"/>
  <c r="M285" i="2" s="1"/>
  <c r="N320" i="2"/>
  <c r="J352" i="2"/>
  <c r="M404" i="2" a="1"/>
  <c r="M404" i="2" s="1"/>
  <c r="N404" i="2" s="1"/>
  <c r="M415" i="2" a="1"/>
  <c r="M415" i="2" s="1"/>
  <c r="N415" i="2" s="1"/>
  <c r="M437" i="2" a="1"/>
  <c r="M437" i="2" s="1"/>
  <c r="N437" i="2" s="1"/>
  <c r="M464" i="2" a="1"/>
  <c r="M464" i="2" s="1"/>
  <c r="N464" i="2" s="1"/>
  <c r="J473" i="2"/>
  <c r="M481" i="2" a="1"/>
  <c r="M481" i="2" s="1"/>
  <c r="J488" i="2"/>
  <c r="M546" i="2" a="1"/>
  <c r="M546" i="2" s="1"/>
  <c r="N546" i="2" s="1"/>
  <c r="J558" i="2"/>
  <c r="J568" i="2"/>
  <c r="M573" i="2" a="1"/>
  <c r="M573" i="2" s="1"/>
  <c r="N573" i="2" s="1"/>
  <c r="J588" i="2"/>
  <c r="J605" i="2"/>
  <c r="M609" i="2" a="1"/>
  <c r="M609" i="2" s="1"/>
  <c r="M618" i="2" a="1"/>
  <c r="M618" i="2" s="1"/>
  <c r="N617" i="2" s="1"/>
  <c r="J632" i="2"/>
  <c r="J644" i="2"/>
  <c r="M654" i="2" a="1"/>
  <c r="M654" i="2" s="1"/>
  <c r="M657" i="2" a="1"/>
  <c r="M657" i="2" s="1"/>
  <c r="J661" i="2"/>
  <c r="J664" i="2"/>
  <c r="J671" i="2"/>
  <c r="J674" i="2"/>
  <c r="J691" i="2"/>
  <c r="J694" i="2"/>
  <c r="J696" i="2"/>
  <c r="M699" i="2" a="1"/>
  <c r="M699" i="2" s="1"/>
  <c r="M702" i="2" a="1"/>
  <c r="M702" i="2" s="1"/>
  <c r="J707" i="2"/>
  <c r="M709" i="2" a="1"/>
  <c r="M709" i="2" s="1"/>
  <c r="M712" i="2" a="1"/>
  <c r="M712" i="2" s="1"/>
  <c r="J715" i="2"/>
  <c r="M719" i="2" a="1"/>
  <c r="M719" i="2" s="1"/>
  <c r="M727" i="2" a="1"/>
  <c r="M727" i="2" s="1"/>
  <c r="M101" i="2" a="1"/>
  <c r="M101" i="2" s="1"/>
  <c r="N100" i="2" s="1"/>
  <c r="J272" i="2"/>
  <c r="M336" i="2" a="1"/>
  <c r="M336" i="2" s="1"/>
  <c r="N336" i="2" s="1"/>
  <c r="N390" i="2"/>
  <c r="J438" i="2"/>
  <c r="M458" i="2" a="1"/>
  <c r="M458" i="2" s="1"/>
  <c r="N458" i="2" s="1"/>
  <c r="J482" i="2"/>
  <c r="M504" i="2" a="1"/>
  <c r="M504" i="2" s="1"/>
  <c r="J510" i="2"/>
  <c r="J529" i="2"/>
  <c r="J547" i="2"/>
  <c r="J552" i="2"/>
  <c r="J578" i="2"/>
  <c r="J584" i="2"/>
  <c r="M592" i="2" a="1"/>
  <c r="M592" i="2" s="1"/>
  <c r="N591" i="2" s="1"/>
  <c r="J596" i="2"/>
  <c r="J619" i="2"/>
  <c r="N628" i="2"/>
  <c r="M632" i="2" a="1"/>
  <c r="M632" i="2" s="1"/>
  <c r="N631" i="2" s="1"/>
  <c r="J637" i="2"/>
  <c r="M640" i="2" a="1"/>
  <c r="M640" i="2" s="1"/>
  <c r="N639" i="2" s="1"/>
  <c r="J651" i="2"/>
  <c r="J668" i="2"/>
  <c r="M677" i="2" a="1"/>
  <c r="M677" i="2" s="1"/>
  <c r="J703" i="2"/>
  <c r="M717" i="2" a="1"/>
  <c r="M717" i="2" s="1"/>
  <c r="J720" i="2"/>
  <c r="J745" i="2"/>
  <c r="M750" i="2" a="1"/>
  <c r="M750" i="2" s="1"/>
  <c r="M758" i="2" a="1"/>
  <c r="M758" i="2" s="1"/>
  <c r="N758" i="2" s="1"/>
  <c r="M763" i="2" a="1"/>
  <c r="M763" i="2" s="1"/>
  <c r="M774" i="2" a="1"/>
  <c r="M774" i="2" s="1"/>
  <c r="M777" i="2" a="1"/>
  <c r="M777" i="2" s="1"/>
  <c r="M780" i="2" a="1"/>
  <c r="M780" i="2" s="1"/>
  <c r="M802" i="2" a="1"/>
  <c r="M802" i="2" s="1"/>
  <c r="J811" i="2"/>
  <c r="J818" i="2"/>
  <c r="J824" i="2"/>
  <c r="J826" i="2"/>
  <c r="M828" i="2" a="1"/>
  <c r="M828" i="2" s="1"/>
  <c r="M831" i="2" a="1"/>
  <c r="M831" i="2" s="1"/>
  <c r="M834" i="2" a="1"/>
  <c r="M834" i="2" s="1"/>
  <c r="N834" i="2" s="1"/>
  <c r="M839" i="2" a="1"/>
  <c r="M839" i="2" s="1"/>
  <c r="M847" i="2" a="1"/>
  <c r="M847" i="2" s="1"/>
  <c r="J850" i="2"/>
  <c r="J853" i="2"/>
  <c r="M862" i="2" a="1"/>
  <c r="M862" i="2" s="1"/>
  <c r="M869" i="2" a="1"/>
  <c r="M869" i="2" s="1"/>
  <c r="J872" i="2"/>
  <c r="J878" i="2"/>
  <c r="J880" i="2"/>
  <c r="J898" i="2"/>
  <c r="J903" i="2"/>
  <c r="J905" i="2"/>
  <c r="M907" i="2" a="1"/>
  <c r="M907" i="2" s="1"/>
  <c r="N907" i="2" s="1"/>
  <c r="M912" i="2" a="1"/>
  <c r="M912" i="2" s="1"/>
  <c r="N911" i="2" s="1"/>
  <c r="J922" i="2"/>
  <c r="M254" i="2" a="1"/>
  <c r="M254" i="2" s="1"/>
  <c r="N254" i="2" s="1"/>
  <c r="M286" i="2" a="1"/>
  <c r="M286" i="2" s="1"/>
  <c r="J340" i="2"/>
  <c r="M355" i="2" a="1"/>
  <c r="M355" i="2" s="1"/>
  <c r="N355" i="2" s="1"/>
  <c r="J391" i="2"/>
  <c r="M417" i="2" a="1"/>
  <c r="M417" i="2" s="1"/>
  <c r="N416" i="2" s="1"/>
  <c r="M428" i="2" a="1"/>
  <c r="M428" i="2" s="1"/>
  <c r="N428" i="2" s="1"/>
  <c r="M449" i="2" a="1"/>
  <c r="M449" i="2" s="1"/>
  <c r="J466" i="2"/>
  <c r="M473" i="2" a="1"/>
  <c r="M473" i="2" s="1"/>
  <c r="N473" i="2" s="1"/>
  <c r="M489" i="2" a="1"/>
  <c r="M489" i="2" s="1"/>
  <c r="N489" i="2" s="1"/>
  <c r="J505" i="2"/>
  <c r="M510" i="2" a="1"/>
  <c r="M510" i="2" s="1"/>
  <c r="M540" i="2" a="1"/>
  <c r="M540" i="2" s="1"/>
  <c r="N540" i="2" s="1"/>
  <c r="M558" i="2" a="1"/>
  <c r="M558" i="2" s="1"/>
  <c r="N558" i="2" s="1"/>
  <c r="M568" i="2" a="1"/>
  <c r="M568" i="2" s="1"/>
  <c r="J574" i="2"/>
  <c r="J593" i="2"/>
  <c r="M600" i="2" a="1"/>
  <c r="M600" i="2" s="1"/>
  <c r="J610" i="2"/>
  <c r="J615" i="2"/>
  <c r="J629" i="2"/>
  <c r="J633" i="2"/>
  <c r="M644" i="2" a="1"/>
  <c r="M644" i="2" s="1"/>
  <c r="M647" i="2" a="1"/>
  <c r="M647" i="2" s="1"/>
  <c r="J655" i="2"/>
  <c r="J658" i="2"/>
  <c r="M661" i="2" a="1"/>
  <c r="M661" i="2" s="1"/>
  <c r="N661" i="2" s="1"/>
  <c r="M664" i="2" a="1"/>
  <c r="M664" i="2" s="1"/>
  <c r="N664" i="2" s="1"/>
  <c r="M671" i="2" a="1"/>
  <c r="M671" i="2" s="1"/>
  <c r="M674" i="2" a="1"/>
  <c r="M674" i="2" s="1"/>
  <c r="M680" i="2" a="1"/>
  <c r="M680" i="2" s="1"/>
  <c r="M685" i="2" a="1"/>
  <c r="M685" i="2" s="1"/>
  <c r="M688" i="2" a="1"/>
  <c r="M688" i="2" s="1"/>
  <c r="N687" i="2" s="1"/>
  <c r="M696" i="2" a="1"/>
  <c r="M696" i="2" s="1"/>
  <c r="N695" i="2" s="1"/>
  <c r="J700" i="2"/>
  <c r="M705" i="2" a="1"/>
  <c r="M705" i="2" s="1"/>
  <c r="N705" i="2" s="1"/>
  <c r="M707" i="2" a="1"/>
  <c r="M707" i="2" s="1"/>
  <c r="J710" i="2"/>
  <c r="M715" i="2" a="1"/>
  <c r="M715" i="2" s="1"/>
  <c r="M722" i="2" a="1"/>
  <c r="M722" i="2" s="1"/>
  <c r="M725" i="2" a="1"/>
  <c r="M725" i="2" s="1"/>
  <c r="J730" i="2"/>
  <c r="M737" i="2" a="1"/>
  <c r="M737" i="2" s="1"/>
  <c r="N736" i="2" s="1"/>
  <c r="J740" i="2"/>
  <c r="M742" i="2" a="1"/>
  <c r="M742" i="2" s="1"/>
  <c r="J756" i="2"/>
  <c r="J759" i="2"/>
  <c r="J761" i="2"/>
  <c r="J764" i="2"/>
  <c r="M767" i="2" a="1"/>
  <c r="M767" i="2" s="1"/>
  <c r="J770" i="2"/>
  <c r="J772" i="2"/>
  <c r="J775" i="2"/>
  <c r="J783" i="2"/>
  <c r="M785" i="2" a="1"/>
  <c r="M785" i="2" s="1"/>
  <c r="M788" i="2" a="1"/>
  <c r="M788" i="2" s="1"/>
  <c r="M791" i="2" a="1"/>
  <c r="M791" i="2" s="1"/>
  <c r="J794" i="2"/>
  <c r="J805" i="2"/>
  <c r="J808" i="2"/>
  <c r="J814" i="2"/>
  <c r="J821" i="2"/>
  <c r="J829" i="2"/>
  <c r="J835" i="2"/>
  <c r="M837" i="2" a="1"/>
  <c r="M837" i="2" s="1"/>
  <c r="M842" i="2" a="1"/>
  <c r="M842" i="2" s="1"/>
  <c r="M844" i="2" a="1"/>
  <c r="M844" i="2" s="1"/>
  <c r="J848" i="2"/>
  <c r="M855" i="2" a="1"/>
  <c r="M855" i="2" s="1"/>
  <c r="N855" i="2" s="1"/>
  <c r="J858" i="2"/>
  <c r="J860" i="2"/>
  <c r="J863" i="2"/>
  <c r="M867" i="2" a="1"/>
  <c r="M867" i="2" s="1"/>
  <c r="J870" i="2"/>
  <c r="J875" i="2"/>
  <c r="J882" i="2"/>
  <c r="J885" i="2"/>
  <c r="M887" i="2" a="1"/>
  <c r="M887" i="2" s="1"/>
  <c r="M890" i="2" a="1"/>
  <c r="M890" i="2" s="1"/>
  <c r="M900" i="2" a="1"/>
  <c r="M900" i="2" s="1"/>
  <c r="N899" i="2" s="1"/>
  <c r="J908" i="2"/>
  <c r="J913" i="2"/>
  <c r="M2" i="2" a="1"/>
  <c r="M2" i="2" s="1"/>
  <c r="J669" i="2"/>
  <c r="J236" i="2"/>
  <c r="M289" i="2" a="1"/>
  <c r="M289" i="2" s="1"/>
  <c r="N288" i="2" s="1"/>
  <c r="J323" i="2"/>
  <c r="J356" i="2"/>
  <c r="J376" i="2"/>
  <c r="M440" i="2" a="1"/>
  <c r="M440" i="2" s="1"/>
  <c r="J451" i="2"/>
  <c r="M482" i="2" a="1"/>
  <c r="M482" i="2" s="1"/>
  <c r="N482" i="2" s="1"/>
  <c r="J535" i="2"/>
  <c r="J559" i="2"/>
  <c r="M563" i="2" a="1"/>
  <c r="M563" i="2" s="1"/>
  <c r="J570" i="2"/>
  <c r="N578" i="2"/>
  <c r="M584" i="2" a="1"/>
  <c r="M584" i="2" s="1"/>
  <c r="J606" i="2"/>
  <c r="J620" i="2"/>
  <c r="J641" i="2"/>
  <c r="J648" i="2"/>
  <c r="M651" i="2" a="1"/>
  <c r="M651" i="2" s="1"/>
  <c r="M658" i="2" a="1"/>
  <c r="M658" i="2" s="1"/>
  <c r="M668" i="2" a="1"/>
  <c r="M668" i="2" s="1"/>
  <c r="J672" i="2"/>
  <c r="J678" i="2"/>
  <c r="J681" i="2"/>
  <c r="M683" i="2" a="1"/>
  <c r="M683" i="2" s="1"/>
  <c r="N682" i="2" s="1"/>
  <c r="J689" i="2"/>
  <c r="M691" i="2" a="1"/>
  <c r="M691" i="2" s="1"/>
  <c r="M694" i="2" a="1"/>
  <c r="M694" i="2" s="1"/>
  <c r="J713" i="2"/>
  <c r="J723" i="2"/>
  <c r="M732" i="2" a="1"/>
  <c r="M732" i="2" s="1"/>
  <c r="M735" i="2" a="1"/>
  <c r="M735" i="2" s="1"/>
  <c r="J743" i="2"/>
  <c r="M745" i="2" a="1"/>
  <c r="M745" i="2" s="1"/>
  <c r="N745" i="2" s="1"/>
  <c r="M748" i="2" a="1"/>
  <c r="M748" i="2" s="1"/>
  <c r="J751" i="2"/>
  <c r="M753" i="2" a="1"/>
  <c r="M753" i="2" s="1"/>
  <c r="J768" i="2"/>
  <c r="J781" i="2"/>
  <c r="J786" i="2"/>
  <c r="J792" i="2"/>
  <c r="M797" i="2" a="1"/>
  <c r="M797" i="2" s="1"/>
  <c r="N797" i="2" s="1"/>
  <c r="J800" i="2"/>
  <c r="J803" i="2"/>
  <c r="M811" i="2" a="1"/>
  <c r="M811" i="2" s="1"/>
  <c r="J816" i="2"/>
  <c r="J832" i="2"/>
  <c r="J840" i="2"/>
  <c r="M865" i="2" a="1"/>
  <c r="M865" i="2" s="1"/>
  <c r="M880" i="2" a="1"/>
  <c r="M880" i="2" s="1"/>
  <c r="J888" i="2"/>
  <c r="M895" i="2" a="1"/>
  <c r="M895" i="2" s="1"/>
  <c r="N895" i="2" s="1"/>
  <c r="M910" i="2" a="1"/>
  <c r="M910" i="2" s="1"/>
  <c r="J915" i="2"/>
  <c r="M917" i="2" a="1"/>
  <c r="M917" i="2" s="1"/>
  <c r="J920" i="2"/>
  <c r="M924" i="2" a="1"/>
  <c r="M924" i="2" s="1"/>
  <c r="N923" i="2" s="1"/>
  <c r="J675" i="2"/>
  <c r="M730" i="2" a="1"/>
  <c r="M730" i="2" s="1"/>
  <c r="J738" i="2"/>
  <c r="N133" i="2"/>
  <c r="J241" i="2"/>
  <c r="J258" i="2"/>
  <c r="J341" i="2"/>
  <c r="J361" i="2"/>
  <c r="J377" i="2"/>
  <c r="N452" i="2"/>
  <c r="J460" i="2"/>
  <c r="M467" i="2" a="1"/>
  <c r="M467" i="2" s="1"/>
  <c r="N467" i="2" s="1"/>
  <c r="M475" i="2" a="1"/>
  <c r="M475" i="2" s="1"/>
  <c r="J490" i="2"/>
  <c r="J498" i="2"/>
  <c r="M505" i="2" a="1"/>
  <c r="M505" i="2" s="1"/>
  <c r="N505" i="2" s="1"/>
  <c r="M524" i="2" a="1"/>
  <c r="M524" i="2" s="1"/>
  <c r="N529" i="2"/>
  <c r="J536" i="2"/>
  <c r="J564" i="2"/>
  <c r="J579" i="2"/>
  <c r="N584" i="2"/>
  <c r="J589" i="2"/>
  <c r="M597" i="2" a="1"/>
  <c r="M597" i="2" s="1"/>
  <c r="N596" i="2" s="1"/>
  <c r="M601" i="2" a="1"/>
  <c r="M601" i="2" s="1"/>
  <c r="N601" i="2" s="1"/>
  <c r="J611" i="2"/>
  <c r="M615" i="2" a="1"/>
  <c r="M615" i="2" s="1"/>
  <c r="M633" i="2" a="1"/>
  <c r="M633" i="2" s="1"/>
  <c r="M638" i="2" a="1"/>
  <c r="M638" i="2" s="1"/>
  <c r="N638" i="2" s="1"/>
  <c r="J659" i="2"/>
  <c r="J686" i="2"/>
  <c r="J692" i="2"/>
  <c r="J697" i="2"/>
  <c r="M703" i="2" a="1"/>
  <c r="M703" i="2" s="1"/>
  <c r="J716" i="2"/>
  <c r="J718" i="2"/>
  <c r="M720" i="2" a="1"/>
  <c r="M720" i="2" s="1"/>
  <c r="N720" i="2" s="1"/>
  <c r="J726" i="2"/>
  <c r="J728" i="2"/>
  <c r="J746" i="2"/>
  <c r="J749" i="2"/>
  <c r="M756" i="2" a="1"/>
  <c r="M756" i="2" s="1"/>
  <c r="M136" i="2" a="1"/>
  <c r="M136" i="2" s="1"/>
  <c r="N136" i="2" s="1"/>
  <c r="M408" i="2" a="1"/>
  <c r="M408" i="2" s="1"/>
  <c r="N408" i="2" s="1"/>
  <c r="N430" i="2"/>
  <c r="J453" i="2"/>
  <c r="J476" i="2"/>
  <c r="N483" i="2"/>
  <c r="M498" i="2" a="1"/>
  <c r="M498" i="2" s="1"/>
  <c r="N497" i="2" s="1"/>
  <c r="M511" i="2" a="1"/>
  <c r="M511" i="2" s="1"/>
  <c r="N518" i="2"/>
  <c r="M548" i="2" a="1"/>
  <c r="M548" i="2" s="1"/>
  <c r="N547" i="2" s="1"/>
  <c r="J554" i="2"/>
  <c r="M570" i="2" a="1"/>
  <c r="M570" i="2" s="1"/>
  <c r="J594" i="2"/>
  <c r="M625" i="2" a="1"/>
  <c r="M625" i="2" s="1"/>
  <c r="N625" i="2" s="1"/>
  <c r="J634" i="2"/>
  <c r="J642" i="2"/>
  <c r="J645" i="2"/>
  <c r="M648" i="2" a="1"/>
  <c r="M648" i="2" s="1"/>
  <c r="J652" i="2"/>
  <c r="J662" i="2"/>
  <c r="M665" i="2" a="1"/>
  <c r="M665" i="2" s="1"/>
  <c r="N665" i="2" s="1"/>
  <c r="M672" i="2" a="1"/>
  <c r="M672" i="2" s="1"/>
  <c r="N672" i="2" s="1"/>
  <c r="M681" i="2" a="1"/>
  <c r="M681" i="2" s="1"/>
  <c r="N683" i="2"/>
  <c r="N694" i="2"/>
  <c r="M700" i="2" a="1"/>
  <c r="M700" i="2" s="1"/>
  <c r="M710" i="2" a="1"/>
  <c r="M710" i="2" s="1"/>
  <c r="N709" i="2" s="1"/>
  <c r="M291" i="2" a="1"/>
  <c r="M291" i="2" s="1"/>
  <c r="N291" i="2" s="1"/>
  <c r="M361" i="2" a="1"/>
  <c r="M361" i="2" s="1"/>
  <c r="N361" i="2" s="1"/>
  <c r="M396" i="2" a="1"/>
  <c r="M396" i="2" s="1"/>
  <c r="N395" i="2" s="1"/>
  <c r="J443" i="2"/>
  <c r="N484" i="2"/>
  <c r="J492" i="2"/>
  <c r="J531" i="2"/>
  <c r="M536" i="2" a="1"/>
  <c r="M536" i="2" s="1"/>
  <c r="J543" i="2"/>
  <c r="M560" i="2" a="1"/>
  <c r="M560" i="2" s="1"/>
  <c r="N559" i="2" s="1"/>
  <c r="M565" i="2" a="1"/>
  <c r="M565" i="2" s="1"/>
  <c r="J571" i="2"/>
  <c r="J585" i="2"/>
  <c r="J590" i="2"/>
  <c r="M594" i="2" a="1"/>
  <c r="M594" i="2" s="1"/>
  <c r="N594" i="2" s="1"/>
  <c r="J598" i="2"/>
  <c r="M616" i="2" a="1"/>
  <c r="M616" i="2" s="1"/>
  <c r="N616" i="2" s="1"/>
  <c r="M621" i="2" a="1"/>
  <c r="M621" i="2" s="1"/>
  <c r="N621" i="2" s="1"/>
  <c r="J639" i="2"/>
  <c r="J649" i="2"/>
  <c r="J656" i="2"/>
  <c r="M659" i="2" a="1"/>
  <c r="M659" i="2" s="1"/>
  <c r="J666" i="2"/>
  <c r="M669" i="2" a="1"/>
  <c r="M669" i="2" s="1"/>
  <c r="N669" i="2" s="1"/>
  <c r="M675" i="2" a="1"/>
  <c r="M675" i="2" s="1"/>
  <c r="N675" i="2" s="1"/>
  <c r="M678" i="2" a="1"/>
  <c r="M678" i="2" s="1"/>
  <c r="N677" i="2" s="1"/>
  <c r="J684" i="2"/>
  <c r="M686" i="2" a="1"/>
  <c r="M686" i="2" s="1"/>
  <c r="M689" i="2" a="1"/>
  <c r="M689" i="2" s="1"/>
  <c r="M692" i="2" a="1"/>
  <c r="M692" i="2" s="1"/>
  <c r="M697" i="2" a="1"/>
  <c r="M697" i="2" s="1"/>
  <c r="N697" i="2" s="1"/>
  <c r="J701" i="2"/>
  <c r="J704" i="2"/>
  <c r="J706" i="2"/>
  <c r="J708" i="2"/>
  <c r="M713" i="2" a="1"/>
  <c r="M713" i="2" s="1"/>
  <c r="N712" i="2" s="1"/>
  <c r="M718" i="2" a="1"/>
  <c r="M718" i="2" s="1"/>
  <c r="N718" i="2" s="1"/>
  <c r="J721" i="2"/>
  <c r="M723" i="2" a="1"/>
  <c r="M723" i="2" s="1"/>
  <c r="N723" i="2" s="1"/>
  <c r="M163" i="2" a="1"/>
  <c r="M163" i="2" s="1"/>
  <c r="N162" i="2" s="1"/>
  <c r="M311" i="2" a="1"/>
  <c r="M311" i="2" s="1"/>
  <c r="N311" i="2" s="1"/>
  <c r="N364" i="2"/>
  <c r="N382" i="2"/>
  <c r="J422" i="2"/>
  <c r="J434" i="2"/>
  <c r="M443" i="2" a="1"/>
  <c r="M443" i="2" s="1"/>
  <c r="N443" i="2" s="1"/>
  <c r="M469" i="2" a="1"/>
  <c r="M469" i="2" s="1"/>
  <c r="J478" i="2"/>
  <c r="M507" i="2" a="1"/>
  <c r="M507" i="2" s="1"/>
  <c r="N507" i="2" s="1"/>
  <c r="M514" i="2" a="1"/>
  <c r="M514" i="2" s="1"/>
  <c r="N514" i="2" s="1"/>
  <c r="J520" i="2"/>
  <c r="M526" i="2" a="1"/>
  <c r="M526" i="2" s="1"/>
  <c r="N526" i="2" s="1"/>
  <c r="M531" i="2" a="1"/>
  <c r="M531" i="2" s="1"/>
  <c r="N531" i="2" s="1"/>
  <c r="M537" i="2" a="1"/>
  <c r="M537" i="2" s="1"/>
  <c r="N537" i="2" s="1"/>
  <c r="J566" i="2"/>
  <c r="J576" i="2"/>
  <c r="J581" i="2"/>
  <c r="J586" i="2"/>
  <c r="M598" i="2" a="1"/>
  <c r="M598" i="2" s="1"/>
  <c r="J603" i="2"/>
  <c r="M607" i="2" a="1"/>
  <c r="M607" i="2" s="1"/>
  <c r="N606" i="2" s="1"/>
  <c r="J613" i="2"/>
  <c r="J627" i="2"/>
  <c r="M642" i="2" a="1"/>
  <c r="M642" i="2" s="1"/>
  <c r="N642" i="2" s="1"/>
  <c r="M649" i="2" a="1"/>
  <c r="M649" i="2" s="1"/>
  <c r="J653" i="2"/>
  <c r="M656" i="2" a="1"/>
  <c r="M656" i="2" s="1"/>
  <c r="J660" i="2"/>
  <c r="M662" i="2" a="1"/>
  <c r="M662" i="2" s="1"/>
  <c r="J670" i="2"/>
  <c r="J690" i="2"/>
  <c r="J693" i="2"/>
  <c r="M704" i="2" a="1"/>
  <c r="M704" i="2" s="1"/>
  <c r="N703" i="2" s="1"/>
  <c r="M708" i="2" a="1"/>
  <c r="M708" i="2" s="1"/>
  <c r="N708" i="2" s="1"/>
  <c r="J714" i="2"/>
  <c r="J724" i="2"/>
  <c r="M733" i="2" a="1"/>
  <c r="M733" i="2" s="1"/>
  <c r="N733" i="2" s="1"/>
  <c r="J744" i="2"/>
  <c r="M749" i="2" a="1"/>
  <c r="M749" i="2" s="1"/>
  <c r="N749" i="2" s="1"/>
  <c r="J752" i="2"/>
  <c r="M754" i="2" a="1"/>
  <c r="M754" i="2" s="1"/>
  <c r="M773" i="2" a="1"/>
  <c r="M773" i="2" s="1"/>
  <c r="J782" i="2"/>
  <c r="J790" i="2"/>
  <c r="J793" i="2"/>
  <c r="J796" i="2"/>
  <c r="M809" i="2" a="1"/>
  <c r="M809" i="2" s="1"/>
  <c r="M822" i="2" a="1"/>
  <c r="M822" i="2" s="1"/>
  <c r="M830" i="2" a="1"/>
  <c r="M830" i="2" s="1"/>
  <c r="M843" i="2" a="1"/>
  <c r="M843" i="2" s="1"/>
  <c r="M868" i="2" a="1"/>
  <c r="M868" i="2" s="1"/>
  <c r="J871" i="2"/>
  <c r="M876" i="2" a="1"/>
  <c r="M876" i="2" s="1"/>
  <c r="N876" i="2" s="1"/>
  <c r="J886" i="2"/>
  <c r="M891" i="2" a="1"/>
  <c r="M891" i="2" s="1"/>
  <c r="J904" i="2"/>
  <c r="J909" i="2"/>
  <c r="J921" i="2"/>
  <c r="M925" i="2" a="1"/>
  <c r="M925" i="2" s="1"/>
  <c r="M898" i="2" a="1"/>
  <c r="M898" i="2" s="1"/>
  <c r="N898" i="2" s="1"/>
  <c r="M884" i="2" a="1"/>
  <c r="M884" i="2" s="1"/>
  <c r="M871" i="2" a="1"/>
  <c r="M871" i="2" s="1"/>
  <c r="N871" i="2" s="1"/>
  <c r="N837" i="2"/>
  <c r="J815" i="2"/>
  <c r="M726" i="2" a="1"/>
  <c r="M726" i="2" s="1"/>
  <c r="N726" i="2" s="1"/>
  <c r="M554" i="2" a="1"/>
  <c r="M554" i="2" s="1"/>
  <c r="N554" i="2" s="1"/>
  <c r="J893" i="2"/>
  <c r="M863" i="2" a="1"/>
  <c r="M863" i="2" s="1"/>
  <c r="M818" i="2" a="1"/>
  <c r="M818" i="2" s="1"/>
  <c r="N818" i="2" s="1"/>
  <c r="M800" i="2" a="1"/>
  <c r="M800" i="2" s="1"/>
  <c r="N800" i="2" s="1"/>
  <c r="J777" i="2"/>
  <c r="J607" i="2"/>
  <c r="M829" i="2" a="1"/>
  <c r="M829" i="2" s="1"/>
  <c r="M919" i="2" a="1"/>
  <c r="M919" i="2" s="1"/>
  <c r="N919" i="2" s="1"/>
  <c r="J899" i="2"/>
  <c r="M885" i="2" a="1"/>
  <c r="M885" i="2" s="1"/>
  <c r="M864" i="2" a="1"/>
  <c r="M864" i="2" s="1"/>
  <c r="J797" i="2"/>
  <c r="J907" i="2"/>
  <c r="J868" i="2"/>
  <c r="M815" i="2" a="1"/>
  <c r="M815" i="2" s="1"/>
  <c r="N815" i="2" s="1"/>
  <c r="M805" i="2" a="1"/>
  <c r="M805" i="2" s="1"/>
  <c r="N804" i="2" s="1"/>
  <c r="M796" i="2" a="1"/>
  <c r="M796" i="2" s="1"/>
  <c r="J773" i="2"/>
  <c r="M738" i="2" a="1"/>
  <c r="M738" i="2" s="1"/>
  <c r="N738" i="2" s="1"/>
  <c r="J698" i="2"/>
  <c r="J617" i="2"/>
  <c r="J485" i="2"/>
  <c r="J923" i="2"/>
  <c r="J911" i="2"/>
  <c r="M889" i="2" a="1"/>
  <c r="M889" i="2" s="1"/>
  <c r="J881" i="2"/>
  <c r="M859" i="2" a="1"/>
  <c r="M859" i="2" s="1"/>
  <c r="N859" i="2" s="1"/>
  <c r="J842" i="2"/>
  <c r="M786" i="2" a="1"/>
  <c r="M786" i="2" s="1"/>
  <c r="M744" i="2" a="1"/>
  <c r="M744" i="2" s="1"/>
  <c r="N744" i="2" s="1"/>
  <c r="J695" i="2"/>
  <c r="M330" i="2" a="1"/>
  <c r="M330" i="2" s="1"/>
  <c r="N330" i="2" s="1"/>
  <c r="M918" i="2" a="1"/>
  <c r="M918" i="2" s="1"/>
  <c r="J906" i="2"/>
  <c r="M897" i="2" a="1"/>
  <c r="M897" i="2" s="1"/>
  <c r="J859" i="2"/>
  <c r="M850" i="2" a="1"/>
  <c r="M850" i="2" s="1"/>
  <c r="N850" i="2" s="1"/>
  <c r="J827" i="2"/>
  <c r="M790" i="2" a="1"/>
  <c r="M790" i="2" s="1"/>
  <c r="J550" i="2"/>
  <c r="N925" i="2"/>
  <c r="J910" i="2"/>
  <c r="J884" i="2"/>
  <c r="M875" i="2" a="1"/>
  <c r="M875" i="2" s="1"/>
  <c r="J841" i="2"/>
  <c r="J837" i="2"/>
  <c r="M814" i="2" a="1"/>
  <c r="M814" i="2" s="1"/>
  <c r="J757" i="2"/>
  <c r="J750" i="2"/>
  <c r="M743" i="2" a="1"/>
  <c r="M743" i="2" s="1"/>
  <c r="J737" i="2"/>
  <c r="M652" i="2" a="1"/>
  <c r="M652" i="2" s="1"/>
  <c r="N652" i="2" s="1"/>
  <c r="J852" i="2"/>
  <c r="M764" i="2" a="1"/>
  <c r="M764" i="2" s="1"/>
  <c r="N764" i="2" s="1"/>
  <c r="J856" i="2"/>
  <c r="J847" i="2"/>
  <c r="J802" i="2"/>
  <c r="J787" i="2"/>
  <c r="M782" i="2" a="1"/>
  <c r="M782" i="2" s="1"/>
  <c r="N782" i="2" s="1"/>
  <c r="M902" i="2" a="1"/>
  <c r="M902" i="2" s="1"/>
  <c r="N902" i="2" s="1"/>
  <c r="M893" i="2" a="1"/>
  <c r="M893" i="2" s="1"/>
  <c r="N893" i="2" s="1"/>
  <c r="J864" i="2"/>
  <c r="J851" i="2"/>
  <c r="J838" i="2"/>
  <c r="J828" i="2"/>
  <c r="M824" i="2" a="1"/>
  <c r="M824" i="2" s="1"/>
  <c r="J819" i="2"/>
  <c r="J801" i="2"/>
  <c r="J763" i="2"/>
  <c r="M751" i="2" a="1"/>
  <c r="M751" i="2" s="1"/>
  <c r="N751" i="2" s="1"/>
  <c r="M728" i="2" a="1"/>
  <c r="M728" i="2" s="1"/>
  <c r="N728" i="2" s="1"/>
  <c r="J561" i="2"/>
  <c r="J846" i="2"/>
  <c r="J833" i="2"/>
  <c r="M810" i="2" a="1"/>
  <c r="M810" i="2" s="1"/>
  <c r="J791" i="2"/>
  <c r="M772" i="2" a="1"/>
  <c r="M772" i="2" s="1"/>
  <c r="M757" i="2" a="1"/>
  <c r="M757" i="2" s="1"/>
  <c r="N757" i="2" s="1"/>
  <c r="M476" i="2" a="1"/>
  <c r="M476" i="2" s="1"/>
  <c r="N2" i="2"/>
  <c r="M914" i="2" a="1"/>
  <c r="M914" i="2" s="1"/>
  <c r="N914" i="2" s="1"/>
  <c r="J889" i="2"/>
  <c r="J876" i="2"/>
  <c r="J867" i="2"/>
  <c r="J855" i="2"/>
  <c r="M845" i="2" a="1"/>
  <c r="M845" i="2" s="1"/>
  <c r="N845" i="2" s="1"/>
  <c r="M832" i="2" a="1"/>
  <c r="M832" i="2" s="1"/>
  <c r="N832" i="2" s="1"/>
  <c r="M823" i="2" a="1"/>
  <c r="M823" i="2" s="1"/>
  <c r="M795" i="2" a="1"/>
  <c r="M795" i="2" s="1"/>
  <c r="M781" i="2" a="1"/>
  <c r="M781" i="2" s="1"/>
  <c r="N781" i="2" s="1"/>
  <c r="M768" i="2" a="1"/>
  <c r="M768" i="2" s="1"/>
  <c r="N768" i="2" s="1"/>
  <c r="J762" i="2"/>
  <c r="M310" i="2" a="1"/>
  <c r="M310" i="2" s="1"/>
  <c r="M922" i="2" a="1"/>
  <c r="M922" i="2" s="1"/>
  <c r="N922" i="2" s="1"/>
  <c r="M905" i="2" a="1"/>
  <c r="M905" i="2" s="1"/>
  <c r="M901" i="2" a="1"/>
  <c r="M901" i="2" s="1"/>
  <c r="N900" i="2" s="1"/>
  <c r="M921" i="2" a="1"/>
  <c r="M921" i="2" s="1"/>
  <c r="M909" i="2" a="1"/>
  <c r="M909" i="2" s="1"/>
  <c r="M892" i="2" a="1"/>
  <c r="M892" i="2" s="1"/>
  <c r="N892" i="2" s="1"/>
  <c r="M888" i="2" a="1"/>
  <c r="M888" i="2" s="1"/>
  <c r="M883" i="2" a="1"/>
  <c r="M883" i="2" s="1"/>
  <c r="M858" i="2" a="1"/>
  <c r="M858" i="2" s="1"/>
  <c r="N857" i="2" s="1"/>
  <c r="M849" i="2" a="1"/>
  <c r="M849" i="2" s="1"/>
  <c r="J845" i="2"/>
  <c r="M840" i="2" a="1"/>
  <c r="M840" i="2" s="1"/>
  <c r="N840" i="2" s="1"/>
  <c r="M817" i="2" a="1"/>
  <c r="M817" i="2" s="1"/>
  <c r="J809" i="2"/>
  <c r="M799" i="2" a="1"/>
  <c r="M799" i="2" s="1"/>
  <c r="N798" i="2" s="1"/>
  <c r="J795" i="2"/>
  <c r="M789" i="2" a="1"/>
  <c r="M789" i="2" s="1"/>
  <c r="N788" i="2" s="1"/>
  <c r="J785" i="2"/>
  <c r="J776" i="2"/>
  <c r="M771" i="2" a="1"/>
  <c r="M771" i="2" s="1"/>
  <c r="N771" i="2" s="1"/>
  <c r="J767" i="2"/>
  <c r="M761" i="2" a="1"/>
  <c r="M761" i="2" s="1"/>
  <c r="N761" i="2" s="1"/>
  <c r="M755" i="2" a="1"/>
  <c r="M755" i="2" s="1"/>
  <c r="N755" i="2" s="1"/>
  <c r="J687" i="2"/>
  <c r="J537" i="2"/>
  <c r="J918" i="2"/>
  <c r="J862" i="2"/>
  <c r="M826" i="2" a="1"/>
  <c r="M826" i="2" s="1"/>
  <c r="N826" i="2" s="1"/>
  <c r="M794" i="2" a="1"/>
  <c r="M794" i="2" s="1"/>
  <c r="M766" i="2" a="1"/>
  <c r="M766" i="2" s="1"/>
  <c r="N766" i="2" s="1"/>
  <c r="M716" i="2" a="1"/>
  <c r="M716" i="2" s="1"/>
  <c r="N716" i="2" s="1"/>
  <c r="J646" i="2"/>
  <c r="J595" i="2"/>
  <c r="M263" i="2" a="1"/>
  <c r="M263" i="2" s="1"/>
  <c r="N263" i="2" s="1"/>
  <c r="J924" i="2"/>
  <c r="M792" i="2" a="1"/>
  <c r="M792" i="2" s="1"/>
  <c r="J626" i="2"/>
  <c r="M874" i="2" a="1"/>
  <c r="M874" i="2" s="1"/>
  <c r="J831" i="2"/>
  <c r="M915" i="2" a="1"/>
  <c r="M915" i="2" s="1"/>
  <c r="J873" i="2"/>
  <c r="J834" i="2"/>
  <c r="J732" i="2"/>
  <c r="M870" i="2" a="1"/>
  <c r="M870" i="2" s="1"/>
  <c r="N869" i="2" s="1"/>
  <c r="J912" i="2"/>
  <c r="J812" i="2"/>
  <c r="M739" i="2" a="1"/>
  <c r="M739" i="2" s="1"/>
  <c r="N739" i="2" s="1"/>
  <c r="J854" i="2"/>
  <c r="J917" i="2"/>
  <c r="J901" i="2"/>
  <c r="J883" i="2"/>
  <c r="M821" i="2" a="1"/>
  <c r="M821" i="2" s="1"/>
  <c r="N820" i="2" s="1"/>
  <c r="M808" i="2" a="1"/>
  <c r="M808" i="2" s="1"/>
  <c r="J780" i="2"/>
  <c r="J771" i="2"/>
  <c r="J742" i="2"/>
  <c r="J925" i="2"/>
  <c r="J896" i="2"/>
  <c r="M882" i="2" a="1"/>
  <c r="M882" i="2" s="1"/>
  <c r="J874" i="2"/>
  <c r="M853" i="2" a="1"/>
  <c r="M853" i="2" s="1"/>
  <c r="M803" i="2" a="1"/>
  <c r="M803" i="2" s="1"/>
  <c r="N803" i="2" s="1"/>
  <c r="M793" i="2" a="1"/>
  <c r="M793" i="2" s="1"/>
  <c r="N793" i="2" s="1"/>
  <c r="M760" i="2" a="1"/>
  <c r="M760" i="2" s="1"/>
  <c r="N760" i="2" s="1"/>
  <c r="J748" i="2"/>
  <c r="J735" i="2"/>
  <c r="J679" i="2"/>
  <c r="M420" i="2" a="1"/>
  <c r="M420" i="2" s="1"/>
  <c r="N420" i="2" s="1"/>
  <c r="M916" i="2" a="1"/>
  <c r="M916" i="2" s="1"/>
  <c r="J900" i="2"/>
  <c r="M886" i="2" a="1"/>
  <c r="M886" i="2" s="1"/>
  <c r="N886" i="2" s="1"/>
  <c r="M873" i="2" a="1"/>
  <c r="M873" i="2" s="1"/>
  <c r="N872" i="2" s="1"/>
  <c r="M848" i="2" a="1"/>
  <c r="M848" i="2" s="1"/>
  <c r="N848" i="2" s="1"/>
  <c r="M825" i="2" a="1"/>
  <c r="M825" i="2" s="1"/>
  <c r="M812" i="2" a="1"/>
  <c r="M812" i="2" s="1"/>
  <c r="N812" i="2" s="1"/>
  <c r="M783" i="2" a="1"/>
  <c r="M783" i="2" s="1"/>
  <c r="N783" i="2" s="1"/>
  <c r="J760" i="2"/>
  <c r="J754" i="2"/>
  <c r="M635" i="2" a="1"/>
  <c r="M635" i="2" s="1"/>
  <c r="N635" i="2" s="1"/>
  <c r="M580" i="2" a="1"/>
  <c r="M580" i="2" s="1"/>
  <c r="N580" i="2" s="1"/>
  <c r="J514" i="2"/>
  <c r="M410" i="2" a="1"/>
  <c r="M410" i="2" s="1"/>
  <c r="N410" i="2" s="1"/>
  <c r="N912" i="2"/>
  <c r="N851" i="2"/>
  <c r="N784" i="2"/>
  <c r="N774" i="2"/>
  <c r="N861" i="2"/>
  <c r="N846" i="2"/>
  <c r="N838" i="2"/>
  <c r="N830" i="2"/>
  <c r="N877" i="2"/>
  <c r="N865" i="2"/>
  <c r="N833" i="2"/>
  <c r="N752" i="2"/>
  <c r="N746" i="2"/>
  <c r="N714" i="2"/>
  <c r="N699" i="2"/>
  <c r="N721" i="2"/>
  <c r="N860" i="2"/>
  <c r="N835" i="2"/>
  <c r="N678" i="2"/>
  <c r="N681" i="2"/>
  <c r="N698" i="2"/>
  <c r="N735" i="2"/>
  <c r="N734" i="2"/>
  <c r="N633" i="2"/>
  <c r="N632" i="2"/>
  <c r="N724" i="2"/>
  <c r="N701" i="2"/>
  <c r="N777" i="2"/>
  <c r="N747" i="2"/>
  <c r="N692" i="2"/>
  <c r="N670" i="2"/>
  <c r="N773" i="2"/>
  <c r="N710" i="2"/>
  <c r="N629" i="2"/>
  <c r="N567" i="2"/>
  <c r="N676" i="2"/>
  <c r="N644" i="2"/>
  <c r="N566" i="2"/>
  <c r="N565" i="2"/>
  <c r="N653" i="2"/>
  <c r="N622" i="2"/>
  <c r="N611" i="2"/>
  <c r="N618" i="2"/>
  <c r="N640" i="2"/>
  <c r="N586" i="2"/>
  <c r="N585" i="2"/>
  <c r="N582" i="2"/>
  <c r="N571" i="2"/>
  <c r="N649" i="2"/>
  <c r="N643" i="2"/>
  <c r="N575" i="2"/>
  <c r="N666" i="2"/>
  <c r="N627" i="2"/>
  <c r="N620" i="2"/>
  <c r="N654" i="2"/>
  <c r="N636" i="2"/>
  <c r="N626" i="2"/>
  <c r="N608" i="2"/>
  <c r="N521" i="2"/>
  <c r="N545" i="2"/>
  <c r="N542" i="2"/>
  <c r="N534" i="2"/>
  <c r="N533" i="2"/>
  <c r="N511" i="2"/>
  <c r="N512" i="2"/>
  <c r="N592" i="2"/>
  <c r="N519" i="2"/>
  <c r="N589" i="2"/>
  <c r="N556" i="2"/>
  <c r="N493" i="2"/>
  <c r="N605" i="2"/>
  <c r="N536" i="2"/>
  <c r="N476" i="2"/>
  <c r="N524" i="2"/>
  <c r="N447" i="2"/>
  <c r="N438" i="2"/>
  <c r="N479" i="2"/>
  <c r="N469" i="2"/>
  <c r="N459" i="2"/>
  <c r="N402" i="2"/>
  <c r="N401" i="2"/>
  <c r="N500" i="2"/>
  <c r="N455" i="2"/>
  <c r="N509" i="2"/>
  <c r="N503" i="2"/>
  <c r="N468" i="2"/>
  <c r="N478" i="2"/>
  <c r="N487" i="2"/>
  <c r="N461" i="2"/>
  <c r="N431" i="2"/>
  <c r="N481" i="2"/>
  <c r="N444" i="2"/>
  <c r="N425" i="2"/>
  <c r="N516" i="2"/>
  <c r="N492" i="2"/>
  <c r="N440" i="2"/>
  <c r="N424" i="2"/>
  <c r="N384" i="2"/>
  <c r="N457" i="2"/>
  <c r="N454" i="2"/>
  <c r="N436" i="2"/>
  <c r="N433" i="2"/>
  <c r="N411" i="2"/>
  <c r="N391" i="2"/>
  <c r="N429" i="2"/>
  <c r="N422" i="2"/>
  <c r="N406" i="2"/>
  <c r="N407" i="2"/>
  <c r="N363" i="2"/>
  <c r="N362" i="2"/>
  <c r="N346" i="2"/>
  <c r="N347" i="2"/>
  <c r="N421" i="2"/>
  <c r="N376" i="2"/>
  <c r="N377" i="2"/>
  <c r="N449" i="2"/>
  <c r="N417" i="2"/>
  <c r="N314" i="2"/>
  <c r="N315" i="2"/>
  <c r="N348" i="2"/>
  <c r="N319" i="2"/>
  <c r="N393" i="2"/>
  <c r="N370" i="2"/>
  <c r="N343" i="2"/>
  <c r="N327" i="2"/>
  <c r="N326" i="2"/>
  <c r="N317" i="2"/>
  <c r="N301" i="2"/>
  <c r="N300" i="2"/>
  <c r="N316" i="2"/>
  <c r="N400" i="2"/>
  <c r="N359" i="2"/>
  <c r="N352" i="2"/>
  <c r="N295" i="2"/>
  <c r="N294" i="2"/>
  <c r="N224" i="2"/>
  <c r="N223" i="2"/>
  <c r="N283" i="2"/>
  <c r="N302" i="2"/>
  <c r="N323" i="2"/>
  <c r="N341" i="2"/>
  <c r="N322" i="2"/>
  <c r="N321" i="2"/>
  <c r="N307" i="2"/>
  <c r="N261" i="2"/>
  <c r="N239" i="2"/>
  <c r="N238" i="2"/>
  <c r="N253" i="2"/>
  <c r="N206" i="2"/>
  <c r="N207" i="2"/>
  <c r="N275" i="2"/>
  <c r="N274" i="2"/>
  <c r="N340" i="2"/>
  <c r="N350" i="2"/>
  <c r="N312" i="2"/>
  <c r="N219" i="2"/>
  <c r="N218" i="2"/>
  <c r="N299" i="2"/>
  <c r="N270" i="2"/>
  <c r="N203" i="2"/>
  <c r="N202" i="2"/>
  <c r="N279" i="2"/>
  <c r="N242" i="2"/>
  <c r="N241" i="2"/>
  <c r="N186" i="2"/>
  <c r="N196" i="2"/>
  <c r="N228" i="2"/>
  <c r="N215" i="2"/>
  <c r="N184" i="2"/>
  <c r="N183" i="2"/>
  <c r="N205" i="2"/>
  <c r="N264" i="2"/>
  <c r="N194" i="2"/>
  <c r="N233" i="2"/>
  <c r="N236" i="2"/>
  <c r="N235" i="2"/>
  <c r="N193" i="2"/>
  <c r="N182" i="2"/>
  <c r="N181" i="2"/>
  <c r="N174" i="2"/>
  <c r="N175" i="2"/>
  <c r="N246" i="2"/>
  <c r="N220" i="2"/>
  <c r="N140" i="2"/>
  <c r="N259" i="2"/>
  <c r="N185" i="2"/>
  <c r="N214" i="2"/>
  <c r="N213" i="2"/>
  <c r="N153" i="2"/>
  <c r="N152" i="2"/>
  <c r="N146" i="2"/>
  <c r="N145" i="2"/>
  <c r="N139" i="2"/>
  <c r="N138" i="2"/>
  <c r="N124" i="2"/>
  <c r="N123" i="2"/>
  <c r="N118" i="2"/>
  <c r="N117" i="2"/>
  <c r="N103" i="2"/>
  <c r="N104" i="2"/>
  <c r="N105" i="2"/>
  <c r="N130" i="2"/>
  <c r="N121" i="2"/>
  <c r="N80" i="2"/>
  <c r="N114" i="2"/>
  <c r="N120" i="2"/>
  <c r="N77" i="2"/>
  <c r="N87" i="2"/>
  <c r="N61" i="2"/>
  <c r="N97" i="2"/>
  <c r="N48" i="2"/>
  <c r="N222" i="2"/>
  <c r="N93" i="2"/>
  <c r="N52" i="2"/>
  <c r="N51" i="2"/>
  <c r="N74" i="2"/>
  <c r="N85" i="2"/>
  <c r="N109" i="2"/>
  <c r="N63" i="2"/>
  <c r="N96" i="2"/>
  <c r="N30" i="2"/>
  <c r="N31" i="2"/>
  <c r="N21" i="2"/>
  <c r="N14" i="2"/>
  <c r="N8" i="2"/>
  <c r="N7" i="2"/>
  <c r="N83" i="2"/>
  <c r="N32" i="2"/>
  <c r="N26" i="2"/>
  <c r="N19" i="2"/>
  <c r="A1" i="2"/>
  <c r="N780" i="2" l="1"/>
  <c r="N539" i="2"/>
  <c r="N560" i="2"/>
  <c r="N646" i="2"/>
  <c r="N148" i="2"/>
  <c r="N53" i="2"/>
  <c r="N116" i="2"/>
  <c r="N498" i="2"/>
  <c r="N641" i="2"/>
  <c r="N46" i="2"/>
  <c r="N200" i="2"/>
  <c r="N201" i="2"/>
  <c r="N38" i="2"/>
  <c r="N373" i="2"/>
  <c r="N791" i="2"/>
  <c r="N76" i="2"/>
  <c r="N684" i="2"/>
  <c r="N398" i="2"/>
  <c r="N399" i="2"/>
  <c r="N71" i="2"/>
  <c r="N809" i="2"/>
  <c r="N392" i="2"/>
  <c r="N176" i="2"/>
  <c r="N858" i="2"/>
  <c r="N794" i="2"/>
  <c r="N504" i="2"/>
  <c r="N598" i="2"/>
  <c r="N358" i="2"/>
  <c r="N374" i="2"/>
  <c r="N905" i="2"/>
  <c r="N897" i="2"/>
  <c r="N178" i="2"/>
  <c r="N15" i="2"/>
  <c r="N44" i="2"/>
  <c r="N854" i="2"/>
  <c r="N696" i="2"/>
  <c r="N513" i="2"/>
  <c r="N853" i="2"/>
  <c r="N879" i="2"/>
  <c r="N394" i="2"/>
  <c r="N6" i="2"/>
  <c r="N190" i="2"/>
  <c r="N924" i="2"/>
  <c r="N827" i="2"/>
  <c r="N383" i="2"/>
  <c r="N623" i="2"/>
  <c r="N356" i="2"/>
  <c r="N808" i="2"/>
  <c r="N778" i="2"/>
  <c r="N466" i="2"/>
  <c r="N290" i="2"/>
  <c r="N113" i="2"/>
  <c r="N817" i="2"/>
  <c r="N917" i="2"/>
  <c r="N916" i="2"/>
  <c r="N795" i="2"/>
  <c r="N688" i="2"/>
  <c r="N142" i="2"/>
  <c r="N379" i="2"/>
  <c r="N713" i="2"/>
  <c r="N737" i="2"/>
  <c r="N890" i="2"/>
  <c r="N910" i="2"/>
  <c r="N212" i="2"/>
  <c r="N179" i="2"/>
  <c r="N506" i="2"/>
  <c r="N843" i="2"/>
  <c r="N550" i="2"/>
  <c r="N517" i="2"/>
  <c r="N25" i="2"/>
  <c r="N805" i="2"/>
  <c r="N135" i="2"/>
  <c r="N686" i="2"/>
  <c r="N271" i="2"/>
  <c r="N156" i="2"/>
  <c r="N870" i="2"/>
  <c r="N816" i="2"/>
  <c r="N888" i="2"/>
  <c r="N772" i="2"/>
  <c r="N864" i="2"/>
  <c r="N707" i="2"/>
  <c r="N706" i="2"/>
  <c r="N297" i="2"/>
  <c r="N704" i="2"/>
  <c r="N727" i="2"/>
  <c r="N463" i="2"/>
  <c r="N45" i="2"/>
  <c r="N89" i="2"/>
  <c r="N689" i="2"/>
  <c r="N901" i="2"/>
  <c r="N587" i="2"/>
  <c r="N339" i="2"/>
  <c r="N177" i="2"/>
  <c r="N671" i="2"/>
  <c r="N792" i="2"/>
  <c r="N884" i="2"/>
  <c r="N281" i="2"/>
  <c r="N232" i="2"/>
  <c r="N576" i="2"/>
  <c r="N256" i="2"/>
  <c r="N310" i="2"/>
  <c r="N296" i="2"/>
  <c r="N822" i="2"/>
  <c r="N199" i="2"/>
  <c r="N485" i="2"/>
  <c r="N375" i="2"/>
  <c r="N769" i="2"/>
  <c r="N501" i="2"/>
  <c r="N829" i="2"/>
  <c r="N544" i="2"/>
  <c r="N249" i="2"/>
  <c r="N874" i="2"/>
  <c r="K714" i="2" a="1"/>
  <c r="K714" i="2" s="1"/>
  <c r="N548" i="2"/>
  <c r="N600" i="2"/>
  <c r="N844" i="2"/>
  <c r="N821" i="2"/>
  <c r="N810" i="2"/>
  <c r="N918" i="2"/>
  <c r="N825" i="2"/>
  <c r="N823" i="2"/>
  <c r="N599" i="2"/>
  <c r="N555" i="2"/>
  <c r="N465" i="2"/>
  <c r="N921" i="2"/>
  <c r="N462" i="2"/>
  <c r="N588" i="2"/>
  <c r="N552" i="2"/>
  <c r="N453" i="2"/>
  <c r="N414" i="2"/>
  <c r="N366" i="2"/>
  <c r="N427" i="2"/>
  <c r="N344" i="2"/>
  <c r="N354" i="2"/>
  <c r="N750" i="2"/>
  <c r="N863" i="2"/>
  <c r="N842" i="2"/>
  <c r="N802" i="2"/>
  <c r="N657" i="2"/>
  <c r="N776" i="2"/>
  <c r="N593" i="2"/>
  <c r="N329" i="2"/>
  <c r="N129" i="2"/>
  <c r="N9" i="2"/>
  <c r="N39" i="2"/>
  <c r="N763" i="2"/>
  <c r="N885" i="2"/>
  <c r="N648" i="2"/>
  <c r="N285" i="2"/>
  <c r="N502" i="2"/>
  <c r="N333" i="2"/>
  <c r="N368" i="2"/>
  <c r="N378" i="2"/>
  <c r="N108" i="2"/>
  <c r="N920" i="2"/>
  <c r="N867" i="2"/>
  <c r="N561" i="2"/>
  <c r="N450" i="2"/>
  <c r="N460" i="2"/>
  <c r="N292" i="2"/>
  <c r="N332" i="2"/>
  <c r="N278" i="2"/>
  <c r="N192" i="2"/>
  <c r="N35" i="2"/>
  <c r="N72" i="2"/>
  <c r="N690" i="2"/>
  <c r="N405" i="2"/>
  <c r="N335" i="2"/>
  <c r="N369" i="2"/>
  <c r="N3" i="2"/>
  <c r="N172" i="2"/>
  <c r="N54" i="2"/>
  <c r="N169" i="2"/>
  <c r="N110" i="2"/>
  <c r="N262" i="2"/>
  <c r="N756" i="2"/>
  <c r="N868" i="2"/>
  <c r="N495" i="2"/>
  <c r="N251" i="2"/>
  <c r="N789" i="2"/>
  <c r="N814" i="2"/>
  <c r="N651" i="2"/>
  <c r="N217" i="2"/>
  <c r="N211" i="2"/>
  <c r="N22" i="2"/>
  <c r="N824" i="2"/>
  <c r="N915" i="2"/>
  <c r="N748" i="2"/>
  <c r="N731" i="2"/>
  <c r="N564" i="2"/>
  <c r="N532" i="2"/>
  <c r="N490" i="2"/>
  <c r="N65" i="2"/>
  <c r="N409" i="2"/>
  <c r="N691" i="2"/>
  <c r="N741" i="2"/>
  <c r="N305" i="2"/>
  <c r="N388" i="2"/>
  <c r="N128" i="2"/>
  <c r="N134" i="2"/>
  <c r="N13" i="2"/>
  <c r="N615" i="2"/>
  <c r="N729" i="2"/>
  <c r="N602" i="2"/>
  <c r="N229" i="2"/>
  <c r="N308" i="2"/>
  <c r="N267" i="2"/>
  <c r="N170" i="2"/>
  <c r="N680" i="2"/>
  <c r="N787" i="2"/>
  <c r="N439" i="2"/>
  <c r="N403" i="2"/>
  <c r="N226" i="2"/>
  <c r="N57" i="2"/>
  <c r="N20" i="2"/>
  <c r="N102" i="2"/>
  <c r="N27" i="2"/>
  <c r="K29" i="2" a="1"/>
  <c r="K29" i="2" s="1"/>
  <c r="K100" i="2" a="1"/>
  <c r="K100" i="2" s="1"/>
  <c r="L100" i="2" s="1"/>
  <c r="O100" i="2" s="1"/>
  <c r="K67" i="2" a="1"/>
  <c r="K67" i="2" s="1"/>
  <c r="L67" i="2" s="1"/>
  <c r="O67" i="2" s="1"/>
  <c r="K41" i="2" a="1"/>
  <c r="K41" i="2" s="1"/>
  <c r="K66" i="2" a="1"/>
  <c r="K66" i="2" s="1"/>
  <c r="K16" i="2" a="1"/>
  <c r="K16" i="2" s="1"/>
  <c r="K10" i="2" a="1"/>
  <c r="K10" i="2" s="1"/>
  <c r="K26" i="2" a="1"/>
  <c r="K26" i="2" s="1"/>
  <c r="K63" i="2" a="1"/>
  <c r="K63" i="2" s="1"/>
  <c r="K21" i="2" a="1"/>
  <c r="K21" i="2" s="1"/>
  <c r="K75" i="2" a="1"/>
  <c r="K75" i="2" s="1"/>
  <c r="K140" i="2" a="1"/>
  <c r="K140" i="2" s="1"/>
  <c r="K73" i="2" a="1"/>
  <c r="K73" i="2" s="1"/>
  <c r="K141" i="2" a="1"/>
  <c r="K141" i="2" s="1"/>
  <c r="K15" i="2" a="1"/>
  <c r="K15" i="2" s="1"/>
  <c r="K162" i="2" a="1"/>
  <c r="K162" i="2" s="1"/>
  <c r="K105" i="2" a="1"/>
  <c r="K105" i="2" s="1"/>
  <c r="K117" i="2" a="1"/>
  <c r="K117" i="2" s="1"/>
  <c r="K123" i="2" a="1"/>
  <c r="K123" i="2" s="1"/>
  <c r="K254" i="2" a="1"/>
  <c r="K254" i="2" s="1"/>
  <c r="L254" i="2" s="1"/>
  <c r="O254" i="2" s="1"/>
  <c r="K284" i="2" a="1"/>
  <c r="K284" i="2" s="1"/>
  <c r="K274" i="2" a="1"/>
  <c r="K274" i="2" s="1"/>
  <c r="K148" i="2" a="1"/>
  <c r="K148" i="2" s="1"/>
  <c r="K313" i="2" a="1"/>
  <c r="K313" i="2" s="1"/>
  <c r="K241" i="2" a="1"/>
  <c r="K241" i="2" s="1"/>
  <c r="K216" i="2" a="1"/>
  <c r="K216" i="2" s="1"/>
  <c r="K210" i="2" a="1"/>
  <c r="K210" i="2" s="1"/>
  <c r="L210" i="2" s="1"/>
  <c r="O210" i="2" s="1"/>
  <c r="K223" i="2" a="1"/>
  <c r="K223" i="2" s="1"/>
  <c r="K242" i="2" a="1"/>
  <c r="K242" i="2" s="1"/>
  <c r="K393" i="2" a="1"/>
  <c r="K393" i="2" s="1"/>
  <c r="K245" i="2" a="1"/>
  <c r="K245" i="2" s="1"/>
  <c r="K347" i="2" a="1"/>
  <c r="K347" i="2" s="1"/>
  <c r="K346" i="2" a="1"/>
  <c r="K346" i="2" s="1"/>
  <c r="K291" i="2" a="1"/>
  <c r="K291" i="2" s="1"/>
  <c r="K312" i="2" a="1"/>
  <c r="K312" i="2" s="1"/>
  <c r="K362" i="2" a="1"/>
  <c r="K362" i="2" s="1"/>
  <c r="K247" i="2" a="1"/>
  <c r="K247" i="2" s="1"/>
  <c r="K406" i="2" a="1"/>
  <c r="K406" i="2" s="1"/>
  <c r="K410" i="2" a="1"/>
  <c r="K410" i="2" s="1"/>
  <c r="K400" i="2" a="1"/>
  <c r="K400" i="2" s="1"/>
  <c r="K482" i="2" a="1"/>
  <c r="K482" i="2" s="1"/>
  <c r="K549" i="2" a="1"/>
  <c r="K549" i="2" s="1"/>
  <c r="K465" i="2" a="1"/>
  <c r="K465" i="2" s="1"/>
  <c r="K450" i="2" a="1"/>
  <c r="K450" i="2" s="1"/>
  <c r="K442" i="2" a="1"/>
  <c r="K442" i="2" s="1"/>
  <c r="K504" i="2" a="1"/>
  <c r="K504" i="2" s="1"/>
  <c r="K589" i="2" a="1"/>
  <c r="K589" i="2" s="1"/>
  <c r="K523" i="2" a="1"/>
  <c r="K523" i="2" s="1"/>
  <c r="K485" i="2" a="1"/>
  <c r="K485" i="2" s="1"/>
  <c r="L485" i="2" s="1"/>
  <c r="O485" i="2" s="1"/>
  <c r="K573" i="2" a="1"/>
  <c r="K573" i="2" s="1"/>
  <c r="L573" i="2" s="1"/>
  <c r="K494" i="2" a="1"/>
  <c r="K494" i="2" s="1"/>
  <c r="K731" i="2" a="1"/>
  <c r="K731" i="2" s="1"/>
  <c r="K644" i="2" a="1"/>
  <c r="K644" i="2" s="1"/>
  <c r="K615" i="2" a="1"/>
  <c r="K615" i="2" s="1"/>
  <c r="K634" i="2" a="1"/>
  <c r="K634" i="2" s="1"/>
  <c r="K713" i="2" a="1"/>
  <c r="K713" i="2" s="1"/>
  <c r="L713" i="2" s="1"/>
  <c r="K529" i="2" a="1"/>
  <c r="K529" i="2" s="1"/>
  <c r="L529" i="2" s="1"/>
  <c r="O529" i="2" s="1"/>
  <c r="K711" i="2" a="1"/>
  <c r="K711" i="2" s="1"/>
  <c r="K626" i="2" a="1"/>
  <c r="K626" i="2" s="1"/>
  <c r="K700" i="2" a="1"/>
  <c r="K700" i="2" s="1"/>
  <c r="K705" i="2" a="1"/>
  <c r="K705" i="2" s="1"/>
  <c r="L705" i="2" s="1"/>
  <c r="O705" i="2" s="1"/>
  <c r="K902" i="2" a="1"/>
  <c r="K902" i="2" s="1"/>
  <c r="K864" i="2" a="1"/>
  <c r="K864" i="2" s="1"/>
  <c r="K724" i="2" a="1"/>
  <c r="K724" i="2" s="1"/>
  <c r="K690" i="2" a="1"/>
  <c r="K690" i="2" s="1"/>
  <c r="K50" i="2" a="1"/>
  <c r="K50" i="2" s="1"/>
  <c r="K11" i="2" a="1"/>
  <c r="K11" i="2" s="1"/>
  <c r="K76" i="2" a="1"/>
  <c r="K76" i="2" s="1"/>
  <c r="K121" i="2" a="1"/>
  <c r="K121" i="2" s="1"/>
  <c r="K77" i="2" a="1"/>
  <c r="K77" i="2" s="1"/>
  <c r="K47" i="2" a="1"/>
  <c r="K47" i="2" s="1"/>
  <c r="K78" i="2" a="1"/>
  <c r="K78" i="2" s="1"/>
  <c r="L78" i="2" s="1"/>
  <c r="K139" i="2" a="1"/>
  <c r="K139" i="2" s="1"/>
  <c r="K83" i="2" a="1"/>
  <c r="K83" i="2" s="1"/>
  <c r="K96" i="2" a="1"/>
  <c r="K96" i="2" s="1"/>
  <c r="K61" i="2" a="1"/>
  <c r="K61" i="2" s="1"/>
  <c r="K128" i="2" a="1"/>
  <c r="K128" i="2" s="1"/>
  <c r="K151" i="2" a="1"/>
  <c r="K151" i="2" s="1"/>
  <c r="K224" i="2" a="1"/>
  <c r="K224" i="2" s="1"/>
  <c r="K248" i="2" a="1"/>
  <c r="K248" i="2" s="1"/>
  <c r="K194" i="2" a="1"/>
  <c r="K194" i="2" s="1"/>
  <c r="K188" i="2" a="1"/>
  <c r="K188" i="2" s="1"/>
  <c r="L188" i="2" s="1"/>
  <c r="K237" i="2" a="1"/>
  <c r="K237" i="2" s="1"/>
  <c r="K244" i="2" a="1"/>
  <c r="K244" i="2" s="1"/>
  <c r="L244" i="2" s="1"/>
  <c r="K232" i="2" a="1"/>
  <c r="K232" i="2" s="1"/>
  <c r="L232" i="2" s="1"/>
  <c r="O232" i="2" s="1"/>
  <c r="K138" i="2" a="1"/>
  <c r="K138" i="2" s="1"/>
  <c r="L138" i="2" s="1"/>
  <c r="K204" i="2" a="1"/>
  <c r="K204" i="2" s="1"/>
  <c r="K225" i="2" a="1"/>
  <c r="K225" i="2" s="1"/>
  <c r="K327" i="2" a="1"/>
  <c r="K327" i="2" s="1"/>
  <c r="K251" i="2" a="1"/>
  <c r="K251" i="2" s="1"/>
  <c r="K368" i="2" a="1"/>
  <c r="K368" i="2" s="1"/>
  <c r="K477" i="2" a="1"/>
  <c r="K477" i="2" s="1"/>
  <c r="K335" i="2" a="1"/>
  <c r="K335" i="2" s="1"/>
  <c r="K423" i="2" a="1"/>
  <c r="K423" i="2" s="1"/>
  <c r="K292" i="2" a="1"/>
  <c r="K292" i="2" s="1"/>
  <c r="K315" i="2" a="1"/>
  <c r="K315" i="2" s="1"/>
  <c r="K439" i="2" a="1"/>
  <c r="K439" i="2" s="1"/>
  <c r="K543" i="2" a="1"/>
  <c r="K543" i="2" s="1"/>
  <c r="K475" i="2" a="1"/>
  <c r="K475" i="2" s="1"/>
  <c r="K579" i="2" a="1"/>
  <c r="K579" i="2" s="1"/>
  <c r="K449" i="2" a="1"/>
  <c r="K449" i="2" s="1"/>
  <c r="L449" i="2" s="1"/>
  <c r="K468" i="2" a="1"/>
  <c r="K468" i="2" s="1"/>
  <c r="K488" i="2" a="1"/>
  <c r="K488" i="2" s="1"/>
  <c r="K469" i="2" a="1"/>
  <c r="K469" i="2" s="1"/>
  <c r="K685" i="2" a="1"/>
  <c r="K685" i="2" s="1"/>
  <c r="K559" i="2" a="1"/>
  <c r="K559" i="2" s="1"/>
  <c r="K575" i="2" a="1"/>
  <c r="K575" i="2" s="1"/>
  <c r="K516" i="2" a="1"/>
  <c r="K516" i="2" s="1"/>
  <c r="K583" i="2" a="1"/>
  <c r="K583" i="2" s="1"/>
  <c r="K560" i="2" a="1"/>
  <c r="K560" i="2" s="1"/>
  <c r="K490" i="2" a="1"/>
  <c r="K490" i="2" s="1"/>
  <c r="K532" i="2" a="1"/>
  <c r="K532" i="2" s="1"/>
  <c r="K652" i="2" a="1"/>
  <c r="K652" i="2" s="1"/>
  <c r="K755" i="2" a="1"/>
  <c r="K755" i="2" s="1"/>
  <c r="K567" i="2" a="1"/>
  <c r="K567" i="2" s="1"/>
  <c r="K640" i="2" a="1"/>
  <c r="K640" i="2" s="1"/>
  <c r="K725" i="2" a="1"/>
  <c r="K725" i="2" s="1"/>
  <c r="K778" i="2" a="1"/>
  <c r="K778" i="2" s="1"/>
  <c r="K587" i="2" a="1"/>
  <c r="K587" i="2" s="1"/>
  <c r="K654" i="2" a="1"/>
  <c r="K654" i="2" s="1"/>
  <c r="K666" i="2" a="1"/>
  <c r="K666" i="2" s="1"/>
  <c r="K885" i="2" a="1"/>
  <c r="K885" i="2" s="1"/>
  <c r="K823" i="2" a="1"/>
  <c r="K823" i="2" s="1"/>
  <c r="K900" i="2" a="1"/>
  <c r="K900" i="2" s="1"/>
  <c r="K748" i="2" a="1"/>
  <c r="K748" i="2" s="1"/>
  <c r="K702" i="2" a="1"/>
  <c r="K702" i="2" s="1"/>
  <c r="K758" i="2" a="1"/>
  <c r="K758" i="2" s="1"/>
  <c r="K736" i="2" a="1"/>
  <c r="K736" i="2" s="1"/>
  <c r="K918" i="2" a="1"/>
  <c r="K918" i="2" s="1"/>
  <c r="K833" i="2" a="1"/>
  <c r="K833" i="2" s="1"/>
  <c r="K4" i="2" a="1"/>
  <c r="K4" i="2" s="1"/>
  <c r="K53" i="2" a="1"/>
  <c r="K53" i="2" s="1"/>
  <c r="K34" i="2" a="1"/>
  <c r="K34" i="2" s="1"/>
  <c r="L34" i="2" s="1"/>
  <c r="O34" i="2" s="1"/>
  <c r="K49" i="2" a="1"/>
  <c r="K49" i="2" s="1"/>
  <c r="L49" i="2" s="1"/>
  <c r="K169" i="2" a="1"/>
  <c r="K169" i="2" s="1"/>
  <c r="K8" i="2" a="1"/>
  <c r="K8" i="2" s="1"/>
  <c r="K28" i="2" a="1"/>
  <c r="K28" i="2" s="1"/>
  <c r="L28" i="2" s="1"/>
  <c r="O28" i="2" s="1"/>
  <c r="K40" i="2" a="1"/>
  <c r="K40" i="2" s="1"/>
  <c r="L40" i="2" s="1"/>
  <c r="K74" i="2" a="1"/>
  <c r="K74" i="2" s="1"/>
  <c r="K142" i="2" a="1"/>
  <c r="K142" i="2" s="1"/>
  <c r="K305" i="2" a="1"/>
  <c r="K305" i="2" s="1"/>
  <c r="K57" i="2" a="1"/>
  <c r="K57" i="2" s="1"/>
  <c r="K95" i="2" a="1"/>
  <c r="K95" i="2" s="1"/>
  <c r="L95" i="2" s="1"/>
  <c r="K59" i="2" a="1"/>
  <c r="K59" i="2" s="1"/>
  <c r="K14" i="2" a="1"/>
  <c r="K14" i="2" s="1"/>
  <c r="L14" i="2" s="1"/>
  <c r="O14" i="2" s="1"/>
  <c r="K82" i="2" a="1"/>
  <c r="K82" i="2" s="1"/>
  <c r="L82" i="2" s="1"/>
  <c r="K129" i="2" a="1"/>
  <c r="K129" i="2" s="1"/>
  <c r="O138" i="2"/>
  <c r="K152" i="2" a="1"/>
  <c r="K152" i="2" s="1"/>
  <c r="K213" i="2" a="1"/>
  <c r="K213" i="2" s="1"/>
  <c r="K175" i="2" a="1"/>
  <c r="K175" i="2" s="1"/>
  <c r="K167" i="2" a="1"/>
  <c r="K167" i="2" s="1"/>
  <c r="K178" i="2" a="1"/>
  <c r="K178" i="2" s="1"/>
  <c r="K271" i="2" a="1"/>
  <c r="K271" i="2" s="1"/>
  <c r="K269" i="2" a="1"/>
  <c r="K269" i="2" s="1"/>
  <c r="K262" i="2" a="1"/>
  <c r="K262" i="2" s="1"/>
  <c r="K285" i="2" a="1"/>
  <c r="K285" i="2" s="1"/>
  <c r="K451" i="2" a="1"/>
  <c r="K451" i="2" s="1"/>
  <c r="K294" i="2" a="1"/>
  <c r="K294" i="2" s="1"/>
  <c r="K199" i="2" a="1"/>
  <c r="K199" i="2" s="1"/>
  <c r="L199" i="2" s="1"/>
  <c r="K509" i="2" a="1"/>
  <c r="K509" i="2" s="1"/>
  <c r="K298" i="2" a="1"/>
  <c r="K298" i="2" s="1"/>
  <c r="L298" i="2" s="1"/>
  <c r="O298" i="2" s="1"/>
  <c r="K369" i="2" a="1"/>
  <c r="K369" i="2" s="1"/>
  <c r="K371" i="2" a="1"/>
  <c r="K371" i="2" s="1"/>
  <c r="K431" i="2" a="1"/>
  <c r="K431" i="2" s="1"/>
  <c r="K432" i="2" a="1"/>
  <c r="K432" i="2" s="1"/>
  <c r="K396" i="2" a="1"/>
  <c r="K396" i="2" s="1"/>
  <c r="K424" i="2" a="1"/>
  <c r="K424" i="2" s="1"/>
  <c r="K474" i="2" a="1"/>
  <c r="K474" i="2" s="1"/>
  <c r="L474" i="2" s="1"/>
  <c r="O474" i="2" s="1"/>
  <c r="K481" i="2" a="1"/>
  <c r="K481" i="2" s="1"/>
  <c r="L481" i="2" s="1"/>
  <c r="K497" i="2" a="1"/>
  <c r="K497" i="2" s="1"/>
  <c r="K534" i="2" a="1"/>
  <c r="K534" i="2" s="1"/>
  <c r="K603" i="2" a="1"/>
  <c r="K603" i="2" s="1"/>
  <c r="K550" i="2" a="1"/>
  <c r="K550" i="2" s="1"/>
  <c r="K545" i="2" a="1"/>
  <c r="K545" i="2" s="1"/>
  <c r="K590" i="2" a="1"/>
  <c r="K590" i="2" s="1"/>
  <c r="K578" i="2" a="1"/>
  <c r="K578" i="2" s="1"/>
  <c r="L578" i="2" s="1"/>
  <c r="O578" i="2" s="1"/>
  <c r="K619" i="2" a="1"/>
  <c r="K619" i="2" s="1"/>
  <c r="K616" i="2" a="1"/>
  <c r="K616" i="2" s="1"/>
  <c r="K605" i="2" a="1"/>
  <c r="K605" i="2" s="1"/>
  <c r="K522" i="2" a="1"/>
  <c r="K522" i="2" s="1"/>
  <c r="K569" i="2" a="1"/>
  <c r="K569" i="2" s="1"/>
  <c r="K595" i="2" a="1"/>
  <c r="K595" i="2" s="1"/>
  <c r="L595" i="2" s="1"/>
  <c r="K608" i="2" a="1"/>
  <c r="K608" i="2" s="1"/>
  <c r="K664" i="2" a="1"/>
  <c r="K664" i="2" s="1"/>
  <c r="K739" i="2" a="1"/>
  <c r="K739" i="2" s="1"/>
  <c r="K635" i="2" a="1"/>
  <c r="K635" i="2" s="1"/>
  <c r="K694" i="2" a="1"/>
  <c r="K694" i="2" s="1"/>
  <c r="L694" i="2" s="1"/>
  <c r="O694" i="2" s="1"/>
  <c r="K742" i="2" a="1"/>
  <c r="K742" i="2" s="1"/>
  <c r="K688" i="2" a="1"/>
  <c r="K688" i="2" s="1"/>
  <c r="K737" i="2" a="1"/>
  <c r="K737" i="2" s="1"/>
  <c r="K708" i="2" a="1"/>
  <c r="K708" i="2" s="1"/>
  <c r="K781" i="2" a="1"/>
  <c r="K781" i="2" s="1"/>
  <c r="K773" i="2" a="1"/>
  <c r="K773" i="2" s="1"/>
  <c r="K876" i="2" a="1"/>
  <c r="K876" i="2" s="1"/>
  <c r="K104" i="2" a="1"/>
  <c r="K104" i="2" s="1"/>
  <c r="L104" i="2" s="1"/>
  <c r="K115" i="2" a="1"/>
  <c r="K115" i="2" s="1"/>
  <c r="K22" i="2" a="1"/>
  <c r="K22" i="2" s="1"/>
  <c r="K18" i="2" a="1"/>
  <c r="K18" i="2" s="1"/>
  <c r="K12" i="2" a="1"/>
  <c r="K12" i="2" s="1"/>
  <c r="L12" i="2" s="1"/>
  <c r="O12" i="2" s="1"/>
  <c r="K45" i="2" a="1"/>
  <c r="K45" i="2" s="1"/>
  <c r="L45" i="2" s="1"/>
  <c r="K17" i="2" a="1"/>
  <c r="K17" i="2" s="1"/>
  <c r="K68" i="2" a="1"/>
  <c r="K68" i="2" s="1"/>
  <c r="K84" i="2" a="1"/>
  <c r="K84" i="2" s="1"/>
  <c r="K35" i="2" a="1"/>
  <c r="K35" i="2" s="1"/>
  <c r="K32" i="2" a="1"/>
  <c r="K32" i="2" s="1"/>
  <c r="K187" i="2" a="1"/>
  <c r="K187" i="2" s="1"/>
  <c r="K119" i="2" a="1"/>
  <c r="K119" i="2" s="1"/>
  <c r="K93" i="2" a="1"/>
  <c r="K93" i="2" s="1"/>
  <c r="K147" i="2" a="1"/>
  <c r="K147" i="2" s="1"/>
  <c r="L147" i="2" s="1"/>
  <c r="O147" i="2" s="1"/>
  <c r="K86" i="2" a="1"/>
  <c r="K86" i="2" s="1"/>
  <c r="K227" i="2" a="1"/>
  <c r="K227" i="2" s="1"/>
  <c r="K185" i="2" a="1"/>
  <c r="K185" i="2" s="1"/>
  <c r="K192" i="2" a="1"/>
  <c r="K192" i="2" s="1"/>
  <c r="K160" i="2" a="1"/>
  <c r="K160" i="2" s="1"/>
  <c r="K205" i="2" a="1"/>
  <c r="K205" i="2" s="1"/>
  <c r="K202" i="2" a="1"/>
  <c r="K202" i="2" s="1"/>
  <c r="K299" i="2" a="1"/>
  <c r="K299" i="2" s="1"/>
  <c r="K186" i="2" a="1"/>
  <c r="K186" i="2" s="1"/>
  <c r="K263" i="2" a="1"/>
  <c r="K263" i="2" s="1"/>
  <c r="K267" i="2" a="1"/>
  <c r="K267" i="2" s="1"/>
  <c r="K250" i="2" a="1"/>
  <c r="K250" i="2" s="1"/>
  <c r="L250" i="2" s="1"/>
  <c r="K286" i="2" a="1"/>
  <c r="K286" i="2" s="1"/>
  <c r="K329" i="2" a="1"/>
  <c r="K329" i="2" s="1"/>
  <c r="K308" i="2" a="1"/>
  <c r="K308" i="2" s="1"/>
  <c r="K319" i="2" a="1"/>
  <c r="K319" i="2" s="1"/>
  <c r="K340" i="2" a="1"/>
  <c r="K340" i="2" s="1"/>
  <c r="K547" i="2" a="1"/>
  <c r="K547" i="2" s="1"/>
  <c r="K413" i="2" a="1"/>
  <c r="K413" i="2" s="1"/>
  <c r="K367" i="2" a="1"/>
  <c r="K367" i="2" s="1"/>
  <c r="L367" i="2" s="1"/>
  <c r="K539" i="2" a="1"/>
  <c r="K539" i="2" s="1"/>
  <c r="K374" i="2" a="1"/>
  <c r="K374" i="2" s="1"/>
  <c r="K507" i="2" a="1"/>
  <c r="K507" i="2" s="1"/>
  <c r="L507" i="2" s="1"/>
  <c r="K434" i="2" a="1"/>
  <c r="K434" i="2" s="1"/>
  <c r="K453" i="2" a="1"/>
  <c r="K453" i="2" s="1"/>
  <c r="K514" i="2" a="1"/>
  <c r="K514" i="2" s="1"/>
  <c r="K382" i="2" a="1"/>
  <c r="K382" i="2" s="1"/>
  <c r="K512" i="2" a="1"/>
  <c r="K512" i="2" s="1"/>
  <c r="K428" i="2" a="1"/>
  <c r="K428" i="2" s="1"/>
  <c r="K537" i="2" a="1"/>
  <c r="K537" i="2" s="1"/>
  <c r="K612" i="2" a="1"/>
  <c r="K612" i="2" s="1"/>
  <c r="K556" i="2" a="1"/>
  <c r="K556" i="2" s="1"/>
  <c r="K530" i="2" a="1"/>
  <c r="K530" i="2" s="1"/>
  <c r="K498" i="2" a="1"/>
  <c r="K498" i="2" s="1"/>
  <c r="K551" i="2" a="1"/>
  <c r="K551" i="2" s="1"/>
  <c r="L551" i="2" s="1"/>
  <c r="O551" i="2" s="1"/>
  <c r="K613" i="2" a="1"/>
  <c r="K613" i="2" s="1"/>
  <c r="K623" i="2" a="1"/>
  <c r="K623" i="2" s="1"/>
  <c r="K648" i="2" a="1"/>
  <c r="K648" i="2" s="1"/>
  <c r="K681" i="2" a="1"/>
  <c r="K681" i="2" s="1"/>
  <c r="K606" i="2" a="1"/>
  <c r="K606" i="2" s="1"/>
  <c r="L606" i="2" s="1"/>
  <c r="O606" i="2" s="1"/>
  <c r="K787" i="2" a="1"/>
  <c r="K787" i="2" s="1"/>
  <c r="K572" i="2" a="1"/>
  <c r="K572" i="2" s="1"/>
  <c r="K783" i="2" a="1"/>
  <c r="K783" i="2" s="1"/>
  <c r="K584" i="2" a="1"/>
  <c r="K584" i="2" s="1"/>
  <c r="L584" i="2" s="1"/>
  <c r="O584" i="2" s="1"/>
  <c r="K704" i="2" a="1"/>
  <c r="K704" i="2" s="1"/>
  <c r="K744" i="2" a="1"/>
  <c r="K744" i="2" s="1"/>
  <c r="K760" i="2" a="1"/>
  <c r="K760" i="2" s="1"/>
  <c r="L760" i="2" s="1"/>
  <c r="O760" i="2" s="1"/>
  <c r="K789" i="2" a="1"/>
  <c r="K789" i="2" s="1"/>
  <c r="K889" i="2" a="1"/>
  <c r="K889" i="2" s="1"/>
  <c r="K36" i="2" a="1"/>
  <c r="K36" i="2" s="1"/>
  <c r="K107" i="2" a="1"/>
  <c r="K107" i="2" s="1"/>
  <c r="K218" i="2" a="1"/>
  <c r="K218" i="2" s="1"/>
  <c r="K172" i="2" a="1"/>
  <c r="K172" i="2" s="1"/>
  <c r="K217" i="2" a="1"/>
  <c r="K217" i="2" s="1"/>
  <c r="K154" i="2" a="1"/>
  <c r="K154" i="2" s="1"/>
  <c r="K120" i="2" a="1"/>
  <c r="K120" i="2" s="1"/>
  <c r="K200" i="2" a="1"/>
  <c r="K200" i="2" s="1"/>
  <c r="K243" i="2" a="1"/>
  <c r="K243" i="2" s="1"/>
  <c r="L243" i="2" s="1"/>
  <c r="O243" i="2" s="1"/>
  <c r="K126" i="2" a="1"/>
  <c r="K126" i="2" s="1"/>
  <c r="K176" i="2" a="1"/>
  <c r="K176" i="2" s="1"/>
  <c r="K183" i="2" a="1"/>
  <c r="K183" i="2" s="1"/>
  <c r="K288" i="2" a="1"/>
  <c r="K288" i="2" s="1"/>
  <c r="K231" i="2" a="1"/>
  <c r="K231" i="2" s="1"/>
  <c r="K301" i="2" a="1"/>
  <c r="K301" i="2" s="1"/>
  <c r="K206" i="2" a="1"/>
  <c r="K206" i="2" s="1"/>
  <c r="K304" i="2" a="1"/>
  <c r="K304" i="2" s="1"/>
  <c r="K207" i="2" a="1"/>
  <c r="K207" i="2" s="1"/>
  <c r="K239" i="2" a="1"/>
  <c r="K239" i="2" s="1"/>
  <c r="K264" i="2" a="1"/>
  <c r="K264" i="2" s="1"/>
  <c r="K212" i="2" a="1"/>
  <c r="K212" i="2" s="1"/>
  <c r="K283" i="2" a="1"/>
  <c r="K283" i="2" s="1"/>
  <c r="K270" i="2" a="1"/>
  <c r="K270" i="2" s="1"/>
  <c r="K300" i="2" a="1"/>
  <c r="K300" i="2" s="1"/>
  <c r="K336" i="2" a="1"/>
  <c r="K336" i="2" s="1"/>
  <c r="K234" i="2" a="1"/>
  <c r="K234" i="2" s="1"/>
  <c r="K420" i="2" a="1"/>
  <c r="K420" i="2" s="1"/>
  <c r="K363" i="2" a="1"/>
  <c r="K363" i="2" s="1"/>
  <c r="K376" i="2" a="1"/>
  <c r="K376" i="2" s="1"/>
  <c r="K332" i="2" a="1"/>
  <c r="K332" i="2" s="1"/>
  <c r="K417" i="2" a="1"/>
  <c r="K417" i="2" s="1"/>
  <c r="K398" i="2" a="1"/>
  <c r="K398" i="2" s="1"/>
  <c r="K422" i="2" a="1"/>
  <c r="K422" i="2" s="1"/>
  <c r="L422" i="2" s="1"/>
  <c r="K535" i="2" a="1"/>
  <c r="K535" i="2" s="1"/>
  <c r="K505" i="2" a="1"/>
  <c r="K505" i="2" s="1"/>
  <c r="K479" i="2" a="1"/>
  <c r="K479" i="2" s="1"/>
  <c r="K454" i="2" a="1"/>
  <c r="K454" i="2" s="1"/>
  <c r="K366" i="2" a="1"/>
  <c r="K366" i="2" s="1"/>
  <c r="K467" i="2" a="1"/>
  <c r="K467" i="2" s="1"/>
  <c r="L467" i="2" s="1"/>
  <c r="K476" i="2" a="1"/>
  <c r="K476" i="2" s="1"/>
  <c r="K473" i="2" a="1"/>
  <c r="K473" i="2" s="1"/>
  <c r="K553" i="2" a="1"/>
  <c r="K553" i="2" s="1"/>
  <c r="K493" i="2" a="1"/>
  <c r="K493" i="2" s="1"/>
  <c r="K520" i="2" a="1"/>
  <c r="K520" i="2" s="1"/>
  <c r="K568" i="2" a="1"/>
  <c r="K568" i="2" s="1"/>
  <c r="L568" i="2" s="1"/>
  <c r="K563" i="2" a="1"/>
  <c r="K563" i="2" s="1"/>
  <c r="K581" i="2" a="1"/>
  <c r="K581" i="2" s="1"/>
  <c r="K639" i="2" a="1"/>
  <c r="K639" i="2" s="1"/>
  <c r="L639" i="2" s="1"/>
  <c r="O639" i="2" s="1"/>
  <c r="K617" i="2" a="1"/>
  <c r="K617" i="2" s="1"/>
  <c r="L617" i="2" s="1"/>
  <c r="O617" i="2" s="1"/>
  <c r="K655" i="2" a="1"/>
  <c r="K655" i="2" s="1"/>
  <c r="K598" i="2" a="1"/>
  <c r="K598" i="2" s="1"/>
  <c r="K665" i="2" a="1"/>
  <c r="K665" i="2" s="1"/>
  <c r="K643" i="2" a="1"/>
  <c r="K643" i="2" s="1"/>
  <c r="K631" i="2" a="1"/>
  <c r="K631" i="2" s="1"/>
  <c r="K776" i="2" a="1"/>
  <c r="K776" i="2" s="1"/>
  <c r="K641" i="2" a="1"/>
  <c r="K641" i="2" s="1"/>
  <c r="K517" i="2" a="1"/>
  <c r="K517" i="2" s="1"/>
  <c r="K600" i="2" a="1"/>
  <c r="K600" i="2" s="1"/>
  <c r="K715" i="2" a="1"/>
  <c r="K715" i="2" s="1"/>
  <c r="K766" i="2" a="1"/>
  <c r="K766" i="2" s="1"/>
  <c r="K881" i="2" a="1"/>
  <c r="K881" i="2" s="1"/>
  <c r="L881" i="2" s="1"/>
  <c r="K716" i="2" a="1"/>
  <c r="K716" i="2" s="1"/>
  <c r="L716" i="2" s="1"/>
  <c r="K754" i="2" a="1"/>
  <c r="K754" i="2" s="1"/>
  <c r="K728" i="2" a="1"/>
  <c r="K728" i="2" s="1"/>
  <c r="K899" i="2" a="1"/>
  <c r="K899" i="2" s="1"/>
  <c r="K20" i="2" a="1"/>
  <c r="K20" i="2" s="1"/>
  <c r="K24" i="2" a="1"/>
  <c r="K24" i="2" s="1"/>
  <c r="K118" i="2" a="1"/>
  <c r="K118" i="2" s="1"/>
  <c r="L118" i="2" s="1"/>
  <c r="K81" i="2" a="1"/>
  <c r="K81" i="2" s="1"/>
  <c r="K7" i="2" a="1"/>
  <c r="K7" i="2" s="1"/>
  <c r="K56" i="2" a="1"/>
  <c r="K56" i="2" s="1"/>
  <c r="L56" i="2" s="1"/>
  <c r="O56" i="2" s="1"/>
  <c r="K88" i="2" a="1"/>
  <c r="K88" i="2" s="1"/>
  <c r="K106" i="2" a="1"/>
  <c r="K106" i="2" s="1"/>
  <c r="L106" i="2" s="1"/>
  <c r="K80" i="2" a="1"/>
  <c r="K80" i="2" s="1"/>
  <c r="K180" i="2" a="1"/>
  <c r="K180" i="2" s="1"/>
  <c r="K230" i="2" a="1"/>
  <c r="K230" i="2" s="1"/>
  <c r="K293" i="2" a="1"/>
  <c r="K293" i="2" s="1"/>
  <c r="L293" i="2" s="1"/>
  <c r="K155" i="2" a="1"/>
  <c r="K155" i="2" s="1"/>
  <c r="L155" i="2" s="1"/>
  <c r="O155" i="2" s="1"/>
  <c r="K345" i="2" a="1"/>
  <c r="K345" i="2" s="1"/>
  <c r="L345" i="2" s="1"/>
  <c r="K136" i="2" a="1"/>
  <c r="K136" i="2" s="1"/>
  <c r="K357" i="2" a="1"/>
  <c r="K357" i="2" s="1"/>
  <c r="K157" i="2" a="1"/>
  <c r="K157" i="2" s="1"/>
  <c r="K375" i="2" a="1"/>
  <c r="K375" i="2" s="1"/>
  <c r="L375" i="2" s="1"/>
  <c r="K219" i="2" a="1"/>
  <c r="K219" i="2" s="1"/>
  <c r="K159" i="2" a="1"/>
  <c r="K159" i="2" s="1"/>
  <c r="K164" i="2" a="1"/>
  <c r="K164" i="2" s="1"/>
  <c r="K255" i="2" a="1"/>
  <c r="K255" i="2" s="1"/>
  <c r="K407" i="2" a="1"/>
  <c r="K407" i="2" s="1"/>
  <c r="K273" i="2" a="1"/>
  <c r="K273" i="2" s="1"/>
  <c r="K261" i="2" a="1"/>
  <c r="K261" i="2" s="1"/>
  <c r="L261" i="2" s="1"/>
  <c r="K344" i="2" a="1"/>
  <c r="K344" i="2" s="1"/>
  <c r="K326" i="2" a="1"/>
  <c r="K326" i="2" s="1"/>
  <c r="L326" i="2" s="1"/>
  <c r="K302" i="2" a="1"/>
  <c r="K302" i="2" s="1"/>
  <c r="K463" i="2" a="1"/>
  <c r="K463" i="2" s="1"/>
  <c r="L463" i="2" s="1"/>
  <c r="O463" i="2" s="1"/>
  <c r="K317" i="2" a="1"/>
  <c r="K317" i="2" s="1"/>
  <c r="K377" i="2" a="1"/>
  <c r="K377" i="2" s="1"/>
  <c r="K372" i="2" a="1"/>
  <c r="K372" i="2" s="1"/>
  <c r="K402" i="2" a="1"/>
  <c r="K402" i="2" s="1"/>
  <c r="K429" i="2" a="1"/>
  <c r="K429" i="2" s="1"/>
  <c r="K364" i="2" a="1"/>
  <c r="K364" i="2" s="1"/>
  <c r="L364" i="2" s="1"/>
  <c r="O364" i="2" s="1"/>
  <c r="K526" i="2" a="1"/>
  <c r="K526" i="2" s="1"/>
  <c r="K387" i="2" a="1"/>
  <c r="K387" i="2" s="1"/>
  <c r="K472" i="2" a="1"/>
  <c r="K472" i="2" s="1"/>
  <c r="L472" i="2" s="1"/>
  <c r="K433" i="2" a="1"/>
  <c r="K433" i="2" s="1"/>
  <c r="K460" i="2" a="1"/>
  <c r="K460" i="2" s="1"/>
  <c r="K448" i="2" a="1"/>
  <c r="K448" i="2" s="1"/>
  <c r="K577" i="2" a="1"/>
  <c r="K577" i="2" s="1"/>
  <c r="K541" i="2" a="1"/>
  <c r="K541" i="2" s="1"/>
  <c r="K570" i="2" a="1"/>
  <c r="K570" i="2" s="1"/>
  <c r="K538" i="2" a="1"/>
  <c r="K538" i="2" s="1"/>
  <c r="K555" i="2" a="1"/>
  <c r="K555" i="2" s="1"/>
  <c r="L555" i="2" s="1"/>
  <c r="O555" i="2" s="1"/>
  <c r="K576" i="2" a="1"/>
  <c r="K576" i="2" s="1"/>
  <c r="K536" i="2" a="1"/>
  <c r="K536" i="2" s="1"/>
  <c r="K674" i="2" a="1"/>
  <c r="K674" i="2" s="1"/>
  <c r="K620" i="2" a="1"/>
  <c r="K620" i="2" s="1"/>
  <c r="K574" i="2" a="1"/>
  <c r="K574" i="2" s="1"/>
  <c r="L574" i="2" s="1"/>
  <c r="O574" i="2" s="1"/>
  <c r="K585" i="2" a="1"/>
  <c r="K585" i="2" s="1"/>
  <c r="K601" i="2" a="1"/>
  <c r="K601" i="2" s="1"/>
  <c r="K554" i="2" a="1"/>
  <c r="K554" i="2" s="1"/>
  <c r="K618" i="2" a="1"/>
  <c r="K618" i="2" s="1"/>
  <c r="K662" i="2" a="1"/>
  <c r="K662" i="2" s="1"/>
  <c r="K855" i="2" a="1"/>
  <c r="K855" i="2" s="1"/>
  <c r="K604" i="2" a="1"/>
  <c r="K604" i="2" s="1"/>
  <c r="K636" i="2" a="1"/>
  <c r="K636" i="2" s="1"/>
  <c r="K701" i="2" a="1"/>
  <c r="K701" i="2" s="1"/>
  <c r="L701" i="2" s="1"/>
  <c r="K735" i="2" a="1"/>
  <c r="K735" i="2" s="1"/>
  <c r="L735" i="2" s="1"/>
  <c r="K686" i="2" a="1"/>
  <c r="K686" i="2" s="1"/>
  <c r="K784" i="2" a="1"/>
  <c r="K784" i="2" s="1"/>
  <c r="K906" i="2" a="1"/>
  <c r="K906" i="2" s="1"/>
  <c r="K868" i="2" a="1"/>
  <c r="K868" i="2" s="1"/>
  <c r="K70" i="2" a="1"/>
  <c r="K70" i="2" s="1"/>
  <c r="K5" i="2" a="1"/>
  <c r="K5" i="2" s="1"/>
  <c r="K122" i="2" a="1"/>
  <c r="K122" i="2" s="1"/>
  <c r="L122" i="2" s="1"/>
  <c r="K37" i="2" a="1"/>
  <c r="K37" i="2" s="1"/>
  <c r="K124" i="2" a="1"/>
  <c r="K124" i="2" s="1"/>
  <c r="K65" i="2" a="1"/>
  <c r="K65" i="2" s="1"/>
  <c r="K55" i="2" a="1"/>
  <c r="K55" i="2" s="1"/>
  <c r="L55" i="2" s="1"/>
  <c r="K113" i="2" a="1"/>
  <c r="K113" i="2" s="1"/>
  <c r="K132" i="2" a="1"/>
  <c r="K132" i="2" s="1"/>
  <c r="K165" i="2" a="1"/>
  <c r="K165" i="2" s="1"/>
  <c r="K145" i="2" a="1"/>
  <c r="K145" i="2" s="1"/>
  <c r="K161" i="2" a="1"/>
  <c r="K161" i="2" s="1"/>
  <c r="K191" i="2" a="1"/>
  <c r="K191" i="2" s="1"/>
  <c r="L191" i="2" s="1"/>
  <c r="K166" i="2" a="1"/>
  <c r="K166" i="2" s="1"/>
  <c r="L166" i="2" s="1"/>
  <c r="K409" i="2" a="1"/>
  <c r="K409" i="2" s="1"/>
  <c r="L409" i="2" s="1"/>
  <c r="K181" i="2" a="1"/>
  <c r="K181" i="2" s="1"/>
  <c r="K307" i="2" a="1"/>
  <c r="K307" i="2" s="1"/>
  <c r="L307" i="2" s="1"/>
  <c r="K252" i="2" a="1"/>
  <c r="K252" i="2" s="1"/>
  <c r="K322" i="2" a="1"/>
  <c r="K322" i="2" s="1"/>
  <c r="K359" i="2" a="1"/>
  <c r="K359" i="2" s="1"/>
  <c r="K320" i="2" a="1"/>
  <c r="K320" i="2" s="1"/>
  <c r="L320" i="2" s="1"/>
  <c r="O320" i="2" s="1"/>
  <c r="K325" i="2" a="1"/>
  <c r="K325" i="2" s="1"/>
  <c r="K257" i="2" a="1"/>
  <c r="K257" i="2" s="1"/>
  <c r="K370" i="2" a="1"/>
  <c r="K370" i="2" s="1"/>
  <c r="K280" i="2" a="1"/>
  <c r="K280" i="2" s="1"/>
  <c r="K316" i="2" a="1"/>
  <c r="K316" i="2" s="1"/>
  <c r="L316" i="2" s="1"/>
  <c r="K306" i="2" a="1"/>
  <c r="K306" i="2" s="1"/>
  <c r="K350" i="2" a="1"/>
  <c r="K350" i="2" s="1"/>
  <c r="K342" i="2" a="1"/>
  <c r="K342" i="2" s="1"/>
  <c r="L342" i="2" s="1"/>
  <c r="O342" i="2" s="1"/>
  <c r="K391" i="2" a="1"/>
  <c r="K391" i="2" s="1"/>
  <c r="K378" i="2" a="1"/>
  <c r="K378" i="2" s="1"/>
  <c r="K411" i="2" a="1"/>
  <c r="K411" i="2" s="1"/>
  <c r="K379" i="2" a="1"/>
  <c r="K379" i="2" s="1"/>
  <c r="K392" i="2" a="1"/>
  <c r="K392" i="2" s="1"/>
  <c r="L392" i="2" s="1"/>
  <c r="O392" i="2" s="1"/>
  <c r="K388" i="2" a="1"/>
  <c r="K388" i="2" s="1"/>
  <c r="K412" i="2" a="1"/>
  <c r="K412" i="2" s="1"/>
  <c r="K506" i="2" a="1"/>
  <c r="K506" i="2" s="1"/>
  <c r="L506" i="2" s="1"/>
  <c r="K470" i="2" a="1"/>
  <c r="K470" i="2" s="1"/>
  <c r="K440" i="2" a="1"/>
  <c r="K440" i="2" s="1"/>
  <c r="K461" i="2" a="1"/>
  <c r="K461" i="2" s="1"/>
  <c r="K521" i="2" a="1"/>
  <c r="K521" i="2" s="1"/>
  <c r="L521" i="2" s="1"/>
  <c r="K524" i="2" a="1"/>
  <c r="K524" i="2" s="1"/>
  <c r="K513" i="2" a="1"/>
  <c r="K513" i="2" s="1"/>
  <c r="L513" i="2" s="1"/>
  <c r="K486" i="2" a="1"/>
  <c r="K486" i="2" s="1"/>
  <c r="K562" i="2" a="1"/>
  <c r="K562" i="2" s="1"/>
  <c r="L562" i="2" s="1"/>
  <c r="O562" i="2" s="1"/>
  <c r="K557" i="2" a="1"/>
  <c r="K557" i="2" s="1"/>
  <c r="K501" i="2" a="1"/>
  <c r="K501" i="2" s="1"/>
  <c r="K609" i="2" a="1"/>
  <c r="K609" i="2" s="1"/>
  <c r="K699" i="2" a="1"/>
  <c r="K699" i="2" s="1"/>
  <c r="L699" i="2" s="1"/>
  <c r="K540" i="2" a="1"/>
  <c r="K540" i="2" s="1"/>
  <c r="L540" i="2" s="1"/>
  <c r="O540" i="2" s="1"/>
  <c r="K558" i="2" a="1"/>
  <c r="K558" i="2" s="1"/>
  <c r="K695" i="2" a="1"/>
  <c r="K695" i="2" s="1"/>
  <c r="K566" i="2" a="1"/>
  <c r="K566" i="2" s="1"/>
  <c r="L566" i="2" s="1"/>
  <c r="K580" i="2" a="1"/>
  <c r="K580" i="2" s="1"/>
  <c r="K733" i="2" a="1"/>
  <c r="K733" i="2" s="1"/>
  <c r="K586" i="2" a="1"/>
  <c r="K586" i="2" s="1"/>
  <c r="L586" i="2" s="1"/>
  <c r="K622" i="2" a="1"/>
  <c r="K622" i="2" s="1"/>
  <c r="K660" i="2" a="1"/>
  <c r="K660" i="2" s="1"/>
  <c r="K782" i="2" a="1"/>
  <c r="K782" i="2" s="1"/>
  <c r="L782" i="2" s="1"/>
  <c r="O782" i="2" s="1"/>
  <c r="K730" i="2" a="1"/>
  <c r="K730" i="2" s="1"/>
  <c r="K642" i="2" a="1"/>
  <c r="K642" i="2" s="1"/>
  <c r="K712" i="2" a="1"/>
  <c r="K712" i="2" s="1"/>
  <c r="K877" i="2" a="1"/>
  <c r="K877" i="2" s="1"/>
  <c r="K837" i="2" a="1"/>
  <c r="K837" i="2" s="1"/>
  <c r="L837" i="2" s="1"/>
  <c r="O837" i="2" s="1"/>
  <c r="K698" i="2" a="1"/>
  <c r="K698" i="2" s="1"/>
  <c r="K97" i="2" a="1"/>
  <c r="K97" i="2" s="1"/>
  <c r="K9" i="2" a="1"/>
  <c r="K9" i="2" s="1"/>
  <c r="K90" i="2" a="1"/>
  <c r="K90" i="2" s="1"/>
  <c r="K3" i="2" a="1"/>
  <c r="K3" i="2" s="1"/>
  <c r="L3" i="2" s="1"/>
  <c r="K42" i="2" a="1"/>
  <c r="K42" i="2" s="1"/>
  <c r="K44" i="2" a="1"/>
  <c r="K44" i="2" s="1"/>
  <c r="L44" i="2" s="1"/>
  <c r="K156" i="2" a="1"/>
  <c r="K156" i="2" s="1"/>
  <c r="L156" i="2" s="1"/>
  <c r="O156" i="2" s="1"/>
  <c r="K184" i="2" a="1"/>
  <c r="K184" i="2" s="1"/>
  <c r="K146" i="2" a="1"/>
  <c r="K146" i="2" s="1"/>
  <c r="L146" i="2" s="1"/>
  <c r="K27" i="2" a="1"/>
  <c r="K27" i="2" s="1"/>
  <c r="K79" i="2" a="1"/>
  <c r="K79" i="2" s="1"/>
  <c r="L79" i="2" s="1"/>
  <c r="O79" i="2" s="1"/>
  <c r="K111" i="2" a="1"/>
  <c r="K111" i="2" s="1"/>
  <c r="L111" i="2" s="1"/>
  <c r="O111" i="2" s="1"/>
  <c r="K108" i="2" a="1"/>
  <c r="K108" i="2" s="1"/>
  <c r="K30" i="2" a="1"/>
  <c r="K30" i="2" s="1"/>
  <c r="K85" i="2" a="1"/>
  <c r="K85" i="2" s="1"/>
  <c r="L85" i="2" s="1"/>
  <c r="K125" i="2" a="1"/>
  <c r="K125" i="2" s="1"/>
  <c r="K153" i="2" a="1"/>
  <c r="K153" i="2" s="1"/>
  <c r="L153" i="2" s="1"/>
  <c r="K208" i="2" a="1"/>
  <c r="K208" i="2" s="1"/>
  <c r="K99" i="2" a="1"/>
  <c r="K99" i="2" s="1"/>
  <c r="K211" i="2" a="1"/>
  <c r="K211" i="2" s="1"/>
  <c r="L211" i="2" s="1"/>
  <c r="K246" i="2" a="1"/>
  <c r="K246" i="2" s="1"/>
  <c r="L246" i="2" s="1"/>
  <c r="K137" i="2" a="1"/>
  <c r="K137" i="2" s="1"/>
  <c r="L137" i="2" s="1"/>
  <c r="K143" i="2" a="1"/>
  <c r="K143" i="2" s="1"/>
  <c r="K170" i="2" a="1"/>
  <c r="K170" i="2" s="1"/>
  <c r="K279" i="2" a="1"/>
  <c r="K279" i="2" s="1"/>
  <c r="K318" i="2" a="1"/>
  <c r="K318" i="2" s="1"/>
  <c r="L318" i="2" s="1"/>
  <c r="K220" i="2" a="1"/>
  <c r="K220" i="2" s="1"/>
  <c r="K277" i="2" a="1"/>
  <c r="K277" i="2" s="1"/>
  <c r="K236" i="2" a="1"/>
  <c r="K236" i="2" s="1"/>
  <c r="K240" i="2" a="1"/>
  <c r="K240" i="2" s="1"/>
  <c r="K253" i="2" a="1"/>
  <c r="K253" i="2" s="1"/>
  <c r="K310" i="2" a="1"/>
  <c r="K310" i="2" s="1"/>
  <c r="K373" i="2" a="1"/>
  <c r="K373" i="2" s="1"/>
  <c r="K309" i="2" a="1"/>
  <c r="K309" i="2" s="1"/>
  <c r="L309" i="2" s="1"/>
  <c r="O309" i="2" s="1"/>
  <c r="K385" i="2" a="1"/>
  <c r="K385" i="2" s="1"/>
  <c r="K386" i="2" a="1"/>
  <c r="K386" i="2" s="1"/>
  <c r="L386" i="2" s="1"/>
  <c r="O386" i="2" s="1"/>
  <c r="K323" i="2" a="1"/>
  <c r="K323" i="2" s="1"/>
  <c r="K438" i="2" a="1"/>
  <c r="K438" i="2" s="1"/>
  <c r="L438" i="2" s="1"/>
  <c r="K483" i="2" a="1"/>
  <c r="K483" i="2" s="1"/>
  <c r="K403" i="2" a="1"/>
  <c r="K403" i="2" s="1"/>
  <c r="K495" i="2" a="1"/>
  <c r="K495" i="2" s="1"/>
  <c r="K518" i="2" a="1"/>
  <c r="K518" i="2" s="1"/>
  <c r="L518" i="2" s="1"/>
  <c r="O518" i="2" s="1"/>
  <c r="K425" i="2" a="1"/>
  <c r="K425" i="2" s="1"/>
  <c r="K489" i="2" a="1"/>
  <c r="K489" i="2" s="1"/>
  <c r="K464" i="2" a="1"/>
  <c r="K464" i="2" s="1"/>
  <c r="L464" i="2" s="1"/>
  <c r="O464" i="2" s="1"/>
  <c r="K480" i="2" a="1"/>
  <c r="K480" i="2" s="1"/>
  <c r="L480" i="2" s="1"/>
  <c r="K564" i="2" a="1"/>
  <c r="K564" i="2" s="1"/>
  <c r="K533" i="2" a="1"/>
  <c r="K533" i="2" s="1"/>
  <c r="K436" i="2" a="1"/>
  <c r="K436" i="2" s="1"/>
  <c r="K565" i="2" a="1"/>
  <c r="K565" i="2" s="1"/>
  <c r="K492" i="2" a="1"/>
  <c r="K492" i="2" s="1"/>
  <c r="K659" i="2" a="1"/>
  <c r="K659" i="2" s="1"/>
  <c r="L659" i="2" s="1"/>
  <c r="K747" i="2" a="1"/>
  <c r="K747" i="2" s="1"/>
  <c r="L747" i="2" s="1"/>
  <c r="K591" i="2" a="1"/>
  <c r="K591" i="2" s="1"/>
  <c r="K717" i="2" a="1"/>
  <c r="K717" i="2" s="1"/>
  <c r="K646" i="2" a="1"/>
  <c r="K646" i="2" s="1"/>
  <c r="K720" i="2" a="1"/>
  <c r="K720" i="2" s="1"/>
  <c r="K548" i="2" a="1"/>
  <c r="K548" i="2" s="1"/>
  <c r="K647" i="2" a="1"/>
  <c r="K647" i="2" s="1"/>
  <c r="K872" i="2" a="1"/>
  <c r="K872" i="2" s="1"/>
  <c r="K827" i="2" a="1"/>
  <c r="K827" i="2" s="1"/>
  <c r="K696" i="2" a="1"/>
  <c r="K696" i="2" s="1"/>
  <c r="K814" i="2" a="1"/>
  <c r="K814" i="2" s="1"/>
  <c r="K706" i="2" a="1"/>
  <c r="K706" i="2" s="1"/>
  <c r="K23" i="2" a="1"/>
  <c r="K23" i="2" s="1"/>
  <c r="L23" i="2" s="1"/>
  <c r="O23" i="2" s="1"/>
  <c r="K31" i="2" a="1"/>
  <c r="K31" i="2" s="1"/>
  <c r="L31" i="2" s="1"/>
  <c r="K33" i="2" a="1"/>
  <c r="K33" i="2" s="1"/>
  <c r="K103" i="2" a="1"/>
  <c r="K103" i="2" s="1"/>
  <c r="L103" i="2" s="1"/>
  <c r="K6" i="2" a="1"/>
  <c r="K6" i="2" s="1"/>
  <c r="L6" i="2" s="1"/>
  <c r="O6" i="2" s="1"/>
  <c r="K46" i="2" a="1"/>
  <c r="K46" i="2" s="1"/>
  <c r="L46" i="2" s="1"/>
  <c r="O46" i="2" s="1"/>
  <c r="K39" i="2" a="1"/>
  <c r="K39" i="2" s="1"/>
  <c r="K94" i="2" a="1"/>
  <c r="K94" i="2" s="1"/>
  <c r="L94" i="2" s="1"/>
  <c r="K91" i="2" a="1"/>
  <c r="K91" i="2" s="1"/>
  <c r="K114" i="2" a="1"/>
  <c r="K114" i="2" s="1"/>
  <c r="L114" i="2" s="1"/>
  <c r="K48" i="2" a="1"/>
  <c r="K48" i="2" s="1"/>
  <c r="K92" i="2" a="1"/>
  <c r="K92" i="2" s="1"/>
  <c r="K256" i="2" a="1"/>
  <c r="K256" i="2" s="1"/>
  <c r="L256" i="2" s="1"/>
  <c r="O256" i="2" s="1"/>
  <c r="K133" i="2" a="1"/>
  <c r="K133" i="2" s="1"/>
  <c r="L133" i="2" s="1"/>
  <c r="O133" i="2" s="1"/>
  <c r="K109" i="2" a="1"/>
  <c r="K109" i="2" s="1"/>
  <c r="K135" i="2" a="1"/>
  <c r="K135" i="2" s="1"/>
  <c r="K214" i="2" a="1"/>
  <c r="K214" i="2" s="1"/>
  <c r="K221" i="2" a="1"/>
  <c r="K221" i="2" s="1"/>
  <c r="L221" i="2" s="1"/>
  <c r="O221" i="2" s="1"/>
  <c r="K179" i="2" a="1"/>
  <c r="K179" i="2" s="1"/>
  <c r="K395" i="2" a="1"/>
  <c r="K395" i="2" s="1"/>
  <c r="K259" i="2" a="1"/>
  <c r="K259" i="2" s="1"/>
  <c r="K272" i="2" a="1"/>
  <c r="K272" i="2" s="1"/>
  <c r="L272" i="2" s="1"/>
  <c r="K195" i="2" a="1"/>
  <c r="K195" i="2" s="1"/>
  <c r="K287" i="2" a="1"/>
  <c r="K287" i="2" s="1"/>
  <c r="L287" i="2" s="1"/>
  <c r="K171" i="2" a="1"/>
  <c r="K171" i="2" s="1"/>
  <c r="K258" i="2" a="1"/>
  <c r="K258" i="2" s="1"/>
  <c r="K173" i="2" a="1"/>
  <c r="K173" i="2" s="1"/>
  <c r="K343" i="2" a="1"/>
  <c r="K343" i="2" s="1"/>
  <c r="L343" i="2" s="1"/>
  <c r="K275" i="2" a="1"/>
  <c r="K275" i="2" s="1"/>
  <c r="K331" i="2" a="1"/>
  <c r="K331" i="2" s="1"/>
  <c r="L331" i="2" s="1"/>
  <c r="O331" i="2" s="1"/>
  <c r="K349" i="2" a="1"/>
  <c r="K349" i="2" s="1"/>
  <c r="K289" i="2" a="1"/>
  <c r="K289" i="2" s="1"/>
  <c r="K404" i="2" a="1"/>
  <c r="K404" i="2" s="1"/>
  <c r="K358" i="2" a="1"/>
  <c r="K358" i="2" s="1"/>
  <c r="L358" i="2" s="1"/>
  <c r="O358" i="2" s="1"/>
  <c r="K383" i="2" a="1"/>
  <c r="K383" i="2" s="1"/>
  <c r="K441" i="2" a="1"/>
  <c r="K441" i="2" s="1"/>
  <c r="L441" i="2" s="1"/>
  <c r="K528" i="2" a="1"/>
  <c r="K528" i="2" s="1"/>
  <c r="L528" i="2" s="1"/>
  <c r="K416" i="2" a="1"/>
  <c r="K416" i="2" s="1"/>
  <c r="L416" i="2" s="1"/>
  <c r="K462" i="2" a="1"/>
  <c r="K462" i="2" s="1"/>
  <c r="L462" i="2" s="1"/>
  <c r="K421" i="2" a="1"/>
  <c r="K421" i="2" s="1"/>
  <c r="L421" i="2" s="1"/>
  <c r="K430" i="2" a="1"/>
  <c r="K430" i="2" s="1"/>
  <c r="L430" i="2" s="1"/>
  <c r="O430" i="2" s="1"/>
  <c r="K496" i="2" a="1"/>
  <c r="K496" i="2" s="1"/>
  <c r="L496" i="2" s="1"/>
  <c r="O496" i="2" s="1"/>
  <c r="K491" i="2" a="1"/>
  <c r="K491" i="2" s="1"/>
  <c r="L491" i="2" s="1"/>
  <c r="O491" i="2" s="1"/>
  <c r="K459" i="2" a="1"/>
  <c r="K459" i="2" s="1"/>
  <c r="L459" i="2" s="1"/>
  <c r="K544" i="2" a="1"/>
  <c r="K544" i="2" s="1"/>
  <c r="L544" i="2" s="1"/>
  <c r="O544" i="2" s="1"/>
  <c r="K519" i="2" a="1"/>
  <c r="K519" i="2" s="1"/>
  <c r="L519" i="2" s="1"/>
  <c r="K596" i="2" a="1"/>
  <c r="K596" i="2" s="1"/>
  <c r="K418" i="2" a="1"/>
  <c r="K418" i="2" s="1"/>
  <c r="K508" i="2" a="1"/>
  <c r="K508" i="2" s="1"/>
  <c r="K637" i="2" a="1"/>
  <c r="K637" i="2" s="1"/>
  <c r="K707" i="2" a="1"/>
  <c r="K707" i="2" s="1"/>
  <c r="L707" i="2" s="1"/>
  <c r="O707" i="2" s="1"/>
  <c r="K525" i="2" a="1"/>
  <c r="K525" i="2" s="1"/>
  <c r="K630" i="2" a="1"/>
  <c r="K630" i="2" s="1"/>
  <c r="L630" i="2" s="1"/>
  <c r="K500" i="2" a="1"/>
  <c r="K500" i="2" s="1"/>
  <c r="L500" i="2" s="1"/>
  <c r="O500" i="2" s="1"/>
  <c r="K658" i="2" a="1"/>
  <c r="K658" i="2" s="1"/>
  <c r="K697" i="2" a="1"/>
  <c r="K697" i="2" s="1"/>
  <c r="L697" i="2" s="1"/>
  <c r="O697" i="2" s="1"/>
  <c r="K863" i="2" a="1"/>
  <c r="K863" i="2" s="1"/>
  <c r="L863" i="2" s="1"/>
  <c r="K621" i="2" a="1"/>
  <c r="K621" i="2" s="1"/>
  <c r="K891" i="2" a="1"/>
  <c r="K891" i="2" s="1"/>
  <c r="K816" i="2" a="1"/>
  <c r="K816" i="2" s="1"/>
  <c r="K875" i="2" a="1"/>
  <c r="K875" i="2" s="1"/>
  <c r="L875" i="2" s="1"/>
  <c r="K873" i="2" a="1"/>
  <c r="K873" i="2" s="1"/>
  <c r="K838" i="2" a="1"/>
  <c r="K838" i="2" s="1"/>
  <c r="K19" i="2" a="1"/>
  <c r="K19" i="2" s="1"/>
  <c r="L19" i="2" s="1"/>
  <c r="K98" i="2" a="1"/>
  <c r="K98" i="2" s="1"/>
  <c r="L98" i="2" s="1"/>
  <c r="K196" i="2" a="1"/>
  <c r="K196" i="2" s="1"/>
  <c r="K69" i="2" a="1"/>
  <c r="K69" i="2" s="1"/>
  <c r="L69" i="2" s="1"/>
  <c r="K131" i="2" a="1"/>
  <c r="K131" i="2" s="1"/>
  <c r="K233" i="2" a="1"/>
  <c r="K233" i="2" s="1"/>
  <c r="L233" i="2" s="1"/>
  <c r="K190" i="2" a="1"/>
  <c r="K190" i="2" s="1"/>
  <c r="K144" i="2" a="1"/>
  <c r="K144" i="2" s="1"/>
  <c r="L144" i="2" s="1"/>
  <c r="O144" i="2" s="1"/>
  <c r="K303" i="2" a="1"/>
  <c r="K303" i="2" s="1"/>
  <c r="K355" i="2" a="1"/>
  <c r="K355" i="2" s="1"/>
  <c r="K177" i="2" a="1"/>
  <c r="K177" i="2" s="1"/>
  <c r="L177" i="2" s="1"/>
  <c r="K265" i="2" a="1"/>
  <c r="K265" i="2" s="1"/>
  <c r="L265" i="2" s="1"/>
  <c r="K297" i="2" a="1"/>
  <c r="K297" i="2" s="1"/>
  <c r="L297" i="2" s="1"/>
  <c r="K282" i="2" a="1"/>
  <c r="K282" i="2" s="1"/>
  <c r="L282" i="2" s="1"/>
  <c r="K182" i="2" a="1"/>
  <c r="K182" i="2" s="1"/>
  <c r="K215" i="2" a="1"/>
  <c r="K215" i="2" s="1"/>
  <c r="L215" i="2" s="1"/>
  <c r="K235" i="2" a="1"/>
  <c r="K235" i="2" s="1"/>
  <c r="L235" i="2" s="1"/>
  <c r="K222" i="2" a="1"/>
  <c r="K222" i="2" s="1"/>
  <c r="K353" i="2" a="1"/>
  <c r="K353" i="2" s="1"/>
  <c r="L353" i="2" s="1"/>
  <c r="K334" i="2" a="1"/>
  <c r="K334" i="2" s="1"/>
  <c r="K268" i="2" a="1"/>
  <c r="K268" i="2" s="1"/>
  <c r="K427" i="2" a="1"/>
  <c r="K427" i="2" s="1"/>
  <c r="L427" i="2" s="1"/>
  <c r="O427" i="2" s="1"/>
  <c r="K405" i="2" a="1"/>
  <c r="K405" i="2" s="1"/>
  <c r="K499" i="2" a="1"/>
  <c r="K499" i="2" s="1"/>
  <c r="L499" i="2" s="1"/>
  <c r="K401" i="2" a="1"/>
  <c r="K401" i="2" s="1"/>
  <c r="L401" i="2" s="1"/>
  <c r="K328" i="2" a="1"/>
  <c r="K328" i="2" s="1"/>
  <c r="K351" i="2" a="1"/>
  <c r="K351" i="2" s="1"/>
  <c r="K365" i="2" a="1"/>
  <c r="K365" i="2" s="1"/>
  <c r="K542" i="2" a="1"/>
  <c r="K542" i="2" s="1"/>
  <c r="L542" i="2" s="1"/>
  <c r="K394" i="2" a="1"/>
  <c r="K394" i="2" s="1"/>
  <c r="L394" i="2" s="1"/>
  <c r="O394" i="2" s="1"/>
  <c r="K337" i="2" a="1"/>
  <c r="K337" i="2" s="1"/>
  <c r="K415" i="2" a="1"/>
  <c r="K415" i="2" s="1"/>
  <c r="K419" i="2" a="1"/>
  <c r="K419" i="2" s="1"/>
  <c r="L419" i="2" s="1"/>
  <c r="O419" i="2" s="1"/>
  <c r="K380" i="2" a="1"/>
  <c r="K380" i="2" s="1"/>
  <c r="K414" i="2" a="1"/>
  <c r="K414" i="2" s="1"/>
  <c r="K466" i="2" a="1"/>
  <c r="K466" i="2" s="1"/>
  <c r="K571" i="2" a="1"/>
  <c r="K571" i="2" s="1"/>
  <c r="L571" i="2" s="1"/>
  <c r="K503" i="2" a="1"/>
  <c r="K503" i="2" s="1"/>
  <c r="K447" i="2" a="1"/>
  <c r="K447" i="2" s="1"/>
  <c r="L447" i="2" s="1"/>
  <c r="K443" i="2" a="1"/>
  <c r="K443" i="2" s="1"/>
  <c r="K527" i="2" a="1"/>
  <c r="K527" i="2" s="1"/>
  <c r="K582" i="2" a="1"/>
  <c r="K582" i="2" s="1"/>
  <c r="K671" i="2" a="1"/>
  <c r="K671" i="2" s="1"/>
  <c r="K611" i="2" a="1"/>
  <c r="K611" i="2" s="1"/>
  <c r="L611" i="2" s="1"/>
  <c r="K599" i="2" a="1"/>
  <c r="K599" i="2" s="1"/>
  <c r="K531" i="2" a="1"/>
  <c r="K531" i="2" s="1"/>
  <c r="K625" i="2" a="1"/>
  <c r="K625" i="2" s="1"/>
  <c r="L625" i="2" s="1"/>
  <c r="K597" i="2" a="1"/>
  <c r="K597" i="2" s="1"/>
  <c r="L597" i="2" s="1"/>
  <c r="K661" i="2" a="1"/>
  <c r="K661" i="2" s="1"/>
  <c r="L661" i="2" s="1"/>
  <c r="K795" i="2" a="1"/>
  <c r="K795" i="2" s="1"/>
  <c r="K815" i="2" a="1"/>
  <c r="K815" i="2" s="1"/>
  <c r="L815" i="2" s="1"/>
  <c r="K689" i="2" a="1"/>
  <c r="K689" i="2" s="1"/>
  <c r="K656" i="2" a="1"/>
  <c r="K656" i="2" s="1"/>
  <c r="K673" i="2" a="1"/>
  <c r="K673" i="2" s="1"/>
  <c r="K632" i="2" a="1"/>
  <c r="K632" i="2" s="1"/>
  <c r="K684" i="2" a="1"/>
  <c r="K684" i="2" s="1"/>
  <c r="K750" i="2" a="1"/>
  <c r="K750" i="2" s="1"/>
  <c r="K692" i="2" a="1"/>
  <c r="K692" i="2" s="1"/>
  <c r="K763" i="2" a="1"/>
  <c r="K763" i="2" s="1"/>
  <c r="K811" i="2" a="1"/>
  <c r="K811" i="2" s="1"/>
  <c r="K791" i="2" a="1"/>
  <c r="K791" i="2" s="1"/>
  <c r="K898" i="2" a="1"/>
  <c r="K898" i="2" s="1"/>
  <c r="L898" i="2" s="1"/>
  <c r="K896" i="2" a="1"/>
  <c r="K896" i="2" s="1"/>
  <c r="K821" i="2" a="1"/>
  <c r="K821" i="2" s="1"/>
  <c r="K802" i="2" a="1"/>
  <c r="K802" i="2" s="1"/>
  <c r="K52" i="2" a="1"/>
  <c r="K52" i="2" s="1"/>
  <c r="K87" i="2" a="1"/>
  <c r="K87" i="2" s="1"/>
  <c r="L87" i="2" s="1"/>
  <c r="K112" i="2" a="1"/>
  <c r="K112" i="2" s="1"/>
  <c r="L112" i="2" s="1"/>
  <c r="K13" i="2" a="1"/>
  <c r="K13" i="2" s="1"/>
  <c r="L13" i="2" s="1"/>
  <c r="O13" i="2" s="1"/>
  <c r="K51" i="2" a="1"/>
  <c r="K51" i="2" s="1"/>
  <c r="K127" i="2" a="1"/>
  <c r="K127" i="2" s="1"/>
  <c r="K62" i="2" a="1"/>
  <c r="K62" i="2" s="1"/>
  <c r="L62" i="2" s="1"/>
  <c r="K54" i="2" a="1"/>
  <c r="K54" i="2" s="1"/>
  <c r="O114" i="2"/>
  <c r="K295" i="2" a="1"/>
  <c r="K295" i="2" s="1"/>
  <c r="K101" i="2" a="1"/>
  <c r="K101" i="2" s="1"/>
  <c r="K228" i="2" a="1"/>
  <c r="K228" i="2" s="1"/>
  <c r="K266" i="2" a="1"/>
  <c r="K266" i="2" s="1"/>
  <c r="L266" i="2" s="1"/>
  <c r="K130" i="2" a="1"/>
  <c r="K130" i="2" s="1"/>
  <c r="K290" i="2" a="1"/>
  <c r="K290" i="2" s="1"/>
  <c r="L290" i="2" s="1"/>
  <c r="K249" i="2" a="1"/>
  <c r="K249" i="2" s="1"/>
  <c r="K198" i="2" a="1"/>
  <c r="K198" i="2" s="1"/>
  <c r="L198" i="2" s="1"/>
  <c r="O198" i="2" s="1"/>
  <c r="K209" i="2" a="1"/>
  <c r="K209" i="2" s="1"/>
  <c r="K174" i="2" a="1"/>
  <c r="K174" i="2" s="1"/>
  <c r="K193" i="2" a="1"/>
  <c r="K193" i="2" s="1"/>
  <c r="L193" i="2" s="1"/>
  <c r="K314" i="2" a="1"/>
  <c r="K314" i="2" s="1"/>
  <c r="L314" i="2" s="1"/>
  <c r="K197" i="2" a="1"/>
  <c r="K197" i="2" s="1"/>
  <c r="K339" i="2" a="1"/>
  <c r="K339" i="2" s="1"/>
  <c r="K238" i="2" a="1"/>
  <c r="K238" i="2" s="1"/>
  <c r="L238" i="2" s="1"/>
  <c r="O238" i="2" s="1"/>
  <c r="K333" i="2" a="1"/>
  <c r="K333" i="2" s="1"/>
  <c r="L333" i="2" s="1"/>
  <c r="K276" i="2" a="1"/>
  <c r="K276" i="2" s="1"/>
  <c r="L276" i="2" s="1"/>
  <c r="K278" i="2" a="1"/>
  <c r="K278" i="2" s="1"/>
  <c r="L278" i="2" s="1"/>
  <c r="K260" i="2" a="1"/>
  <c r="K260" i="2" s="1"/>
  <c r="K356" i="2" a="1"/>
  <c r="K356" i="2" s="1"/>
  <c r="L356" i="2" s="1"/>
  <c r="O356" i="2" s="1"/>
  <c r="O316" i="2"/>
  <c r="K381" i="2" a="1"/>
  <c r="K381" i="2" s="1"/>
  <c r="L381" i="2" s="1"/>
  <c r="K389" i="2" a="1"/>
  <c r="K389" i="2" s="1"/>
  <c r="K457" i="2" a="1"/>
  <c r="K457" i="2" s="1"/>
  <c r="K354" i="2" a="1"/>
  <c r="K354" i="2" s="1"/>
  <c r="K324" i="2" a="1"/>
  <c r="K324" i="2" s="1"/>
  <c r="L324" i="2" s="1"/>
  <c r="K397" i="2" a="1"/>
  <c r="K397" i="2" s="1"/>
  <c r="L397" i="2" s="1"/>
  <c r="O397" i="2" s="1"/>
  <c r="K390" i="2" a="1"/>
  <c r="K390" i="2" s="1"/>
  <c r="K446" i="2" a="1"/>
  <c r="K446" i="2" s="1"/>
  <c r="L446" i="2" s="1"/>
  <c r="K455" i="2" a="1"/>
  <c r="K455" i="2" s="1"/>
  <c r="K452" i="2" a="1"/>
  <c r="K452" i="2" s="1"/>
  <c r="L452" i="2" s="1"/>
  <c r="O452" i="2" s="1"/>
  <c r="K444" i="2" a="1"/>
  <c r="K444" i="2" s="1"/>
  <c r="K471" i="2" a="1"/>
  <c r="K471" i="2" s="1"/>
  <c r="K458" i="2" a="1"/>
  <c r="K458" i="2" s="1"/>
  <c r="L458" i="2" s="1"/>
  <c r="O458" i="2" s="1"/>
  <c r="K511" i="2" a="1"/>
  <c r="K511" i="2" s="1"/>
  <c r="L511" i="2" s="1"/>
  <c r="K456" i="2" a="1"/>
  <c r="K456" i="2" s="1"/>
  <c r="L456" i="2" s="1"/>
  <c r="O456" i="2" s="1"/>
  <c r="K502" i="2" a="1"/>
  <c r="K502" i="2" s="1"/>
  <c r="K594" i="2" a="1"/>
  <c r="K594" i="2" s="1"/>
  <c r="L594" i="2" s="1"/>
  <c r="K719" i="2" a="1"/>
  <c r="K719" i="2" s="1"/>
  <c r="K633" i="2" a="1"/>
  <c r="K633" i="2" s="1"/>
  <c r="L633" i="2" s="1"/>
  <c r="K607" i="2" a="1"/>
  <c r="K607" i="2" s="1"/>
  <c r="L607" i="2" s="1"/>
  <c r="K546" i="2" a="1"/>
  <c r="K546" i="2" s="1"/>
  <c r="K653" i="2" a="1"/>
  <c r="K653" i="2" s="1"/>
  <c r="L653" i="2" s="1"/>
  <c r="K510" i="2" a="1"/>
  <c r="K510" i="2" s="1"/>
  <c r="K624" i="2" a="1"/>
  <c r="K624" i="2" s="1"/>
  <c r="K610" i="2" a="1"/>
  <c r="K610" i="2" s="1"/>
  <c r="K627" i="2" a="1"/>
  <c r="K627" i="2" s="1"/>
  <c r="K592" i="2" a="1"/>
  <c r="K592" i="2" s="1"/>
  <c r="K602" i="2" a="1"/>
  <c r="K602" i="2" s="1"/>
  <c r="K751" i="2" a="1"/>
  <c r="K751" i="2" s="1"/>
  <c r="K649" i="2" a="1"/>
  <c r="K649" i="2" s="1"/>
  <c r="K645" i="2" a="1"/>
  <c r="K645" i="2" s="1"/>
  <c r="K774" i="2" a="1"/>
  <c r="K774" i="2" s="1"/>
  <c r="K788" i="2" a="1"/>
  <c r="K788" i="2" s="1"/>
  <c r="L788" i="2" s="1"/>
  <c r="K848" i="2" a="1"/>
  <c r="K848" i="2" s="1"/>
  <c r="L848" i="2" s="1"/>
  <c r="O848" i="2" s="1"/>
  <c r="K693" i="2" a="1"/>
  <c r="K693" i="2" s="1"/>
  <c r="L693" i="2" s="1"/>
  <c r="K669" i="2" a="1"/>
  <c r="K669" i="2" s="1"/>
  <c r="K890" i="2" a="1"/>
  <c r="K890" i="2" s="1"/>
  <c r="K895" i="2" a="1"/>
  <c r="K895" i="2" s="1"/>
  <c r="K835" i="2" a="1"/>
  <c r="K835" i="2" s="1"/>
  <c r="K897" i="2" a="1"/>
  <c r="K897" i="2" s="1"/>
  <c r="K683" i="2" a="1"/>
  <c r="K683" i="2" s="1"/>
  <c r="L683" i="2" s="1"/>
  <c r="O683" i="2" s="1"/>
  <c r="K752" i="2" a="1"/>
  <c r="K752" i="2" s="1"/>
  <c r="K812" i="2" a="1"/>
  <c r="K812" i="2" s="1"/>
  <c r="K764" i="2" a="1"/>
  <c r="K764" i="2" s="1"/>
  <c r="K668" i="2" a="1"/>
  <c r="K668" i="2" s="1"/>
  <c r="K741" i="2" a="1"/>
  <c r="K741" i="2" s="1"/>
  <c r="K904" i="2" a="1"/>
  <c r="K904" i="2" s="1"/>
  <c r="K769" i="2" a="1"/>
  <c r="K769" i="2" s="1"/>
  <c r="K860" i="2" a="1"/>
  <c r="K860" i="2" s="1"/>
  <c r="K851" i="2" a="1"/>
  <c r="K851" i="2" s="1"/>
  <c r="K888" i="2" a="1"/>
  <c r="K888" i="2" s="1"/>
  <c r="K893" i="2" a="1"/>
  <c r="K893" i="2" s="1"/>
  <c r="K806" i="2" a="1"/>
  <c r="K806" i="2" s="1"/>
  <c r="K836" i="2" a="1"/>
  <c r="K836" i="2" s="1"/>
  <c r="K677" i="2" a="1"/>
  <c r="K677" i="2" s="1"/>
  <c r="K670" i="2" a="1"/>
  <c r="K670" i="2" s="1"/>
  <c r="K856" i="2" a="1"/>
  <c r="K856" i="2" s="1"/>
  <c r="K721" i="2" a="1"/>
  <c r="K721" i="2" s="1"/>
  <c r="K796" i="2" a="1"/>
  <c r="K796" i="2" s="1"/>
  <c r="K2" i="2" a="1"/>
  <c r="K2" i="2" s="1"/>
  <c r="K809" i="2" a="1"/>
  <c r="K809" i="2" s="1"/>
  <c r="K822" i="2" a="1"/>
  <c r="K822" i="2" s="1"/>
  <c r="K793" i="2" a="1"/>
  <c r="K793" i="2" s="1"/>
  <c r="L793" i="2" s="1"/>
  <c r="O793" i="2" s="1"/>
  <c r="K854" i="2" a="1"/>
  <c r="K854" i="2" s="1"/>
  <c r="K792" i="2" a="1"/>
  <c r="K792" i="2" s="1"/>
  <c r="K861" i="2" a="1"/>
  <c r="K861" i="2" s="1"/>
  <c r="K798" i="2" a="1"/>
  <c r="K798" i="2" s="1"/>
  <c r="K761" i="2" a="1"/>
  <c r="K761" i="2" s="1"/>
  <c r="K638" i="2" a="1"/>
  <c r="K638" i="2" s="1"/>
  <c r="K865" i="2" a="1"/>
  <c r="K865" i="2" s="1"/>
  <c r="K849" i="2" a="1"/>
  <c r="K849" i="2" s="1"/>
  <c r="K915" i="2" a="1"/>
  <c r="K915" i="2" s="1"/>
  <c r="K909" i="2" a="1"/>
  <c r="K909" i="2" s="1"/>
  <c r="K753" i="2" a="1"/>
  <c r="K753" i="2" s="1"/>
  <c r="K804" i="2" a="1"/>
  <c r="K804" i="2" s="1"/>
  <c r="L804" i="2" s="1"/>
  <c r="K884" i="2" a="1"/>
  <c r="K884" i="2" s="1"/>
  <c r="K922" i="2" a="1"/>
  <c r="K922" i="2" s="1"/>
  <c r="K871" i="2" a="1"/>
  <c r="K871" i="2" s="1"/>
  <c r="K845" i="2" a="1"/>
  <c r="K845" i="2" s="1"/>
  <c r="K663" i="2" a="1"/>
  <c r="K663" i="2" s="1"/>
  <c r="K650" i="2" a="1"/>
  <c r="K650" i="2" s="1"/>
  <c r="L650" i="2" s="1"/>
  <c r="O650" i="2" s="1"/>
  <c r="K790" i="2" a="1"/>
  <c r="K790" i="2" s="1"/>
  <c r="K844" i="2" a="1"/>
  <c r="K844" i="2" s="1"/>
  <c r="K810" i="2" a="1"/>
  <c r="K810" i="2" s="1"/>
  <c r="K920" i="2" a="1"/>
  <c r="K920" i="2" s="1"/>
  <c r="K818" i="2" a="1"/>
  <c r="K818" i="2" s="1"/>
  <c r="K859" i="2" a="1"/>
  <c r="K859" i="2" s="1"/>
  <c r="L859" i="2" s="1"/>
  <c r="K869" i="2" a="1"/>
  <c r="K869" i="2" s="1"/>
  <c r="K878" i="2" a="1"/>
  <c r="K878" i="2" s="1"/>
  <c r="K829" i="2" a="1"/>
  <c r="K829" i="2" s="1"/>
  <c r="K759" i="2" a="1"/>
  <c r="K759" i="2" s="1"/>
  <c r="K777" i="2" a="1"/>
  <c r="K777" i="2" s="1"/>
  <c r="K785" i="2" a="1"/>
  <c r="K785" i="2" s="1"/>
  <c r="K779" i="2" a="1"/>
  <c r="K779" i="2" s="1"/>
  <c r="K800" i="2" a="1"/>
  <c r="K800" i="2" s="1"/>
  <c r="K917" i="2" a="1"/>
  <c r="K917" i="2" s="1"/>
  <c r="L917" i="2" s="1"/>
  <c r="O917" i="2" s="1"/>
  <c r="K794" i="2" a="1"/>
  <c r="K794" i="2" s="1"/>
  <c r="K858" i="2" a="1"/>
  <c r="K858" i="2" s="1"/>
  <c r="K842" i="2" a="1"/>
  <c r="K842" i="2" s="1"/>
  <c r="K887" i="2" a="1"/>
  <c r="K887" i="2" s="1"/>
  <c r="L887" i="2" s="1"/>
  <c r="K913" i="2" a="1"/>
  <c r="K913" i="2" s="1"/>
  <c r="K768" i="2" a="1"/>
  <c r="K768" i="2" s="1"/>
  <c r="K803" i="2" a="1"/>
  <c r="K803" i="2" s="1"/>
  <c r="L803" i="2" s="1"/>
  <c r="O803" i="2" s="1"/>
  <c r="K729" i="2" a="1"/>
  <c r="K729" i="2" s="1"/>
  <c r="K857" i="2" a="1"/>
  <c r="K857" i="2" s="1"/>
  <c r="K762" i="2" a="1"/>
  <c r="K762" i="2" s="1"/>
  <c r="K841" i="2" a="1"/>
  <c r="K841" i="2" s="1"/>
  <c r="K824" i="2" a="1"/>
  <c r="K824" i="2" s="1"/>
  <c r="K826" i="2" a="1"/>
  <c r="K826" i="2" s="1"/>
  <c r="L826" i="2" s="1"/>
  <c r="O826" i="2" s="1"/>
  <c r="K907" i="2" a="1"/>
  <c r="K907" i="2" s="1"/>
  <c r="K919" i="2" a="1"/>
  <c r="K919" i="2" s="1"/>
  <c r="K874" i="2" a="1"/>
  <c r="K874" i="2" s="1"/>
  <c r="K771" i="2" a="1"/>
  <c r="K771" i="2" s="1"/>
  <c r="L771" i="2" s="1"/>
  <c r="K680" i="2" a="1"/>
  <c r="K680" i="2" s="1"/>
  <c r="K676" i="2" a="1"/>
  <c r="K676" i="2" s="1"/>
  <c r="L676" i="2" s="1"/>
  <c r="K743" i="2" a="1"/>
  <c r="K743" i="2" s="1"/>
  <c r="K831" i="2" a="1"/>
  <c r="K831" i="2" s="1"/>
  <c r="K867" i="2" a="1"/>
  <c r="K867" i="2" s="1"/>
  <c r="L867" i="2" s="1"/>
  <c r="O867" i="2" s="1"/>
  <c r="K797" i="2" a="1"/>
  <c r="K797" i="2" s="1"/>
  <c r="K786" i="2" a="1"/>
  <c r="K786" i="2" s="1"/>
  <c r="K912" i="2" a="1"/>
  <c r="K912" i="2" s="1"/>
  <c r="K819" i="2" a="1"/>
  <c r="K819" i="2" s="1"/>
  <c r="K846" i="2" a="1"/>
  <c r="K846" i="2" s="1"/>
  <c r="K925" i="2" a="1"/>
  <c r="K925" i="2" s="1"/>
  <c r="L925" i="2" s="1"/>
  <c r="O925" i="2" s="1"/>
  <c r="K813" i="2" a="1"/>
  <c r="K813" i="2" s="1"/>
  <c r="K765" i="2" a="1"/>
  <c r="K765" i="2" s="1"/>
  <c r="K805" i="2" a="1"/>
  <c r="K805" i="2" s="1"/>
  <c r="L805" i="2" s="1"/>
  <c r="K732" i="2" a="1"/>
  <c r="K732" i="2" s="1"/>
  <c r="L732" i="2" s="1"/>
  <c r="K682" i="2" a="1"/>
  <c r="K682" i="2" s="1"/>
  <c r="L682" i="2" s="1"/>
  <c r="K775" i="2" a="1"/>
  <c r="K775" i="2" s="1"/>
  <c r="K799" i="2" a="1"/>
  <c r="K799" i="2" s="1"/>
  <c r="L799" i="2" s="1"/>
  <c r="K726" i="2" a="1"/>
  <c r="K726" i="2" s="1"/>
  <c r="K903" i="2" a="1"/>
  <c r="K903" i="2" s="1"/>
  <c r="L903" i="2" s="1"/>
  <c r="O903" i="2" s="1"/>
  <c r="K756" i="2" a="1"/>
  <c r="K756" i="2" s="1"/>
  <c r="K734" i="2" a="1"/>
  <c r="K734" i="2" s="1"/>
  <c r="K916" i="2" a="1"/>
  <c r="K916" i="2" s="1"/>
  <c r="L916" i="2" s="1"/>
  <c r="K901" i="2" a="1"/>
  <c r="K901" i="2" s="1"/>
  <c r="K883" i="2" a="1"/>
  <c r="K883" i="2" s="1"/>
  <c r="K727" i="2" a="1"/>
  <c r="K727" i="2" s="1"/>
  <c r="L727" i="2" s="1"/>
  <c r="K749" i="2" a="1"/>
  <c r="K749" i="2" s="1"/>
  <c r="L749" i="2" s="1"/>
  <c r="O749" i="2" s="1"/>
  <c r="K718" i="2" a="1"/>
  <c r="K718" i="2" s="1"/>
  <c r="K723" i="2" a="1"/>
  <c r="K723" i="2" s="1"/>
  <c r="K847" i="2" a="1"/>
  <c r="K847" i="2" s="1"/>
  <c r="K817" i="2" a="1"/>
  <c r="K817" i="2" s="1"/>
  <c r="K894" i="2" a="1"/>
  <c r="K894" i="2" s="1"/>
  <c r="K910" i="2" a="1"/>
  <c r="K910" i="2" s="1"/>
  <c r="K853" i="2" a="1"/>
  <c r="K853" i="2" s="1"/>
  <c r="L853" i="2" s="1"/>
  <c r="K722" i="2" a="1"/>
  <c r="K722" i="2" s="1"/>
  <c r="K757" i="2" a="1"/>
  <c r="K757" i="2" s="1"/>
  <c r="K657" i="2" a="1"/>
  <c r="K657" i="2" s="1"/>
  <c r="K746" i="2" a="1"/>
  <c r="K746" i="2" s="1"/>
  <c r="K710" i="2" a="1"/>
  <c r="K710" i="2" s="1"/>
  <c r="L710" i="2" s="1"/>
  <c r="K880" i="2" a="1"/>
  <c r="K880" i="2" s="1"/>
  <c r="K852" i="2" a="1"/>
  <c r="K852" i="2" s="1"/>
  <c r="K892" i="2" a="1"/>
  <c r="K892" i="2" s="1"/>
  <c r="L892" i="2" s="1"/>
  <c r="K780" i="2" a="1"/>
  <c r="K780" i="2" s="1"/>
  <c r="K843" i="2" a="1"/>
  <c r="K843" i="2" s="1"/>
  <c r="L843" i="2" s="1"/>
  <c r="K808" i="2" a="1"/>
  <c r="K808" i="2" s="1"/>
  <c r="L808" i="2" s="1"/>
  <c r="O808" i="2" s="1"/>
  <c r="K850" i="2" a="1"/>
  <c r="K850" i="2" s="1"/>
  <c r="L850" i="2" s="1"/>
  <c r="K830" i="2" a="1"/>
  <c r="K830" i="2" s="1"/>
  <c r="K667" i="2" a="1"/>
  <c r="K667" i="2" s="1"/>
  <c r="K740" i="2" a="1"/>
  <c r="K740" i="2" s="1"/>
  <c r="K691" i="2" a="1"/>
  <c r="K691" i="2" s="1"/>
  <c r="L691" i="2" s="1"/>
  <c r="O691" i="2" s="1"/>
  <c r="K703" i="2" a="1"/>
  <c r="K703" i="2" s="1"/>
  <c r="L703" i="2" s="1"/>
  <c r="K882" i="2" a="1"/>
  <c r="K882" i="2" s="1"/>
  <c r="K828" i="2" a="1"/>
  <c r="K828" i="2" s="1"/>
  <c r="K807" i="2" a="1"/>
  <c r="K807" i="2" s="1"/>
  <c r="K651" i="2" a="1"/>
  <c r="K651" i="2" s="1"/>
  <c r="K687" i="2" a="1"/>
  <c r="K687" i="2" s="1"/>
  <c r="K840" i="2" a="1"/>
  <c r="K840" i="2" s="1"/>
  <c r="L840" i="2" s="1"/>
  <c r="K770" i="2" a="1"/>
  <c r="K770" i="2" s="1"/>
  <c r="L770" i="2" s="1"/>
  <c r="K772" i="2" a="1"/>
  <c r="K772" i="2" s="1"/>
  <c r="K825" i="2" a="1"/>
  <c r="K825" i="2" s="1"/>
  <c r="K832" i="2" a="1"/>
  <c r="K832" i="2" s="1"/>
  <c r="L832" i="2" s="1"/>
  <c r="O832" i="2" s="1"/>
  <c r="K820" i="2" a="1"/>
  <c r="K820" i="2" s="1"/>
  <c r="L820" i="2" s="1"/>
  <c r="K64" i="2" a="1"/>
  <c r="K64" i="2" s="1"/>
  <c r="L64" i="2" s="1"/>
  <c r="K134" i="2" a="1"/>
  <c r="K134" i="2" s="1"/>
  <c r="L134" i="2" s="1"/>
  <c r="O134" i="2" s="1"/>
  <c r="K38" i="2" a="1"/>
  <c r="K38" i="2" s="1"/>
  <c r="L38" i="2" s="1"/>
  <c r="K89" i="2" a="1"/>
  <c r="K89" i="2" s="1"/>
  <c r="L89" i="2" s="1"/>
  <c r="K43" i="2" a="1"/>
  <c r="K43" i="2" s="1"/>
  <c r="L43" i="2" s="1"/>
  <c r="O43" i="2" s="1"/>
  <c r="K71" i="2" a="1"/>
  <c r="K71" i="2" s="1"/>
  <c r="K60" i="2" a="1"/>
  <c r="K60" i="2" s="1"/>
  <c r="L60" i="2" s="1"/>
  <c r="K58" i="2" a="1"/>
  <c r="K58" i="2" s="1"/>
  <c r="L58" i="2" s="1"/>
  <c r="K25" i="2" a="1"/>
  <c r="K25" i="2" s="1"/>
  <c r="L25" i="2" s="1"/>
  <c r="O25" i="2" s="1"/>
  <c r="K149" i="2" a="1"/>
  <c r="K149" i="2" s="1"/>
  <c r="K102" i="2" a="1"/>
  <c r="K102" i="2" s="1"/>
  <c r="K72" i="2" a="1"/>
  <c r="K72" i="2" s="1"/>
  <c r="L72" i="2" s="1"/>
  <c r="K110" i="2" a="1"/>
  <c r="K110" i="2" s="1"/>
  <c r="L110" i="2" s="1"/>
  <c r="K341" i="2" a="1"/>
  <c r="K341" i="2" s="1"/>
  <c r="L341" i="2" s="1"/>
  <c r="O341" i="2" s="1"/>
  <c r="K150" i="2" a="1"/>
  <c r="K150" i="2" s="1"/>
  <c r="L150" i="2" s="1"/>
  <c r="K158" i="2" a="1"/>
  <c r="K158" i="2" s="1"/>
  <c r="L158" i="2" s="1"/>
  <c r="K116" i="2" a="1"/>
  <c r="K116" i="2" s="1"/>
  <c r="K168" i="2" a="1"/>
  <c r="K168" i="2" s="1"/>
  <c r="L168" i="2" s="1"/>
  <c r="K281" i="2" a="1"/>
  <c r="K281" i="2" s="1"/>
  <c r="K163" i="2" a="1"/>
  <c r="K163" i="2" s="1"/>
  <c r="K201" i="2" a="1"/>
  <c r="K201" i="2" s="1"/>
  <c r="L201" i="2" s="1"/>
  <c r="K189" i="2" a="1"/>
  <c r="K189" i="2" s="1"/>
  <c r="L189" i="2" s="1"/>
  <c r="K203" i="2" a="1"/>
  <c r="K203" i="2" s="1"/>
  <c r="L203" i="2" s="1"/>
  <c r="K229" i="2" a="1"/>
  <c r="K229" i="2" s="1"/>
  <c r="L229" i="2" s="1"/>
  <c r="K226" i="2" a="1"/>
  <c r="K226" i="2" s="1"/>
  <c r="K330" i="2" a="1"/>
  <c r="K330" i="2" s="1"/>
  <c r="L330" i="2" s="1"/>
  <c r="K296" i="2" a="1"/>
  <c r="K296" i="2" s="1"/>
  <c r="K321" i="2" a="1"/>
  <c r="K321" i="2" s="1"/>
  <c r="L321" i="2" s="1"/>
  <c r="K437" i="2" a="1"/>
  <c r="K437" i="2" s="1"/>
  <c r="K384" i="2" a="1"/>
  <c r="K384" i="2" s="1"/>
  <c r="K338" i="2" a="1"/>
  <c r="K338" i="2" s="1"/>
  <c r="K311" i="2" a="1"/>
  <c r="K311" i="2" s="1"/>
  <c r="L311" i="2" s="1"/>
  <c r="O311" i="2" s="1"/>
  <c r="K360" i="2" a="1"/>
  <c r="K360" i="2" s="1"/>
  <c r="L359" i="2" s="1"/>
  <c r="O359" i="2" s="1"/>
  <c r="K361" i="2" a="1"/>
  <c r="K361" i="2" s="1"/>
  <c r="K399" i="2" a="1"/>
  <c r="K399" i="2" s="1"/>
  <c r="K348" i="2" a="1"/>
  <c r="K348" i="2" s="1"/>
  <c r="K408" i="2" a="1"/>
  <c r="K408" i="2" s="1"/>
  <c r="L408" i="2" s="1"/>
  <c r="O408" i="2" s="1"/>
  <c r="K352" i="2" a="1"/>
  <c r="K352" i="2" s="1"/>
  <c r="L352" i="2" s="1"/>
  <c r="O352" i="2" s="1"/>
  <c r="K426" i="2" a="1"/>
  <c r="K426" i="2" s="1"/>
  <c r="L426" i="2" s="1"/>
  <c r="O426" i="2" s="1"/>
  <c r="K515" i="2" a="1"/>
  <c r="K515" i="2" s="1"/>
  <c r="L515" i="2" s="1"/>
  <c r="K445" i="2" a="1"/>
  <c r="K445" i="2" s="1"/>
  <c r="L444" i="2" s="1"/>
  <c r="K435" i="2" a="1"/>
  <c r="K435" i="2" s="1"/>
  <c r="L435" i="2" s="1"/>
  <c r="K484" i="2" a="1"/>
  <c r="K484" i="2" s="1"/>
  <c r="L484" i="2" s="1"/>
  <c r="K478" i="2" a="1"/>
  <c r="K478" i="2" s="1"/>
  <c r="L478" i="2" s="1"/>
  <c r="K561" i="2" a="1"/>
  <c r="K561" i="2" s="1"/>
  <c r="L561" i="2" s="1"/>
  <c r="O561" i="2" s="1"/>
  <c r="K767" i="2" a="1"/>
  <c r="K767" i="2" s="1"/>
  <c r="K487" i="2" a="1"/>
  <c r="K487" i="2" s="1"/>
  <c r="L487" i="2" s="1"/>
  <c r="K588" i="2" a="1"/>
  <c r="K588" i="2" s="1"/>
  <c r="L588" i="2" s="1"/>
  <c r="K552" i="2" a="1"/>
  <c r="K552" i="2" s="1"/>
  <c r="L552" i="2" s="1"/>
  <c r="K672" i="2" a="1"/>
  <c r="K672" i="2" s="1"/>
  <c r="L672" i="2" s="1"/>
  <c r="O672" i="2" s="1"/>
  <c r="K628" i="2" a="1"/>
  <c r="K628" i="2" s="1"/>
  <c r="L628" i="2" s="1"/>
  <c r="O628" i="2" s="1"/>
  <c r="K593" i="2" a="1"/>
  <c r="K593" i="2" s="1"/>
  <c r="L593" i="2" s="1"/>
  <c r="K675" i="2" a="1"/>
  <c r="K675" i="2" s="1"/>
  <c r="L675" i="2" s="1"/>
  <c r="O675" i="2" s="1"/>
  <c r="K614" i="2" a="1"/>
  <c r="K614" i="2" s="1"/>
  <c r="L614" i="2" s="1"/>
  <c r="O586" i="2"/>
  <c r="K801" i="2" a="1"/>
  <c r="K801" i="2" s="1"/>
  <c r="L801" i="2" s="1"/>
  <c r="K679" i="2" a="1"/>
  <c r="K679" i="2" s="1"/>
  <c r="L679" i="2" s="1"/>
  <c r="K629" i="2" a="1"/>
  <c r="K629" i="2" s="1"/>
  <c r="L629" i="2" s="1"/>
  <c r="K879" i="2" a="1"/>
  <c r="K879" i="2" s="1"/>
  <c r="K839" i="2" a="1"/>
  <c r="K839" i="2" s="1"/>
  <c r="L838" i="2" s="1"/>
  <c r="K709" i="2" a="1"/>
  <c r="K709" i="2" s="1"/>
  <c r="L708" i="2" s="1"/>
  <c r="O708" i="2" s="1"/>
  <c r="K745" i="2" a="1"/>
  <c r="K745" i="2" s="1"/>
  <c r="L745" i="2" s="1"/>
  <c r="K678" i="2" a="1"/>
  <c r="K678" i="2" s="1"/>
  <c r="L677" i="2" s="1"/>
  <c r="K862" i="2" a="1"/>
  <c r="K862" i="2" s="1"/>
  <c r="L862" i="2" s="1"/>
  <c r="K738" i="2" a="1"/>
  <c r="K738" i="2" s="1"/>
  <c r="L738" i="2" s="1"/>
  <c r="O738" i="2" s="1"/>
  <c r="K921" i="2" a="1"/>
  <c r="K921" i="2" s="1"/>
  <c r="L921" i="2" s="1"/>
  <c r="O921" i="2" s="1"/>
  <c r="N674" i="2"/>
  <c r="K905" i="2" a="1"/>
  <c r="K905" i="2" s="1"/>
  <c r="N673" i="2"/>
  <c r="N660" i="2"/>
  <c r="N610" i="2"/>
  <c r="N557" i="2"/>
  <c r="N448" i="2"/>
  <c r="N50" i="2"/>
  <c r="N209" i="2"/>
  <c r="K866" i="2" a="1"/>
  <c r="K866" i="2" s="1"/>
  <c r="L866" i="2" s="1"/>
  <c r="N849" i="2"/>
  <c r="N786" i="2"/>
  <c r="N685" i="2"/>
  <c r="N790" i="2"/>
  <c r="N862" i="2"/>
  <c r="O815" i="2"/>
  <c r="O771" i="2"/>
  <c r="N719" i="2"/>
  <c r="N604" i="2"/>
  <c r="N590" i="2"/>
  <c r="N445" i="2"/>
  <c r="N423" i="2"/>
  <c r="N324" i="2"/>
  <c r="O324" i="2" s="1"/>
  <c r="N306" i="2"/>
  <c r="N435" i="2"/>
  <c r="N338" i="2"/>
  <c r="O265" i="2"/>
  <c r="N381" i="2"/>
  <c r="N127" i="2"/>
  <c r="N42" i="2"/>
  <c r="N141" i="2"/>
  <c r="N163" i="2"/>
  <c r="N125" i="2"/>
  <c r="N161" i="2"/>
  <c r="N775" i="2"/>
  <c r="N875" i="2"/>
  <c r="O875" i="2" s="1"/>
  <c r="N882" i="2"/>
  <c r="O892" i="2"/>
  <c r="N732" i="2"/>
  <c r="N563" i="2"/>
  <c r="N813" i="2"/>
  <c r="N614" i="2"/>
  <c r="N268" i="2"/>
  <c r="O595" i="2"/>
  <c r="N880" i="2"/>
  <c r="N655" i="2"/>
  <c r="N603" i="2"/>
  <c r="N530" i="2"/>
  <c r="N442" i="2"/>
  <c r="N284" i="2"/>
  <c r="N637" i="2"/>
  <c r="N523" i="2"/>
  <c r="N272" i="2"/>
  <c r="N237" i="2"/>
  <c r="N282" i="2"/>
  <c r="O282" i="2" s="1"/>
  <c r="N86" i="2"/>
  <c r="N40" i="2"/>
  <c r="N115" i="2"/>
  <c r="N894" i="2"/>
  <c r="K924" i="2" a="1"/>
  <c r="K924" i="2" s="1"/>
  <c r="N624" i="2"/>
  <c r="N889" i="2"/>
  <c r="N785" i="2"/>
  <c r="N742" i="2"/>
  <c r="N663" i="2"/>
  <c r="N841" i="2"/>
  <c r="N762" i="2"/>
  <c r="N645" i="2"/>
  <c r="N579" i="2"/>
  <c r="N225" i="2"/>
  <c r="N446" i="2"/>
  <c r="O446" i="2" s="1"/>
  <c r="N318" i="2"/>
  <c r="O318" i="2" s="1"/>
  <c r="N247" i="2"/>
  <c r="N280" i="2"/>
  <c r="N204" i="2"/>
  <c r="N126" i="2"/>
  <c r="N4" i="2"/>
  <c r="O188" i="2"/>
  <c r="N94" i="2"/>
  <c r="O94" i="2" s="1"/>
  <c r="N119" i="2"/>
  <c r="N49" i="2"/>
  <c r="N24" i="2"/>
  <c r="N112" i="2"/>
  <c r="N75" i="2"/>
  <c r="N896" i="2"/>
  <c r="O804" i="2"/>
  <c r="N887" i="2"/>
  <c r="O887" i="2" s="1"/>
  <c r="N847" i="2"/>
  <c r="N313" i="2"/>
  <c r="N583" i="2"/>
  <c r="N95" i="2"/>
  <c r="K914" i="2" a="1"/>
  <c r="K914" i="2" s="1"/>
  <c r="L914" i="2" s="1"/>
  <c r="O914" i="2" s="1"/>
  <c r="N659" i="2"/>
  <c r="N866" i="2"/>
  <c r="N475" i="2"/>
  <c r="N510" i="2"/>
  <c r="N839" i="2"/>
  <c r="N167" i="2"/>
  <c r="N873" i="2"/>
  <c r="N836" i="2"/>
  <c r="N801" i="2"/>
  <c r="N538" i="2"/>
  <c r="N470" i="2"/>
  <c r="N480" i="2"/>
  <c r="N472" i="2"/>
  <c r="N248" i="2"/>
  <c r="N157" i="2"/>
  <c r="N62" i="2"/>
  <c r="N132" i="2"/>
  <c r="N47" i="2"/>
  <c r="N149" i="2"/>
  <c r="N908" i="2"/>
  <c r="N904" i="2"/>
  <c r="N796" i="2"/>
  <c r="N891" i="2"/>
  <c r="N754" i="2"/>
  <c r="N607" i="2"/>
  <c r="K834" i="2" a="1"/>
  <c r="K834" i="2" s="1"/>
  <c r="L834" i="2" s="1"/>
  <c r="N717" i="2"/>
  <c r="N668" i="2"/>
  <c r="N572" i="2"/>
  <c r="N667" i="2"/>
  <c r="N367" i="2"/>
  <c r="O367" i="2" s="1"/>
  <c r="N488" i="2"/>
  <c r="N553" i="2"/>
  <c r="O353" i="2"/>
  <c r="N535" i="2"/>
  <c r="N325" i="2"/>
  <c r="N581" i="2"/>
  <c r="N293" i="2"/>
  <c r="O293" i="2" s="1"/>
  <c r="N345" i="2"/>
  <c r="N477" i="2"/>
  <c r="N432" i="2"/>
  <c r="N258" i="2"/>
  <c r="N387" i="2"/>
  <c r="N365" i="2"/>
  <c r="O89" i="2"/>
  <c r="N143" i="2"/>
  <c r="N99" i="2"/>
  <c r="N82" i="2"/>
  <c r="N189" i="2"/>
  <c r="O122" i="2"/>
  <c r="N88" i="2"/>
  <c r="N73" i="2"/>
  <c r="N16" i="2"/>
  <c r="N630" i="2"/>
  <c r="O630" i="2" s="1"/>
  <c r="N856" i="2"/>
  <c r="N765" i="2"/>
  <c r="N913" i="2"/>
  <c r="N883" i="2"/>
  <c r="N662" i="2"/>
  <c r="N700" i="2"/>
  <c r="N753" i="2"/>
  <c r="N609" i="2"/>
  <c r="O716" i="2"/>
  <c r="N269" i="2"/>
  <c r="N634" i="2"/>
  <c r="N286" i="2"/>
  <c r="O441" i="2"/>
  <c r="N515" i="2"/>
  <c r="N619" i="2"/>
  <c r="N418" i="2"/>
  <c r="N385" i="2"/>
  <c r="N360" i="2"/>
  <c r="N303" i="2"/>
  <c r="N187" i="2"/>
  <c r="N70" i="2"/>
  <c r="N11" i="2"/>
  <c r="N165" i="2"/>
  <c r="N852" i="2"/>
  <c r="N779" i="2"/>
  <c r="N525" i="2"/>
  <c r="N759" i="2"/>
  <c r="K886" i="2" a="1"/>
  <c r="K886" i="2" s="1"/>
  <c r="L886" i="2" s="1"/>
  <c r="N730" i="2"/>
  <c r="N597" i="2"/>
  <c r="N658" i="2"/>
  <c r="N767" i="2"/>
  <c r="N725" i="2"/>
  <c r="N647" i="2"/>
  <c r="N568" i="2"/>
  <c r="N304" i="2"/>
  <c r="N831" i="2"/>
  <c r="N702" i="2"/>
  <c r="N679" i="2"/>
  <c r="N499" i="2"/>
  <c r="O507" i="2"/>
  <c r="N413" i="2"/>
  <c r="O661" i="2"/>
  <c r="O276" i="2"/>
  <c r="N549" i="2"/>
  <c r="N412" i="2"/>
  <c r="N250" i="2"/>
  <c r="O250" i="2" s="1"/>
  <c r="N528" i="2"/>
  <c r="N543" i="2"/>
  <c r="N522" i="2"/>
  <c r="N357" i="2"/>
  <c r="N55" i="2"/>
  <c r="N150" i="2"/>
  <c r="O150" i="2" s="1"/>
  <c r="N68" i="2"/>
  <c r="N5" i="2"/>
  <c r="N37" i="2"/>
  <c r="K911" i="2" a="1"/>
  <c r="K911" i="2" s="1"/>
  <c r="N656" i="2"/>
  <c r="N722" i="2"/>
  <c r="N828" i="2"/>
  <c r="N101" i="2"/>
  <c r="N693" i="2"/>
  <c r="O693" i="2" s="1"/>
  <c r="N711" i="2"/>
  <c r="N494" i="2"/>
  <c r="N244" i="2"/>
  <c r="O244" i="2" s="1"/>
  <c r="N569" i="2"/>
  <c r="O573" i="2"/>
  <c r="N613" i="2"/>
  <c r="N371" i="2"/>
  <c r="N334" i="2"/>
  <c r="N227" i="2"/>
  <c r="N106" i="2"/>
  <c r="N64" i="2"/>
  <c r="O64" i="2" s="1"/>
  <c r="N160" i="2"/>
  <c r="O859" i="2"/>
  <c r="O881" i="2"/>
  <c r="K923" i="2" a="1"/>
  <c r="K923" i="2" s="1"/>
  <c r="K908" i="2" a="1"/>
  <c r="K908" i="2" s="1"/>
  <c r="K870" i="2" a="1"/>
  <c r="K870" i="2" s="1"/>
  <c r="L870" i="2" s="1"/>
  <c r="O870" i="2" s="1"/>
  <c r="N570" i="2"/>
  <c r="O78" i="2"/>
  <c r="N92" i="2"/>
  <c r="N740" i="2"/>
  <c r="N770" i="2"/>
  <c r="O770" i="2" s="1"/>
  <c r="N807" i="2"/>
  <c r="N909" i="2"/>
  <c r="N743" i="2"/>
  <c r="N396" i="2"/>
  <c r="N289" i="2"/>
  <c r="N811" i="2"/>
  <c r="N799" i="2"/>
  <c r="O799" i="2" s="1"/>
  <c r="N715" i="2"/>
  <c r="N612" i="2"/>
  <c r="N520" i="2"/>
  <c r="O287" i="2"/>
  <c r="N234" i="2"/>
  <c r="N266" i="2"/>
  <c r="N98" i="2"/>
  <c r="N17" i="2"/>
  <c r="O166" i="2"/>
  <c r="N59" i="2"/>
  <c r="N878" i="2"/>
  <c r="L187" i="2"/>
  <c r="O69" i="2"/>
  <c r="L120" i="2"/>
  <c r="O120" i="2" s="1"/>
  <c r="O19" i="2"/>
  <c r="L35" i="2"/>
  <c r="L107" i="2"/>
  <c r="L262" i="2"/>
  <c r="O262" i="2" s="1"/>
  <c r="L68" i="2"/>
  <c r="L41" i="2"/>
  <c r="O41" i="2" s="1"/>
  <c r="L73" i="2"/>
  <c r="O44" i="2"/>
  <c r="L113" i="2"/>
  <c r="L355" i="2"/>
  <c r="O355" i="2" s="1"/>
  <c r="L174" i="2"/>
  <c r="L296" i="2"/>
  <c r="L328" i="2"/>
  <c r="O328" i="2" s="1"/>
  <c r="L7" i="2"/>
  <c r="L255" i="2"/>
  <c r="O255" i="2" s="1"/>
  <c r="L212" i="2"/>
  <c r="O212" i="2" s="1"/>
  <c r="O307" i="2"/>
  <c r="O297" i="2"/>
  <c r="L440" i="2"/>
  <c r="L88" i="2"/>
  <c r="L216" i="2"/>
  <c r="O216" i="2" s="1"/>
  <c r="L271" i="2"/>
  <c r="L30" i="2"/>
  <c r="O146" i="2"/>
  <c r="L48" i="2"/>
  <c r="L132" i="2"/>
  <c r="O106" i="2"/>
  <c r="L376" i="2"/>
  <c r="L74" i="2"/>
  <c r="O191" i="2"/>
  <c r="L57" i="2"/>
  <c r="L17" i="2"/>
  <c r="L84" i="2"/>
  <c r="L54" i="2"/>
  <c r="O54" i="2" s="1"/>
  <c r="L125" i="2"/>
  <c r="L136" i="2"/>
  <c r="L304" i="2"/>
  <c r="L145" i="2"/>
  <c r="L159" i="2"/>
  <c r="L223" i="2"/>
  <c r="L220" i="2"/>
  <c r="O220" i="2" s="1"/>
  <c r="L222" i="2"/>
  <c r="L366" i="2"/>
  <c r="L27" i="2"/>
  <c r="O85" i="2"/>
  <c r="L15" i="2"/>
  <c r="L184" i="2"/>
  <c r="O184" i="2" s="1"/>
  <c r="L143" i="2"/>
  <c r="L332" i="2"/>
  <c r="L406" i="2"/>
  <c r="L33" i="2"/>
  <c r="L52" i="2"/>
  <c r="L81" i="2"/>
  <c r="L47" i="2"/>
  <c r="L101" i="2"/>
  <c r="O381" i="2"/>
  <c r="L412" i="2"/>
  <c r="L9" i="2"/>
  <c r="O9" i="2" s="1"/>
  <c r="L117" i="2"/>
  <c r="O211" i="2"/>
  <c r="L240" i="2"/>
  <c r="O240" i="2" s="1"/>
  <c r="O416" i="2"/>
  <c r="O481" i="2"/>
  <c r="L42" i="2"/>
  <c r="L32" i="2"/>
  <c r="L61" i="2"/>
  <c r="L99" i="2"/>
  <c r="O38" i="2"/>
  <c r="L36" i="2"/>
  <c r="L105" i="2"/>
  <c r="L163" i="2"/>
  <c r="L231" i="2"/>
  <c r="L273" i="2"/>
  <c r="L260" i="2"/>
  <c r="O326" i="2"/>
  <c r="L93" i="2"/>
  <c r="L123" i="2"/>
  <c r="L131" i="2"/>
  <c r="O131" i="2" s="1"/>
  <c r="L148" i="2"/>
  <c r="L157" i="2"/>
  <c r="O278" i="2"/>
  <c r="L97" i="2"/>
  <c r="L96" i="2"/>
  <c r="O96" i="2" s="1"/>
  <c r="L80" i="2"/>
  <c r="L151" i="2"/>
  <c r="L227" i="2"/>
  <c r="L213" i="2"/>
  <c r="L283" i="2"/>
  <c r="O283" i="2" s="1"/>
  <c r="L541" i="2"/>
  <c r="O541" i="2" s="1"/>
  <c r="L217" i="2"/>
  <c r="O401" i="2"/>
  <c r="L8" i="2"/>
  <c r="O104" i="2"/>
  <c r="L51" i="2"/>
  <c r="L127" i="2"/>
  <c r="L92" i="2"/>
  <c r="L116" i="2"/>
  <c r="L219" i="2"/>
  <c r="L370" i="2"/>
  <c r="L4" i="2"/>
  <c r="L39" i="2"/>
  <c r="L86" i="2"/>
  <c r="L197" i="2"/>
  <c r="O197" i="2" s="1"/>
  <c r="O343" i="2"/>
  <c r="L18" i="2"/>
  <c r="L20" i="2"/>
  <c r="L65" i="2"/>
  <c r="O87" i="2"/>
  <c r="L102" i="2"/>
  <c r="O31" i="2"/>
  <c r="L91" i="2"/>
  <c r="L165" i="2"/>
  <c r="L171" i="2"/>
  <c r="O171" i="2" s="1"/>
  <c r="L289" i="2"/>
  <c r="O333" i="2"/>
  <c r="L141" i="2"/>
  <c r="L313" i="2"/>
  <c r="L186" i="2"/>
  <c r="O186" i="2" s="1"/>
  <c r="O203" i="2"/>
  <c r="L300" i="2"/>
  <c r="L247" i="2"/>
  <c r="L207" i="2"/>
  <c r="O207" i="2" s="1"/>
  <c r="L388" i="2"/>
  <c r="L497" i="2"/>
  <c r="O497" i="2" s="1"/>
  <c r="L654" i="2"/>
  <c r="O654" i="2" s="1"/>
  <c r="L730" i="2"/>
  <c r="O701" i="2"/>
  <c r="L706" i="2"/>
  <c r="L714" i="2"/>
  <c r="L638" i="2"/>
  <c r="O638" i="2" s="1"/>
  <c r="L918" i="2"/>
  <c r="O918" i="2" s="1"/>
  <c r="L564" i="2"/>
  <c r="L520" i="2"/>
  <c r="L718" i="2"/>
  <c r="L670" i="2"/>
  <c r="O670" i="2" s="1"/>
  <c r="L759" i="2"/>
  <c r="L871" i="2"/>
  <c r="O513" i="2"/>
  <c r="L696" i="2"/>
  <c r="L809" i="2"/>
  <c r="O809" i="2" s="1"/>
  <c r="L796" i="2"/>
  <c r="O796" i="2" s="1"/>
  <c r="L385" i="2"/>
  <c r="O385" i="2" s="1"/>
  <c r="L415" i="2"/>
  <c r="O415" i="2" s="1"/>
  <c r="L538" i="2"/>
  <c r="L531" i="2"/>
  <c r="O531" i="2" s="1"/>
  <c r="O521" i="2"/>
  <c r="L655" i="2"/>
  <c r="L567" i="2"/>
  <c r="O567" i="2" s="1"/>
  <c r="O571" i="2"/>
  <c r="O713" i="2"/>
  <c r="L754" i="2"/>
  <c r="L798" i="2"/>
  <c r="O798" i="2" s="1"/>
  <c r="L806" i="2"/>
  <c r="O806" i="2" s="1"/>
  <c r="L828" i="2"/>
  <c r="L182" i="2"/>
  <c r="O182" i="2" s="1"/>
  <c r="L264" i="2"/>
  <c r="O264" i="2" s="1"/>
  <c r="L253" i="2"/>
  <c r="O253" i="2" s="1"/>
  <c r="L268" i="2"/>
  <c r="L346" i="2"/>
  <c r="O346" i="2" s="1"/>
  <c r="L312" i="2"/>
  <c r="O312" i="2" s="1"/>
  <c r="L404" i="2"/>
  <c r="O404" i="2" s="1"/>
  <c r="L354" i="2"/>
  <c r="O354" i="2" s="1"/>
  <c r="L429" i="2"/>
  <c r="O429" i="2" s="1"/>
  <c r="O422" i="2"/>
  <c r="L387" i="2"/>
  <c r="O506" i="2"/>
  <c r="L557" i="2"/>
  <c r="L581" i="2"/>
  <c r="L569" i="2"/>
  <c r="L608" i="2"/>
  <c r="L763" i="2"/>
  <c r="O788" i="2"/>
  <c r="O633" i="2"/>
  <c r="L667" i="2"/>
  <c r="L836" i="2"/>
  <c r="L851" i="2"/>
  <c r="O851" i="2" s="1"/>
  <c r="L450" i="2"/>
  <c r="O450" i="2" s="1"/>
  <c r="L476" i="2"/>
  <c r="O476" i="2" s="1"/>
  <c r="L565" i="2"/>
  <c r="O542" i="2"/>
  <c r="L623" i="2"/>
  <c r="L743" i="2"/>
  <c r="L757" i="2"/>
  <c r="L895" i="2"/>
  <c r="L830" i="2"/>
  <c r="O830" i="2" s="1"/>
  <c r="L852" i="2"/>
  <c r="L257" i="2"/>
  <c r="L369" i="2"/>
  <c r="O369" i="2" s="1"/>
  <c r="L448" i="2"/>
  <c r="L570" i="2"/>
  <c r="L510" i="2"/>
  <c r="L598" i="2"/>
  <c r="L643" i="2"/>
  <c r="O594" i="2"/>
  <c r="L635" i="2"/>
  <c r="O611" i="2"/>
  <c r="L831" i="2"/>
  <c r="L762" i="2"/>
  <c r="L822" i="2"/>
  <c r="O822" i="2" s="1"/>
  <c r="L508" i="2"/>
  <c r="L498" i="2"/>
  <c r="O498" i="2" s="1"/>
  <c r="L517" i="2"/>
  <c r="O517" i="2" s="1"/>
  <c r="L600" i="2"/>
  <c r="O600" i="2" s="1"/>
  <c r="L813" i="2"/>
  <c r="O805" i="2"/>
  <c r="L888" i="2"/>
  <c r="O888" i="2" s="1"/>
  <c r="L868" i="2"/>
  <c r="L632" i="2"/>
  <c r="L880" i="2"/>
  <c r="L790" i="2"/>
  <c r="L680" i="2"/>
  <c r="L817" i="2"/>
  <c r="L647" i="2"/>
  <c r="L604" i="2"/>
  <c r="L660" i="2"/>
  <c r="L723" i="2"/>
  <c r="O723" i="2" s="1"/>
  <c r="L729" i="2"/>
  <c r="L894" i="2"/>
  <c r="O853" i="2"/>
  <c r="L374" i="2"/>
  <c r="O374" i="2" s="1"/>
  <c r="L505" i="2"/>
  <c r="O505" i="2" s="1"/>
  <c r="L380" i="2"/>
  <c r="O380" i="2" s="1"/>
  <c r="L512" i="2"/>
  <c r="L621" i="2"/>
  <c r="L777" i="2"/>
  <c r="O777" i="2" s="1"/>
  <c r="L734" i="2"/>
  <c r="O820" i="2"/>
  <c r="L780" i="2"/>
  <c r="O780" i="2" s="1"/>
  <c r="L899" i="2"/>
  <c r="L119" i="2"/>
  <c r="O103" i="2"/>
  <c r="L135" i="2"/>
  <c r="L179" i="2"/>
  <c r="L259" i="2"/>
  <c r="O215" i="2"/>
  <c r="L239" i="2"/>
  <c r="O239" i="2" s="1"/>
  <c r="L270" i="2"/>
  <c r="O270" i="2" s="1"/>
  <c r="O321" i="2"/>
  <c r="L334" i="2"/>
  <c r="L373" i="2"/>
  <c r="O373" i="2" s="1"/>
  <c r="O314" i="2"/>
  <c r="L482" i="2"/>
  <c r="O462" i="2"/>
  <c r="L550" i="2"/>
  <c r="L492" i="2"/>
  <c r="O492" i="2" s="1"/>
  <c r="L689" i="2"/>
  <c r="L897" i="2"/>
  <c r="L663" i="2"/>
  <c r="L819" i="2"/>
  <c r="O819" i="2" s="1"/>
  <c r="L190" i="2"/>
  <c r="O190" i="2" s="1"/>
  <c r="L303" i="2"/>
  <c r="L322" i="2"/>
  <c r="O322" i="2" s="1"/>
  <c r="L245" i="2"/>
  <c r="O245" i="2" s="1"/>
  <c r="L344" i="2"/>
  <c r="L275" i="2"/>
  <c r="L349" i="2"/>
  <c r="L379" i="2"/>
  <c r="O379" i="2" s="1"/>
  <c r="L543" i="2"/>
  <c r="L719" i="2"/>
  <c r="L620" i="2"/>
  <c r="O620" i="2" s="1"/>
  <c r="L602" i="2"/>
  <c r="O653" i="2"/>
  <c r="L901" i="2"/>
  <c r="O901" i="2" s="1"/>
  <c r="O916" i="2"/>
  <c r="L847" i="2"/>
  <c r="L726" i="2"/>
  <c r="L139" i="2"/>
  <c r="O118" i="2"/>
  <c r="L130" i="2"/>
  <c r="L249" i="2"/>
  <c r="O249" i="2" s="1"/>
  <c r="L299" i="2"/>
  <c r="O261" i="2"/>
  <c r="L325" i="2"/>
  <c r="L405" i="2"/>
  <c r="O405" i="2" s="1"/>
  <c r="O421" i="2"/>
  <c r="L471" i="2"/>
  <c r="L502" i="2"/>
  <c r="L418" i="2"/>
  <c r="L599" i="2"/>
  <c r="L646" i="2"/>
  <c r="L787" i="2"/>
  <c r="O787" i="2" s="1"/>
  <c r="L774" i="2"/>
  <c r="O747" i="2"/>
  <c r="L741" i="2"/>
  <c r="L668" i="2"/>
  <c r="O735" i="2"/>
  <c r="L883" i="2"/>
  <c r="O438" i="2"/>
  <c r="L577" i="2"/>
  <c r="O577" i="2" s="1"/>
  <c r="L563" i="2"/>
  <c r="L494" i="2"/>
  <c r="L616" i="2"/>
  <c r="L658" i="2"/>
  <c r="L572" i="2"/>
  <c r="L684" i="2"/>
  <c r="L645" i="2"/>
  <c r="O645" i="2" s="1"/>
  <c r="L772" i="2"/>
  <c r="L912" i="2"/>
  <c r="O912" i="2" s="1"/>
  <c r="L673" i="2"/>
  <c r="O682" i="2"/>
  <c r="L651" i="2"/>
  <c r="O651" i="2" s="1"/>
  <c r="O699" i="2"/>
  <c r="L844" i="2"/>
  <c r="L291" i="2"/>
  <c r="L457" i="2"/>
  <c r="O409" i="2"/>
  <c r="L433" i="2"/>
  <c r="O433" i="2" s="1"/>
  <c r="O467" i="2"/>
  <c r="L503" i="2"/>
  <c r="O503" i="2" s="1"/>
  <c r="L533" i="2"/>
  <c r="L532" i="2"/>
  <c r="L640" i="2"/>
  <c r="L554" i="2"/>
  <c r="L724" i="2"/>
  <c r="L781" i="2"/>
  <c r="L736" i="2"/>
  <c r="O736" i="2" s="1"/>
  <c r="L687" i="2"/>
  <c r="L740" i="2"/>
  <c r="O740" i="2" s="1"/>
  <c r="L786" i="2"/>
  <c r="L490" i="2"/>
  <c r="L657" i="2"/>
  <c r="L756" i="2"/>
  <c r="L841" i="2"/>
  <c r="L306" i="2"/>
  <c r="L390" i="2"/>
  <c r="O390" i="2" s="1"/>
  <c r="L382" i="2"/>
  <c r="O382" i="2" s="1"/>
  <c r="L582" i="2"/>
  <c r="L525" i="2"/>
  <c r="O525" i="2" s="1"/>
  <c r="L558" i="2"/>
  <c r="L665" i="2"/>
  <c r="L618" i="2"/>
  <c r="O618" i="2" s="1"/>
  <c r="L812" i="2"/>
  <c r="L810" i="2"/>
  <c r="L2" i="2"/>
  <c r="L824" i="2"/>
  <c r="L622" i="2"/>
  <c r="O566" i="2"/>
  <c r="L704" i="2"/>
  <c r="L775" i="2"/>
  <c r="L765" i="2"/>
  <c r="O765" i="2" s="1"/>
  <c r="L722" i="2"/>
  <c r="L829" i="2"/>
  <c r="O898" i="2"/>
  <c r="L279" i="2"/>
  <c r="L251" i="2"/>
  <c r="O251" i="2" s="1"/>
  <c r="L234" i="2"/>
  <c r="L365" i="2"/>
  <c r="L414" i="2"/>
  <c r="O414" i="2" s="1"/>
  <c r="L489" i="2"/>
  <c r="O489" i="2" s="1"/>
  <c r="L442" i="2"/>
  <c r="L527" i="2"/>
  <c r="L493" i="2"/>
  <c r="L546" i="2"/>
  <c r="L652" i="2"/>
  <c r="L580" i="2"/>
  <c r="O580" i="2" s="1"/>
  <c r="L626" i="2"/>
  <c r="O626" i="2" s="1"/>
  <c r="L715" i="2"/>
  <c r="L746" i="2"/>
  <c r="L845" i="2"/>
  <c r="L890" i="2"/>
  <c r="O890" i="2" s="1"/>
  <c r="L794" i="2"/>
  <c r="O794" i="2" s="1"/>
  <c r="L161" i="2"/>
  <c r="L288" i="2"/>
  <c r="L195" i="2"/>
  <c r="L206" i="2"/>
  <c r="L339" i="2"/>
  <c r="O339" i="2" s="1"/>
  <c r="L236" i="2"/>
  <c r="L368" i="2"/>
  <c r="O368" i="2" s="1"/>
  <c r="L317" i="2"/>
  <c r="O317" i="2" s="1"/>
  <c r="L423" i="2"/>
  <c r="L402" i="2"/>
  <c r="O402" i="2" s="1"/>
  <c r="L400" i="2"/>
  <c r="L455" i="2"/>
  <c r="L460" i="2"/>
  <c r="L548" i="2"/>
  <c r="L631" i="2"/>
  <c r="O631" i="2" s="1"/>
  <c r="L884" i="2"/>
  <c r="L860" i="2"/>
  <c r="L876" i="2"/>
  <c r="L393" i="2"/>
  <c r="O393" i="2" s="1"/>
  <c r="L285" i="2"/>
  <c r="L439" i="2"/>
  <c r="L445" i="2"/>
  <c r="L466" i="2"/>
  <c r="L469" i="2"/>
  <c r="O469" i="2" s="1"/>
  <c r="O459" i="2"/>
  <c r="O447" i="2"/>
  <c r="L523" i="2"/>
  <c r="L522" i="2"/>
  <c r="L610" i="2"/>
  <c r="O710" i="2"/>
  <c r="L642" i="2"/>
  <c r="L712" i="2"/>
  <c r="L874" i="2"/>
  <c r="L854" i="2"/>
  <c r="O854" i="2" s="1"/>
  <c r="L818" i="2"/>
  <c r="L906" i="2"/>
  <c r="O906" i="2" s="1"/>
  <c r="L395" i="2"/>
  <c r="L209" i="2"/>
  <c r="L242" i="2"/>
  <c r="L327" i="2"/>
  <c r="O327" i="2" s="1"/>
  <c r="L173" i="2"/>
  <c r="L294" i="2"/>
  <c r="O449" i="2"/>
  <c r="L411" i="2"/>
  <c r="L488" i="2"/>
  <c r="L473" i="2"/>
  <c r="O473" i="2" s="1"/>
  <c r="L575" i="2"/>
  <c r="O511" i="2"/>
  <c r="L609" i="2"/>
  <c r="L536" i="2"/>
  <c r="O536" i="2" s="1"/>
  <c r="L698" i="2"/>
  <c r="L768" i="2"/>
  <c r="L753" i="2"/>
  <c r="L909" i="2"/>
  <c r="L915" i="2"/>
  <c r="L310" i="2" l="1"/>
  <c r="O310" i="2" s="1"/>
  <c r="L514" i="2"/>
  <c r="O801" i="2"/>
  <c r="O42" i="2"/>
  <c r="O515" i="2"/>
  <c r="L560" i="2"/>
  <c r="O560" i="2" s="1"/>
  <c r="L846" i="2"/>
  <c r="O846" i="2" s="1"/>
  <c r="O609" i="2"/>
  <c r="L340" i="2"/>
  <c r="L351" i="2"/>
  <c r="O679" i="2"/>
  <c r="O177" i="2"/>
  <c r="O375" i="2"/>
  <c r="O572" i="2"/>
  <c r="O199" i="2"/>
  <c r="O45" i="2"/>
  <c r="L425" i="2"/>
  <c r="O157" i="2"/>
  <c r="O727" i="2"/>
  <c r="L761" i="2"/>
  <c r="O761" i="2" s="1"/>
  <c r="L612" i="2"/>
  <c r="O762" i="2"/>
  <c r="O268" i="2"/>
  <c r="L649" i="2"/>
  <c r="O649" i="2" s="1"/>
  <c r="L149" i="2"/>
  <c r="O149" i="2" s="1"/>
  <c r="L170" i="2"/>
  <c r="L301" i="2"/>
  <c r="O301" i="2" s="1"/>
  <c r="O790" i="2"/>
  <c r="L800" i="2"/>
  <c r="O800" i="2" s="1"/>
  <c r="O557" i="2"/>
  <c r="O775" i="2"/>
  <c r="O86" i="2"/>
  <c r="L858" i="2"/>
  <c r="O858" i="2" s="1"/>
  <c r="L214" i="2"/>
  <c r="O214" i="2" s="1"/>
  <c r="L377" i="2"/>
  <c r="O377" i="2" s="1"/>
  <c r="O73" i="2"/>
  <c r="O647" i="2"/>
  <c r="L692" i="2"/>
  <c r="O692" i="2" s="1"/>
  <c r="O3" i="2"/>
  <c r="O863" i="2"/>
  <c r="O866" i="2"/>
  <c r="O614" i="2"/>
  <c r="L486" i="2"/>
  <c r="O486" i="2" s="1"/>
  <c r="O300" i="2"/>
  <c r="L483" i="2"/>
  <c r="O565" i="2"/>
  <c r="O313" i="2"/>
  <c r="O714" i="2"/>
  <c r="O658" i="2"/>
  <c r="O696" i="2"/>
  <c r="O127" i="2"/>
  <c r="O332" i="2"/>
  <c r="O201" i="2"/>
  <c r="L348" i="2"/>
  <c r="L347" i="2"/>
  <c r="L587" i="2"/>
  <c r="O587" i="2" s="1"/>
  <c r="O455" i="2"/>
  <c r="O105" i="2"/>
  <c r="O812" i="2"/>
  <c r="O306" i="2"/>
  <c r="O222" i="2"/>
  <c r="O60" i="2"/>
  <c r="O840" i="2"/>
  <c r="L226" i="2"/>
  <c r="L225" i="2"/>
  <c r="O640" i="2"/>
  <c r="O629" i="2"/>
  <c r="L281" i="2"/>
  <c r="L280" i="2"/>
  <c r="O227" i="2"/>
  <c r="L384" i="2"/>
  <c r="L383" i="2"/>
  <c r="O383" i="2" s="1"/>
  <c r="L338" i="2"/>
  <c r="O338" i="2" s="1"/>
  <c r="L337" i="2"/>
  <c r="O337" i="2" s="1"/>
  <c r="O687" i="2"/>
  <c r="O813" i="2"/>
  <c r="O643" i="2"/>
  <c r="O581" i="2"/>
  <c r="O828" i="2"/>
  <c r="O8" i="2"/>
  <c r="L437" i="2"/>
  <c r="L436" i="2"/>
  <c r="O622" i="2"/>
  <c r="O599" i="2"/>
  <c r="O734" i="2"/>
  <c r="O834" i="2"/>
  <c r="O213" i="2"/>
  <c r="O746" i="2"/>
  <c r="L678" i="2"/>
  <c r="O598" i="2"/>
  <c r="O871" i="2"/>
  <c r="O730" i="2"/>
  <c r="O7" i="2"/>
  <c r="O689" i="2"/>
  <c r="O487" i="2"/>
  <c r="O719" i="2"/>
  <c r="O247" i="2"/>
  <c r="O370" i="2"/>
  <c r="O51" i="2"/>
  <c r="O642" i="2"/>
  <c r="O299" i="2"/>
  <c r="O174" i="2"/>
  <c r="O72" i="2"/>
  <c r="L399" i="2"/>
  <c r="O399" i="2" s="1"/>
  <c r="L398" i="2"/>
  <c r="L879" i="2"/>
  <c r="L878" i="2"/>
  <c r="O878" i="2" s="1"/>
  <c r="L767" i="2"/>
  <c r="L766" i="2"/>
  <c r="L361" i="2"/>
  <c r="L360" i="2"/>
  <c r="O360" i="2" s="1"/>
  <c r="L71" i="2"/>
  <c r="O325" i="2"/>
  <c r="O915" i="2"/>
  <c r="O158" i="2"/>
  <c r="L807" i="2"/>
  <c r="L797" i="2"/>
  <c r="L849" i="2"/>
  <c r="L904" i="2"/>
  <c r="L627" i="2"/>
  <c r="O627" i="2" s="1"/>
  <c r="L389" i="2"/>
  <c r="L896" i="2"/>
  <c r="O676" i="2"/>
  <c r="O528" i="2"/>
  <c r="L784" i="2"/>
  <c r="L585" i="2"/>
  <c r="L479" i="2"/>
  <c r="L183" i="2"/>
  <c r="L889" i="2"/>
  <c r="L681" i="2"/>
  <c r="L900" i="2"/>
  <c r="O193" i="2"/>
  <c r="L121" i="2"/>
  <c r="L711" i="2"/>
  <c r="L589" i="2"/>
  <c r="O233" i="2"/>
  <c r="L140" i="2"/>
  <c r="O698" i="2"/>
  <c r="O365" i="2"/>
  <c r="O457" i="2"/>
  <c r="O400" i="2"/>
  <c r="O92" i="2"/>
  <c r="O145" i="2"/>
  <c r="O435" i="2"/>
  <c r="L709" i="2"/>
  <c r="L779" i="2"/>
  <c r="L865" i="2"/>
  <c r="L721" i="2"/>
  <c r="O62" i="2"/>
  <c r="L795" i="2"/>
  <c r="L717" i="2"/>
  <c r="L524" i="2"/>
  <c r="L378" i="2"/>
  <c r="L686" i="2"/>
  <c r="L302" i="2"/>
  <c r="L357" i="2"/>
  <c r="L176" i="2"/>
  <c r="L648" i="2"/>
  <c r="L773" i="2"/>
  <c r="L451" i="2"/>
  <c r="O451" i="2" s="1"/>
  <c r="L129" i="2"/>
  <c r="L169" i="2"/>
  <c r="L823" i="2"/>
  <c r="L579" i="2"/>
  <c r="O246" i="2"/>
  <c r="L504" i="2"/>
  <c r="L75" i="2"/>
  <c r="O97" i="2"/>
  <c r="L923" i="2"/>
  <c r="O923" i="2" s="1"/>
  <c r="O817" i="2"/>
  <c r="O376" i="2"/>
  <c r="O860" i="2"/>
  <c r="L24" i="2"/>
  <c r="O24" i="2" s="1"/>
  <c r="L202" i="2"/>
  <c r="L70" i="2"/>
  <c r="L167" i="2"/>
  <c r="L839" i="2"/>
  <c r="L882" i="2"/>
  <c r="L857" i="2"/>
  <c r="L785" i="2"/>
  <c r="L856" i="2"/>
  <c r="L624" i="2"/>
  <c r="L791" i="2"/>
  <c r="L596" i="2"/>
  <c r="L591" i="2"/>
  <c r="L695" i="2"/>
  <c r="L391" i="2"/>
  <c r="L252" i="2"/>
  <c r="O55" i="2"/>
  <c r="O568" i="2"/>
  <c r="L535" i="2"/>
  <c r="L126" i="2"/>
  <c r="O126" i="2" s="1"/>
  <c r="L789" i="2"/>
  <c r="L319" i="2"/>
  <c r="L205" i="2"/>
  <c r="O82" i="2"/>
  <c r="O49" i="2"/>
  <c r="L885" i="2"/>
  <c r="L475" i="2"/>
  <c r="L76" i="2"/>
  <c r="L274" i="2"/>
  <c r="L21" i="2"/>
  <c r="L764" i="2"/>
  <c r="L811" i="2"/>
  <c r="O597" i="2"/>
  <c r="O499" i="2"/>
  <c r="O272" i="2"/>
  <c r="L208" i="2"/>
  <c r="L877" i="2"/>
  <c r="L461" i="2"/>
  <c r="L674" i="2"/>
  <c r="O472" i="2"/>
  <c r="O345" i="2"/>
  <c r="L641" i="2"/>
  <c r="L613" i="2"/>
  <c r="L453" i="2"/>
  <c r="L308" i="2"/>
  <c r="L605" i="2"/>
  <c r="L424" i="2"/>
  <c r="L666" i="2"/>
  <c r="L204" i="2"/>
  <c r="L128" i="2"/>
  <c r="L11" i="2"/>
  <c r="O11" i="2" s="1"/>
  <c r="L634" i="2"/>
  <c r="L284" i="2"/>
  <c r="L63" i="2"/>
  <c r="O625" i="2"/>
  <c r="L196" i="2"/>
  <c r="L814" i="2"/>
  <c r="O659" i="2"/>
  <c r="L495" i="2"/>
  <c r="L350" i="2"/>
  <c r="L181" i="2"/>
  <c r="L124" i="2"/>
  <c r="L776" i="2"/>
  <c r="L200" i="2"/>
  <c r="L744" i="2"/>
  <c r="L329" i="2"/>
  <c r="L160" i="2"/>
  <c r="L737" i="2"/>
  <c r="L396" i="2"/>
  <c r="L269" i="2"/>
  <c r="L59" i="2"/>
  <c r="L53" i="2"/>
  <c r="L583" i="2"/>
  <c r="L50" i="2"/>
  <c r="L615" i="2"/>
  <c r="L465" i="2"/>
  <c r="L26" i="2"/>
  <c r="L861" i="2"/>
  <c r="O861" i="2" s="1"/>
  <c r="L752" i="2"/>
  <c r="O98" i="2"/>
  <c r="O850" i="2"/>
  <c r="L403" i="2"/>
  <c r="L277" i="2"/>
  <c r="O153" i="2"/>
  <c r="L470" i="2"/>
  <c r="L636" i="2"/>
  <c r="L576" i="2"/>
  <c r="L526" i="2"/>
  <c r="L553" i="2"/>
  <c r="L417" i="2"/>
  <c r="L434" i="2"/>
  <c r="L286" i="2"/>
  <c r="L192" i="2"/>
  <c r="L688" i="2"/>
  <c r="L619" i="2"/>
  <c r="L432" i="2"/>
  <c r="O95" i="2"/>
  <c r="L516" i="2"/>
  <c r="L690" i="2"/>
  <c r="L644" i="2"/>
  <c r="L549" i="2"/>
  <c r="O549" i="2" s="1"/>
  <c r="L10" i="2"/>
  <c r="O418" i="2"/>
  <c r="O510" i="2"/>
  <c r="O189" i="2"/>
  <c r="L825" i="2"/>
  <c r="L913" i="2"/>
  <c r="L922" i="2"/>
  <c r="L792" i="2"/>
  <c r="O607" i="2"/>
  <c r="L750" i="2"/>
  <c r="L37" i="2"/>
  <c r="L407" i="2"/>
  <c r="L230" i="2"/>
  <c r="L154" i="2"/>
  <c r="L185" i="2"/>
  <c r="L742" i="2"/>
  <c r="L431" i="2"/>
  <c r="L178" i="2"/>
  <c r="O178" i="2" s="1"/>
  <c r="L833" i="2"/>
  <c r="L778" i="2"/>
  <c r="L315" i="2"/>
  <c r="L83" i="2"/>
  <c r="L16" i="2"/>
  <c r="O16" i="2" s="1"/>
  <c r="L924" i="2"/>
  <c r="L869" i="2"/>
  <c r="L893" i="2"/>
  <c r="O266" i="2"/>
  <c r="O112" i="2"/>
  <c r="L827" i="2"/>
  <c r="L501" i="2"/>
  <c r="L855" i="2"/>
  <c r="O290" i="2"/>
  <c r="L728" i="2"/>
  <c r="L530" i="2"/>
  <c r="L590" i="2"/>
  <c r="O590" i="2" s="1"/>
  <c r="L371" i="2"/>
  <c r="L305" i="2"/>
  <c r="L725" i="2"/>
  <c r="L559" i="2"/>
  <c r="L292" i="2"/>
  <c r="L237" i="2"/>
  <c r="L864" i="2"/>
  <c r="L731" i="2"/>
  <c r="L66" i="2"/>
  <c r="L919" i="2"/>
  <c r="L835" i="2"/>
  <c r="L751" i="2"/>
  <c r="L228" i="2"/>
  <c r="L671" i="2"/>
  <c r="L873" i="2"/>
  <c r="L872" i="2"/>
  <c r="L323" i="2"/>
  <c r="L5" i="2"/>
  <c r="L662" i="2"/>
  <c r="L164" i="2"/>
  <c r="L180" i="2"/>
  <c r="L363" i="2"/>
  <c r="L172" i="2"/>
  <c r="L783" i="2"/>
  <c r="L556" i="2"/>
  <c r="L539" i="2"/>
  <c r="L267" i="2"/>
  <c r="L545" i="2"/>
  <c r="L175" i="2"/>
  <c r="L142" i="2"/>
  <c r="L685" i="2"/>
  <c r="L902" i="2"/>
  <c r="L410" i="2"/>
  <c r="L162" i="2"/>
  <c r="L910" i="2"/>
  <c r="L907" i="2"/>
  <c r="L637" i="2"/>
  <c r="O170" i="2"/>
  <c r="L372" i="2"/>
  <c r="L420" i="2"/>
  <c r="L218" i="2"/>
  <c r="O612" i="2"/>
  <c r="L263" i="2"/>
  <c r="L22" i="2"/>
  <c r="L739" i="2"/>
  <c r="L758" i="2"/>
  <c r="L335" i="2"/>
  <c r="L194" i="2"/>
  <c r="O843" i="2"/>
  <c r="L911" i="2"/>
  <c r="L920" i="2"/>
  <c r="L908" i="2"/>
  <c r="L295" i="2"/>
  <c r="L802" i="2"/>
  <c r="L656" i="2"/>
  <c r="L816" i="2"/>
  <c r="O480" i="2"/>
  <c r="L108" i="2"/>
  <c r="L90" i="2"/>
  <c r="L537" i="2"/>
  <c r="L413" i="2"/>
  <c r="L115" i="2"/>
  <c r="L664" i="2"/>
  <c r="L603" i="2"/>
  <c r="L509" i="2"/>
  <c r="L152" i="2"/>
  <c r="O40" i="2"/>
  <c r="L702" i="2"/>
  <c r="O702" i="2" s="1"/>
  <c r="L755" i="2"/>
  <c r="L477" i="2"/>
  <c r="L248" i="2"/>
  <c r="L77" i="2"/>
  <c r="L700" i="2"/>
  <c r="L241" i="2"/>
  <c r="L842" i="2"/>
  <c r="L769" i="2"/>
  <c r="L669" i="2"/>
  <c r="L592" i="2"/>
  <c r="L821" i="2"/>
  <c r="L443" i="2"/>
  <c r="O235" i="2"/>
  <c r="L891" i="2"/>
  <c r="O519" i="2"/>
  <c r="L258" i="2"/>
  <c r="L109" i="2"/>
  <c r="L720" i="2"/>
  <c r="O137" i="2"/>
  <c r="L733" i="2"/>
  <c r="L905" i="2"/>
  <c r="L601" i="2"/>
  <c r="L454" i="2"/>
  <c r="L336" i="2"/>
  <c r="L428" i="2"/>
  <c r="L547" i="2"/>
  <c r="L534" i="2"/>
  <c r="L748" i="2"/>
  <c r="L468" i="2"/>
  <c r="L224" i="2"/>
  <c r="L362" i="2"/>
  <c r="L29" i="2"/>
  <c r="O745" i="2"/>
  <c r="O288" i="2"/>
  <c r="O527" i="2"/>
  <c r="O665" i="2"/>
  <c r="O657" i="2"/>
  <c r="O616" i="2"/>
  <c r="O548" i="2"/>
  <c r="O466" i="2"/>
  <c r="O17" i="2"/>
  <c r="O236" i="2"/>
  <c r="O894" i="2"/>
  <c r="O110" i="2"/>
  <c r="O159" i="2"/>
  <c r="O57" i="2"/>
  <c r="O80" i="2"/>
  <c r="O107" i="2"/>
  <c r="O909" i="2"/>
  <c r="O488" i="2"/>
  <c r="O439" i="2"/>
  <c r="O552" i="2"/>
  <c r="O440" i="2"/>
  <c r="O704" i="2"/>
  <c r="O490" i="2"/>
  <c r="O550" i="2"/>
  <c r="O836" i="2"/>
  <c r="O732" i="2"/>
  <c r="O52" i="2"/>
  <c r="O35" i="2"/>
  <c r="O538" i="2"/>
  <c r="O880" i="2"/>
  <c r="O39" i="2"/>
  <c r="O223" i="2"/>
  <c r="O289" i="2"/>
  <c r="O533" i="2"/>
  <c r="O388" i="2"/>
  <c r="O4" i="2"/>
  <c r="O667" i="2"/>
  <c r="O99" i="2"/>
  <c r="O113" i="2"/>
  <c r="O743" i="2"/>
  <c r="O425" i="2"/>
  <c r="O460" i="2"/>
  <c r="O478" i="2"/>
  <c r="O895" i="2"/>
  <c r="O563" i="2"/>
  <c r="O847" i="2"/>
  <c r="O543" i="2"/>
  <c r="O444" i="2"/>
  <c r="O632" i="2"/>
  <c r="O564" i="2"/>
  <c r="O148" i="2"/>
  <c r="O143" i="2"/>
  <c r="O831" i="2"/>
  <c r="O36" i="2"/>
  <c r="O673" i="2"/>
  <c r="O729" i="2"/>
  <c r="O285" i="2"/>
  <c r="O234" i="2"/>
  <c r="O726" i="2"/>
  <c r="O899" i="2"/>
  <c r="O757" i="2"/>
  <c r="O351" i="2"/>
  <c r="O706" i="2"/>
  <c r="O165" i="2"/>
  <c r="O217" i="2"/>
  <c r="O412" i="2"/>
  <c r="O502" i="2"/>
  <c r="O303" i="2"/>
  <c r="O58" i="2"/>
  <c r="O436" i="2"/>
  <c r="O897" i="2"/>
  <c r="O482" i="2"/>
  <c r="O868" i="2"/>
  <c r="O754" i="2"/>
  <c r="O411" i="2"/>
  <c r="O406" i="2"/>
  <c r="O259" i="2"/>
  <c r="O558" i="2"/>
  <c r="O680" i="2"/>
  <c r="O119" i="2"/>
  <c r="O395" i="2"/>
  <c r="O876" i="2"/>
  <c r="O663" i="2"/>
  <c r="O660" i="2"/>
  <c r="O588" i="2"/>
  <c r="O623" i="2"/>
  <c r="O753" i="2"/>
  <c r="O741" i="2"/>
  <c r="O766" i="2"/>
  <c r="O135" i="2"/>
  <c r="O130" i="2"/>
  <c r="O151" i="2"/>
  <c r="O423" i="2"/>
  <c r="O703" i="2"/>
  <c r="O349" i="2"/>
  <c r="O635" i="2"/>
  <c r="O91" i="2"/>
  <c r="O116" i="2"/>
  <c r="O294" i="2"/>
  <c r="O304" i="2"/>
  <c r="O179" i="2"/>
  <c r="O677" i="2"/>
  <c r="O668" i="2"/>
  <c r="O520" i="2"/>
  <c r="O610" i="2"/>
  <c r="O522" i="2"/>
  <c r="O448" i="2"/>
  <c r="O93" i="2"/>
  <c r="O15" i="2"/>
  <c r="O136" i="2"/>
  <c r="O684" i="2"/>
  <c r="O471" i="2"/>
  <c r="O387" i="2"/>
  <c r="O575" i="2"/>
  <c r="O884" i="2"/>
  <c r="O484" i="2"/>
  <c r="O593" i="2"/>
  <c r="O724" i="2"/>
  <c r="O334" i="2"/>
  <c r="O844" i="2"/>
  <c r="O70" i="2"/>
  <c r="O139" i="2"/>
  <c r="O296" i="2"/>
  <c r="O173" i="2"/>
  <c r="O280" i="2"/>
  <c r="O61" i="2"/>
  <c r="O260" i="2"/>
  <c r="O68" i="2"/>
  <c r="O442" i="2"/>
  <c r="O852" i="2"/>
  <c r="O445" i="2"/>
  <c r="O508" i="2"/>
  <c r="O398" i="2"/>
  <c r="O569" i="2"/>
  <c r="O206" i="2"/>
  <c r="O874" i="2"/>
  <c r="O781" i="2"/>
  <c r="O117" i="2"/>
  <c r="O48" i="2"/>
  <c r="O273" i="2"/>
  <c r="O229" i="2"/>
  <c r="O883" i="2"/>
  <c r="O88" i="2"/>
  <c r="O646" i="2"/>
  <c r="O523" i="2"/>
  <c r="O886" i="2"/>
  <c r="O330" i="2"/>
  <c r="O546" i="2"/>
  <c r="O756" i="2"/>
  <c r="O608" i="2"/>
  <c r="O344" i="2"/>
  <c r="O838" i="2"/>
  <c r="O483" i="2"/>
  <c r="O759" i="2"/>
  <c r="O102" i="2"/>
  <c r="O74" i="2"/>
  <c r="O231" i="2"/>
  <c r="O32" i="2"/>
  <c r="O125" i="2"/>
  <c r="O275" i="2"/>
  <c r="O187" i="2"/>
  <c r="O33" i="2"/>
  <c r="O621" i="2"/>
  <c r="O570" i="2"/>
  <c r="O763" i="2"/>
  <c r="O818" i="2"/>
  <c r="O655" i="2"/>
  <c r="O123" i="2"/>
  <c r="O163" i="2"/>
  <c r="O101" i="2"/>
  <c r="O271" i="2"/>
  <c r="O161" i="2"/>
  <c r="O712" i="2"/>
  <c r="O768" i="2"/>
  <c r="O652" i="2"/>
  <c r="O279" i="2"/>
  <c r="O242" i="2"/>
  <c r="O554" i="2"/>
  <c r="O219" i="2"/>
  <c r="O718" i="2"/>
  <c r="O582" i="2"/>
  <c r="O65" i="2"/>
  <c r="O168" i="2"/>
  <c r="O27" i="2"/>
  <c r="O291" i="2"/>
  <c r="O514" i="2"/>
  <c r="O786" i="2"/>
  <c r="O494" i="2"/>
  <c r="O604" i="2"/>
  <c r="O841" i="2"/>
  <c r="O493" i="2"/>
  <c r="O772" i="2"/>
  <c r="O340" i="2"/>
  <c r="O824" i="2"/>
  <c r="O257" i="2"/>
  <c r="O862" i="2"/>
  <c r="O845" i="2"/>
  <c r="O141" i="2"/>
  <c r="O20" i="2"/>
  <c r="O47" i="2"/>
  <c r="O366" i="2"/>
  <c r="O84" i="2"/>
  <c r="O167" i="2"/>
  <c r="O132" i="2"/>
  <c r="O715" i="2"/>
  <c r="O512" i="2"/>
  <c r="O209" i="2"/>
  <c r="O195" i="2"/>
  <c r="O722" i="2"/>
  <c r="O532" i="2"/>
  <c r="O602" i="2"/>
  <c r="O829" i="2"/>
  <c r="O810" i="2"/>
  <c r="O774" i="2"/>
  <c r="O18" i="2"/>
  <c r="O81" i="2"/>
  <c r="O30" i="2"/>
  <c r="O263" i="2" l="1"/>
  <c r="O504" i="2"/>
  <c r="O709" i="2"/>
  <c r="O807" i="2"/>
  <c r="O811" i="2"/>
  <c r="O678" i="2"/>
  <c r="O534" i="2"/>
  <c r="O241" i="2"/>
  <c r="O115" i="2"/>
  <c r="O908" i="2"/>
  <c r="O902" i="2"/>
  <c r="O164" i="2"/>
  <c r="O731" i="2"/>
  <c r="O855" i="2"/>
  <c r="O315" i="2"/>
  <c r="O750" i="2"/>
  <c r="O688" i="2"/>
  <c r="O615" i="2"/>
  <c r="O776" i="2"/>
  <c r="O63" i="2"/>
  <c r="O641" i="2"/>
  <c r="O764" i="2"/>
  <c r="O624" i="2"/>
  <c r="O378" i="2"/>
  <c r="O585" i="2"/>
  <c r="O71" i="2"/>
  <c r="O37" i="2"/>
  <c r="O477" i="2"/>
  <c r="O717" i="2"/>
  <c r="O748" i="2"/>
  <c r="O410" i="2"/>
  <c r="O66" i="2"/>
  <c r="O791" i="2"/>
  <c r="O479" i="2"/>
  <c r="O547" i="2"/>
  <c r="O700" i="2"/>
  <c r="O413" i="2"/>
  <c r="O920" i="2"/>
  <c r="O218" i="2"/>
  <c r="O685" i="2"/>
  <c r="O662" i="2"/>
  <c r="O864" i="2"/>
  <c r="O501" i="2"/>
  <c r="O778" i="2"/>
  <c r="O192" i="2"/>
  <c r="O277" i="2"/>
  <c r="O50" i="2"/>
  <c r="O124" i="2"/>
  <c r="O284" i="2"/>
  <c r="O535" i="2"/>
  <c r="O524" i="2"/>
  <c r="O140" i="2"/>
  <c r="O784" i="2"/>
  <c r="O396" i="2"/>
  <c r="O295" i="2"/>
  <c r="O384" i="2"/>
  <c r="O428" i="2"/>
  <c r="O891" i="2"/>
  <c r="O77" i="2"/>
  <c r="O537" i="2"/>
  <c r="O911" i="2"/>
  <c r="O142" i="2"/>
  <c r="O5" i="2"/>
  <c r="O237" i="2"/>
  <c r="O827" i="2"/>
  <c r="O833" i="2"/>
  <c r="O792" i="2"/>
  <c r="O403" i="2"/>
  <c r="O583" i="2"/>
  <c r="O181" i="2"/>
  <c r="O634" i="2"/>
  <c r="O21" i="2"/>
  <c r="O785" i="2"/>
  <c r="O823" i="2"/>
  <c r="O361" i="2"/>
  <c r="O83" i="2"/>
  <c r="O789" i="2"/>
  <c r="O686" i="2"/>
  <c r="O226" i="2"/>
  <c r="O336" i="2"/>
  <c r="O248" i="2"/>
  <c r="O420" i="2"/>
  <c r="O175" i="2"/>
  <c r="O323" i="2"/>
  <c r="O292" i="2"/>
  <c r="O922" i="2"/>
  <c r="O434" i="2"/>
  <c r="O53" i="2"/>
  <c r="O350" i="2"/>
  <c r="O674" i="2"/>
  <c r="O274" i="2"/>
  <c r="O857" i="2"/>
  <c r="O169" i="2"/>
  <c r="O589" i="2"/>
  <c r="O579" i="2"/>
  <c r="O258" i="2"/>
  <c r="O664" i="2"/>
  <c r="O180" i="2"/>
  <c r="O202" i="2"/>
  <c r="O454" i="2"/>
  <c r="O443" i="2"/>
  <c r="O90" i="2"/>
  <c r="O372" i="2"/>
  <c r="O545" i="2"/>
  <c r="O872" i="2"/>
  <c r="O559" i="2"/>
  <c r="O431" i="2"/>
  <c r="O913" i="2"/>
  <c r="O10" i="2"/>
  <c r="O417" i="2"/>
  <c r="O59" i="2"/>
  <c r="O495" i="2"/>
  <c r="O128" i="2"/>
  <c r="O461" i="2"/>
  <c r="O76" i="2"/>
  <c r="O252" i="2"/>
  <c r="O882" i="2"/>
  <c r="O129" i="2"/>
  <c r="O711" i="2"/>
  <c r="O896" i="2"/>
  <c r="O470" i="2"/>
  <c r="O767" i="2"/>
  <c r="O856" i="2"/>
  <c r="O269" i="2"/>
  <c r="O109" i="2"/>
  <c r="O821" i="2"/>
  <c r="O755" i="2"/>
  <c r="O108" i="2"/>
  <c r="O267" i="2"/>
  <c r="O725" i="2"/>
  <c r="O742" i="2"/>
  <c r="O825" i="2"/>
  <c r="O204" i="2"/>
  <c r="O877" i="2"/>
  <c r="O475" i="2"/>
  <c r="O391" i="2"/>
  <c r="O839" i="2"/>
  <c r="O795" i="2"/>
  <c r="O121" i="2"/>
  <c r="O389" i="2"/>
  <c r="O613" i="2"/>
  <c r="O601" i="2"/>
  <c r="O873" i="2"/>
  <c r="O29" i="2"/>
  <c r="O905" i="2"/>
  <c r="O194" i="2"/>
  <c r="O539" i="2"/>
  <c r="O671" i="2"/>
  <c r="O305" i="2"/>
  <c r="O893" i="2"/>
  <c r="O185" i="2"/>
  <c r="O644" i="2"/>
  <c r="O814" i="2"/>
  <c r="O666" i="2"/>
  <c r="O208" i="2"/>
  <c r="O885" i="2"/>
  <c r="O553" i="2"/>
  <c r="O773" i="2"/>
  <c r="O879" i="2"/>
  <c r="O437" i="2"/>
  <c r="O281" i="2"/>
  <c r="O200" i="2"/>
  <c r="O733" i="2"/>
  <c r="O592" i="2"/>
  <c r="O335" i="2"/>
  <c r="O637" i="2"/>
  <c r="O556" i="2"/>
  <c r="O228" i="2"/>
  <c r="O371" i="2"/>
  <c r="O869" i="2"/>
  <c r="O154" i="2"/>
  <c r="O690" i="2"/>
  <c r="O526" i="2"/>
  <c r="O737" i="2"/>
  <c r="O424" i="2"/>
  <c r="O695" i="2"/>
  <c r="O648" i="2"/>
  <c r="O721" i="2"/>
  <c r="O900" i="2"/>
  <c r="O842" i="2"/>
  <c r="O669" i="2"/>
  <c r="O152" i="2"/>
  <c r="O816" i="2"/>
  <c r="O758" i="2"/>
  <c r="O907" i="2"/>
  <c r="O783" i="2"/>
  <c r="O751" i="2"/>
  <c r="O230" i="2"/>
  <c r="O516" i="2"/>
  <c r="O576" i="2"/>
  <c r="O752" i="2"/>
  <c r="O160" i="2"/>
  <c r="O196" i="2"/>
  <c r="O605" i="2"/>
  <c r="O591" i="2"/>
  <c r="O176" i="2"/>
  <c r="O865" i="2"/>
  <c r="O681" i="2"/>
  <c r="O904" i="2"/>
  <c r="O347" i="2"/>
  <c r="O619" i="2"/>
  <c r="O224" i="2"/>
  <c r="O769" i="2"/>
  <c r="O509" i="2"/>
  <c r="O739" i="2"/>
  <c r="O910" i="2"/>
  <c r="O172" i="2"/>
  <c r="O835" i="2"/>
  <c r="O530" i="2"/>
  <c r="O924" i="2"/>
  <c r="O407" i="2"/>
  <c r="O636" i="2"/>
  <c r="O329" i="2"/>
  <c r="O308" i="2"/>
  <c r="O205" i="2"/>
  <c r="O596" i="2"/>
  <c r="O357" i="2"/>
  <c r="O779" i="2"/>
  <c r="O889" i="2"/>
  <c r="O849" i="2"/>
  <c r="O348" i="2"/>
  <c r="O656" i="2"/>
  <c r="O465" i="2"/>
  <c r="O362" i="2"/>
  <c r="O468" i="2"/>
  <c r="O720" i="2"/>
  <c r="O603" i="2"/>
  <c r="O802" i="2"/>
  <c r="O22" i="2"/>
  <c r="O162" i="2"/>
  <c r="O363" i="2"/>
  <c r="O919" i="2"/>
  <c r="O728" i="2"/>
  <c r="O432" i="2"/>
  <c r="O26" i="2"/>
  <c r="O744" i="2"/>
  <c r="O453" i="2"/>
  <c r="O319" i="2"/>
  <c r="O75" i="2"/>
  <c r="O302" i="2"/>
  <c r="O183" i="2"/>
  <c r="O797" i="2"/>
  <c r="O225" i="2"/>
  <c r="O286" i="2"/>
  <c r="O2" i="2"/>
  <c r="R2" i="2" s="1" a="1"/>
  <c r="R2" i="2" s="1"/>
  <c r="R4" i="2" l="1" a="1"/>
  <c r="R4" i="2" s="1"/>
  <c r="R5" i="2" a="1"/>
  <c r="R5" i="2" s="1"/>
  <c r="R10" i="2" a="1"/>
  <c r="R10" i="2" s="1"/>
  <c r="R8" i="2" a="1"/>
  <c r="R8" i="2" s="1"/>
  <c r="R9" i="2" a="1"/>
  <c r="R9" i="2" s="1"/>
  <c r="R7" i="2" a="1"/>
  <c r="R7" i="2" s="1"/>
  <c r="R11" i="2" a="1"/>
  <c r="R11" i="2" s="1"/>
  <c r="R6" i="2" a="1"/>
  <c r="R6" i="2" s="1"/>
  <c r="R3" i="2" a="1"/>
  <c r="R3" i="2" s="1"/>
  <c r="R13" i="2" s="1"/>
  <c r="R1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<sst xmlns="http://schemas.openxmlformats.org/spreadsheetml/2006/main" count="947" uniqueCount="107">
  <si>
    <t>company</t>
  </si>
  <si>
    <t>year</t>
  </si>
  <si>
    <t>number_of_customers</t>
  </si>
  <si>
    <t>customers_10_years_prior</t>
  </si>
  <si>
    <t>delivery_volume</t>
  </si>
  <si>
    <t>annual_peak_demand</t>
  </si>
  <si>
    <t>oma_index_level</t>
  </si>
  <si>
    <t>oma</t>
  </si>
  <si>
    <t>Alectra Utilities Corporation</t>
  </si>
  <si>
    <t>Algoma Power Inc.</t>
  </si>
  <si>
    <t>Atikokan Hydro Inc.</t>
  </si>
  <si>
    <t>Bluewater Power Distribution Corporation</t>
  </si>
  <si>
    <t>Brant County Power Inc.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</si>
  <si>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</si>
  <si>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</si>
  <si>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</si>
  <si>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</si>
  <si>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</si>
  <si>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</si>
  <si>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 Corp.</t>
  </si>
  <si>
    <t>Collus PowerStream Corp.</t>
  </si>
  <si>
    <t>Cooperative Hydro Embrun Inc.</t>
  </si>
  <si>
    <t>E.L.K. Energy Inc.</t>
  </si>
  <si>
    <t>EnWin Utilities Ltd.</t>
  </si>
  <si>
    <t xml:space="preserve">Energy+ Inc. </t>
  </si>
  <si>
    <t>Enersource Hydro Mississauga Inc.</t>
  </si>
  <si>
    <t>Enersource Hydro Mississausage Inc.</t>
  </si>
  <si>
    <t>Entegrus Power Lines Inc.</t>
  </si>
  <si>
    <t>Entegrus Powerlines Inc.</t>
  </si>
  <si>
    <t>Erie Thames Power Lines Corporation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</si>
  <si>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</si>
  <si>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</si>
  <si>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</si>
  <si>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</si>
  <si>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</si>
  <si>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GRIMSBY POWER INCORPORATED</t>
  </si>
  <si>
    <t>Greater Sudbury Hydro Inc.</t>
  </si>
  <si>
    <t>Grimsby Power Inc</t>
  </si>
  <si>
    <t>Guelph Hydro Electric Systems Inc.</t>
  </si>
  <si>
    <t>Haldimand County Hydro Inc.</t>
  </si>
  <si>
    <t>Halton Hills Hydro Inc.</t>
  </si>
  <si>
    <t>Hearst Power Distribution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</si>
  <si>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</si>
  <si>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</si>
  <si>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</si>
  <si>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</si>
  <si>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</si>
  <si>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</si>
  <si>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</si>
  <si>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InnPower Corporation</t>
  </si>
  <si>
    <t>Innisfil Hydro Distribution Systems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</si>
  <si>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</si>
  <si>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</si>
  <si>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</si>
  <si>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</si>
  <si>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</si>
  <si>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</si>
  <si>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</si>
  <si>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</si>
  <si>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</si>
  <si>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</si>
  <si>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</si>
  <si>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Norfolk Power Distribution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</si>
  <si>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</si>
  <si>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</si>
  <si>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</si>
  <si>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</si>
  <si>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</si>
  <si>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</si>
  <si>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</si>
  <si>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PUC Distribution Inc.</t>
  </si>
  <si>
    <t>Parry Sound Power Corporation</t>
  </si>
  <si>
    <t>Peterborough Distribution Inc.</t>
  </si>
  <si>
    <t>Peterborough Distribution Incorporated</t>
  </si>
  <si>
    <t>PowerStream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</si>
  <si>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</si>
  <si>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</si>
  <si>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</si>
  <si>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</si>
  <si>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</si>
  <si>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</si>
  <si>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 Electric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</si>
  <si>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</si>
  <si>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</si>
  <si>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</si>
  <si>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</si>
  <si>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</si>
  <si>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</si>
  <si>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</si>
  <si>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</si>
  <si>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</si>
  <si>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</si>
  <si>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om_stock</t>
  </si>
  <si>
    <t>z_index</t>
  </si>
  <si>
    <t>z_gr</t>
  </si>
  <si>
    <t>cust_weight_rev</t>
  </si>
  <si>
    <t>cap_weight_rev</t>
  </si>
  <si>
    <t>vol_weight_rev</t>
  </si>
  <si>
    <t>Weights</t>
  </si>
  <si>
    <t>y_index_rw</t>
  </si>
  <si>
    <t>y_gr_rw</t>
  </si>
  <si>
    <t>Avg</t>
  </si>
  <si>
    <t>Avg omitting 2020</t>
  </si>
  <si>
    <t>Industry OM&amp;A 
PFP Growth</t>
  </si>
  <si>
    <t>Weights obtained from response to 1-Staff-10.</t>
  </si>
  <si>
    <t>pfp_rw</t>
  </si>
  <si>
    <t xml:space="preserve">Raw input data from OEB's annual benchmarking files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</si>
</sst>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073763237403485E-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4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0" fillId="0" borderId="7" xfId="0" applyBorder="1"/>
    <xf numFmtId="0" fontId="0" fillId="3" borderId="7" xfId="0" applyFill="1" applyBorder="1"/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165" fontId="0" fillId="0" borderId="7" xfId="2" applyNumberFormat="1" applyFont="1" applyFill="1" applyBorder="1" applyAlignment="1">
      <alignment horizontal="center"/>
    </xf>
    <xf numFmtId="165" fontId="0" fillId="3" borderId="7" xfId="2" applyNumberFormat="1" applyFont="1" applyFill="1" applyBorder="1" applyAlignment="1">
      <alignment horizontal="center"/>
    </xf>
    <xf numFmtId="43" fontId="0" fillId="0" borderId="7" xfId="2" applyFont="1" applyFill="1" applyBorder="1" applyAlignment="1">
      <alignment horizontal="center"/>
    </xf>
    <xf numFmtId="43" fontId="0" fillId="3" borderId="7" xfId="2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10" fontId="2" fillId="0" borderId="6" xfId="1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0FA0-4721-4388-8D3D-B9BCA757E9F3}">
  <dimension ref="A1:R925"/>
  <sheetViews>
    <sheetView showGridLines="0" tabSelected="1" workbookViewId="0"/>
  </sheetViews>
  <sheetFormatPr defaultRowHeight="14.5" x14ac:dyDescent="0.35"/>
  <cols>
    <col min="1" max="1" width="41" bestFit="1" customWidth="1"/>
    <col min="2" max="2" width="4.81640625" bestFit="1" customWidth="1"/>
    <col min="3" max="3" width="20.36328125" customWidth="1"/>
    <col min="4" max="4" width="22.26953125" bestFit="1" customWidth="1"/>
    <col min="5" max="5" width="14.81640625" bestFit="1" customWidth="1"/>
    <col min="6" max="6" width="19.81640625" customWidth="1"/>
    <col min="7" max="7" width="15.08984375" customWidth="1"/>
    <col min="8" max="8" width="12.1796875" bestFit="1" customWidth="1"/>
    <col min="9" max="9" width="5.54296875" customWidth="1"/>
    <col min="10" max="10" width="10.1796875" bestFit="1" customWidth="1"/>
    <col min="11" max="11" width="7.6328125" customWidth="1"/>
    <col min="12" max="12" width="6.26953125" bestFit="1" customWidth="1"/>
    <col min="13" max="13" width="10.54296875" customWidth="1"/>
    <col min="14" max="14" width="6.81640625" bestFit="1" customWidth="1"/>
    <col min="15" max="15" width="6.26953125" bestFit="1" customWidth="1"/>
    <col min="17" max="17" width="16.26953125" bestFit="1" customWidth="1"/>
    <col min="18" max="18" width="19.7265625" bestFit="1" customWidth="1"/>
  </cols>
  <sheetData>
    <row r="1" spans="1:18" ht="29" x14ac:dyDescent="0.35">
      <c r="A1" s="23" t="str" cm="1">
        <f t="array" ref="A1:H925">Data!A1:H925</f>
        <v>company</v>
      </c>
      <c r="B1" s="23" t="str">
        <v>year</v>
      </c>
      <c r="C1" s="23" t="str">
        <v>number_of_customers</v>
      </c>
      <c r="D1" s="23" t="str">
        <v>customers_10_years_prior</v>
      </c>
      <c r="E1" s="23" t="str">
        <v>delivery_volume</v>
      </c>
      <c r="F1" s="23" t="str">
        <v>annual_peak_demand</v>
      </c>
      <c r="G1" s="23" t="str">
        <v>oma_index_level</v>
      </c>
      <c r="H1" s="23" t="str">
        <v>oma</v>
      </c>
      <c r="J1" s="23" t="s">
        <v>92</v>
      </c>
      <c r="K1" s="23" t="s">
        <v>93</v>
      </c>
      <c r="L1" s="23" t="s">
        <v>94</v>
      </c>
      <c r="M1" s="23" t="s">
        <v>99</v>
      </c>
      <c r="N1" s="23" t="s">
        <v>100</v>
      </c>
      <c r="O1" s="23" t="s">
        <v>105</v>
      </c>
      <c r="Q1" s="3"/>
      <c r="R1" s="12" t="s">
        <v>103</v>
      </c>
    </row>
    <row r="2" spans="1:18" x14ac:dyDescent="0.35">
      <c r="A2" s="15" t="str">
        <v>Alectra Utilities Corporation</v>
      </c>
      <c r="B2" s="17">
        <v>2023</v>
      </c>
      <c r="C2" s="19">
        <v>1082647</v>
      </c>
      <c r="D2" s="19">
        <v>983572</v>
      </c>
      <c r="E2" s="19">
        <v>26593222139.993999</v>
      </c>
      <c r="F2" s="19">
        <v>5256976</v>
      </c>
      <c r="G2" s="19">
        <v>179.18668522499999</v>
      </c>
      <c r="H2" s="19">
        <v>275740714.66399997</v>
      </c>
      <c r="J2" s="19">
        <f>IFERROR(IF(H2/G2 = 0, "", H2/G2), "")</f>
        <v>1538846.0047562108</v>
      </c>
      <c r="K2" s="21" cm="1">
        <f t="array" ref="K2">IFERROR(EXP(LN(J2) - AVERAGE(IF(ISNUMBER(J:J), LN(J:J)))), "")</f>
        <v>31.028218751219867</v>
      </c>
      <c r="L2" s="21">
        <f t="shared" ref="L2:L65" si="0">IFERROR(IF(A3=A2, LN(K2) - LN(K3), NA()), "")</f>
        <v>-8.7427453384911757E-3</v>
      </c>
      <c r="M2" s="21" cm="1">
        <f t="array" ref="M2">IFERROR(EXP(
 (IF(C2&gt;0,LN(C2),"") - AVERAGE(IF($C$2:$C$1000&gt;0,LN($C$2:$C$1000),"")))*Assumptions!B$2 +
 (IF(F2&gt;0,LN(F2),"") - AVERAGE(IF($F$2:$F$1000&gt;0,LN($F$2:$F$1000),"")))*Assumptions!B$3 +
 (IF(E2&gt;0,LN(E2),"") - AVERAGE(IF($E$2:$E$1000&gt;0,LN($E$2:$E$1000),"")))*Assumptions!B$4
), "")</f>
        <v>52.692673240502721</v>
      </c>
      <c r="N2" s="21">
        <f t="shared" ref="N2:N65" si="1">IFERROR(IF(A3=A2, LN(M2) - LN(M3), ""), "")</f>
        <v>-4.0486209795780326E-3</v>
      </c>
      <c r="O2" s="21">
        <f t="shared" ref="O2:O65" si="2">IFERROR(N2-L2, "")</f>
        <v>4.6941243589131432E-3</v>
      </c>
      <c r="Q2" s="4">
        <v>2023</v>
      </c>
      <c r="R2" s="13" cm="1">
        <f t="array" ref="R2">SUM(_xlfn._xlws.FILTER(O:O, (B:B=Q2)*(ISNUMBER(O:O))*(ISNUMBER(C:C)))*(_xlfn._xlws.FILTER(C:C, (B:B=Q2)*(ISNUMBER(O:O))*(ISNUMBER(C:C))))) /
 SUM(_xlfn._xlws.FILTER(C:C, (B:B=Q2)*(ISNUMBER(O:O))*(ISNUMBER(C:C))))</f>
        <v>-1.3374569892776593E-2</v>
      </c>
    </row>
    <row r="3" spans="1:18" x14ac:dyDescent="0.35">
      <c r="A3" s="16" t="str">
        <v>Alectra Utilities Corporation</v>
      </c>
      <c r="B3" s="18">
        <v>2022</v>
      </c>
      <c r="C3" s="20">
        <v>1076538</v>
      </c>
      <c r="D3" s="20">
        <v>968622</v>
      </c>
      <c r="E3" s="20">
        <v>26838884009</v>
      </c>
      <c r="F3" s="20">
        <v>5406754</v>
      </c>
      <c r="G3" s="20">
        <v>172.89357908547001</v>
      </c>
      <c r="H3" s="20">
        <v>268392856.25999999</v>
      </c>
      <c r="J3" s="20">
        <f t="shared" ref="J3:J66" si="3">IFERROR(IF(H3/G3 = 0, "", H3/G3), "")</f>
        <v>1552358.7265627712</v>
      </c>
      <c r="K3" s="22" cm="1">
        <f t="array" ref="K3">IFERROR(EXP(LN(J3) - AVERAGE(IF(ISNUMBER(J:J), LN(J:J)))), "")</f>
        <v>31.300679859636485</v>
      </c>
      <c r="L3" s="22">
        <f t="shared" si="0"/>
        <v>2.9419917561044784E-2</v>
      </c>
      <c r="M3" s="22" cm="1">
        <f t="array" ref="M3">IFERROR(EXP(
 (IF(C3&gt;0,LN(C3),"") - AVERAGE(IF($C$2:$C$1000&gt;0,LN($C$2:$C$1000),"")))*Assumptions!B$2 +
 (IF(F3&gt;0,LN(F3),"") - AVERAGE(IF($F$2:$F$1000&gt;0,LN($F$2:$F$1000),"")))*Assumptions!B$3 +
 (IF(E3&gt;0,LN(E3),"") - AVERAGE(IF($E$2:$E$1000&gt;0,LN($E$2:$E$1000),"")))*Assumptions!B$4
), "")</f>
        <v>52.906438337791919</v>
      </c>
      <c r="N3" s="22">
        <f t="shared" si="1"/>
        <v>1.2934934242625484E-2</v>
      </c>
      <c r="O3" s="22">
        <f t="shared" si="2"/>
        <v>-1.64849833184193E-2</v>
      </c>
      <c r="Q3" s="4">
        <v>2022</v>
      </c>
      <c r="R3" s="13" cm="1">
        <f t="array" ref="R3">SUM(_xlfn._xlws.FILTER(O:O, (B:B=Q3)*(ISNUMBER(O:O))*(ISNUMBER(C:C)))*(_xlfn._xlws.FILTER(C:C, (B:B=Q3)*(ISNUMBER(O:O))*(ISNUMBER(C:C))))) /
 SUM(_xlfn._xlws.FILTER(C:C, (B:B=Q3)*(ISNUMBER(O:O))*(ISNUMBER(C:C))))</f>
        <v>-2.868398462367474E-2</v>
      </c>
    </row>
    <row r="4" spans="1:18" x14ac:dyDescent="0.35">
      <c r="A4" s="15" t="str">
        <v>Alectra Utilities Corporation</v>
      </c>
      <c r="B4" s="17">
        <v>2021</v>
      </c>
      <c r="C4" s="19">
        <v>1069684</v>
      </c>
      <c r="D4" s="19">
        <v>952416</v>
      </c>
      <c r="E4" s="19">
        <v>26250041758</v>
      </c>
      <c r="F4" s="19">
        <v>5262425</v>
      </c>
      <c r="G4" s="19">
        <v>166.29808998134999</v>
      </c>
      <c r="H4" s="19">
        <v>250670045.97999999</v>
      </c>
      <c r="J4" s="19">
        <f t="shared" si="3"/>
        <v>1507353.7285251571</v>
      </c>
      <c r="K4" s="21" cm="1">
        <f t="array" ref="K4">IFERROR(EXP(LN(J4) - AVERAGE(IF(ISNUMBER(J:J), LN(J:J)))), "")</f>
        <v>30.39323043344746</v>
      </c>
      <c r="L4" s="21">
        <f t="shared" si="0"/>
        <v>-1.6034207830262659E-2</v>
      </c>
      <c r="M4" s="21" cm="1">
        <f t="array" ref="M4">IFERROR(EXP(
 (IF(C4&gt;0,LN(C4),"") - AVERAGE(IF($C$2:$C$1000&gt;0,LN($C$2:$C$1000),"")))*Assumptions!B$2 +
 (IF(F4&gt;0,LN(F4),"") - AVERAGE(IF($F$2:$F$1000&gt;0,LN($F$2:$F$1000),"")))*Assumptions!B$3 +
 (IF(E4&gt;0,LN(E4),"") - AVERAGE(IF($E$2:$E$1000&gt;0,LN($E$2:$E$1000),"")))*Assumptions!B$4
), "")</f>
        <v>52.226503970149928</v>
      </c>
      <c r="N4" s="21">
        <f t="shared" si="1"/>
        <v>-9.9060218192925653E-3</v>
      </c>
      <c r="O4" s="21">
        <f t="shared" si="2"/>
        <v>6.1281860109700936E-3</v>
      </c>
      <c r="Q4" s="4">
        <v>2021</v>
      </c>
      <c r="R4" s="13" cm="1">
        <f t="array" ref="R4">SUM(_xlfn._xlws.FILTER(O:O, (B:B=Q4)*(ISNUMBER(O:O))*(ISNUMBER(C:C)))*(_xlfn._xlws.FILTER(C:C, (B:B=Q4)*(ISNUMBER(O:O))*(ISNUMBER(C:C))))) /
 SUM(_xlfn._xlws.FILTER(C:C, (B:B=Q4)*(ISNUMBER(O:O))*(ISNUMBER(C:C))))</f>
        <v>4.9783924484160689E-3</v>
      </c>
    </row>
    <row r="5" spans="1:18" x14ac:dyDescent="0.35">
      <c r="A5" s="16" t="str">
        <v>Alectra Utilities Corporation</v>
      </c>
      <c r="B5" s="18">
        <v>2020</v>
      </c>
      <c r="C5" s="20">
        <v>1062041</v>
      </c>
      <c r="D5" s="20">
        <v>937442</v>
      </c>
      <c r="E5" s="20">
        <v>26058068488.380001</v>
      </c>
      <c r="F5" s="20">
        <v>5597615</v>
      </c>
      <c r="G5" s="20">
        <v>160.83904158608999</v>
      </c>
      <c r="H5" s="20">
        <v>246360016.25</v>
      </c>
      <c r="J5" s="20">
        <f t="shared" si="3"/>
        <v>1531717.758453158</v>
      </c>
      <c r="K5" s="22" cm="1">
        <f t="array" ref="K5">IFERROR(EXP(LN(J5) - AVERAGE(IF(ISNUMBER(J:J), LN(J:J)))), "")</f>
        <v>30.884489758896969</v>
      </c>
      <c r="L5" s="22">
        <f t="shared" si="0"/>
        <v>-9.8825112433967632E-2</v>
      </c>
      <c r="M5" s="22" cm="1">
        <f t="array" ref="M5">IFERROR(EXP(
 (IF(C5&gt;0,LN(C5),"") - AVERAGE(IF($C$2:$C$1000&gt;0,LN($C$2:$C$1000),"")))*Assumptions!B$2 +
 (IF(F5&gt;0,LN(F5),"") - AVERAGE(IF($F$2:$F$1000&gt;0,LN($F$2:$F$1000),"")))*Assumptions!B$3 +
 (IF(E5&gt;0,LN(E5),"") - AVERAGE(IF($E$2:$E$1000&gt;0,LN($E$2:$E$1000),"")))*Assumptions!B$4
), "")</f>
        <v>52.746431814638292</v>
      </c>
      <c r="N5" s="22">
        <f t="shared" si="1"/>
        <v>3.3599224344405432E-2</v>
      </c>
      <c r="O5" s="22">
        <f t="shared" si="2"/>
        <v>0.13242433677837306</v>
      </c>
      <c r="Q5" s="4">
        <v>2020</v>
      </c>
      <c r="R5" s="13" cm="1">
        <f t="array" ref="R5">SUM(_xlfn._xlws.FILTER(O:O, (B:B=Q5)*(ISNUMBER(O:O))*(ISNUMBER(C:C)))*(_xlfn._xlws.FILTER(C:C, (B:B=Q5)*(ISNUMBER(O:O))*(ISNUMBER(C:C))))) /
 SUM(_xlfn._xlws.FILTER(C:C, (B:B=Q5)*(ISNUMBER(O:O))*(ISNUMBER(C:C))))</f>
        <v>8.3831300114696486E-2</v>
      </c>
    </row>
    <row r="6" spans="1:18" x14ac:dyDescent="0.35">
      <c r="A6" s="15" t="str">
        <v>Alectra Utilities Corporation</v>
      </c>
      <c r="B6" s="17">
        <v>2019</v>
      </c>
      <c r="C6" s="19">
        <v>1054614</v>
      </c>
      <c r="D6" s="19">
        <v>943450</v>
      </c>
      <c r="E6" s="19">
        <v>26328005697</v>
      </c>
      <c r="F6" s="19">
        <v>4962217</v>
      </c>
      <c r="G6" s="19">
        <v>152.32375585086001</v>
      </c>
      <c r="H6" s="19">
        <v>257552392.22999999</v>
      </c>
      <c r="J6" s="19">
        <f t="shared" si="3"/>
        <v>1690822.2279010059</v>
      </c>
      <c r="K6" s="21" cm="1">
        <f t="array" ref="K6">IFERROR(EXP(LN(J6) - AVERAGE(IF(ISNUMBER(J:J), LN(J:J)))), "")</f>
        <v>34.092561435378165</v>
      </c>
      <c r="L6" s="21">
        <f t="shared" si="0"/>
        <v>0.10213952121213232</v>
      </c>
      <c r="M6" s="21" cm="1">
        <f t="array" ref="M6">IFERROR(EXP(
 (IF(C6&gt;0,LN(C6),"") - AVERAGE(IF($C$2:$C$1000&gt;0,LN($C$2:$C$1000),"")))*Assumptions!B$2 +
 (IF(F6&gt;0,LN(F6),"") - AVERAGE(IF($F$2:$F$1000&gt;0,LN($F$2:$F$1000),"")))*Assumptions!B$3 +
 (IF(E6&gt;0,LN(E6),"") - AVERAGE(IF($E$2:$E$1000&gt;0,LN($E$2:$E$1000),"")))*Assumptions!B$4
), "")</f>
        <v>51.003634882959027</v>
      </c>
      <c r="N6" s="21">
        <f t="shared" si="1"/>
        <v>3.7673491467268061E-2</v>
      </c>
      <c r="O6" s="21">
        <f t="shared" si="2"/>
        <v>-6.4466029744864262E-2</v>
      </c>
      <c r="Q6" s="4">
        <v>2019</v>
      </c>
      <c r="R6" s="13" cm="1">
        <f t="array" ref="R6">SUM(_xlfn._xlws.FILTER(O:O, (B:B=Q6)*(ISNUMBER(O:O))*(ISNUMBER(C:C)))*(_xlfn._xlws.FILTER(C:C, (B:B=Q6)*(ISNUMBER(O:O))*(ISNUMBER(C:C))))) /
 SUM(_xlfn._xlws.FILTER(C:C, (B:B=Q6)*(ISNUMBER(O:O))*(ISNUMBER(C:C))))</f>
        <v>1.1840369151634811E-3</v>
      </c>
    </row>
    <row r="7" spans="1:18" x14ac:dyDescent="0.35">
      <c r="A7" s="16" t="str">
        <v>Alectra Utilities Corporation</v>
      </c>
      <c r="B7" s="18">
        <v>2018</v>
      </c>
      <c r="C7" s="20">
        <v>991103</v>
      </c>
      <c r="D7" s="20">
        <v>864662</v>
      </c>
      <c r="E7" s="20">
        <v>25280291057</v>
      </c>
      <c r="F7" s="20">
        <v>5106316</v>
      </c>
      <c r="G7" s="20">
        <v>148.58047570526</v>
      </c>
      <c r="H7" s="20">
        <v>226830297.59</v>
      </c>
      <c r="J7" s="20">
        <f t="shared" si="3"/>
        <v>1526649.4235754411</v>
      </c>
      <c r="K7" s="22" cm="1">
        <f t="array" ref="K7">IFERROR(EXP(LN(J7) - AVERAGE(IF(ISNUMBER(J:J), LN(J:J)))), "")</f>
        <v>30.78229538544818</v>
      </c>
      <c r="L7" s="22">
        <f t="shared" si="0"/>
        <v>-0.1346728381650788</v>
      </c>
      <c r="M7" s="22" cm="1">
        <f t="array" ref="M7">IFERROR(EXP(
 (IF(C7&gt;0,LN(C7),"") - AVERAGE(IF($C$2:$C$1000&gt;0,LN($C$2:$C$1000),"")))*Assumptions!B$2 +
 (IF(F7&gt;0,LN(F7),"") - AVERAGE(IF($F$2:$F$1000&gt;0,LN($F$2:$F$1000),"")))*Assumptions!B$3 +
 (IF(E7&gt;0,LN(E7),"") - AVERAGE(IF($E$2:$E$1000&gt;0,LN($E$2:$E$1000),"")))*Assumptions!B$4
), "")</f>
        <v>49.117894127966132</v>
      </c>
      <c r="N7" s="22">
        <f t="shared" si="1"/>
        <v>2.9369543417201882E-2</v>
      </c>
      <c r="O7" s="22">
        <f t="shared" si="2"/>
        <v>0.16404238158228068</v>
      </c>
      <c r="Q7" s="4">
        <v>2018</v>
      </c>
      <c r="R7" s="13" cm="1">
        <f t="array" ref="R7">SUM(_xlfn._xlws.FILTER(O:O, (B:B=Q7)*(ISNUMBER(O:O))*(ISNUMBER(C:C)))*(_xlfn._xlws.FILTER(C:C, (B:B=Q7)*(ISNUMBER(O:O))*(ISNUMBER(C:C))))) /
 SUM(_xlfn._xlws.FILTER(C:C, (B:B=Q7)*(ISNUMBER(O:O))*(ISNUMBER(C:C))))</f>
        <v>5.0094883254697499E-2</v>
      </c>
    </row>
    <row r="8" spans="1:18" x14ac:dyDescent="0.35">
      <c r="A8" s="15" t="str">
        <v>Alectra Utilities Corporation</v>
      </c>
      <c r="B8" s="17">
        <v>2017</v>
      </c>
      <c r="C8" s="19">
        <v>982023</v>
      </c>
      <c r="D8" s="19">
        <v>846989</v>
      </c>
      <c r="E8" s="19">
        <v>24226360755</v>
      </c>
      <c r="F8" s="19">
        <v>4721254</v>
      </c>
      <c r="G8" s="19">
        <v>144.91918771568001</v>
      </c>
      <c r="H8" s="19">
        <v>253135397.59</v>
      </c>
      <c r="J8" s="19">
        <f t="shared" si="3"/>
        <v>1746734.8636167604</v>
      </c>
      <c r="K8" s="21" cm="1">
        <f t="array" ref="K8">IFERROR(EXP(LN(J8) - AVERAGE(IF(ISNUMBER(J:J), LN(J:J)))), "")</f>
        <v>35.219944868537539</v>
      </c>
      <c r="L8" s="21" t="str">
        <f t="shared" si="0"/>
        <v/>
      </c>
      <c r="M8" s="21" cm="1">
        <f t="array" ref="M8">IFERROR(EXP(
 (IF(C8&gt;0,LN(C8),"") - AVERAGE(IF($C$2:$C$1000&gt;0,LN($C$2:$C$1000),"")))*Assumptions!B$2 +
 (IF(F8&gt;0,LN(F8),"") - AVERAGE(IF($F$2:$F$1000&gt;0,LN($F$2:$F$1000),"")))*Assumptions!B$3 +
 (IF(E8&gt;0,LN(E8),"") - AVERAGE(IF($E$2:$E$1000&gt;0,LN($E$2:$E$1000),"")))*Assumptions!B$4
), "")</f>
        <v>47.696301944265052</v>
      </c>
      <c r="N8" s="21" t="str">
        <f t="shared" si="1"/>
        <v/>
      </c>
      <c r="O8" s="21" t="str">
        <f t="shared" si="2"/>
        <v/>
      </c>
      <c r="Q8" s="4">
        <v>2017</v>
      </c>
      <c r="R8" s="13" cm="1">
        <f t="array" ref="R8">SUM(_xlfn._xlws.FILTER(O:O, (B:B=Q8)*(ISNUMBER(O:O))*(ISNUMBER(C:C)))*(_xlfn._xlws.FILTER(C:C, (B:B=Q8)*(ISNUMBER(O:O))*(ISNUMBER(C:C))))) /
 SUM(_xlfn._xlws.FILTER(C:C, (B:B=Q8)*(ISNUMBER(O:O))*(ISNUMBER(C:C))))</f>
        <v>7.5302567790757049E-3</v>
      </c>
    </row>
    <row r="9" spans="1:18" x14ac:dyDescent="0.35">
      <c r="A9" s="16" t="str">
        <v>Alectra Utilities Corporation</v>
      </c>
      <c r="B9" s="18">
        <v>2016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J9" s="20" t="str">
        <f t="shared" si="3"/>
        <v/>
      </c>
      <c r="K9" s="22" t="str" cm="1">
        <f t="array" ref="K9">IFERROR(EXP(LN(J9) - AVERAGE(IF(ISNUMBER(J:J), LN(J:J)))), "")</f>
        <v/>
      </c>
      <c r="L9" s="22" t="str">
        <f t="shared" si="0"/>
        <v/>
      </c>
      <c r="M9" s="22" t="str" cm="1">
        <f t="array" ref="M9">IFERROR(EXP(
 (IF(C9&gt;0,LN(C9),"") - AVERAGE(IF($C$2:$C$1000&gt;0,LN($C$2:$C$1000),"")))*Assumptions!B$2 +
 (IF(F9&gt;0,LN(F9),"") - AVERAGE(IF($F$2:$F$1000&gt;0,LN($F$2:$F$1000),"")))*Assumptions!B$3 +
 (IF(E9&gt;0,LN(E9),"") - AVERAGE(IF($E$2:$E$1000&gt;0,LN($E$2:$E$1000),"")))*Assumptions!B$4
), "")</f>
        <v/>
      </c>
      <c r="N9" s="22" t="str">
        <f t="shared" si="1"/>
        <v/>
      </c>
      <c r="O9" s="22" t="str">
        <f t="shared" si="2"/>
        <v/>
      </c>
      <c r="Q9" s="4">
        <v>2016</v>
      </c>
      <c r="R9" s="13" cm="1">
        <f t="array" ref="R9">SUM(_xlfn._xlws.FILTER(O:O, (B:B=Q9)*(ISNUMBER(O:O))*(ISNUMBER(C:C)))*(_xlfn._xlws.FILTER(C:C, (B:B=Q9)*(ISNUMBER(O:O))*(ISNUMBER(C:C))))) /
 SUM(_xlfn._xlws.FILTER(C:C, (B:B=Q9)*(ISNUMBER(O:O))*(ISNUMBER(C:C))))</f>
        <v>5.775047065781732E-2</v>
      </c>
    </row>
    <row r="10" spans="1:18" x14ac:dyDescent="0.35">
      <c r="A10" s="15" t="str">
        <v>Alectra Utilities Corporation</v>
      </c>
      <c r="B10" s="17">
        <v>2015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J10" s="19" t="str">
        <f t="shared" si="3"/>
        <v/>
      </c>
      <c r="K10" s="21" t="str" cm="1">
        <f t="array" ref="K10">IFERROR(EXP(LN(J10) - AVERAGE(IF(ISNUMBER(J:J), LN(J:J)))), "")</f>
        <v/>
      </c>
      <c r="L10" s="21" t="str">
        <f t="shared" si="0"/>
        <v/>
      </c>
      <c r="M10" s="21" t="str" cm="1">
        <f t="array" ref="M10">IFERROR(EXP(
 (IF(C10&gt;0,LN(C10),"") - AVERAGE(IF($C$2:$C$1000&gt;0,LN($C$2:$C$1000),"")))*Assumptions!B$2 +
 (IF(F10&gt;0,LN(F10),"") - AVERAGE(IF($F$2:$F$1000&gt;0,LN($F$2:$F$1000),"")))*Assumptions!B$3 +
 (IF(E10&gt;0,LN(E10),"") - AVERAGE(IF($E$2:$E$1000&gt;0,LN($E$2:$E$1000),"")))*Assumptions!B$4
), "")</f>
        <v/>
      </c>
      <c r="N10" s="21" t="str">
        <f t="shared" si="1"/>
        <v/>
      </c>
      <c r="O10" s="21" t="str">
        <f t="shared" si="2"/>
        <v/>
      </c>
      <c r="Q10" s="4">
        <v>2015</v>
      </c>
      <c r="R10" s="13" cm="1">
        <f t="array" ref="R10">SUM(_xlfn._xlws.FILTER(O:O, (B:B=Q10)*(ISNUMBER(O:O))*(ISNUMBER(C:C)))*(_xlfn._xlws.FILTER(C:C, (B:B=Q10)*(ISNUMBER(O:O))*(ISNUMBER(C:C))))) /
 SUM(_xlfn._xlws.FILTER(C:C, (B:B=Q10)*(ISNUMBER(O:O))*(ISNUMBER(C:C))))</f>
        <v>-5.5403828905073622E-3</v>
      </c>
    </row>
    <row r="11" spans="1:18" x14ac:dyDescent="0.35">
      <c r="A11" s="16" t="str">
        <v>Alectra Utilities Corporation</v>
      </c>
      <c r="B11" s="18">
        <v>2014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J11" s="20" t="str">
        <f t="shared" si="3"/>
        <v/>
      </c>
      <c r="K11" s="22" t="str" cm="1">
        <f t="array" ref="K11">IFERROR(EXP(LN(J11) - AVERAGE(IF(ISNUMBER(J:J), LN(J:J)))), "")</f>
        <v/>
      </c>
      <c r="L11" s="22" t="str">
        <f t="shared" si="0"/>
        <v/>
      </c>
      <c r="M11" s="22" t="str" cm="1">
        <f t="array" ref="M11">IFERROR(EXP(
 (IF(C11&gt;0,LN(C11),"") - AVERAGE(IF($C$2:$C$1000&gt;0,LN($C$2:$C$1000),"")))*Assumptions!B$2 +
 (IF(F11&gt;0,LN(F11),"") - AVERAGE(IF($F$2:$F$1000&gt;0,LN($F$2:$F$1000),"")))*Assumptions!B$3 +
 (IF(E11&gt;0,LN(E11),"") - AVERAGE(IF($E$2:$E$1000&gt;0,LN($E$2:$E$1000),"")))*Assumptions!B$4
), "")</f>
        <v/>
      </c>
      <c r="N11" s="22" t="str">
        <f t="shared" si="1"/>
        <v/>
      </c>
      <c r="O11" s="22" t="str">
        <f t="shared" si="2"/>
        <v/>
      </c>
      <c r="Q11" s="11">
        <v>2014</v>
      </c>
      <c r="R11" s="14" cm="1">
        <f t="array" ref="R11">SUM(_xlfn._xlws.FILTER(O:O, (B:B=Q11)*(ISNUMBER(O:O))*(ISNUMBER(C:C)))*(_xlfn._xlws.FILTER(C:C, (B:B=Q11)*(ISNUMBER(O:O))*(ISNUMBER(C:C))))) /
 SUM(_xlfn._xlws.FILTER(C:C, (B:B=Q11)*(ISNUMBER(O:O))*(ISNUMBER(C:C))))</f>
        <v>-2.8567684775526313E-2</v>
      </c>
    </row>
    <row r="12" spans="1:18" ht="15" thickBot="1" x14ac:dyDescent="0.4">
      <c r="A12" s="15" t="str">
        <v>Alectra Utilities Corporation</v>
      </c>
      <c r="B12" s="17">
        <v>2013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J12" s="19" t="str">
        <f t="shared" si="3"/>
        <v/>
      </c>
      <c r="K12" s="21" t="str" cm="1">
        <f t="array" ref="K12">IFERROR(EXP(LN(J12) - AVERAGE(IF(ISNUMBER(J:J), LN(J:J)))), "")</f>
        <v/>
      </c>
      <c r="L12" s="21" t="str">
        <f t="shared" si="0"/>
        <v/>
      </c>
      <c r="M12" s="21" t="str" cm="1">
        <f t="array" ref="M12">IFERROR(EXP(
 (IF(C12&gt;0,LN(C12),"") - AVERAGE(IF($C$2:$C$1000&gt;0,LN($C$2:$C$1000),"")))*Assumptions!B$2 +
 (IF(F12&gt;0,LN(F12),"") - AVERAGE(IF($F$2:$F$1000&gt;0,LN($F$2:$F$1000),"")))*Assumptions!B$3 +
 (IF(E12&gt;0,LN(E12),"") - AVERAGE(IF($E$2:$E$1000&gt;0,LN($E$2:$E$1000),"")))*Assumptions!B$4
), "")</f>
        <v/>
      </c>
      <c r="N12" s="21" t="str">
        <f t="shared" si="1"/>
        <v/>
      </c>
      <c r="O12" s="21" t="str">
        <f t="shared" si="2"/>
        <v/>
      </c>
      <c r="Q12" s="5" t="s">
        <v>101</v>
      </c>
      <c r="R12" s="24">
        <f>AVERAGE(R2:R11)</f>
        <v>1.2920271798738153E-2</v>
      </c>
    </row>
    <row r="13" spans="1:18" ht="15" thickBot="1" x14ac:dyDescent="0.4">
      <c r="A13" s="16" t="str">
        <v>Algoma Power Inc.</v>
      </c>
      <c r="B13" s="18">
        <v>2023</v>
      </c>
      <c r="C13" s="20">
        <v>12428</v>
      </c>
      <c r="D13" s="20">
        <v>11645</v>
      </c>
      <c r="E13" s="20">
        <v>259205058.25999999</v>
      </c>
      <c r="F13" s="20">
        <v>47551</v>
      </c>
      <c r="G13" s="20">
        <v>142.11431616146999</v>
      </c>
      <c r="H13" s="20">
        <v>13796191.23</v>
      </c>
      <c r="J13" s="20">
        <f t="shared" si="3"/>
        <v>97078.124165371191</v>
      </c>
      <c r="K13" s="22" cm="1">
        <f t="array" ref="K13">IFERROR(EXP(LN(J13) - AVERAGE(IF(ISNUMBER(J:J), LN(J:J)))), "")</f>
        <v>1.9574156629392023</v>
      </c>
      <c r="L13" s="22">
        <f t="shared" si="0"/>
        <v>-3.0135371470375816E-2</v>
      </c>
      <c r="M13" s="22" cm="1">
        <f t="array" ref="M13">IFERROR(EXP(
 (IF(C13&gt;0,LN(C13),"") - AVERAGE(IF($C$2:$C$1000&gt;0,LN($C$2:$C$1000),"")))*Assumptions!B$2 +
 (IF(F13&gt;0,LN(F13),"") - AVERAGE(IF($F$2:$F$1000&gt;0,LN($F$2:$F$1000),"")))*Assumptions!B$3 +
 (IF(E13&gt;0,LN(E13),"") - AVERAGE(IF($E$2:$E$1000&gt;0,LN($E$2:$E$1000),"")))*Assumptions!B$4
), "")</f>
        <v>0.5618302739750588</v>
      </c>
      <c r="N13" s="22">
        <f t="shared" si="1"/>
        <v>-8.0355860487086872E-3</v>
      </c>
      <c r="O13" s="22">
        <f t="shared" si="2"/>
        <v>2.2099785421667129E-2</v>
      </c>
      <c r="Q13" s="5" t="s">
        <v>102</v>
      </c>
      <c r="R13" s="24">
        <f>AVERAGE(R2,R3,R4,R6,R7,R8,R9,R10,R11)</f>
        <v>5.0412686525205634E-3</v>
      </c>
    </row>
    <row r="14" spans="1:18" x14ac:dyDescent="0.35">
      <c r="A14" s="15" t="str">
        <v>Algoma Power Inc.</v>
      </c>
      <c r="B14" s="17">
        <v>2022</v>
      </c>
      <c r="C14" s="19">
        <v>12332</v>
      </c>
      <c r="D14" s="19">
        <v>11609</v>
      </c>
      <c r="E14" s="19">
        <v>255694605.13</v>
      </c>
      <c r="F14" s="19">
        <v>50393</v>
      </c>
      <c r="G14" s="19">
        <v>137.12320605510999</v>
      </c>
      <c r="H14" s="19">
        <v>13718921.16</v>
      </c>
      <c r="J14" s="19">
        <f t="shared" si="3"/>
        <v>100048.13594050848</v>
      </c>
      <c r="K14" s="21" cm="1">
        <f t="array" ref="K14">IFERROR(EXP(LN(J14) - AVERAGE(IF(ISNUMBER(J:J), LN(J:J)))), "")</f>
        <v>2.0173009112147473</v>
      </c>
      <c r="L14" s="21">
        <f t="shared" si="0"/>
        <v>-2.1407902693699299E-2</v>
      </c>
      <c r="M14" s="21" cm="1">
        <f t="array" ref="M14">IFERROR(EXP(
 (IF(C14&gt;0,LN(C14),"") - AVERAGE(IF($C$2:$C$1000&gt;0,LN($C$2:$C$1000),"")))*Assumptions!B$2 +
 (IF(F14&gt;0,LN(F14),"") - AVERAGE(IF($F$2:$F$1000&gt;0,LN($F$2:$F$1000),"")))*Assumptions!B$3 +
 (IF(E14&gt;0,LN(E14),"") - AVERAGE(IF($E$2:$E$1000&gt;0,LN($E$2:$E$1000),"")))*Assumptions!B$4
), "")</f>
        <v>0.56636309704066645</v>
      </c>
      <c r="N14" s="21">
        <f t="shared" si="1"/>
        <v>3.6701864575760301E-2</v>
      </c>
      <c r="O14" s="21">
        <f t="shared" si="2"/>
        <v>5.81097672694596E-2</v>
      </c>
      <c r="R14" s="2"/>
    </row>
    <row r="15" spans="1:18" x14ac:dyDescent="0.35">
      <c r="A15" s="16" t="str">
        <v>Algoma Power Inc.</v>
      </c>
      <c r="B15" s="18">
        <v>2021</v>
      </c>
      <c r="C15" s="20">
        <v>12227</v>
      </c>
      <c r="D15" s="20">
        <v>11581</v>
      </c>
      <c r="E15" s="20">
        <v>243720187.69</v>
      </c>
      <c r="F15" s="20">
        <v>45245</v>
      </c>
      <c r="G15" s="20">
        <v>131.89227373106999</v>
      </c>
      <c r="H15" s="20">
        <v>13481111.189999999</v>
      </c>
      <c r="J15" s="20">
        <f t="shared" si="3"/>
        <v>102213.04712274621</v>
      </c>
      <c r="K15" s="22" cm="1">
        <f t="array" ref="K15">IFERROR(EXP(LN(J15) - AVERAGE(IF(ISNUMBER(J:J), LN(J:J)))), "")</f>
        <v>2.0609526720353997</v>
      </c>
      <c r="L15" s="22">
        <f t="shared" si="0"/>
        <v>-6.4463505316966208E-3</v>
      </c>
      <c r="M15" s="22" cm="1">
        <f t="array" ref="M15">IFERROR(EXP(
 (IF(C15&gt;0,LN(C15),"") - AVERAGE(IF($C$2:$C$1000&gt;0,LN($C$2:$C$1000),"")))*Assumptions!B$2 +
 (IF(F15&gt;0,LN(F15),"") - AVERAGE(IF($F$2:$F$1000&gt;0,LN($F$2:$F$1000),"")))*Assumptions!B$3 +
 (IF(E15&gt;0,LN(E15),"") - AVERAGE(IF($E$2:$E$1000&gt;0,LN($E$2:$E$1000),"")))*Assumptions!B$4
), "")</f>
        <v>0.54595334433135068</v>
      </c>
      <c r="N15" s="22">
        <f t="shared" si="1"/>
        <v>1.3504465769703433E-2</v>
      </c>
      <c r="O15" s="22">
        <f t="shared" si="2"/>
        <v>1.9950816301400054E-2</v>
      </c>
      <c r="Q15" t="s">
        <v>106</v>
      </c>
    </row>
    <row r="16" spans="1:18" x14ac:dyDescent="0.35">
      <c r="A16" s="15" t="str">
        <v>Algoma Power Inc.</v>
      </c>
      <c r="B16" s="17">
        <v>2020</v>
      </c>
      <c r="C16" s="19">
        <v>12124</v>
      </c>
      <c r="D16" s="19">
        <v>11612</v>
      </c>
      <c r="E16" s="19">
        <v>228547637.74000001</v>
      </c>
      <c r="F16" s="19">
        <v>44860</v>
      </c>
      <c r="G16" s="19">
        <v>127.56266113396001</v>
      </c>
      <c r="H16" s="19">
        <v>13122890.970000001</v>
      </c>
      <c r="J16" s="19">
        <f t="shared" si="3"/>
        <v>102874.07657809042</v>
      </c>
      <c r="K16" s="21" cm="1">
        <f t="array" ref="K16">IFERROR(EXP(LN(J16) - AVERAGE(IF(ISNUMBER(J:J), LN(J:J)))), "")</f>
        <v>2.0742812094446181</v>
      </c>
      <c r="L16" s="21">
        <f t="shared" si="0"/>
        <v>3.5811345975302555E-2</v>
      </c>
      <c r="M16" s="21" cm="1">
        <f t="array" ref="M16">IFERROR(EXP(
 (IF(C16&gt;0,LN(C16),"") - AVERAGE(IF($C$2:$C$1000&gt;0,LN($C$2:$C$1000),"")))*Assumptions!B$2 +
 (IF(F16&gt;0,LN(F16),"") - AVERAGE(IF($F$2:$F$1000&gt;0,LN($F$2:$F$1000),"")))*Assumptions!B$3 +
 (IF(E16&gt;0,LN(E16),"") - AVERAGE(IF($E$2:$E$1000&gt;0,LN($E$2:$E$1000),"")))*Assumptions!B$4
), "")</f>
        <v>0.53863009565659548</v>
      </c>
      <c r="N16" s="21">
        <f t="shared" si="1"/>
        <v>8.1841772142587921E-4</v>
      </c>
      <c r="O16" s="21">
        <f t="shared" si="2"/>
        <v>-3.4992928253876676E-2</v>
      </c>
    </row>
    <row r="17" spans="1:15" x14ac:dyDescent="0.35">
      <c r="A17" s="15" t="str">
        <v>Algoma Power Inc.</v>
      </c>
      <c r="B17" s="17">
        <v>2019</v>
      </c>
      <c r="C17" s="19">
        <v>11732</v>
      </c>
      <c r="D17" s="19">
        <v>11688</v>
      </c>
      <c r="E17" s="19">
        <v>235234354</v>
      </c>
      <c r="F17" s="19">
        <v>48304</v>
      </c>
      <c r="G17" s="19">
        <v>120.80912357248999</v>
      </c>
      <c r="H17" s="19">
        <v>11990934.029999999</v>
      </c>
      <c r="J17" s="19">
        <f t="shared" si="3"/>
        <v>99255.202549375259</v>
      </c>
      <c r="K17" s="21" cm="1">
        <f t="array" ref="K17">IFERROR(EXP(LN(J17) - AVERAGE(IF(ISNUMBER(J:J), LN(J:J)))), "")</f>
        <v>2.0013127547395815</v>
      </c>
      <c r="L17" s="21">
        <f t="shared" si="0"/>
        <v>-1.9838866846457637E-2</v>
      </c>
      <c r="M17" s="21" cm="1">
        <f t="array" ref="M17">IFERROR(EXP(
 (IF(C17&gt;0,LN(C17),"") - AVERAGE(IF($C$2:$C$1000&gt;0,LN($C$2:$C$1000),"")))*Assumptions!B$2 +
 (IF(F17&gt;0,LN(F17),"") - AVERAGE(IF($F$2:$F$1000&gt;0,LN($F$2:$F$1000),"")))*Assumptions!B$3 +
 (IF(E17&gt;0,LN(E17),"") - AVERAGE(IF($E$2:$E$1000&gt;0,LN($E$2:$E$1000),"")))*Assumptions!B$4
), "")</f>
        <v>0.53818945158107245</v>
      </c>
      <c r="N17" s="21">
        <f t="shared" si="1"/>
        <v>2.7150628128694176E-2</v>
      </c>
      <c r="O17" s="21">
        <f t="shared" si="2"/>
        <v>4.6989494975151813E-2</v>
      </c>
    </row>
    <row r="18" spans="1:15" x14ac:dyDescent="0.35">
      <c r="A18" s="16" t="str">
        <v>Algoma Power Inc.</v>
      </c>
      <c r="B18" s="18">
        <v>2018</v>
      </c>
      <c r="C18" s="20">
        <v>11721</v>
      </c>
      <c r="D18" s="20">
        <v>11587</v>
      </c>
      <c r="E18" s="20">
        <v>223988678.07521001</v>
      </c>
      <c r="F18" s="20">
        <v>44182</v>
      </c>
      <c r="G18" s="20">
        <v>117.84029975935</v>
      </c>
      <c r="H18" s="20">
        <v>11930620.43</v>
      </c>
      <c r="J18" s="20">
        <f t="shared" si="3"/>
        <v>101243.97557002453</v>
      </c>
      <c r="K18" s="22" cm="1">
        <f t="array" ref="K18">IFERROR(EXP(LN(J18) - AVERAGE(IF(ISNUMBER(J:J), LN(J:J)))), "")</f>
        <v>2.0414129883825209</v>
      </c>
      <c r="L18" s="22">
        <f t="shared" si="0"/>
        <v>-2.6528000694694853E-2</v>
      </c>
      <c r="M18" s="22" cm="1">
        <f t="array" ref="M18">IFERROR(EXP(
 (IF(C18&gt;0,LN(C18),"") - AVERAGE(IF($C$2:$C$1000&gt;0,LN($C$2:$C$1000),"")))*Assumptions!B$2 +
 (IF(F18&gt;0,LN(F18),"") - AVERAGE(IF($F$2:$F$1000&gt;0,LN($F$2:$F$1000),"")))*Assumptions!B$3 +
 (IF(E18&gt;0,LN(E18),"") - AVERAGE(IF($E$2:$E$1000&gt;0,LN($E$2:$E$1000),"")))*Assumptions!B$4
), "")</f>
        <v>0.52377385174889968</v>
      </c>
      <c r="N18" s="22">
        <f t="shared" si="1"/>
        <v>2.2470581451579985E-2</v>
      </c>
      <c r="O18" s="22">
        <f t="shared" si="2"/>
        <v>4.8998582146274838E-2</v>
      </c>
    </row>
    <row r="19" spans="1:15" x14ac:dyDescent="0.35">
      <c r="A19" s="15" t="str">
        <v>Algoma Power Inc.</v>
      </c>
      <c r="B19" s="17">
        <v>2017</v>
      </c>
      <c r="C19" s="19">
        <v>11724</v>
      </c>
      <c r="D19" s="19">
        <v>11522</v>
      </c>
      <c r="E19" s="19">
        <v>202481240.72</v>
      </c>
      <c r="F19" s="19">
        <v>41832</v>
      </c>
      <c r="G19" s="19">
        <v>114.93650454569</v>
      </c>
      <c r="H19" s="19">
        <v>11949456.15</v>
      </c>
      <c r="J19" s="19">
        <f t="shared" si="3"/>
        <v>103965.71739529287</v>
      </c>
      <c r="K19" s="21" cm="1">
        <f t="array" ref="K19">IFERROR(EXP(LN(J19) - AVERAGE(IF(ISNUMBER(J:J), LN(J:J)))), "")</f>
        <v>2.0962922943545004</v>
      </c>
      <c r="L19" s="21">
        <f t="shared" si="0"/>
        <v>1.0343861791870523E-2</v>
      </c>
      <c r="M19" s="21" cm="1">
        <f t="array" ref="M19">IFERROR(EXP(
 (IF(C19&gt;0,LN(C19),"") - AVERAGE(IF($C$2:$C$1000&gt;0,LN($C$2:$C$1000),"")))*Assumptions!B$2 +
 (IF(F19&gt;0,LN(F19),"") - AVERAGE(IF($F$2:$F$1000&gt;0,LN($F$2:$F$1000),"")))*Assumptions!B$3 +
 (IF(E19&gt;0,LN(E19),"") - AVERAGE(IF($E$2:$E$1000&gt;0,LN($E$2:$E$1000),"")))*Assumptions!B$4
), "")</f>
        <v>0.51213559762127003</v>
      </c>
      <c r="N19" s="21">
        <f t="shared" si="1"/>
        <v>1.1039994538278752E-2</v>
      </c>
      <c r="O19" s="21">
        <f t="shared" si="2"/>
        <v>6.9613274640822898E-4</v>
      </c>
    </row>
    <row r="20" spans="1:15" x14ac:dyDescent="0.35">
      <c r="A20" s="16" t="str">
        <v>Algoma Power Inc.</v>
      </c>
      <c r="B20" s="18">
        <v>2016</v>
      </c>
      <c r="C20" s="20">
        <v>11707</v>
      </c>
      <c r="D20" s="20">
        <v>11491</v>
      </c>
      <c r="E20" s="20">
        <v>196678489.52000001</v>
      </c>
      <c r="F20" s="20">
        <v>40592</v>
      </c>
      <c r="G20" s="20">
        <v>112.94636489329</v>
      </c>
      <c r="H20" s="20">
        <v>11621712.58</v>
      </c>
      <c r="J20" s="20">
        <f t="shared" si="3"/>
        <v>102895.85318642187</v>
      </c>
      <c r="K20" s="22" cm="1">
        <f t="array" ref="K20">IFERROR(EXP(LN(J20) - AVERAGE(IF(ISNUMBER(J:J), LN(J:J)))), "")</f>
        <v>2.0747202978036112</v>
      </c>
      <c r="L20" s="22">
        <f t="shared" si="0"/>
        <v>-9.067501250315968E-3</v>
      </c>
      <c r="M20" s="22" cm="1">
        <f t="array" ref="M20">IFERROR(EXP(
 (IF(C20&gt;0,LN(C20),"") - AVERAGE(IF($C$2:$C$1000&gt;0,LN($C$2:$C$1000),"")))*Assumptions!B$2 +
 (IF(F20&gt;0,LN(F20),"") - AVERAGE(IF($F$2:$F$1000&gt;0,LN($F$2:$F$1000),"")))*Assumptions!B$3 +
 (IF(E20&gt;0,LN(E20),"") - AVERAGE(IF($E$2:$E$1000&gt;0,LN($E$2:$E$1000),"")))*Assumptions!B$4
), "")</f>
        <v>0.50651271880665749</v>
      </c>
      <c r="N20" s="22">
        <f t="shared" si="1"/>
        <v>-2.4010176884153411E-2</v>
      </c>
      <c r="O20" s="22">
        <f t="shared" si="2"/>
        <v>-1.4942675633837443E-2</v>
      </c>
    </row>
    <row r="21" spans="1:15" x14ac:dyDescent="0.35">
      <c r="A21" s="15" t="str">
        <v>Algoma Power Inc.</v>
      </c>
      <c r="B21" s="17">
        <v>2015</v>
      </c>
      <c r="C21" s="19">
        <v>11678</v>
      </c>
      <c r="D21" s="19">
        <v>11457</v>
      </c>
      <c r="E21" s="19">
        <v>200403874.13999999</v>
      </c>
      <c r="F21" s="19">
        <v>44710</v>
      </c>
      <c r="G21" s="19">
        <v>111.67758777527</v>
      </c>
      <c r="H21" s="19">
        <v>11595830.619999999</v>
      </c>
      <c r="J21" s="19">
        <f t="shared" si="3"/>
        <v>103833.10430499639</v>
      </c>
      <c r="K21" s="21" cm="1">
        <f t="array" ref="K21">IFERROR(EXP(LN(J21) - AVERAGE(IF(ISNUMBER(J:J), LN(J:J)))), "")</f>
        <v>2.0936183763911171</v>
      </c>
      <c r="L21" s="21">
        <f t="shared" si="0"/>
        <v>2.704022866742406E-2</v>
      </c>
      <c r="M21" s="21" cm="1">
        <f t="array" ref="M21">IFERROR(EXP(
 (IF(C21&gt;0,LN(C21),"") - AVERAGE(IF($C$2:$C$1000&gt;0,LN($C$2:$C$1000),"")))*Assumptions!B$2 +
 (IF(F21&gt;0,LN(F21),"") - AVERAGE(IF($F$2:$F$1000&gt;0,LN($F$2:$F$1000),"")))*Assumptions!B$3 +
 (IF(E21&gt;0,LN(E21),"") - AVERAGE(IF($E$2:$E$1000&gt;0,LN($E$2:$E$1000),"")))*Assumptions!B$4
), "")</f>
        <v>0.51882135372006055</v>
      </c>
      <c r="N21" s="21">
        <f t="shared" si="1"/>
        <v>1.0412327294640922E-2</v>
      </c>
      <c r="O21" s="21">
        <f t="shared" si="2"/>
        <v>-1.6627901372783138E-2</v>
      </c>
    </row>
    <row r="22" spans="1:15" x14ac:dyDescent="0.35">
      <c r="A22" s="16" t="str">
        <v>Algoma Power Inc.</v>
      </c>
      <c r="B22" s="18">
        <v>2014</v>
      </c>
      <c r="C22" s="20">
        <v>11650</v>
      </c>
      <c r="D22" s="20">
        <v>11457</v>
      </c>
      <c r="E22" s="20">
        <v>203996232.71000001</v>
      </c>
      <c r="F22" s="20">
        <v>42870</v>
      </c>
      <c r="G22" s="20">
        <v>109.15245984192001</v>
      </c>
      <c r="H22" s="20">
        <v>11031280.9</v>
      </c>
      <c r="J22" s="20">
        <f t="shared" si="3"/>
        <v>101063.05360388623</v>
      </c>
      <c r="K22" s="22" cm="1">
        <f t="array" ref="K22">IFERROR(EXP(LN(J22) - AVERAGE(IF(ISNUMBER(J:J), LN(J:J)))), "")</f>
        <v>2.0377650039026673</v>
      </c>
      <c r="L22" s="22">
        <f t="shared" si="0"/>
        <v>1.2880950656144807E-2</v>
      </c>
      <c r="M22" s="22" cm="1">
        <f t="array" ref="M22">IFERROR(EXP(
 (IF(C22&gt;0,LN(C22),"") - AVERAGE(IF($C$2:$C$1000&gt;0,LN($C$2:$C$1000),"")))*Assumptions!B$2 +
 (IF(F22&gt;0,LN(F22),"") - AVERAGE(IF($F$2:$F$1000&gt;0,LN($F$2:$F$1000),"")))*Assumptions!B$3 +
 (IF(E22&gt;0,LN(E22),"") - AVERAGE(IF($E$2:$E$1000&gt;0,LN($E$2:$E$1000),"")))*Assumptions!B$4
), "")</f>
        <v>0.5134472430308471</v>
      </c>
      <c r="N22" s="22">
        <f t="shared" si="1"/>
        <v>2.0148460562330328E-3</v>
      </c>
      <c r="O22" s="22">
        <f t="shared" si="2"/>
        <v>-1.0866104599911774E-2</v>
      </c>
    </row>
    <row r="23" spans="1:15" x14ac:dyDescent="0.35">
      <c r="A23" s="15" t="str">
        <v>Algoma Power Inc.</v>
      </c>
      <c r="B23" s="17">
        <v>2013</v>
      </c>
      <c r="C23" s="19">
        <v>11645</v>
      </c>
      <c r="D23" s="19">
        <v>11467</v>
      </c>
      <c r="E23" s="19">
        <v>198410141</v>
      </c>
      <c r="F23" s="19">
        <v>43003</v>
      </c>
      <c r="G23" s="19">
        <v>106.97036782691001</v>
      </c>
      <c r="H23" s="19">
        <v>10672392.27</v>
      </c>
      <c r="J23" s="19">
        <f t="shared" si="3"/>
        <v>99769.613649166102</v>
      </c>
      <c r="K23" s="21" cm="1">
        <f t="array" ref="K23">IFERROR(EXP(LN(J23) - AVERAGE(IF(ISNUMBER(J:J), LN(J:J)))), "")</f>
        <v>2.0116849817740161</v>
      </c>
      <c r="L23" s="21" t="str">
        <f t="shared" si="0"/>
        <v/>
      </c>
      <c r="M23" s="21" cm="1">
        <f t="array" ref="M23">IFERROR(EXP(
 (IF(C23&gt;0,LN(C23),"") - AVERAGE(IF($C$2:$C$1000&gt;0,LN($C$2:$C$1000),"")))*Assumptions!B$2 +
 (IF(F23&gt;0,LN(F23),"") - AVERAGE(IF($F$2:$F$1000&gt;0,LN($F$2:$F$1000),"")))*Assumptions!B$3 +
 (IF(E23&gt;0,LN(E23),"") - AVERAGE(IF($E$2:$E$1000&gt;0,LN($E$2:$E$1000),"")))*Assumptions!B$4
), "")</f>
        <v>0.5124137673749426</v>
      </c>
      <c r="N23" s="21" t="str">
        <f t="shared" si="1"/>
        <v/>
      </c>
      <c r="O23" s="21" t="str">
        <f t="shared" si="2"/>
        <v/>
      </c>
    </row>
    <row r="24" spans="1:15" x14ac:dyDescent="0.35">
      <c r="A24" s="16" t="str">
        <v>Atikokan Hydro Inc.</v>
      </c>
      <c r="B24" s="18">
        <v>2023</v>
      </c>
      <c r="C24" s="20">
        <v>1618</v>
      </c>
      <c r="D24" s="20">
        <v>1665</v>
      </c>
      <c r="E24" s="20">
        <v>29389495.199999999</v>
      </c>
      <c r="F24" s="20">
        <v>5943</v>
      </c>
      <c r="G24" s="20">
        <v>150.87480525090999</v>
      </c>
      <c r="H24" s="20">
        <v>1188653.3</v>
      </c>
      <c r="J24" s="20">
        <f t="shared" si="3"/>
        <v>7878.4081810294883</v>
      </c>
      <c r="K24" s="22" cm="1">
        <f t="array" ref="K24">IFERROR(EXP(LN(J24) - AVERAGE(IF(ISNUMBER(J:J), LN(J:J)))), "")</f>
        <v>0.15885473380496601</v>
      </c>
      <c r="L24" s="22">
        <f t="shared" si="0"/>
        <v>-2.391845950702276E-2</v>
      </c>
      <c r="M24" s="22" cm="1">
        <f t="array" ref="M24">IFERROR(EXP(
 (IF(C24&gt;0,LN(C24),"") - AVERAGE(IF($C$2:$C$1000&gt;0,LN($C$2:$C$1000),"")))*Assumptions!B$2 +
 (IF(F24&gt;0,LN(F24),"") - AVERAGE(IF($F$2:$F$1000&gt;0,LN($F$2:$F$1000),"")))*Assumptions!B$3 +
 (IF(E24&gt;0,LN(E24),"") - AVERAGE(IF($E$2:$E$1000&gt;0,LN($E$2:$E$1000),"")))*Assumptions!B$4
), "")</f>
        <v>7.1512588368100719E-2</v>
      </c>
      <c r="N24" s="22">
        <f t="shared" si="1"/>
        <v>-1.9382855175106961E-2</v>
      </c>
      <c r="O24" s="22">
        <f t="shared" si="2"/>
        <v>4.535604331915799E-3</v>
      </c>
    </row>
    <row r="25" spans="1:15" x14ac:dyDescent="0.35">
      <c r="A25" s="15" t="str">
        <v>Atikokan Hydro Inc.</v>
      </c>
      <c r="B25" s="17">
        <v>2022</v>
      </c>
      <c r="C25" s="19">
        <v>1619</v>
      </c>
      <c r="D25" s="19">
        <v>1660</v>
      </c>
      <c r="E25" s="19">
        <v>29586414.649999999</v>
      </c>
      <c r="F25" s="19">
        <v>6400</v>
      </c>
      <c r="G25" s="19">
        <v>145.57602335742001</v>
      </c>
      <c r="H25" s="19">
        <v>1174670.29</v>
      </c>
      <c r="J25" s="19">
        <f t="shared" si="3"/>
        <v>8069.1192334326606</v>
      </c>
      <c r="K25" s="21" cm="1">
        <f t="array" ref="K25">IFERROR(EXP(LN(J25) - AVERAGE(IF(ISNUMBER(J:J), LN(J:J)))), "")</f>
        <v>0.16270009860037224</v>
      </c>
      <c r="L25" s="21">
        <f t="shared" si="0"/>
        <v>2.2838133327395482E-2</v>
      </c>
      <c r="M25" s="21" cm="1">
        <f t="array" ref="M25">IFERROR(EXP(
 (IF(C25&gt;0,LN(C25),"") - AVERAGE(IF($C$2:$C$1000&gt;0,LN($C$2:$C$1000),"")))*Assumptions!B$2 +
 (IF(F25&gt;0,LN(F25),"") - AVERAGE(IF($F$2:$F$1000&gt;0,LN($F$2:$F$1000),"")))*Assumptions!B$3 +
 (IF(E25&gt;0,LN(E25),"") - AVERAGE(IF($E$2:$E$1000&gt;0,LN($E$2:$E$1000),"")))*Assumptions!B$4
), "")</f>
        <v>7.2912227190421966E-2</v>
      </c>
      <c r="N25" s="21">
        <f t="shared" si="1"/>
        <v>-2.4069337033608473E-2</v>
      </c>
      <c r="O25" s="21">
        <f t="shared" si="2"/>
        <v>-4.6907470361003956E-2</v>
      </c>
    </row>
    <row r="26" spans="1:15" x14ac:dyDescent="0.35">
      <c r="A26" s="16" t="str">
        <v>Atikokan Hydro Inc.</v>
      </c>
      <c r="B26" s="18">
        <v>2021</v>
      </c>
      <c r="C26" s="20">
        <v>1619</v>
      </c>
      <c r="D26" s="20">
        <v>1661</v>
      </c>
      <c r="E26" s="20">
        <v>31283181.989999998</v>
      </c>
      <c r="F26" s="20">
        <v>6911</v>
      </c>
      <c r="G26" s="20">
        <v>140.02263565526999</v>
      </c>
      <c r="H26" s="20">
        <v>1104347.8899999999</v>
      </c>
      <c r="J26" s="20">
        <f t="shared" si="3"/>
        <v>7886.924030760707</v>
      </c>
      <c r="K26" s="22" cm="1">
        <f t="array" ref="K26">IFERROR(EXP(LN(J26) - AVERAGE(IF(ISNUMBER(J:J), LN(J:J)))), "")</f>
        <v>0.15902644146609396</v>
      </c>
      <c r="L26" s="22">
        <f t="shared" si="0"/>
        <v>-3.8563278164177817E-2</v>
      </c>
      <c r="M26" s="22" cm="1">
        <f t="array" ref="M26">IFERROR(EXP(
 (IF(C26&gt;0,LN(C26),"") - AVERAGE(IF($C$2:$C$1000&gt;0,LN($C$2:$C$1000),"")))*Assumptions!B$2 +
 (IF(F26&gt;0,LN(F26),"") - AVERAGE(IF($F$2:$F$1000&gt;0,LN($F$2:$F$1000),"")))*Assumptions!B$3 +
 (IF(E26&gt;0,LN(E26),"") - AVERAGE(IF($E$2:$E$1000&gt;0,LN($E$2:$E$1000),"")))*Assumptions!B$4
), "")</f>
        <v>7.4688466864194766E-2</v>
      </c>
      <c r="N26" s="22">
        <f t="shared" si="1"/>
        <v>3.623878440525452E-2</v>
      </c>
      <c r="O26" s="22">
        <f t="shared" si="2"/>
        <v>7.4802062569432337E-2</v>
      </c>
    </row>
    <row r="27" spans="1:15" x14ac:dyDescent="0.35">
      <c r="A27" s="15" t="str">
        <v>Atikokan Hydro Inc.</v>
      </c>
      <c r="B27" s="17">
        <v>2020</v>
      </c>
      <c r="C27" s="19">
        <v>1627</v>
      </c>
      <c r="D27" s="19">
        <v>1663</v>
      </c>
      <c r="E27" s="19">
        <v>30092178.510000002</v>
      </c>
      <c r="F27" s="19">
        <v>5977</v>
      </c>
      <c r="G27" s="19">
        <v>135.42612859641</v>
      </c>
      <c r="H27" s="19">
        <v>1110089.3600000001</v>
      </c>
      <c r="J27" s="19">
        <f t="shared" si="3"/>
        <v>8197.0102188199708</v>
      </c>
      <c r="K27" s="21" cm="1">
        <f t="array" ref="K27">IFERROR(EXP(LN(J27) - AVERAGE(IF(ISNUMBER(J:J), LN(J:J)))), "")</f>
        <v>0.16527880333017708</v>
      </c>
      <c r="L27" s="21">
        <f t="shared" si="0"/>
        <v>-3.0038614329317426E-2</v>
      </c>
      <c r="M27" s="21" cm="1">
        <f t="array" ref="M27">IFERROR(EXP(
 (IF(C27&gt;0,LN(C27),"") - AVERAGE(IF($C$2:$C$1000&gt;0,LN($C$2:$C$1000),"")))*Assumptions!B$2 +
 (IF(F27&gt;0,LN(F27),"") - AVERAGE(IF($F$2:$F$1000&gt;0,LN($F$2:$F$1000),"")))*Assumptions!B$3 +
 (IF(E27&gt;0,LN(E27),"") - AVERAGE(IF($E$2:$E$1000&gt;0,LN($E$2:$E$1000),"")))*Assumptions!B$4
), "")</f>
        <v>7.2030302828984941E-2</v>
      </c>
      <c r="N27" s="21">
        <f t="shared" si="1"/>
        <v>-1.0857151960818268E-2</v>
      </c>
      <c r="O27" s="21">
        <f t="shared" si="2"/>
        <v>1.9181462368499158E-2</v>
      </c>
    </row>
    <row r="28" spans="1:15" x14ac:dyDescent="0.35">
      <c r="A28" s="16" t="str">
        <v>Atikokan Hydro Inc.</v>
      </c>
      <c r="B28" s="18">
        <v>2019</v>
      </c>
      <c r="C28" s="20">
        <v>1629</v>
      </c>
      <c r="D28" s="20">
        <v>1662</v>
      </c>
      <c r="E28" s="20">
        <v>29166609.600000001</v>
      </c>
      <c r="F28" s="20">
        <v>6295</v>
      </c>
      <c r="G28" s="20">
        <v>128.25627624188999</v>
      </c>
      <c r="H28" s="20">
        <v>1083377.24</v>
      </c>
      <c r="J28" s="20">
        <f t="shared" si="3"/>
        <v>8446.9725127272668</v>
      </c>
      <c r="K28" s="22" cm="1">
        <f t="array" ref="K28">IFERROR(EXP(LN(J28) - AVERAGE(IF(ISNUMBER(J:J), LN(J:J)))), "")</f>
        <v>0.17031886887990777</v>
      </c>
      <c r="L28" s="22">
        <f t="shared" si="0"/>
        <v>-2.8309391844382858E-2</v>
      </c>
      <c r="M28" s="22" cm="1">
        <f t="array" ref="M28">IFERROR(EXP(
 (IF(C28&gt;0,LN(C28),"") - AVERAGE(IF($C$2:$C$1000&gt;0,LN($C$2:$C$1000),"")))*Assumptions!B$2 +
 (IF(F28&gt;0,LN(F28),"") - AVERAGE(IF($F$2:$F$1000&gt;0,LN($F$2:$F$1000),"")))*Assumptions!B$3 +
 (IF(E28&gt;0,LN(E28),"") - AVERAGE(IF($E$2:$E$1000&gt;0,LN($E$2:$E$1000),"")))*Assumptions!B$4
), "")</f>
        <v>7.2816607563607832E-2</v>
      </c>
      <c r="N28" s="22">
        <f t="shared" si="1"/>
        <v>-3.0073583184253572E-3</v>
      </c>
      <c r="O28" s="22">
        <f t="shared" si="2"/>
        <v>2.5302033525957501E-2</v>
      </c>
    </row>
    <row r="29" spans="1:15" x14ac:dyDescent="0.35">
      <c r="A29" s="15" t="str">
        <v>Atikokan Hydro Inc.</v>
      </c>
      <c r="B29" s="17">
        <v>2018</v>
      </c>
      <c r="C29" s="19">
        <v>1636</v>
      </c>
      <c r="D29" s="19">
        <v>1676</v>
      </c>
      <c r="E29" s="19">
        <v>29726073.120000001</v>
      </c>
      <c r="F29" s="19">
        <v>6256</v>
      </c>
      <c r="G29" s="19">
        <v>125.10444237512</v>
      </c>
      <c r="H29" s="19">
        <v>1087097.32</v>
      </c>
      <c r="J29" s="19">
        <f t="shared" si="3"/>
        <v>8689.5181287039195</v>
      </c>
      <c r="K29" s="21" cm="1">
        <f t="array" ref="K29">IFERROR(EXP(LN(J29) - AVERAGE(IF(ISNUMBER(J:J), LN(J:J)))), "")</f>
        <v>0.17520938970292219</v>
      </c>
      <c r="L29" s="21">
        <f t="shared" si="0"/>
        <v>-6.1921839421085423E-2</v>
      </c>
      <c r="M29" s="21" cm="1">
        <f t="array" ref="M29">IFERROR(EXP(
 (IF(C29&gt;0,LN(C29),"") - AVERAGE(IF($C$2:$C$1000&gt;0,LN($C$2:$C$1000),"")))*Assumptions!B$2 +
 (IF(F29&gt;0,LN(F29),"") - AVERAGE(IF($F$2:$F$1000&gt;0,LN($F$2:$F$1000),"")))*Assumptions!B$3 +
 (IF(E29&gt;0,LN(E29),"") - AVERAGE(IF($E$2:$E$1000&gt;0,LN($E$2:$E$1000),"")))*Assumptions!B$4
), "")</f>
        <v>7.3035922808552589E-2</v>
      </c>
      <c r="N29" s="21">
        <f t="shared" si="1"/>
        <v>-7.8556981675330206E-2</v>
      </c>
      <c r="O29" s="21">
        <f t="shared" si="2"/>
        <v>-1.6635142254244784E-2</v>
      </c>
    </row>
    <row r="30" spans="1:15" x14ac:dyDescent="0.35">
      <c r="A30" s="16" t="str">
        <v>Atikokan Hydro Inc.</v>
      </c>
      <c r="B30" s="18">
        <v>2017</v>
      </c>
      <c r="C30" s="20">
        <v>1637</v>
      </c>
      <c r="D30" s="20">
        <v>1711</v>
      </c>
      <c r="E30" s="20">
        <v>29155291.82</v>
      </c>
      <c r="F30" s="20">
        <v>8634</v>
      </c>
      <c r="G30" s="20">
        <v>122.02164572814</v>
      </c>
      <c r="H30" s="20">
        <v>1128041</v>
      </c>
      <c r="J30" s="20">
        <f t="shared" si="3"/>
        <v>9244.5974914421022</v>
      </c>
      <c r="K30" s="22" cm="1">
        <f t="array" ref="K30">IFERROR(EXP(LN(J30) - AVERAGE(IF(ISNUMBER(J:J), LN(J:J)))), "")</f>
        <v>0.18640162325851869</v>
      </c>
      <c r="L30" s="22">
        <f t="shared" si="0"/>
        <v>4.0905385786903281E-2</v>
      </c>
      <c r="M30" s="22" cm="1">
        <f t="array" ref="M30">IFERROR(EXP(
 (IF(C30&gt;0,LN(C30),"") - AVERAGE(IF($C$2:$C$1000&gt;0,LN($C$2:$C$1000),"")))*Assumptions!B$2 +
 (IF(F30&gt;0,LN(F30),"") - AVERAGE(IF($F$2:$F$1000&gt;0,LN($F$2:$F$1000),"")))*Assumptions!B$3 +
 (IF(E30&gt;0,LN(E30),"") - AVERAGE(IF($E$2:$E$1000&gt;0,LN($E$2:$E$1000),"")))*Assumptions!B$4
), "")</f>
        <v>7.9004783009108681E-2</v>
      </c>
      <c r="N30" s="22">
        <f t="shared" si="1"/>
        <v>4.3795401137395551E-2</v>
      </c>
      <c r="O30" s="22">
        <f t="shared" si="2"/>
        <v>2.8900153504922699E-3</v>
      </c>
    </row>
    <row r="31" spans="1:15" x14ac:dyDescent="0.35">
      <c r="A31" s="15" t="str">
        <v>Atikokan Hydro Inc.</v>
      </c>
      <c r="B31" s="17">
        <v>2016</v>
      </c>
      <c r="C31" s="19">
        <v>1639</v>
      </c>
      <c r="D31" s="19">
        <v>1720</v>
      </c>
      <c r="E31" s="19">
        <v>35072033.450000003</v>
      </c>
      <c r="F31" s="19">
        <v>6745</v>
      </c>
      <c r="G31" s="19">
        <v>119.90882598845999</v>
      </c>
      <c r="H31" s="19">
        <v>1064079.74</v>
      </c>
      <c r="J31" s="19">
        <f t="shared" si="3"/>
        <v>8874.0735406950516</v>
      </c>
      <c r="K31" s="21" cm="1">
        <f t="array" ref="K31">IFERROR(EXP(LN(J31) - AVERAGE(IF(ISNUMBER(J:J), LN(J:J)))), "")</f>
        <v>0.17893063645359356</v>
      </c>
      <c r="L31" s="21">
        <f t="shared" si="0"/>
        <v>2.5265357999209925E-2</v>
      </c>
      <c r="M31" s="21" cm="1">
        <f t="array" ref="M31">IFERROR(EXP(
 (IF(C31&gt;0,LN(C31),"") - AVERAGE(IF($C$2:$C$1000&gt;0,LN($C$2:$C$1000),"")))*Assumptions!B$2 +
 (IF(F31&gt;0,LN(F31),"") - AVERAGE(IF($F$2:$F$1000&gt;0,LN($F$2:$F$1000),"")))*Assumptions!B$3 +
 (IF(E31&gt;0,LN(E31),"") - AVERAGE(IF($E$2:$E$1000&gt;0,LN($E$2:$E$1000),"")))*Assumptions!B$4
), "")</f>
        <v>7.5619409822473796E-2</v>
      </c>
      <c r="N31" s="21">
        <f t="shared" si="1"/>
        <v>3.5866785915662724E-2</v>
      </c>
      <c r="O31" s="21">
        <f t="shared" si="2"/>
        <v>1.0601427916452799E-2</v>
      </c>
    </row>
    <row r="32" spans="1:15" x14ac:dyDescent="0.35">
      <c r="A32" s="15" t="str">
        <v>Atikokan Hydro Inc.</v>
      </c>
      <c r="B32" s="17">
        <v>2015</v>
      </c>
      <c r="C32" s="19">
        <v>1653</v>
      </c>
      <c r="D32" s="19">
        <v>1765</v>
      </c>
      <c r="E32" s="19">
        <v>31906696</v>
      </c>
      <c r="F32" s="19">
        <v>5905</v>
      </c>
      <c r="G32" s="19">
        <v>118.56183642569999</v>
      </c>
      <c r="H32" s="19">
        <v>1025877.1</v>
      </c>
      <c r="J32" s="19">
        <f t="shared" si="3"/>
        <v>8652.6755229782048</v>
      </c>
      <c r="K32" s="21" cm="1">
        <f t="array" ref="K32">IFERROR(EXP(LN(J32) - AVERAGE(IF(ISNUMBER(J:J), LN(J:J)))), "")</f>
        <v>0.17446652106870614</v>
      </c>
      <c r="L32" s="21">
        <f t="shared" si="0"/>
        <v>0.19422571724119386</v>
      </c>
      <c r="M32" s="21" cm="1">
        <f t="array" ref="M32">IFERROR(EXP(
 (IF(C32&gt;0,LN(C32),"") - AVERAGE(IF($C$2:$C$1000&gt;0,LN($C$2:$C$1000),"")))*Assumptions!B$2 +
 (IF(F32&gt;0,LN(F32),"") - AVERAGE(IF($F$2:$F$1000&gt;0,LN($F$2:$F$1000),"")))*Assumptions!B$3 +
 (IF(E32&gt;0,LN(E32),"") - AVERAGE(IF($E$2:$E$1000&gt;0,LN($E$2:$E$1000),"")))*Assumptions!B$4
), "")</f>
        <v>7.2955247703389195E-2</v>
      </c>
      <c r="N32" s="21">
        <f t="shared" si="1"/>
        <v>7.072055742435257E-2</v>
      </c>
      <c r="O32" s="21">
        <f t="shared" si="2"/>
        <v>-0.12350515981684129</v>
      </c>
    </row>
    <row r="33" spans="1:15" x14ac:dyDescent="0.35">
      <c r="A33" s="16" t="str">
        <v>Atikokan Hydro Inc.</v>
      </c>
      <c r="B33" s="18">
        <v>2014</v>
      </c>
      <c r="C33" s="20">
        <v>1663</v>
      </c>
      <c r="D33" s="20">
        <v>1745</v>
      </c>
      <c r="E33" s="20">
        <v>22910925.850000001</v>
      </c>
      <c r="F33" s="20">
        <v>4927</v>
      </c>
      <c r="G33" s="20">
        <v>115.88104960936001</v>
      </c>
      <c r="H33" s="20">
        <v>825679.84</v>
      </c>
      <c r="J33" s="20">
        <f t="shared" si="3"/>
        <v>7125.2361174100697</v>
      </c>
      <c r="K33" s="22" cm="1">
        <f t="array" ref="K33">IFERROR(EXP(LN(J33) - AVERAGE(IF(ISNUMBER(J:J), LN(J:J)))), "")</f>
        <v>0.14366829703672468</v>
      </c>
      <c r="L33" s="22">
        <f t="shared" si="0"/>
        <v>-0.24292598660629849</v>
      </c>
      <c r="M33" s="22" cm="1">
        <f t="array" ref="M33">IFERROR(EXP(
 (IF(C33&gt;0,LN(C33),"") - AVERAGE(IF($C$2:$C$1000&gt;0,LN($C$2:$C$1000),"")))*Assumptions!B$2 +
 (IF(F33&gt;0,LN(F33),"") - AVERAGE(IF($F$2:$F$1000&gt;0,LN($F$2:$F$1000),"")))*Assumptions!B$3 +
 (IF(E33&gt;0,LN(E33),"") - AVERAGE(IF($E$2:$E$1000&gt;0,LN($E$2:$E$1000),"")))*Assumptions!B$4
), "")</f>
        <v>6.7974025249393027E-2</v>
      </c>
      <c r="N33" s="22">
        <f t="shared" si="1"/>
        <v>7.9468676802688432E-2</v>
      </c>
      <c r="O33" s="22">
        <f t="shared" si="2"/>
        <v>0.32239466340898693</v>
      </c>
    </row>
    <row r="34" spans="1:15" x14ac:dyDescent="0.35">
      <c r="A34" s="15" t="str">
        <v>Atikokan Hydro Inc.</v>
      </c>
      <c r="B34" s="17">
        <v>2013</v>
      </c>
      <c r="C34" s="19">
        <v>1665</v>
      </c>
      <c r="D34" s="19">
        <v>1764</v>
      </c>
      <c r="E34" s="19">
        <v>21859631</v>
      </c>
      <c r="F34" s="19">
        <v>3626</v>
      </c>
      <c r="G34" s="19">
        <v>113.56444480348</v>
      </c>
      <c r="H34" s="19">
        <v>1031675.36</v>
      </c>
      <c r="J34" s="19">
        <f t="shared" si="3"/>
        <v>9084.4926137338534</v>
      </c>
      <c r="K34" s="21" cm="1">
        <f t="array" ref="K34">IFERROR(EXP(LN(J34) - AVERAGE(IF(ISNUMBER(J:J), LN(J:J)))), "")</f>
        <v>0.183173380046843</v>
      </c>
      <c r="L34" s="21" t="str">
        <f t="shared" si="0"/>
        <v/>
      </c>
      <c r="M34" s="21" cm="1">
        <f t="array" ref="M34">IFERROR(EXP(
 (IF(C34&gt;0,LN(C34),"") - AVERAGE(IF($C$2:$C$1000&gt;0,LN($C$2:$C$1000),"")))*Assumptions!B$2 +
 (IF(F34&gt;0,LN(F34),"") - AVERAGE(IF($F$2:$F$1000&gt;0,LN($F$2:$F$1000),"")))*Assumptions!B$3 +
 (IF(E34&gt;0,LN(E34),"") - AVERAGE(IF($E$2:$E$1000&gt;0,LN($E$2:$E$1000),"")))*Assumptions!B$4
), "")</f>
        <v>6.2781282128819685E-2</v>
      </c>
      <c r="N34" s="21" t="str">
        <f t="shared" si="1"/>
        <v/>
      </c>
      <c r="O34" s="21" t="str">
        <f t="shared" si="2"/>
        <v/>
      </c>
    </row>
    <row r="35" spans="1:15" x14ac:dyDescent="0.35">
      <c r="A35" s="16" t="str">
        <v>Bluewater Power Distribution Corporation</v>
      </c>
      <c r="B35" s="18">
        <v>2023</v>
      </c>
      <c r="C35" s="20">
        <v>37555</v>
      </c>
      <c r="D35" s="20">
        <v>35982</v>
      </c>
      <c r="E35" s="20">
        <v>933904891</v>
      </c>
      <c r="F35" s="20">
        <v>161749</v>
      </c>
      <c r="G35" s="20">
        <v>163.35104849991001</v>
      </c>
      <c r="H35" s="20">
        <v>13684764.92</v>
      </c>
      <c r="J35" s="20">
        <f t="shared" si="3"/>
        <v>83775.188746385917</v>
      </c>
      <c r="K35" s="22" cm="1">
        <f t="array" ref="K35">IFERROR(EXP(LN(J35) - AVERAGE(IF(ISNUMBER(J:J), LN(J:J)))), "")</f>
        <v>1.6891845410869415</v>
      </c>
      <c r="L35" s="22">
        <f t="shared" si="0"/>
        <v>-2.8929331735454866E-2</v>
      </c>
      <c r="M35" s="22" cm="1">
        <f t="array" ref="M35">IFERROR(EXP(
 (IF(C35&gt;0,LN(C35),"") - AVERAGE(IF($C$2:$C$1000&gt;0,LN($C$2:$C$1000),"")))*Assumptions!B$2 +
 (IF(F35&gt;0,LN(F35),"") - AVERAGE(IF($F$2:$F$1000&gt;0,LN($F$2:$F$1000),"")))*Assumptions!B$3 +
 (IF(E35&gt;0,LN(E35),"") - AVERAGE(IF($E$2:$E$1000&gt;0,LN($E$2:$E$1000),"")))*Assumptions!B$4
), "")</f>
        <v>1.7762251872926396</v>
      </c>
      <c r="N35" s="22">
        <f t="shared" si="1"/>
        <v>-1.0865238148069611E-2</v>
      </c>
      <c r="O35" s="22">
        <f t="shared" si="2"/>
        <v>1.8064093587385255E-2</v>
      </c>
    </row>
    <row r="36" spans="1:15" x14ac:dyDescent="0.35">
      <c r="A36" s="15" t="str">
        <v>Bluewater Power Distribution Corporation</v>
      </c>
      <c r="B36" s="17">
        <v>2022</v>
      </c>
      <c r="C36" s="19">
        <v>37321</v>
      </c>
      <c r="D36" s="19">
        <v>35820</v>
      </c>
      <c r="E36" s="19">
        <v>958263631</v>
      </c>
      <c r="F36" s="19">
        <v>170238</v>
      </c>
      <c r="G36" s="19">
        <v>157.61409608672</v>
      </c>
      <c r="H36" s="19">
        <v>13591716.890000001</v>
      </c>
      <c r="J36" s="19">
        <f t="shared" si="3"/>
        <v>86234.145469589057</v>
      </c>
      <c r="K36" s="21" cm="1">
        <f t="array" ref="K36">IFERROR(EXP(LN(J36) - AVERAGE(IF(ISNUMBER(J:J), LN(J:J)))), "")</f>
        <v>1.7387652313389323</v>
      </c>
      <c r="L36" s="21">
        <f t="shared" si="0"/>
        <v>1.7139159758743361E-2</v>
      </c>
      <c r="M36" s="21" cm="1">
        <f t="array" ref="M36">IFERROR(EXP(
 (IF(C36&gt;0,LN(C36),"") - AVERAGE(IF($C$2:$C$1000&gt;0,LN($C$2:$C$1000),"")))*Assumptions!B$2 +
 (IF(F36&gt;0,LN(F36),"") - AVERAGE(IF($F$2:$F$1000&gt;0,LN($F$2:$F$1000),"")))*Assumptions!B$3 +
 (IF(E36&gt;0,LN(E36),"") - AVERAGE(IF($E$2:$E$1000&gt;0,LN($E$2:$E$1000),"")))*Assumptions!B$4
), "")</f>
        <v>1.795629522423053</v>
      </c>
      <c r="N36" s="21">
        <f t="shared" si="1"/>
        <v>2.5306973316167158E-2</v>
      </c>
      <c r="O36" s="21">
        <f t="shared" si="2"/>
        <v>8.1678135574237976E-3</v>
      </c>
    </row>
    <row r="37" spans="1:15" x14ac:dyDescent="0.35">
      <c r="A37" s="16" t="str">
        <v>Bluewater Power Distribution Corporation</v>
      </c>
      <c r="B37" s="18">
        <v>2021</v>
      </c>
      <c r="C37" s="20">
        <v>37016</v>
      </c>
      <c r="D37" s="20">
        <v>35772</v>
      </c>
      <c r="E37" s="20">
        <v>951981890</v>
      </c>
      <c r="F37" s="20">
        <v>157503</v>
      </c>
      <c r="G37" s="20">
        <v>151.60148382608</v>
      </c>
      <c r="H37" s="20">
        <v>12851069.539999999</v>
      </c>
      <c r="J37" s="20">
        <f t="shared" si="3"/>
        <v>84768.758297530789</v>
      </c>
      <c r="K37" s="22" cm="1">
        <f t="array" ref="K37">IFERROR(EXP(LN(J37) - AVERAGE(IF(ISNUMBER(J:J), LN(J:J)))), "")</f>
        <v>1.7092181853126736</v>
      </c>
      <c r="L37" s="22">
        <f t="shared" si="0"/>
        <v>-3.5002406613076076E-2</v>
      </c>
      <c r="M37" s="22" cm="1">
        <f t="array" ref="M37">IFERROR(EXP(
 (IF(C37&gt;0,LN(C37),"") - AVERAGE(IF($C$2:$C$1000&gt;0,LN($C$2:$C$1000),"")))*Assumptions!B$2 +
 (IF(F37&gt;0,LN(F37),"") - AVERAGE(IF($F$2:$F$1000&gt;0,LN($F$2:$F$1000),"")))*Assumptions!B$3 +
 (IF(E37&gt;0,LN(E37),"") - AVERAGE(IF($E$2:$E$1000&gt;0,LN($E$2:$E$1000),"")))*Assumptions!B$4
), "")</f>
        <v>1.7507577531389347</v>
      </c>
      <c r="N37" s="22">
        <f t="shared" si="1"/>
        <v>4.6062568614435584E-3</v>
      </c>
      <c r="O37" s="22">
        <f t="shared" si="2"/>
        <v>3.9608663474519634E-2</v>
      </c>
    </row>
    <row r="38" spans="1:15" x14ac:dyDescent="0.35">
      <c r="A38" s="15" t="str">
        <v>Bluewater Power Distribution Corporation</v>
      </c>
      <c r="B38" s="17">
        <v>2020</v>
      </c>
      <c r="C38" s="19">
        <v>36916</v>
      </c>
      <c r="D38" s="19">
        <v>35688</v>
      </c>
      <c r="E38" s="19">
        <v>950821500</v>
      </c>
      <c r="F38" s="19">
        <v>155794</v>
      </c>
      <c r="G38" s="19">
        <v>146.62487924154999</v>
      </c>
      <c r="H38" s="19">
        <v>12871964.73</v>
      </c>
      <c r="J38" s="19">
        <f t="shared" si="3"/>
        <v>87788.408055870997</v>
      </c>
      <c r="K38" s="21" cm="1">
        <f t="array" ref="K38">IFERROR(EXP(LN(J38) - AVERAGE(IF(ISNUMBER(J:J), LN(J:J)))), "")</f>
        <v>1.7701042992995581</v>
      </c>
      <c r="L38" s="21">
        <f t="shared" si="0"/>
        <v>-8.8125428655311921E-2</v>
      </c>
      <c r="M38" s="21" cm="1">
        <f t="array" ref="M38">IFERROR(EXP(
 (IF(C38&gt;0,LN(C38),"") - AVERAGE(IF($C$2:$C$1000&gt;0,LN($C$2:$C$1000),"")))*Assumptions!B$2 +
 (IF(F38&gt;0,LN(F38),"") - AVERAGE(IF($F$2:$F$1000&gt;0,LN($F$2:$F$1000),"")))*Assumptions!B$3 +
 (IF(E38&gt;0,LN(E38),"") - AVERAGE(IF($E$2:$E$1000&gt;0,LN($E$2:$E$1000),"")))*Assumptions!B$4
), "")</f>
        <v>1.7427118581814518</v>
      </c>
      <c r="N38" s="21">
        <f t="shared" si="1"/>
        <v>7.7543010377399968E-3</v>
      </c>
      <c r="O38" s="21">
        <f t="shared" si="2"/>
        <v>9.5879729693051918E-2</v>
      </c>
    </row>
    <row r="39" spans="1:15" x14ac:dyDescent="0.35">
      <c r="A39" s="16" t="str">
        <v>Bluewater Power Distribution Corporation</v>
      </c>
      <c r="B39" s="18">
        <v>2019</v>
      </c>
      <c r="C39" s="20">
        <v>36743</v>
      </c>
      <c r="D39" s="20">
        <v>35323</v>
      </c>
      <c r="E39" s="20">
        <v>968790791</v>
      </c>
      <c r="F39" s="20">
        <v>151868</v>
      </c>
      <c r="G39" s="20">
        <v>138.86213252082999</v>
      </c>
      <c r="H39" s="20">
        <v>13313535.220000001</v>
      </c>
      <c r="J39" s="20">
        <f t="shared" si="3"/>
        <v>95875.923682814726</v>
      </c>
      <c r="K39" s="22" cm="1">
        <f t="array" ref="K39">IFERROR(EXP(LN(J39) - AVERAGE(IF(ISNUMBER(J:J), LN(J:J)))), "")</f>
        <v>1.933175329962225</v>
      </c>
      <c r="L39" s="22">
        <f t="shared" si="0"/>
        <v>-5.7435332307170017E-2</v>
      </c>
      <c r="M39" s="22" cm="1">
        <f t="array" ref="M39">IFERROR(EXP(
 (IF(C39&gt;0,LN(C39),"") - AVERAGE(IF($C$2:$C$1000&gt;0,LN($C$2:$C$1000),"")))*Assumptions!B$2 +
 (IF(F39&gt;0,LN(F39),"") - AVERAGE(IF($F$2:$F$1000&gt;0,LN($F$2:$F$1000),"")))*Assumptions!B$3 +
 (IF(E39&gt;0,LN(E39),"") - AVERAGE(IF($E$2:$E$1000&gt;0,LN($E$2:$E$1000),"")))*Assumptions!B$4
), "")</f>
        <v>1.7292506045686191</v>
      </c>
      <c r="N39" s="22">
        <f t="shared" si="1"/>
        <v>-1.5868115829815843E-2</v>
      </c>
      <c r="O39" s="22">
        <f t="shared" si="2"/>
        <v>4.1567216477354174E-2</v>
      </c>
    </row>
    <row r="40" spans="1:15" x14ac:dyDescent="0.35">
      <c r="A40" s="15" t="str">
        <v>Bluewater Power Distribution Corporation</v>
      </c>
      <c r="B40" s="17">
        <v>2018</v>
      </c>
      <c r="C40" s="19">
        <v>36691</v>
      </c>
      <c r="D40" s="19">
        <v>36218</v>
      </c>
      <c r="E40" s="19">
        <v>985257711</v>
      </c>
      <c r="F40" s="19">
        <v>161525</v>
      </c>
      <c r="G40" s="19">
        <v>135.44966503841999</v>
      </c>
      <c r="H40" s="19">
        <v>13754073.609999999</v>
      </c>
      <c r="J40" s="19">
        <f t="shared" si="3"/>
        <v>101543.7993597008</v>
      </c>
      <c r="K40" s="21" cm="1">
        <f t="array" ref="K40">IFERROR(EXP(LN(J40) - AVERAGE(IF(ISNUMBER(J:J), LN(J:J)))), "")</f>
        <v>2.047458426395254</v>
      </c>
      <c r="L40" s="21">
        <f t="shared" si="0"/>
        <v>6.5732730398549988E-3</v>
      </c>
      <c r="M40" s="21" cm="1">
        <f t="array" ref="M40">IFERROR(EXP(
 (IF(C40&gt;0,LN(C40),"") - AVERAGE(IF($C$2:$C$1000&gt;0,LN($C$2:$C$1000),"")))*Assumptions!B$2 +
 (IF(F40&gt;0,LN(F40),"") - AVERAGE(IF($F$2:$F$1000&gt;0,LN($F$2:$F$1000),"")))*Assumptions!B$3 +
 (IF(E40&gt;0,LN(E40),"") - AVERAGE(IF($E$2:$E$1000&gt;0,LN($E$2:$E$1000),"")))*Assumptions!B$4
), "")</f>
        <v>1.7569094197370789</v>
      </c>
      <c r="N40" s="21">
        <f t="shared" si="1"/>
        <v>1.446946358395429E-2</v>
      </c>
      <c r="O40" s="21">
        <f t="shared" si="2"/>
        <v>7.8961905440992908E-3</v>
      </c>
    </row>
    <row r="41" spans="1:15" x14ac:dyDescent="0.35">
      <c r="A41" s="16" t="str">
        <v>Bluewater Power Distribution Corporation</v>
      </c>
      <c r="B41" s="18">
        <v>2017</v>
      </c>
      <c r="C41" s="20">
        <v>36585</v>
      </c>
      <c r="D41" s="20">
        <v>35906</v>
      </c>
      <c r="E41" s="20">
        <v>970536909</v>
      </c>
      <c r="F41" s="20">
        <v>154393</v>
      </c>
      <c r="G41" s="20">
        <v>132.11194364908999</v>
      </c>
      <c r="H41" s="20">
        <v>13327256.449999999</v>
      </c>
      <c r="J41" s="20">
        <f t="shared" si="3"/>
        <v>100878.51319029322</v>
      </c>
      <c r="K41" s="22" cm="1">
        <f t="array" ref="K41">IFERROR(EXP(LN(J41) - AVERAGE(IF(ISNUMBER(J:J), LN(J:J)))), "")</f>
        <v>2.0340440595692457</v>
      </c>
      <c r="L41" s="22">
        <f t="shared" si="0"/>
        <v>-4.0002491666617956E-2</v>
      </c>
      <c r="M41" s="22" cm="1">
        <f t="array" ref="M41">IFERROR(EXP(
 (IF(C41&gt;0,LN(C41),"") - AVERAGE(IF($C$2:$C$1000&gt;0,LN($C$2:$C$1000),"")))*Assumptions!B$2 +
 (IF(F41&gt;0,LN(F41),"") - AVERAGE(IF($F$2:$F$1000&gt;0,LN($F$2:$F$1000),"")))*Assumptions!B$3 +
 (IF(E41&gt;0,LN(E41),"") - AVERAGE(IF($E$2:$E$1000&gt;0,LN($E$2:$E$1000),"")))*Assumptions!B$4
), "")</f>
        <v>1.7316709170035109</v>
      </c>
      <c r="N41" s="22">
        <f t="shared" si="1"/>
        <v>-1.4347726811414385E-2</v>
      </c>
      <c r="O41" s="22">
        <f t="shared" si="2"/>
        <v>2.5654764855203571E-2</v>
      </c>
    </row>
    <row r="42" spans="1:15" x14ac:dyDescent="0.35">
      <c r="A42" s="15" t="str">
        <v>Bluewater Power Distribution Corporation</v>
      </c>
      <c r="B42" s="17">
        <v>2016</v>
      </c>
      <c r="C42" s="19">
        <v>36355</v>
      </c>
      <c r="D42" s="19">
        <v>35510</v>
      </c>
      <c r="E42" s="19">
        <v>1004806057.23</v>
      </c>
      <c r="F42" s="19">
        <v>164284</v>
      </c>
      <c r="G42" s="19">
        <v>129.82440916515</v>
      </c>
      <c r="H42" s="19">
        <v>13631005.369999999</v>
      </c>
      <c r="J42" s="19">
        <f t="shared" si="3"/>
        <v>104995.7050269334</v>
      </c>
      <c r="K42" s="21" cm="1">
        <f t="array" ref="K42">IFERROR(EXP(LN(J42) - AVERAGE(IF(ISNUMBER(J:J), LN(J:J)))), "")</f>
        <v>2.1170602473834697</v>
      </c>
      <c r="L42" s="21">
        <f t="shared" si="0"/>
        <v>2.4221870748093011E-2</v>
      </c>
      <c r="M42" s="21" cm="1">
        <f t="array" ref="M42">IFERROR(EXP(
 (IF(C42&gt;0,LN(C42),"") - AVERAGE(IF($C$2:$C$1000&gt;0,LN($C$2:$C$1000),"")))*Assumptions!B$2 +
 (IF(F42&gt;0,LN(F42),"") - AVERAGE(IF($F$2:$F$1000&gt;0,LN($F$2:$F$1000),"")))*Assumptions!B$3 +
 (IF(E42&gt;0,LN(E42),"") - AVERAGE(IF($E$2:$E$1000&gt;0,LN($E$2:$E$1000),"")))*Assumptions!B$4
), "")</f>
        <v>1.7566955522727068</v>
      </c>
      <c r="N42" s="21">
        <f t="shared" si="1"/>
        <v>2.8215167384057938E-2</v>
      </c>
      <c r="O42" s="21">
        <f t="shared" si="2"/>
        <v>3.9932966359649269E-3</v>
      </c>
    </row>
    <row r="43" spans="1:15" x14ac:dyDescent="0.35">
      <c r="A43" s="16" t="str">
        <v>Bluewater Power Distribution Corporation</v>
      </c>
      <c r="B43" s="18">
        <v>2015</v>
      </c>
      <c r="C43" s="20">
        <v>36208</v>
      </c>
      <c r="D43" s="20">
        <v>35208</v>
      </c>
      <c r="E43" s="20">
        <v>980546394.86000001</v>
      </c>
      <c r="F43" s="20">
        <v>149532</v>
      </c>
      <c r="G43" s="20">
        <v>128.36603341428</v>
      </c>
      <c r="H43" s="20">
        <v>13155344.66</v>
      </c>
      <c r="J43" s="20">
        <f t="shared" si="3"/>
        <v>102483.06588662218</v>
      </c>
      <c r="K43" s="22" cm="1">
        <f t="array" ref="K43">IFERROR(EXP(LN(J43) - AVERAGE(IF(ISNUMBER(J:J), LN(J:J)))), "")</f>
        <v>2.0663971422725682</v>
      </c>
      <c r="L43" s="22">
        <f t="shared" si="0"/>
        <v>0.11445701155158616</v>
      </c>
      <c r="M43" s="22" cm="1">
        <f t="array" ref="M43">IFERROR(EXP(
 (IF(C43&gt;0,LN(C43),"") - AVERAGE(IF($C$2:$C$1000&gt;0,LN($C$2:$C$1000),"")))*Assumptions!B$2 +
 (IF(F43&gt;0,LN(F43),"") - AVERAGE(IF($F$2:$F$1000&gt;0,LN($F$2:$F$1000),"")))*Assumptions!B$3 +
 (IF(E43&gt;0,LN(E43),"") - AVERAGE(IF($E$2:$E$1000&gt;0,LN($E$2:$E$1000),"")))*Assumptions!B$4
), "")</f>
        <v>1.7078228117382608</v>
      </c>
      <c r="N43" s="22">
        <f t="shared" si="1"/>
        <v>-3.0170370354833387E-2</v>
      </c>
      <c r="O43" s="22">
        <f t="shared" si="2"/>
        <v>-0.14462738190641955</v>
      </c>
    </row>
    <row r="44" spans="1:15" x14ac:dyDescent="0.35">
      <c r="A44" s="15" t="str">
        <v>Bluewater Power Distribution Corporation</v>
      </c>
      <c r="B44" s="17">
        <v>2014</v>
      </c>
      <c r="C44" s="19">
        <v>36115</v>
      </c>
      <c r="D44" s="19">
        <v>34984</v>
      </c>
      <c r="E44" s="19">
        <v>986872924.63999999</v>
      </c>
      <c r="F44" s="19">
        <v>169643</v>
      </c>
      <c r="G44" s="19">
        <v>125.46356512924</v>
      </c>
      <c r="H44" s="19">
        <v>11467313.48</v>
      </c>
      <c r="J44" s="19">
        <f t="shared" si="3"/>
        <v>91399.550683798298</v>
      </c>
      <c r="K44" s="21" cm="1">
        <f t="array" ref="K44">IFERROR(EXP(LN(J44) - AVERAGE(IF(ISNUMBER(J:J), LN(J:J)))), "")</f>
        <v>1.8429168634254509</v>
      </c>
      <c r="L44" s="21">
        <f t="shared" si="0"/>
        <v>-6.4123089510683684E-2</v>
      </c>
      <c r="M44" s="21" cm="1">
        <f t="array" ref="M44">IFERROR(EXP(
 (IF(C44&gt;0,LN(C44),"") - AVERAGE(IF($C$2:$C$1000&gt;0,LN($C$2:$C$1000),"")))*Assumptions!B$2 +
 (IF(F44&gt;0,LN(F44),"") - AVERAGE(IF($F$2:$F$1000&gt;0,LN($F$2:$F$1000),"")))*Assumptions!B$3 +
 (IF(E44&gt;0,LN(E44),"") - AVERAGE(IF($E$2:$E$1000&gt;0,LN($E$2:$E$1000),"")))*Assumptions!B$4
), "")</f>
        <v>1.7601336085889645</v>
      </c>
      <c r="N44" s="21">
        <f t="shared" si="1"/>
        <v>-8.0220616443495985E-3</v>
      </c>
      <c r="O44" s="21">
        <f t="shared" si="2"/>
        <v>5.6101027866334086E-2</v>
      </c>
    </row>
    <row r="45" spans="1:15" x14ac:dyDescent="0.35">
      <c r="A45" s="16" t="str">
        <v>Bluewater Power Distribution Corporation</v>
      </c>
      <c r="B45" s="18">
        <v>2013</v>
      </c>
      <c r="C45" s="20">
        <v>35982</v>
      </c>
      <c r="D45" s="20">
        <v>34736</v>
      </c>
      <c r="E45" s="20">
        <v>996516076</v>
      </c>
      <c r="F45" s="20">
        <v>176331</v>
      </c>
      <c r="G45" s="20">
        <v>122.95539404413999</v>
      </c>
      <c r="H45" s="20">
        <v>11982293.43</v>
      </c>
      <c r="J45" s="20">
        <f t="shared" si="3"/>
        <v>97452.360859406079</v>
      </c>
      <c r="K45" s="22" cm="1">
        <f t="array" ref="K45">IFERROR(EXP(LN(J45) - AVERAGE(IF(ISNUMBER(J:J), LN(J:J)))), "")</f>
        <v>1.9649615109131766</v>
      </c>
      <c r="L45" s="22" t="str">
        <f t="shared" si="0"/>
        <v/>
      </c>
      <c r="M45" s="22" cm="1">
        <f t="array" ref="M45">IFERROR(EXP(
 (IF(C45&gt;0,LN(C45),"") - AVERAGE(IF($C$2:$C$1000&gt;0,LN($C$2:$C$1000),"")))*Assumptions!B$2 +
 (IF(F45&gt;0,LN(F45),"") - AVERAGE(IF($F$2:$F$1000&gt;0,LN($F$2:$F$1000),"")))*Assumptions!B$3 +
 (IF(E45&gt;0,LN(E45),"") - AVERAGE(IF($E$2:$E$1000&gt;0,LN($E$2:$E$1000),"")))*Assumptions!B$4
), "")</f>
        <v>1.774310296003023</v>
      </c>
      <c r="N45" s="22" t="str">
        <f t="shared" si="1"/>
        <v/>
      </c>
      <c r="O45" s="22" t="str">
        <f t="shared" si="2"/>
        <v/>
      </c>
    </row>
    <row r="46" spans="1:15" x14ac:dyDescent="0.35">
      <c r="A46" s="15" t="str">
        <v>Brant County Power Inc.</v>
      </c>
      <c r="B46" s="17">
        <v>2023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J46" s="19" t="str">
        <f t="shared" si="3"/>
        <v/>
      </c>
      <c r="K46" s="21" t="str" cm="1">
        <f t="array" ref="K46">IFERROR(EXP(LN(J46) - AVERAGE(IF(ISNUMBER(J:J), LN(J:J)))), "")</f>
        <v/>
      </c>
      <c r="L46" s="21" t="str">
        <f t="shared" si="0"/>
        <v/>
      </c>
      <c r="M46" s="21" t="str" cm="1">
        <f t="array" ref="M46">IFERROR(EXP(
 (IF(C46&gt;0,LN(C46),"") - AVERAGE(IF($C$2:$C$1000&gt;0,LN($C$2:$C$1000),"")))*Assumptions!B$2 +
 (IF(F46&gt;0,LN(F46),"") - AVERAGE(IF($F$2:$F$1000&gt;0,LN($F$2:$F$1000),"")))*Assumptions!B$3 +
 (IF(E46&gt;0,LN(E46),"") - AVERAGE(IF($E$2:$E$1000&gt;0,LN($E$2:$E$1000),"")))*Assumptions!B$4
), "")</f>
        <v/>
      </c>
      <c r="N46" s="21" t="str">
        <f t="shared" si="1"/>
        <v/>
      </c>
      <c r="O46" s="21" t="str">
        <f t="shared" si="2"/>
        <v/>
      </c>
    </row>
    <row r="47" spans="1:15" x14ac:dyDescent="0.35">
      <c r="A47" s="15" t="str">
        <v>Brant County Power Inc.</v>
      </c>
      <c r="B47" s="17">
        <v>2022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J47" s="19" t="str">
        <f t="shared" si="3"/>
        <v/>
      </c>
      <c r="K47" s="21" t="str" cm="1">
        <f t="array" ref="K47">IFERROR(EXP(LN(J47) - AVERAGE(IF(ISNUMBER(J:J), LN(J:J)))), "")</f>
        <v/>
      </c>
      <c r="L47" s="21" t="str">
        <f t="shared" si="0"/>
        <v/>
      </c>
      <c r="M47" s="21" t="str" cm="1">
        <f t="array" ref="M47">IFERROR(EXP(
 (IF(C47&gt;0,LN(C47),"") - AVERAGE(IF($C$2:$C$1000&gt;0,LN($C$2:$C$1000),"")))*Assumptions!B$2 +
 (IF(F47&gt;0,LN(F47),"") - AVERAGE(IF($F$2:$F$1000&gt;0,LN($F$2:$F$1000),"")))*Assumptions!B$3 +
 (IF(E47&gt;0,LN(E47),"") - AVERAGE(IF($E$2:$E$1000&gt;0,LN($E$2:$E$1000),"")))*Assumptions!B$4
), "")</f>
        <v/>
      </c>
      <c r="N47" s="21" t="str">
        <f t="shared" si="1"/>
        <v/>
      </c>
      <c r="O47" s="21" t="str">
        <f t="shared" si="2"/>
        <v/>
      </c>
    </row>
    <row r="48" spans="1:15" x14ac:dyDescent="0.35">
      <c r="A48" s="16" t="str">
        <v>Brant County Power Inc.</v>
      </c>
      <c r="B48" s="18">
        <v>2021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J48" s="20" t="str">
        <f t="shared" si="3"/>
        <v/>
      </c>
      <c r="K48" s="22" t="str" cm="1">
        <f t="array" ref="K48">IFERROR(EXP(LN(J48) - AVERAGE(IF(ISNUMBER(J:J), LN(J:J)))), "")</f>
        <v/>
      </c>
      <c r="L48" s="22" t="str">
        <f t="shared" si="0"/>
        <v/>
      </c>
      <c r="M48" s="22" t="str" cm="1">
        <f t="array" ref="M48">IFERROR(EXP(
 (IF(C48&gt;0,LN(C48),"") - AVERAGE(IF($C$2:$C$1000&gt;0,LN($C$2:$C$1000),"")))*Assumptions!B$2 +
 (IF(F48&gt;0,LN(F48),"") - AVERAGE(IF($F$2:$F$1000&gt;0,LN($F$2:$F$1000),"")))*Assumptions!B$3 +
 (IF(E48&gt;0,LN(E48),"") - AVERAGE(IF($E$2:$E$1000&gt;0,LN($E$2:$E$1000),"")))*Assumptions!B$4
), "")</f>
        <v/>
      </c>
      <c r="N48" s="22" t="str">
        <f t="shared" si="1"/>
        <v/>
      </c>
      <c r="O48" s="22" t="str">
        <f t="shared" si="2"/>
        <v/>
      </c>
    </row>
    <row r="49" spans="1:15" x14ac:dyDescent="0.35">
      <c r="A49" s="15" t="str">
        <v>Brant County Power Inc.</v>
      </c>
      <c r="B49" s="17">
        <v>2020</v>
      </c>
      <c r="C49" s="19">
        <v>0</v>
      </c>
      <c r="D49" s="19">
        <v>9667</v>
      </c>
      <c r="E49" s="19">
        <v>0</v>
      </c>
      <c r="F49" s="19">
        <v>0</v>
      </c>
      <c r="G49" s="19">
        <v>0</v>
      </c>
      <c r="H49" s="19">
        <v>0</v>
      </c>
      <c r="J49" s="19" t="str">
        <f t="shared" si="3"/>
        <v/>
      </c>
      <c r="K49" s="21" t="str" cm="1">
        <f t="array" ref="K49">IFERROR(EXP(LN(J49) - AVERAGE(IF(ISNUMBER(J:J), LN(J:J)))), "")</f>
        <v/>
      </c>
      <c r="L49" s="21" t="str">
        <f t="shared" si="0"/>
        <v/>
      </c>
      <c r="M49" s="21" t="str" cm="1">
        <f t="array" ref="M49">IFERROR(EXP(
 (IF(C49&gt;0,LN(C49),"") - AVERAGE(IF($C$2:$C$1000&gt;0,LN($C$2:$C$1000),"")))*Assumptions!B$2 +
 (IF(F49&gt;0,LN(F49),"") - AVERAGE(IF($F$2:$F$1000&gt;0,LN($F$2:$F$1000),"")))*Assumptions!B$3 +
 (IF(E49&gt;0,LN(E49),"") - AVERAGE(IF($E$2:$E$1000&gt;0,LN($E$2:$E$1000),"")))*Assumptions!B$4
), "")</f>
        <v/>
      </c>
      <c r="N49" s="21" t="str">
        <f t="shared" si="1"/>
        <v/>
      </c>
      <c r="O49" s="21" t="str">
        <f t="shared" si="2"/>
        <v/>
      </c>
    </row>
    <row r="50" spans="1:15" x14ac:dyDescent="0.35">
      <c r="A50" s="16" t="str">
        <v>Brant County Power Inc.</v>
      </c>
      <c r="B50" s="18">
        <v>2019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J50" s="20" t="str">
        <f t="shared" si="3"/>
        <v/>
      </c>
      <c r="K50" s="22" t="str" cm="1">
        <f t="array" ref="K50">IFERROR(EXP(LN(J50) - AVERAGE(IF(ISNUMBER(J:J), LN(J:J)))), "")</f>
        <v/>
      </c>
      <c r="L50" s="22" t="str">
        <f t="shared" si="0"/>
        <v/>
      </c>
      <c r="M50" s="22" t="str" cm="1">
        <f t="array" ref="M50">IFERROR(EXP(
 (IF(C50&gt;0,LN(C50),"") - AVERAGE(IF($C$2:$C$1000&gt;0,LN($C$2:$C$1000),"")))*Assumptions!B$2 +
 (IF(F50&gt;0,LN(F50),"") - AVERAGE(IF($F$2:$F$1000&gt;0,LN($F$2:$F$1000),"")))*Assumptions!B$3 +
 (IF(E50&gt;0,LN(E50),"") - AVERAGE(IF($E$2:$E$1000&gt;0,LN($E$2:$E$1000),"")))*Assumptions!B$4
), "")</f>
        <v/>
      </c>
      <c r="N50" s="22" t="str">
        <f t="shared" si="1"/>
        <v/>
      </c>
      <c r="O50" s="22" t="str">
        <f t="shared" si="2"/>
        <v/>
      </c>
    </row>
    <row r="51" spans="1:15" x14ac:dyDescent="0.35">
      <c r="A51" s="15" t="str">
        <v>Brant County Power Inc.</v>
      </c>
      <c r="B51" s="17">
        <v>2018</v>
      </c>
      <c r="C51" s="19">
        <v>0</v>
      </c>
      <c r="D51" s="19">
        <v>9456</v>
      </c>
      <c r="E51" s="19">
        <v>0</v>
      </c>
      <c r="F51" s="19">
        <v>0</v>
      </c>
      <c r="G51" s="19">
        <v>0</v>
      </c>
      <c r="H51" s="19">
        <v>0</v>
      </c>
      <c r="J51" s="19" t="str">
        <f t="shared" si="3"/>
        <v/>
      </c>
      <c r="K51" s="21" t="str" cm="1">
        <f t="array" ref="K51">IFERROR(EXP(LN(J51) - AVERAGE(IF(ISNUMBER(J:J), LN(J:J)))), "")</f>
        <v/>
      </c>
      <c r="L51" s="21" t="str">
        <f t="shared" si="0"/>
        <v/>
      </c>
      <c r="M51" s="21" t="str" cm="1">
        <f t="array" ref="M51">IFERROR(EXP(
 (IF(C51&gt;0,LN(C51),"") - AVERAGE(IF($C$2:$C$1000&gt;0,LN($C$2:$C$1000),"")))*Assumptions!B$2 +
 (IF(F51&gt;0,LN(F51),"") - AVERAGE(IF($F$2:$F$1000&gt;0,LN($F$2:$F$1000),"")))*Assumptions!B$3 +
 (IF(E51&gt;0,LN(E51),"") - AVERAGE(IF($E$2:$E$1000&gt;0,LN($E$2:$E$1000),"")))*Assumptions!B$4
), "")</f>
        <v/>
      </c>
      <c r="N51" s="21" t="str">
        <f t="shared" si="1"/>
        <v/>
      </c>
      <c r="O51" s="21" t="str">
        <f t="shared" si="2"/>
        <v/>
      </c>
    </row>
    <row r="52" spans="1:15" x14ac:dyDescent="0.35">
      <c r="A52" s="16" t="str">
        <v>Brant County Power Inc.</v>
      </c>
      <c r="B52" s="18">
        <v>2017</v>
      </c>
      <c r="C52" s="20">
        <v>0</v>
      </c>
      <c r="D52" s="20">
        <v>9339</v>
      </c>
      <c r="E52" s="20">
        <v>0</v>
      </c>
      <c r="F52" s="20">
        <v>0</v>
      </c>
      <c r="G52" s="20">
        <v>123.91350934662999</v>
      </c>
      <c r="H52" s="20">
        <v>0</v>
      </c>
      <c r="J52" s="20" t="str">
        <f t="shared" si="3"/>
        <v/>
      </c>
      <c r="K52" s="22" t="str" cm="1">
        <f t="array" ref="K52">IFERROR(EXP(LN(J52) - AVERAGE(IF(ISNUMBER(J:J), LN(J:J)))), "")</f>
        <v/>
      </c>
      <c r="L52" s="22" t="str">
        <f t="shared" si="0"/>
        <v/>
      </c>
      <c r="M52" s="22" t="str" cm="1">
        <f t="array" ref="M52">IFERROR(EXP(
 (IF(C52&gt;0,LN(C52),"") - AVERAGE(IF($C$2:$C$1000&gt;0,LN($C$2:$C$1000),"")))*Assumptions!B$2 +
 (IF(F52&gt;0,LN(F52),"") - AVERAGE(IF($F$2:$F$1000&gt;0,LN($F$2:$F$1000),"")))*Assumptions!B$3 +
 (IF(E52&gt;0,LN(E52),"") - AVERAGE(IF($E$2:$E$1000&gt;0,LN($E$2:$E$1000),"")))*Assumptions!B$4
), "")</f>
        <v/>
      </c>
      <c r="N52" s="22" t="str">
        <f t="shared" si="1"/>
        <v/>
      </c>
      <c r="O52" s="22" t="str">
        <f t="shared" si="2"/>
        <v/>
      </c>
    </row>
    <row r="53" spans="1:15" x14ac:dyDescent="0.35">
      <c r="A53" s="15" t="str">
        <v>Brant County Power Inc.</v>
      </c>
      <c r="B53" s="17">
        <v>2016</v>
      </c>
      <c r="C53" s="19">
        <v>0</v>
      </c>
      <c r="D53" s="19">
        <v>9284</v>
      </c>
      <c r="E53" s="19">
        <v>0</v>
      </c>
      <c r="F53" s="19">
        <v>0</v>
      </c>
      <c r="G53" s="19">
        <v>121.76793175669</v>
      </c>
      <c r="H53" s="19">
        <v>0</v>
      </c>
      <c r="J53" s="19" t="str">
        <f t="shared" si="3"/>
        <v/>
      </c>
      <c r="K53" s="21" t="str" cm="1">
        <f t="array" ref="K53">IFERROR(EXP(LN(J53) - AVERAGE(IF(ISNUMBER(J:J), LN(J:J)))), "")</f>
        <v/>
      </c>
      <c r="L53" s="21" t="str">
        <f t="shared" si="0"/>
        <v/>
      </c>
      <c r="M53" s="21" t="str" cm="1">
        <f t="array" ref="M53">IFERROR(EXP(
 (IF(C53&gt;0,LN(C53),"") - AVERAGE(IF($C$2:$C$1000&gt;0,LN($C$2:$C$1000),"")))*Assumptions!B$2 +
 (IF(F53&gt;0,LN(F53),"") - AVERAGE(IF($F$2:$F$1000&gt;0,LN($F$2:$F$1000),"")))*Assumptions!B$3 +
 (IF(E53&gt;0,LN(E53),"") - AVERAGE(IF($E$2:$E$1000&gt;0,LN($E$2:$E$1000),"")))*Assumptions!B$4
), "")</f>
        <v/>
      </c>
      <c r="N53" s="21" t="str">
        <f t="shared" si="1"/>
        <v/>
      </c>
      <c r="O53" s="21" t="str">
        <f t="shared" si="2"/>
        <v/>
      </c>
    </row>
    <row r="54" spans="1:15" x14ac:dyDescent="0.35">
      <c r="A54" s="16" t="str">
        <v>Brant County Power Inc.</v>
      </c>
      <c r="B54" s="18">
        <v>2015</v>
      </c>
      <c r="C54" s="20">
        <v>10058</v>
      </c>
      <c r="D54" s="20">
        <v>9149</v>
      </c>
      <c r="E54" s="20">
        <v>272949575</v>
      </c>
      <c r="F54" s="20">
        <v>57253</v>
      </c>
      <c r="G54" s="20">
        <v>120.40005802594</v>
      </c>
      <c r="H54" s="20">
        <v>3053613.39</v>
      </c>
      <c r="J54" s="20">
        <f t="shared" si="3"/>
        <v>25362.225235324255</v>
      </c>
      <c r="K54" s="22" cm="1">
        <f t="array" ref="K54">IFERROR(EXP(LN(J54) - AVERAGE(IF(ISNUMBER(J:J), LN(J:J)))), "")</f>
        <v>0.51138624020018197</v>
      </c>
      <c r="L54" s="22">
        <f t="shared" si="0"/>
        <v>-0.18897360142272729</v>
      </c>
      <c r="M54" s="22" cm="1">
        <f t="array" ref="M54">IFERROR(EXP(
 (IF(C54&gt;0,LN(C54),"") - AVERAGE(IF($C$2:$C$1000&gt;0,LN($C$2:$C$1000),"")))*Assumptions!B$2 +
 (IF(F54&gt;0,LN(F54),"") - AVERAGE(IF($F$2:$F$1000&gt;0,LN($F$2:$F$1000),"")))*Assumptions!B$3 +
 (IF(E54&gt;0,LN(E54),"") - AVERAGE(IF($E$2:$E$1000&gt;0,LN($E$2:$E$1000),"")))*Assumptions!B$4
), "")</f>
        <v>0.5137976220964523</v>
      </c>
      <c r="N54" s="22">
        <f t="shared" si="1"/>
        <v>6.7139617818818831E-3</v>
      </c>
      <c r="O54" s="22">
        <f t="shared" si="2"/>
        <v>0.19568756320460917</v>
      </c>
    </row>
    <row r="55" spans="1:15" x14ac:dyDescent="0.35">
      <c r="A55" s="15" t="str">
        <v>Brant County Power Inc.</v>
      </c>
      <c r="B55" s="17">
        <v>2014</v>
      </c>
      <c r="C55" s="19">
        <v>9971</v>
      </c>
      <c r="D55" s="19">
        <v>8878</v>
      </c>
      <c r="E55" s="19">
        <v>284259581</v>
      </c>
      <c r="F55" s="19">
        <v>56197</v>
      </c>
      <c r="G55" s="19">
        <v>117.67770741151</v>
      </c>
      <c r="H55" s="19">
        <v>3605385.82</v>
      </c>
      <c r="J55" s="19">
        <f t="shared" si="3"/>
        <v>30637.797925415387</v>
      </c>
      <c r="K55" s="21" cm="1">
        <f t="array" ref="K55">IFERROR(EXP(LN(J55) - AVERAGE(IF(ISNUMBER(J:J), LN(J:J)))), "")</f>
        <v>0.61775921251851484</v>
      </c>
      <c r="L55" s="21">
        <f t="shared" si="0"/>
        <v>-9.8514074780345295E-2</v>
      </c>
      <c r="M55" s="21" cm="1">
        <f t="array" ref="M55">IFERROR(EXP(
 (IF(C55&gt;0,LN(C55),"") - AVERAGE(IF($C$2:$C$1000&gt;0,LN($C$2:$C$1000),"")))*Assumptions!B$2 +
 (IF(F55&gt;0,LN(F55),"") - AVERAGE(IF($F$2:$F$1000&gt;0,LN($F$2:$F$1000),"")))*Assumptions!B$3 +
 (IF(E55&gt;0,LN(E55),"") - AVERAGE(IF($E$2:$E$1000&gt;0,LN($E$2:$E$1000),"")))*Assumptions!B$4
), "")</f>
        <v>0.51035955892531137</v>
      </c>
      <c r="N55" s="21">
        <f t="shared" si="1"/>
        <v>-1.0250204320694567E-2</v>
      </c>
      <c r="O55" s="21">
        <f t="shared" si="2"/>
        <v>8.8263870459650728E-2</v>
      </c>
    </row>
    <row r="56" spans="1:15" x14ac:dyDescent="0.35">
      <c r="A56" s="16" t="str">
        <v>Brant County Power Inc.</v>
      </c>
      <c r="B56" s="18">
        <v>2013</v>
      </c>
      <c r="C56" s="20">
        <v>9858</v>
      </c>
      <c r="D56" s="20">
        <v>8741</v>
      </c>
      <c r="E56" s="20">
        <v>283348910</v>
      </c>
      <c r="F56" s="20">
        <v>60448</v>
      </c>
      <c r="G56" s="20">
        <v>115.32518520487</v>
      </c>
      <c r="H56" s="20">
        <v>3899113.05</v>
      </c>
      <c r="J56" s="20">
        <f t="shared" si="3"/>
        <v>33809.727190755439</v>
      </c>
      <c r="K56" s="22" cm="1">
        <f t="array" ref="K56">IFERROR(EXP(LN(J56) - AVERAGE(IF(ISNUMBER(J:J), LN(J:J)))), "")</f>
        <v>0.681715784393917</v>
      </c>
      <c r="L56" s="22" t="str">
        <f t="shared" si="0"/>
        <v/>
      </c>
      <c r="M56" s="22" cm="1">
        <f t="array" ref="M56">IFERROR(EXP(
 (IF(C56&gt;0,LN(C56),"") - AVERAGE(IF($C$2:$C$1000&gt;0,LN($C$2:$C$1000),"")))*Assumptions!B$2 +
 (IF(F56&gt;0,LN(F56),"") - AVERAGE(IF($F$2:$F$1000&gt;0,LN($F$2:$F$1000),"")))*Assumptions!B$3 +
 (IF(E56&gt;0,LN(E56),"") - AVERAGE(IF($E$2:$E$1000&gt;0,LN($E$2:$E$1000),"")))*Assumptions!B$4
), "")</f>
        <v>0.51561775141668698</v>
      </c>
      <c r="N56" s="22" t="str">
        <f t="shared" si="1"/>
        <v/>
      </c>
      <c r="O56" s="22" t="str">
        <f t="shared" si="2"/>
        <v/>
      </c>
    </row>
    <row r="57" spans="1:15" x14ac:dyDescent="0.35">
      <c r="A57" s="15" t="str">
        <v>Brantford Power Inc.</v>
      </c>
      <c r="B57" s="17">
        <v>2023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J57" s="19" t="str">
        <f t="shared" si="3"/>
        <v/>
      </c>
      <c r="K57" s="21" t="str" cm="1">
        <f t="array" ref="K57">IFERROR(EXP(LN(J57) - AVERAGE(IF(ISNUMBER(J:J), LN(J:J)))), "")</f>
        <v/>
      </c>
      <c r="L57" s="21" t="str">
        <f t="shared" si="0"/>
        <v/>
      </c>
      <c r="M57" s="21" t="str" cm="1">
        <f t="array" ref="M57">IFERROR(EXP(
 (IF(C57&gt;0,LN(C57),"") - AVERAGE(IF($C$2:$C$1000&gt;0,LN($C$2:$C$1000),"")))*Assumptions!B$2 +
 (IF(F57&gt;0,LN(F57),"") - AVERAGE(IF($F$2:$F$1000&gt;0,LN($F$2:$F$1000),"")))*Assumptions!B$3 +
 (IF(E57&gt;0,LN(E57),"") - AVERAGE(IF($E$2:$E$1000&gt;0,LN($E$2:$E$1000),"")))*Assumptions!B$4
), "")</f>
        <v/>
      </c>
      <c r="N57" s="21" t="str">
        <f t="shared" si="1"/>
        <v/>
      </c>
      <c r="O57" s="21" t="str">
        <f t="shared" si="2"/>
        <v/>
      </c>
    </row>
    <row r="58" spans="1:15" x14ac:dyDescent="0.35">
      <c r="A58" s="16" t="str">
        <v>Brantford Power Inc.</v>
      </c>
      <c r="B58" s="18">
        <v>2022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J58" s="20" t="str">
        <f t="shared" si="3"/>
        <v/>
      </c>
      <c r="K58" s="22" t="str" cm="1">
        <f t="array" ref="K58">IFERROR(EXP(LN(J58) - AVERAGE(IF(ISNUMBER(J:J), LN(J:J)))), "")</f>
        <v/>
      </c>
      <c r="L58" s="22" t="str">
        <f t="shared" si="0"/>
        <v/>
      </c>
      <c r="M58" s="22" t="str" cm="1">
        <f t="array" ref="M58">IFERROR(EXP(
 (IF(C58&gt;0,LN(C58),"") - AVERAGE(IF($C$2:$C$1000&gt;0,LN($C$2:$C$1000),"")))*Assumptions!B$2 +
 (IF(F58&gt;0,LN(F58),"") - AVERAGE(IF($F$2:$F$1000&gt;0,LN($F$2:$F$1000),"")))*Assumptions!B$3 +
 (IF(E58&gt;0,LN(E58),"") - AVERAGE(IF($E$2:$E$1000&gt;0,LN($E$2:$E$1000),"")))*Assumptions!B$4
), "")</f>
        <v/>
      </c>
      <c r="N58" s="22" t="str">
        <f t="shared" si="1"/>
        <v/>
      </c>
      <c r="O58" s="22" t="str">
        <f t="shared" si="2"/>
        <v/>
      </c>
    </row>
    <row r="59" spans="1:15" x14ac:dyDescent="0.35">
      <c r="A59" s="15" t="str">
        <v>Brantford Power Inc.</v>
      </c>
      <c r="B59" s="17">
        <v>2021</v>
      </c>
      <c r="C59" s="19">
        <v>41066</v>
      </c>
      <c r="D59" s="19">
        <v>37967</v>
      </c>
      <c r="E59" s="19">
        <v>999644020.72000003</v>
      </c>
      <c r="F59" s="19">
        <v>195098</v>
      </c>
      <c r="G59" s="19">
        <v>142.19359252592</v>
      </c>
      <c r="H59" s="19">
        <v>10965030.16</v>
      </c>
      <c r="J59" s="19">
        <f t="shared" si="3"/>
        <v>77113.391434998877</v>
      </c>
      <c r="K59" s="21" cm="1">
        <f t="array" ref="K59">IFERROR(EXP(LN(J59) - AVERAGE(IF(ISNUMBER(J:J), LN(J:J)))), "")</f>
        <v>1.5548607012646785</v>
      </c>
      <c r="L59" s="21">
        <f t="shared" si="0"/>
        <v>-4.1729066083348698E-2</v>
      </c>
      <c r="M59" s="21" cm="1">
        <f t="array" ref="M59">IFERROR(EXP(
 (IF(C59&gt;0,LN(C59),"") - AVERAGE(IF($C$2:$C$1000&gt;0,LN($C$2:$C$1000),"")))*Assumptions!B$2 +
 (IF(F59&gt;0,LN(F59),"") - AVERAGE(IF($F$2:$F$1000&gt;0,LN($F$2:$F$1000),"")))*Assumptions!B$3 +
 (IF(E59&gt;0,LN(E59),"") - AVERAGE(IF($E$2:$E$1000&gt;0,LN($E$2:$E$1000),"")))*Assumptions!B$4
), "")</f>
        <v>1.9862876366193447</v>
      </c>
      <c r="N59" s="21">
        <f t="shared" si="1"/>
        <v>7.0010135580884647E-3</v>
      </c>
      <c r="O59" s="21">
        <f t="shared" si="2"/>
        <v>4.8730079641437163E-2</v>
      </c>
    </row>
    <row r="60" spans="1:15" x14ac:dyDescent="0.35">
      <c r="A60" s="16" t="str">
        <v>Brantford Power Inc.</v>
      </c>
      <c r="B60" s="18">
        <v>2020</v>
      </c>
      <c r="C60" s="20">
        <v>40663</v>
      </c>
      <c r="D60" s="20">
        <v>37654</v>
      </c>
      <c r="E60" s="20">
        <v>973548097.76999998</v>
      </c>
      <c r="F60" s="20">
        <v>196605</v>
      </c>
      <c r="G60" s="20">
        <v>137.52581971396</v>
      </c>
      <c r="H60" s="20">
        <v>11056985.73</v>
      </c>
      <c r="J60" s="20">
        <f t="shared" si="3"/>
        <v>80399.344304927086</v>
      </c>
      <c r="K60" s="22" cm="1">
        <f t="array" ref="K60">IFERROR(EXP(LN(J60) - AVERAGE(IF(ISNUMBER(J:J), LN(J:J)))), "")</f>
        <v>1.621116365664627</v>
      </c>
      <c r="L60" s="22">
        <f t="shared" si="0"/>
        <v>3.8915644841946262E-2</v>
      </c>
      <c r="M60" s="22" cm="1">
        <f t="array" ref="M60">IFERROR(EXP(
 (IF(C60&gt;0,LN(C60),"") - AVERAGE(IF($C$2:$C$1000&gt;0,LN($C$2:$C$1000),"")))*Assumptions!B$2 +
 (IF(F60&gt;0,LN(F60),"") - AVERAGE(IF($F$2:$F$1000&gt;0,LN($F$2:$F$1000),"")))*Assumptions!B$3 +
 (IF(E60&gt;0,LN(E60),"") - AVERAGE(IF($E$2:$E$1000&gt;0,LN($E$2:$E$1000),"")))*Assumptions!B$4
), "")</f>
        <v>1.9724301746855262</v>
      </c>
      <c r="N60" s="22">
        <f t="shared" si="1"/>
        <v>2.4834822271313284E-2</v>
      </c>
      <c r="O60" s="22">
        <f t="shared" si="2"/>
        <v>-1.4080822570632978E-2</v>
      </c>
    </row>
    <row r="61" spans="1:15" x14ac:dyDescent="0.35">
      <c r="A61" s="15" t="str">
        <v>Brantford Power Inc.</v>
      </c>
      <c r="B61" s="17">
        <v>2019</v>
      </c>
      <c r="C61" s="19">
        <v>40125</v>
      </c>
      <c r="D61" s="19">
        <v>37223</v>
      </c>
      <c r="E61" s="19">
        <v>985202186.73000002</v>
      </c>
      <c r="F61" s="19">
        <v>183514</v>
      </c>
      <c r="G61" s="19">
        <v>130.24480361682001</v>
      </c>
      <c r="H61" s="19">
        <v>10071915.24</v>
      </c>
      <c r="J61" s="19">
        <f t="shared" si="3"/>
        <v>77330.649364189288</v>
      </c>
      <c r="K61" s="21" cm="1">
        <f t="array" ref="K61">IFERROR(EXP(LN(J61) - AVERAGE(IF(ISNUMBER(J:J), LN(J:J)))), "")</f>
        <v>1.5592413387888502</v>
      </c>
      <c r="L61" s="21">
        <f t="shared" si="0"/>
        <v>-1.4165899564133611E-2</v>
      </c>
      <c r="M61" s="21" cm="1">
        <f t="array" ref="M61">IFERROR(EXP(
 (IF(C61&gt;0,LN(C61),"") - AVERAGE(IF($C$2:$C$1000&gt;0,LN($C$2:$C$1000),"")))*Assumptions!B$2 +
 (IF(F61&gt;0,LN(F61),"") - AVERAGE(IF($F$2:$F$1000&gt;0,LN($F$2:$F$1000),"")))*Assumptions!B$3 +
 (IF(E61&gt;0,LN(E61),"") - AVERAGE(IF($E$2:$E$1000&gt;0,LN($E$2:$E$1000),"")))*Assumptions!B$4
), "")</f>
        <v>1.9240484838668992</v>
      </c>
      <c r="N61" s="21">
        <f t="shared" si="1"/>
        <v>1.9369740834840332E-4</v>
      </c>
      <c r="O61" s="21">
        <f t="shared" si="2"/>
        <v>1.4359596972482014E-2</v>
      </c>
    </row>
    <row r="62" spans="1:15" x14ac:dyDescent="0.35">
      <c r="A62" s="15" t="str">
        <v>Brantford Power Inc.</v>
      </c>
      <c r="B62" s="17">
        <v>2018</v>
      </c>
      <c r="C62" s="19">
        <v>39905</v>
      </c>
      <c r="D62" s="19">
        <v>37473</v>
      </c>
      <c r="E62" s="19">
        <v>973189790.19000006</v>
      </c>
      <c r="F62" s="19">
        <v>186912</v>
      </c>
      <c r="G62" s="19">
        <v>127.04410268398</v>
      </c>
      <c r="H62" s="19">
        <v>9964564.8800000008</v>
      </c>
      <c r="J62" s="19">
        <f t="shared" si="3"/>
        <v>78433.903420032671</v>
      </c>
      <c r="K62" s="21" cm="1">
        <f t="array" ref="K62">IFERROR(EXP(LN(J62) - AVERAGE(IF(ISNUMBER(J:J), LN(J:J)))), "")</f>
        <v>1.5814865849519317</v>
      </c>
      <c r="L62" s="21">
        <f t="shared" si="0"/>
        <v>3.6261913535872381E-2</v>
      </c>
      <c r="M62" s="21" cm="1">
        <f t="array" ref="M62">IFERROR(EXP(
 (IF(C62&gt;0,LN(C62),"") - AVERAGE(IF($C$2:$C$1000&gt;0,LN($C$2:$C$1000),"")))*Assumptions!B$2 +
 (IF(F62&gt;0,LN(F62),"") - AVERAGE(IF($F$2:$F$1000&gt;0,LN($F$2:$F$1000),"")))*Assumptions!B$3 +
 (IF(E62&gt;0,LN(E62),"") - AVERAGE(IF($E$2:$E$1000&gt;0,LN($E$2:$E$1000),"")))*Assumptions!B$4
), "")</f>
        <v>1.9236758367535927</v>
      </c>
      <c r="N62" s="21">
        <f t="shared" si="1"/>
        <v>2.7840722078297686E-2</v>
      </c>
      <c r="O62" s="21">
        <f t="shared" si="2"/>
        <v>-8.4211914575746949E-3</v>
      </c>
    </row>
    <row r="63" spans="1:15" x14ac:dyDescent="0.35">
      <c r="A63" s="16" t="str">
        <v>Brantford Power Inc.</v>
      </c>
      <c r="B63" s="18">
        <v>2017</v>
      </c>
      <c r="C63" s="20">
        <v>39623</v>
      </c>
      <c r="D63" s="20">
        <v>37108</v>
      </c>
      <c r="E63" s="20">
        <v>933023699.69000006</v>
      </c>
      <c r="F63" s="20">
        <v>172881</v>
      </c>
      <c r="G63" s="20">
        <v>123.91350934662999</v>
      </c>
      <c r="H63" s="20">
        <v>9372903.3100000005</v>
      </c>
      <c r="J63" s="20">
        <f t="shared" si="3"/>
        <v>75640.689698979215</v>
      </c>
      <c r="K63" s="22" cm="1">
        <f t="array" ref="K63">IFERROR(EXP(LN(J63) - AVERAGE(IF(ISNUMBER(J:J), LN(J:J)))), "")</f>
        <v>1.5251661694666396</v>
      </c>
      <c r="L63" s="22">
        <f t="shared" si="0"/>
        <v>-5.0246783098577441E-2</v>
      </c>
      <c r="M63" s="22" cm="1">
        <f t="array" ref="M63">IFERROR(EXP(
 (IF(C63&gt;0,LN(C63),"") - AVERAGE(IF($C$2:$C$1000&gt;0,LN($C$2:$C$1000),"")))*Assumptions!B$2 +
 (IF(F63&gt;0,LN(F63),"") - AVERAGE(IF($F$2:$F$1000&gt;0,LN($F$2:$F$1000),"")))*Assumptions!B$3 +
 (IF(E63&gt;0,LN(E63),"") - AVERAGE(IF($E$2:$E$1000&gt;0,LN($E$2:$E$1000),"")))*Assumptions!B$4
), "")</f>
        <v>1.8708579677946937</v>
      </c>
      <c r="N63" s="22">
        <f t="shared" si="1"/>
        <v>-1.9351290653321418E-2</v>
      </c>
      <c r="O63" s="22">
        <f t="shared" si="2"/>
        <v>3.0895492445256023E-2</v>
      </c>
    </row>
    <row r="64" spans="1:15" x14ac:dyDescent="0.35">
      <c r="A64" s="15" t="str">
        <v>Brantford Power Inc.</v>
      </c>
      <c r="B64" s="17">
        <v>2016</v>
      </c>
      <c r="C64" s="19">
        <v>39406</v>
      </c>
      <c r="D64" s="19">
        <v>36569</v>
      </c>
      <c r="E64" s="19">
        <v>965494908</v>
      </c>
      <c r="F64" s="19">
        <v>187331</v>
      </c>
      <c r="G64" s="19">
        <v>121.76793175669</v>
      </c>
      <c r="H64" s="19">
        <v>9685238.2899999991</v>
      </c>
      <c r="J64" s="19">
        <f t="shared" si="3"/>
        <v>79538.497125437847</v>
      </c>
      <c r="K64" s="21" cm="1">
        <f t="array" ref="K64">IFERROR(EXP(LN(J64) - AVERAGE(IF(ISNUMBER(J:J), LN(J:J)))), "")</f>
        <v>1.6037588428754694</v>
      </c>
      <c r="L64" s="21">
        <f t="shared" si="0"/>
        <v>8.0661115297722574E-2</v>
      </c>
      <c r="M64" s="21" cm="1">
        <f t="array" ref="M64">IFERROR(EXP(
 (IF(C64&gt;0,LN(C64),"") - AVERAGE(IF($C$2:$C$1000&gt;0,LN($C$2:$C$1000),"")))*Assumptions!B$2 +
 (IF(F64&gt;0,LN(F64),"") - AVERAGE(IF($F$2:$F$1000&gt;0,LN($F$2:$F$1000),"")))*Assumptions!B$3 +
 (IF(E64&gt;0,LN(E64),"") - AVERAGE(IF($E$2:$E$1000&gt;0,LN($E$2:$E$1000),"")))*Assumptions!B$4
), "")</f>
        <v>1.9074140469941803</v>
      </c>
      <c r="N64" s="21">
        <f t="shared" si="1"/>
        <v>2.1542028795666135E-2</v>
      </c>
      <c r="O64" s="21">
        <f t="shared" si="2"/>
        <v>-5.9119086502056439E-2</v>
      </c>
    </row>
    <row r="65" spans="1:15" x14ac:dyDescent="0.35">
      <c r="A65" s="16" t="str">
        <v>Brantford Power Inc.</v>
      </c>
      <c r="B65" s="18">
        <v>2015</v>
      </c>
      <c r="C65" s="20">
        <v>39128</v>
      </c>
      <c r="D65" s="20">
        <v>35986</v>
      </c>
      <c r="E65" s="20">
        <v>964115144.01999998</v>
      </c>
      <c r="F65" s="20">
        <v>175113</v>
      </c>
      <c r="G65" s="20">
        <v>120.40005802594</v>
      </c>
      <c r="H65" s="20">
        <v>8834325.5600000005</v>
      </c>
      <c r="J65" s="20">
        <f t="shared" si="3"/>
        <v>73374.761647512321</v>
      </c>
      <c r="K65" s="22" cm="1">
        <f t="array" ref="K65">IFERROR(EXP(LN(J65) - AVERAGE(IF(ISNUMBER(J:J), LN(J:J)))), "")</f>
        <v>1.4794775748716402</v>
      </c>
      <c r="L65" s="22">
        <f t="shared" si="0"/>
        <v>8.6743035122721635E-3</v>
      </c>
      <c r="M65" s="22" cm="1">
        <f t="array" ref="M65">IFERROR(EXP(
 (IF(C65&gt;0,LN(C65),"") - AVERAGE(IF($C$2:$C$1000&gt;0,LN($C$2:$C$1000),"")))*Assumptions!B$2 +
 (IF(F65&gt;0,LN(F65),"") - AVERAGE(IF($F$2:$F$1000&gt;0,LN($F$2:$F$1000),"")))*Assumptions!B$3 +
 (IF(E65&gt;0,LN(E65),"") - AVERAGE(IF($E$2:$E$1000&gt;0,LN($E$2:$E$1000),"")))*Assumptions!B$4
), "")</f>
        <v>1.866763894044899</v>
      </c>
      <c r="N65" s="22">
        <f t="shared" si="1"/>
        <v>2.2289623686066462E-2</v>
      </c>
      <c r="O65" s="22">
        <f t="shared" si="2"/>
        <v>1.3615320173794299E-2</v>
      </c>
    </row>
    <row r="66" spans="1:15" x14ac:dyDescent="0.35">
      <c r="A66" s="15" t="str">
        <v>Brantford Power Inc.</v>
      </c>
      <c r="B66" s="17">
        <v>2014</v>
      </c>
      <c r="C66" s="19">
        <v>38790</v>
      </c>
      <c r="D66" s="19">
        <v>35483</v>
      </c>
      <c r="E66" s="19">
        <v>880268039.00999999</v>
      </c>
      <c r="F66" s="19">
        <v>169310</v>
      </c>
      <c r="G66" s="19">
        <v>117.67770741151</v>
      </c>
      <c r="H66" s="19">
        <v>8559998.7300000004</v>
      </c>
      <c r="J66" s="19">
        <f t="shared" si="3"/>
        <v>72741.039218807477</v>
      </c>
      <c r="K66" s="21" cm="1">
        <f t="array" ref="K66">IFERROR(EXP(LN(J66) - AVERAGE(IF(ISNUMBER(J:J), LN(J:J)))), "")</f>
        <v>1.4666996373232202</v>
      </c>
      <c r="L66" s="21">
        <f t="shared" ref="L66:L129" si="4">IFERROR(IF(A67=A66, LN(K66) - LN(K67), NA()), "")</f>
        <v>-3.9577253711467253E-2</v>
      </c>
      <c r="M66" s="21" cm="1">
        <f t="array" ref="M66">IFERROR(EXP(
 (IF(C66&gt;0,LN(C66),"") - AVERAGE(IF($C$2:$C$1000&gt;0,LN($C$2:$C$1000),"")))*Assumptions!B$2 +
 (IF(F66&gt;0,LN(F66),"") - AVERAGE(IF($F$2:$F$1000&gt;0,LN($F$2:$F$1000),"")))*Assumptions!B$3 +
 (IF(E66&gt;0,LN(E66),"") - AVERAGE(IF($E$2:$E$1000&gt;0,LN($E$2:$E$1000),"")))*Assumptions!B$4
), "")</f>
        <v>1.8256147326519963</v>
      </c>
      <c r="N66" s="21">
        <f t="shared" ref="N66:N129" si="5">IFERROR(IF(A67=A66, LN(M66) - LN(M67), ""), "")</f>
        <v>-3.7806220046525452E-2</v>
      </c>
      <c r="O66" s="21">
        <f t="shared" ref="O66:O129" si="6">IFERROR(N66-L66, "")</f>
        <v>1.7710336649418013E-3</v>
      </c>
    </row>
    <row r="67" spans="1:15" x14ac:dyDescent="0.35">
      <c r="A67" s="16" t="str">
        <v>Brantford Power Inc.</v>
      </c>
      <c r="B67" s="18">
        <v>2013</v>
      </c>
      <c r="C67" s="20">
        <v>38546</v>
      </c>
      <c r="D67" s="20">
        <v>34804</v>
      </c>
      <c r="E67" s="20">
        <v>916961396</v>
      </c>
      <c r="F67" s="20">
        <v>197591</v>
      </c>
      <c r="G67" s="20">
        <v>115.32518520487</v>
      </c>
      <c r="H67" s="20">
        <v>8727539.9399999995</v>
      </c>
      <c r="J67" s="20">
        <f t="shared" ref="J67:J130" si="7">IFERROR(IF(H67/G67 = 0, "", H67/G67), "")</f>
        <v>75677.658132487864</v>
      </c>
      <c r="K67" s="22" cm="1">
        <f t="array" ref="K67">IFERROR(EXP(LN(J67) - AVERAGE(IF(ISNUMBER(J:J), LN(J:J)))), "")</f>
        <v>1.5259115752046084</v>
      </c>
      <c r="L67" s="22" t="str">
        <f t="shared" si="4"/>
        <v/>
      </c>
      <c r="M67" s="22" cm="1">
        <f t="array" ref="M67">IFERROR(EXP(
 (IF(C67&gt;0,LN(C67),"") - AVERAGE(IF($C$2:$C$1000&gt;0,LN($C$2:$C$1000),"")))*Assumptions!B$2 +
 (IF(F67&gt;0,LN(F67),"") - AVERAGE(IF($F$2:$F$1000&gt;0,LN($F$2:$F$1000),"")))*Assumptions!B$3 +
 (IF(E67&gt;0,LN(E67),"") - AVERAGE(IF($E$2:$E$1000&gt;0,LN($E$2:$E$1000),"")))*Assumptions!B$4
), "")</f>
        <v>1.8959556082197049</v>
      </c>
      <c r="N67" s="22" t="str">
        <f t="shared" si="5"/>
        <v/>
      </c>
      <c r="O67" s="22" t="str">
        <f t="shared" si="6"/>
        <v/>
      </c>
    </row>
    <row r="68" spans="1:15" x14ac:dyDescent="0.35">
      <c r="A68" s="15" t="str">
        <v>Burlington Hydro Inc.</v>
      </c>
      <c r="B68" s="17">
        <v>2023</v>
      </c>
      <c r="C68" s="19">
        <v>69171</v>
      </c>
      <c r="D68" s="19">
        <v>66704</v>
      </c>
      <c r="E68" s="19">
        <v>1475693036</v>
      </c>
      <c r="F68" s="19">
        <v>337024</v>
      </c>
      <c r="G68" s="19">
        <v>172.13652489185</v>
      </c>
      <c r="H68" s="19">
        <v>23087139.3026</v>
      </c>
      <c r="J68" s="19">
        <f t="shared" si="7"/>
        <v>134121.09554962374</v>
      </c>
      <c r="K68" s="21" cm="1">
        <f t="array" ref="K68">IFERROR(EXP(LN(J68) - AVERAGE(IF(ISNUMBER(J:J), LN(J:J)))), "")</f>
        <v>2.7043243307027796</v>
      </c>
      <c r="L68" s="21">
        <f t="shared" si="4"/>
        <v>3.960639402413868E-2</v>
      </c>
      <c r="M68" s="21" cm="1">
        <f t="array" ref="M68">IFERROR(EXP(
 (IF(C68&gt;0,LN(C68),"") - AVERAGE(IF($C$2:$C$1000&gt;0,LN($C$2:$C$1000),"")))*Assumptions!B$2 +
 (IF(F68&gt;0,LN(F68),"") - AVERAGE(IF($F$2:$F$1000&gt;0,LN($F$2:$F$1000),"")))*Assumptions!B$3 +
 (IF(E68&gt;0,LN(E68),"") - AVERAGE(IF($E$2:$E$1000&gt;0,LN($E$2:$E$1000),"")))*Assumptions!B$4
), "")</f>
        <v>3.3269575415841213</v>
      </c>
      <c r="N68" s="21">
        <f t="shared" si="5"/>
        <v>1.4042680249841233E-2</v>
      </c>
      <c r="O68" s="21">
        <f t="shared" si="6"/>
        <v>-2.5563713774297447E-2</v>
      </c>
    </row>
    <row r="69" spans="1:15" x14ac:dyDescent="0.35">
      <c r="A69" s="16" t="str">
        <v>Burlington Hydro Inc.</v>
      </c>
      <c r="B69" s="18">
        <v>2022</v>
      </c>
      <c r="C69" s="20">
        <v>68879</v>
      </c>
      <c r="D69" s="20">
        <v>65377</v>
      </c>
      <c r="E69" s="20">
        <v>1523001350</v>
      </c>
      <c r="F69" s="20">
        <v>318420</v>
      </c>
      <c r="G69" s="20">
        <v>166.09102312773001</v>
      </c>
      <c r="H69" s="20">
        <v>21411269.32</v>
      </c>
      <c r="J69" s="20">
        <f t="shared" si="7"/>
        <v>128912.86306023871</v>
      </c>
      <c r="K69" s="22" cm="1">
        <f t="array" ref="K69">IFERROR(EXP(LN(J69) - AVERAGE(IF(ISNUMBER(J:J), LN(J:J)))), "")</f>
        <v>2.5993091592766735</v>
      </c>
      <c r="L69" s="22">
        <f t="shared" si="4"/>
        <v>-1.3471373577026213E-2</v>
      </c>
      <c r="M69" s="22" cm="1">
        <f t="array" ref="M69">IFERROR(EXP(
 (IF(C69&gt;0,LN(C69),"") - AVERAGE(IF($C$2:$C$1000&gt;0,LN($C$2:$C$1000),"")))*Assumptions!B$2 +
 (IF(F69&gt;0,LN(F69),"") - AVERAGE(IF($F$2:$F$1000&gt;0,LN($F$2:$F$1000),"")))*Assumptions!B$3 +
 (IF(E69&gt;0,LN(E69),"") - AVERAGE(IF($E$2:$E$1000&gt;0,LN($E$2:$E$1000),"")))*Assumptions!B$4
), "")</f>
        <v>3.280564643316326</v>
      </c>
      <c r="N69" s="22">
        <f t="shared" si="5"/>
        <v>-1.7259400513986556E-2</v>
      </c>
      <c r="O69" s="22">
        <f t="shared" si="6"/>
        <v>-3.7880269369603425E-3</v>
      </c>
    </row>
    <row r="70" spans="1:15" x14ac:dyDescent="0.35">
      <c r="A70" s="15" t="str">
        <v>Burlington Hydro Inc.</v>
      </c>
      <c r="B70" s="17">
        <v>2021</v>
      </c>
      <c r="C70" s="19">
        <v>68742</v>
      </c>
      <c r="D70" s="19">
        <v>64329</v>
      </c>
      <c r="E70" s="19">
        <v>1505164498</v>
      </c>
      <c r="F70" s="19">
        <v>344659</v>
      </c>
      <c r="G70" s="19">
        <v>159.75503575837001</v>
      </c>
      <c r="H70" s="19">
        <v>20873792.109999999</v>
      </c>
      <c r="J70" s="19">
        <f t="shared" si="7"/>
        <v>130661.2465197759</v>
      </c>
      <c r="K70" s="21" cm="1">
        <f t="array" ref="K70">IFERROR(EXP(LN(J70) - AVERAGE(IF(ISNUMBER(J:J), LN(J:J)))), "")</f>
        <v>2.6345623452848046</v>
      </c>
      <c r="L70" s="21">
        <f t="shared" si="4"/>
        <v>2.1428595006348528E-2</v>
      </c>
      <c r="M70" s="21" cm="1">
        <f t="array" ref="M70">IFERROR(EXP(
 (IF(C70&gt;0,LN(C70),"") - AVERAGE(IF($C$2:$C$1000&gt;0,LN($C$2:$C$1000),"")))*Assumptions!B$2 +
 (IF(F70&gt;0,LN(F70),"") - AVERAGE(IF($F$2:$F$1000&gt;0,LN($F$2:$F$1000),"")))*Assumptions!B$3 +
 (IF(E70&gt;0,LN(E70),"") - AVERAGE(IF($E$2:$E$1000&gt;0,LN($E$2:$E$1000),"")))*Assumptions!B$4
), "")</f>
        <v>3.3376766642928812</v>
      </c>
      <c r="N70" s="21">
        <f t="shared" si="5"/>
        <v>-1.8585661164185474E-3</v>
      </c>
      <c r="O70" s="21">
        <f t="shared" si="6"/>
        <v>-2.3287161122767075E-2</v>
      </c>
    </row>
    <row r="71" spans="1:15" x14ac:dyDescent="0.35">
      <c r="A71" s="16" t="str">
        <v>Burlington Hydro Inc.</v>
      </c>
      <c r="B71" s="18">
        <v>2020</v>
      </c>
      <c r="C71" s="20">
        <v>68568</v>
      </c>
      <c r="D71" s="20">
        <v>64329</v>
      </c>
      <c r="E71" s="20">
        <v>1496242151</v>
      </c>
      <c r="F71" s="20">
        <v>350364</v>
      </c>
      <c r="G71" s="20">
        <v>154.51077545634001</v>
      </c>
      <c r="H71" s="20">
        <v>19760560.030000001</v>
      </c>
      <c r="J71" s="20">
        <f t="shared" si="7"/>
        <v>127891.14527215435</v>
      </c>
      <c r="K71" s="22" cm="1">
        <f t="array" ref="K71">IFERROR(EXP(LN(J71) - AVERAGE(IF(ISNUMBER(J:J), LN(J:J)))), "")</f>
        <v>2.5787079536117075</v>
      </c>
      <c r="L71" s="22">
        <f t="shared" si="4"/>
        <v>-1.7456567325751848E-2</v>
      </c>
      <c r="M71" s="22" cm="1">
        <f t="array" ref="M71">IFERROR(EXP(
 (IF(C71&gt;0,LN(C71),"") - AVERAGE(IF($C$2:$C$1000&gt;0,LN($C$2:$C$1000),"")))*Assumptions!B$2 +
 (IF(F71&gt;0,LN(F71),"") - AVERAGE(IF($F$2:$F$1000&gt;0,LN($F$2:$F$1000),"")))*Assumptions!B$3 +
 (IF(E71&gt;0,LN(E71),"") - AVERAGE(IF($E$2:$E$1000&gt;0,LN($E$2:$E$1000),"")))*Assumptions!B$4
), "")</f>
        <v>3.3438857252365257</v>
      </c>
      <c r="N71" s="22">
        <f t="shared" si="5"/>
        <v>2.183984904423264E-2</v>
      </c>
      <c r="O71" s="22">
        <f t="shared" si="6"/>
        <v>3.9296416369984488E-2</v>
      </c>
    </row>
    <row r="72" spans="1:15" x14ac:dyDescent="0.35">
      <c r="A72" s="15" t="str">
        <v>Burlington Hydro Inc.</v>
      </c>
      <c r="B72" s="17">
        <v>2019</v>
      </c>
      <c r="C72" s="19">
        <v>68205</v>
      </c>
      <c r="D72" s="19">
        <v>63532</v>
      </c>
      <c r="E72" s="19">
        <v>1521791950</v>
      </c>
      <c r="F72" s="19">
        <v>323414</v>
      </c>
      <c r="G72" s="19">
        <v>146.33052649932</v>
      </c>
      <c r="H72" s="19">
        <v>19043935.530000001</v>
      </c>
      <c r="J72" s="19">
        <f t="shared" si="7"/>
        <v>130143.28578998517</v>
      </c>
      <c r="K72" s="21" cm="1">
        <f t="array" ref="K72">IFERROR(EXP(LN(J72) - AVERAGE(IF(ISNUMBER(J:J), LN(J:J)))), "")</f>
        <v>2.6241185459840173</v>
      </c>
      <c r="L72" s="21">
        <f t="shared" si="4"/>
        <v>3.0055654367970308E-2</v>
      </c>
      <c r="M72" s="21" cm="1">
        <f t="array" ref="M72">IFERROR(EXP(
 (IF(C72&gt;0,LN(C72),"") - AVERAGE(IF($C$2:$C$1000&gt;0,LN($C$2:$C$1000),"")))*Assumptions!B$2 +
 (IF(F72&gt;0,LN(F72),"") - AVERAGE(IF($F$2:$F$1000&gt;0,LN($F$2:$F$1000),"")))*Assumptions!B$3 +
 (IF(E72&gt;0,LN(E72),"") - AVERAGE(IF($E$2:$E$1000&gt;0,LN($E$2:$E$1000),"")))*Assumptions!B$4
), "")</f>
        <v>3.2716474733556518</v>
      </c>
      <c r="N72" s="21">
        <f t="shared" si="5"/>
        <v>-2.1813337949583955E-2</v>
      </c>
      <c r="O72" s="21">
        <f t="shared" si="6"/>
        <v>-5.1868992317554263E-2</v>
      </c>
    </row>
    <row r="73" spans="1:15" x14ac:dyDescent="0.35">
      <c r="A73" s="16" t="str">
        <v>Burlington Hydro Inc.</v>
      </c>
      <c r="B73" s="18">
        <v>2018</v>
      </c>
      <c r="C73" s="20">
        <v>67940</v>
      </c>
      <c r="D73" s="20">
        <v>62737</v>
      </c>
      <c r="E73" s="20">
        <v>1587097140</v>
      </c>
      <c r="F73" s="20">
        <v>351438</v>
      </c>
      <c r="G73" s="20">
        <v>142.73452696871999</v>
      </c>
      <c r="H73" s="20">
        <v>18025935.079999998</v>
      </c>
      <c r="J73" s="20">
        <f t="shared" si="7"/>
        <v>126289.94163374604</v>
      </c>
      <c r="K73" s="22" cm="1">
        <f t="array" ref="K73">IFERROR(EXP(LN(J73) - AVERAGE(IF(ISNUMBER(J:J), LN(J:J)))), "")</f>
        <v>2.546422398979066</v>
      </c>
      <c r="L73" s="22">
        <f t="shared" si="4"/>
        <v>-5.1723390085030019E-3</v>
      </c>
      <c r="M73" s="22" cm="1">
        <f t="array" ref="M73">IFERROR(EXP(
 (IF(C73&gt;0,LN(C73),"") - AVERAGE(IF($C$2:$C$1000&gt;0,LN($C$2:$C$1000),"")))*Assumptions!B$2 +
 (IF(F73&gt;0,LN(F73),"") - AVERAGE(IF($F$2:$F$1000&gt;0,LN($F$2:$F$1000),"")))*Assumptions!B$3 +
 (IF(E73&gt;0,LN(E73),"") - AVERAGE(IF($E$2:$E$1000&gt;0,LN($E$2:$E$1000),"")))*Assumptions!B$4
), "")</f>
        <v>3.3437970763406644</v>
      </c>
      <c r="N73" s="22">
        <f t="shared" si="5"/>
        <v>3.2783202441180714E-2</v>
      </c>
      <c r="O73" s="22">
        <f t="shared" si="6"/>
        <v>3.7955541449683716E-2</v>
      </c>
    </row>
    <row r="74" spans="1:15" x14ac:dyDescent="0.35">
      <c r="A74" s="15" t="str">
        <v>Burlington Hydro Inc.</v>
      </c>
      <c r="B74" s="17">
        <v>2017</v>
      </c>
      <c r="C74" s="19">
        <v>67122</v>
      </c>
      <c r="D74" s="19">
        <v>61776</v>
      </c>
      <c r="E74" s="19">
        <v>1544296648</v>
      </c>
      <c r="F74" s="19">
        <v>321211</v>
      </c>
      <c r="G74" s="19">
        <v>139.2172935852</v>
      </c>
      <c r="H74" s="19">
        <v>17672918.210000001</v>
      </c>
      <c r="J74" s="19">
        <f t="shared" si="7"/>
        <v>126944.84826473301</v>
      </c>
      <c r="K74" s="21" cm="1">
        <f t="array" ref="K74">IFERROR(EXP(LN(J74) - AVERAGE(IF(ISNUMBER(J:J), LN(J:J)))), "")</f>
        <v>2.559627480023615</v>
      </c>
      <c r="L74" s="21">
        <f t="shared" si="4"/>
        <v>-9.8614614506864484E-3</v>
      </c>
      <c r="M74" s="21" cm="1">
        <f t="array" ref="M74">IFERROR(EXP(
 (IF(C74&gt;0,LN(C74),"") - AVERAGE(IF($C$2:$C$1000&gt;0,LN($C$2:$C$1000),"")))*Assumptions!B$2 +
 (IF(F74&gt;0,LN(F74),"") - AVERAGE(IF($F$2:$F$1000&gt;0,LN($F$2:$F$1000),"")))*Assumptions!B$3 +
 (IF(E74&gt;0,LN(E74),"") - AVERAGE(IF($E$2:$E$1000&gt;0,LN($E$2:$E$1000),"")))*Assumptions!B$4
), "")</f>
        <v>3.2359540777038234</v>
      </c>
      <c r="N74" s="21">
        <f t="shared" si="5"/>
        <v>-3.0078432462862459E-2</v>
      </c>
      <c r="O74" s="21">
        <f t="shared" si="6"/>
        <v>-2.021697101217601E-2</v>
      </c>
    </row>
    <row r="75" spans="1:15" x14ac:dyDescent="0.35">
      <c r="A75" s="16" t="str">
        <v>Burlington Hydro Inc.</v>
      </c>
      <c r="B75" s="18">
        <v>2016</v>
      </c>
      <c r="C75" s="20">
        <v>66824</v>
      </c>
      <c r="D75" s="20">
        <v>60749</v>
      </c>
      <c r="E75" s="20">
        <v>1625113745</v>
      </c>
      <c r="F75" s="20">
        <v>360232</v>
      </c>
      <c r="G75" s="20">
        <v>136.80672909693001</v>
      </c>
      <c r="H75" s="20">
        <v>17539019.809999999</v>
      </c>
      <c r="J75" s="20">
        <f t="shared" si="7"/>
        <v>128202.90292572735</v>
      </c>
      <c r="K75" s="22" cm="1">
        <f t="array" ref="K75">IFERROR(EXP(LN(J75) - AVERAGE(IF(ISNUMBER(J:J), LN(J:J)))), "")</f>
        <v>2.5849940177419284</v>
      </c>
      <c r="L75" s="22">
        <f t="shared" si="4"/>
        <v>8.324485394130221E-3</v>
      </c>
      <c r="M75" s="22" cm="1">
        <f t="array" ref="M75">IFERROR(EXP(
 (IF(C75&gt;0,LN(C75),"") - AVERAGE(IF($C$2:$C$1000&gt;0,LN($C$2:$C$1000),"")))*Assumptions!B$2 +
 (IF(F75&gt;0,LN(F75),"") - AVERAGE(IF($F$2:$F$1000&gt;0,LN($F$2:$F$1000),"")))*Assumptions!B$3 +
 (IF(E75&gt;0,LN(E75),"") - AVERAGE(IF($E$2:$E$1000&gt;0,LN($E$2:$E$1000),"")))*Assumptions!B$4
), "")</f>
        <v>3.3347650946178269</v>
      </c>
      <c r="N75" s="22">
        <f t="shared" si="5"/>
        <v>1.7174351090856854E-2</v>
      </c>
      <c r="O75" s="22">
        <f t="shared" si="6"/>
        <v>8.8498656967266331E-3</v>
      </c>
    </row>
    <row r="76" spans="1:15" x14ac:dyDescent="0.35">
      <c r="A76" s="15" t="str">
        <v>Burlington Hydro Inc.</v>
      </c>
      <c r="B76" s="17">
        <v>2015</v>
      </c>
      <c r="C76" s="19">
        <v>66656</v>
      </c>
      <c r="D76" s="19">
        <v>59537</v>
      </c>
      <c r="E76" s="19">
        <v>1599505326</v>
      </c>
      <c r="F76" s="19">
        <v>340352</v>
      </c>
      <c r="G76" s="19">
        <v>135.26991781812001</v>
      </c>
      <c r="H76" s="19">
        <v>17198232.16</v>
      </c>
      <c r="J76" s="19">
        <f t="shared" si="7"/>
        <v>127140.10947448229</v>
      </c>
      <c r="K76" s="21" cm="1">
        <f t="array" ref="K76">IFERROR(EXP(LN(J76) - AVERAGE(IF(ISNUMBER(J:J), LN(J:J)))), "")</f>
        <v>2.5635645910217311</v>
      </c>
      <c r="L76" s="21">
        <f t="shared" si="4"/>
        <v>5.819867738271256E-3</v>
      </c>
      <c r="M76" s="21" cm="1">
        <f t="array" ref="M76">IFERROR(EXP(
 (IF(C76&gt;0,LN(C76),"") - AVERAGE(IF($C$2:$C$1000&gt;0,LN($C$2:$C$1000),"")))*Assumptions!B$2 +
 (IF(F76&gt;0,LN(F76),"") - AVERAGE(IF($F$2:$F$1000&gt;0,LN($F$2:$F$1000),"")))*Assumptions!B$3 +
 (IF(E76&gt;0,LN(E76),"") - AVERAGE(IF($E$2:$E$1000&gt;0,LN($E$2:$E$1000),"")))*Assumptions!B$4
), "")</f>
        <v>3.2779816730085201</v>
      </c>
      <c r="N76" s="21">
        <f t="shared" si="5"/>
        <v>1.3955287184802989E-2</v>
      </c>
      <c r="O76" s="21">
        <f t="shared" si="6"/>
        <v>8.1354194465317331E-3</v>
      </c>
    </row>
    <row r="77" spans="1:15" x14ac:dyDescent="0.35">
      <c r="A77" s="15" t="str">
        <v>Burlington Hydro Inc.</v>
      </c>
      <c r="B77" s="17">
        <v>2014</v>
      </c>
      <c r="C77" s="19">
        <v>66366</v>
      </c>
      <c r="D77" s="19">
        <v>58256</v>
      </c>
      <c r="E77" s="19">
        <v>1598723934</v>
      </c>
      <c r="F77" s="19">
        <v>325553</v>
      </c>
      <c r="G77" s="19">
        <v>132.21134666853001</v>
      </c>
      <c r="H77" s="19">
        <v>16711820.93</v>
      </c>
      <c r="J77" s="19">
        <f t="shared" si="7"/>
        <v>126402.3198545778</v>
      </c>
      <c r="K77" s="21" cm="1">
        <f t="array" ref="K77">IFERROR(EXP(LN(J77) - AVERAGE(IF(ISNUMBER(J:J), LN(J:J)))), "")</f>
        <v>2.5486883151318596</v>
      </c>
      <c r="L77" s="21">
        <f t="shared" si="4"/>
        <v>-2.3897799339726578E-2</v>
      </c>
      <c r="M77" s="21" cm="1">
        <f t="array" ref="M77">IFERROR(EXP(
 (IF(C77&gt;0,LN(C77),"") - AVERAGE(IF($C$2:$C$1000&gt;0,LN($C$2:$C$1000),"")))*Assumptions!B$2 +
 (IF(F77&gt;0,LN(F77),"") - AVERAGE(IF($F$2:$F$1000&gt;0,LN($F$2:$F$1000),"")))*Assumptions!B$3 +
 (IF(E77&gt;0,LN(E77),"") - AVERAGE(IF($E$2:$E$1000&gt;0,LN($E$2:$E$1000),"")))*Assumptions!B$4
), "")</f>
        <v>3.2325542112601604</v>
      </c>
      <c r="N77" s="21">
        <f t="shared" si="5"/>
        <v>-3.9969860646992927E-2</v>
      </c>
      <c r="O77" s="21">
        <f t="shared" si="6"/>
        <v>-1.607206130726635E-2</v>
      </c>
    </row>
    <row r="78" spans="1:15" x14ac:dyDescent="0.35">
      <c r="A78" s="16" t="str">
        <v>Burlington Hydro Inc.</v>
      </c>
      <c r="B78" s="18">
        <v>2013</v>
      </c>
      <c r="C78" s="20">
        <v>66704</v>
      </c>
      <c r="D78" s="20">
        <v>56873</v>
      </c>
      <c r="E78" s="20">
        <v>1610894692</v>
      </c>
      <c r="F78" s="20">
        <v>376298</v>
      </c>
      <c r="G78" s="20">
        <v>129.56827912541999</v>
      </c>
      <c r="H78" s="20">
        <v>16773836.970000001</v>
      </c>
      <c r="J78" s="20">
        <f t="shared" si="7"/>
        <v>129459.44086949861</v>
      </c>
      <c r="K78" s="22" cm="1">
        <f t="array" ref="K78">IFERROR(EXP(LN(J78) - AVERAGE(IF(ISNUMBER(J:J), LN(J:J)))), "")</f>
        <v>2.610329973430829</v>
      </c>
      <c r="L78" s="22" t="str">
        <f t="shared" si="4"/>
        <v/>
      </c>
      <c r="M78" s="22" cm="1">
        <f t="array" ref="M78">IFERROR(EXP(
 (IF(C78&gt;0,LN(C78),"") - AVERAGE(IF($C$2:$C$1000&gt;0,LN($C$2:$C$1000),"")))*Assumptions!B$2 +
 (IF(F78&gt;0,LN(F78),"") - AVERAGE(IF($F$2:$F$1000&gt;0,LN($F$2:$F$1000),"")))*Assumptions!B$3 +
 (IF(E78&gt;0,LN(E78),"") - AVERAGE(IF($E$2:$E$1000&gt;0,LN($E$2:$E$1000),"")))*Assumptions!B$4
), "")</f>
        <v>3.3643758496010907</v>
      </c>
      <c r="N78" s="22" t="str">
        <f t="shared" si="5"/>
        <v/>
      </c>
      <c r="O78" s="22" t="str">
        <f t="shared" si="6"/>
        <v/>
      </c>
    </row>
    <row r="79" spans="1:15" x14ac:dyDescent="0.35">
      <c r="A79" s="15" t="str">
        <v>Cambridge and North Dumfries Hydro Inc.</v>
      </c>
      <c r="B79" s="17">
        <v>2023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J79" s="19" t="str">
        <f t="shared" si="7"/>
        <v/>
      </c>
      <c r="K79" s="21" t="str" cm="1">
        <f t="array" ref="K79">IFERROR(EXP(LN(J79) - AVERAGE(IF(ISNUMBER(J:J), LN(J:J)))), "")</f>
        <v/>
      </c>
      <c r="L79" s="21" t="str">
        <f t="shared" si="4"/>
        <v/>
      </c>
      <c r="M79" s="21" t="str" cm="1">
        <f t="array" ref="M79">IFERROR(EXP(
 (IF(C79&gt;0,LN(C79),"") - AVERAGE(IF($C$2:$C$1000&gt;0,LN($C$2:$C$1000),"")))*Assumptions!B$2 +
 (IF(F79&gt;0,LN(F79),"") - AVERAGE(IF($F$2:$F$1000&gt;0,LN($F$2:$F$1000),"")))*Assumptions!B$3 +
 (IF(E79&gt;0,LN(E79),"") - AVERAGE(IF($E$2:$E$1000&gt;0,LN($E$2:$E$1000),"")))*Assumptions!B$4
), "")</f>
        <v/>
      </c>
      <c r="N79" s="21" t="str">
        <f t="shared" si="5"/>
        <v/>
      </c>
      <c r="O79" s="21" t="str">
        <f t="shared" si="6"/>
        <v/>
      </c>
    </row>
    <row r="80" spans="1:15" x14ac:dyDescent="0.35">
      <c r="A80" s="16" t="str">
        <v>Cambridge and North Dumfries Hydro Inc.</v>
      </c>
      <c r="B80" s="18">
        <v>2022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J80" s="20" t="str">
        <f t="shared" si="7"/>
        <v/>
      </c>
      <c r="K80" s="22" t="str" cm="1">
        <f t="array" ref="K80">IFERROR(EXP(LN(J80) - AVERAGE(IF(ISNUMBER(J:J), LN(J:J)))), "")</f>
        <v/>
      </c>
      <c r="L80" s="22" t="str">
        <f t="shared" si="4"/>
        <v/>
      </c>
      <c r="M80" s="22" t="str" cm="1">
        <f t="array" ref="M80">IFERROR(EXP(
 (IF(C80&gt;0,LN(C80),"") - AVERAGE(IF($C$2:$C$1000&gt;0,LN($C$2:$C$1000),"")))*Assumptions!B$2 +
 (IF(F80&gt;0,LN(F80),"") - AVERAGE(IF($F$2:$F$1000&gt;0,LN($F$2:$F$1000),"")))*Assumptions!B$3 +
 (IF(E80&gt;0,LN(E80),"") - AVERAGE(IF($E$2:$E$1000&gt;0,LN($E$2:$E$1000),"")))*Assumptions!B$4
), "")</f>
        <v/>
      </c>
      <c r="N80" s="22" t="str">
        <f t="shared" si="5"/>
        <v/>
      </c>
      <c r="O80" s="22" t="str">
        <f t="shared" si="6"/>
        <v/>
      </c>
    </row>
    <row r="81" spans="1:15" x14ac:dyDescent="0.35">
      <c r="A81" s="15" t="str">
        <v>Cambridge and North Dumfries Hydro Inc.</v>
      </c>
      <c r="B81" s="17">
        <v>2021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J81" s="19" t="str">
        <f t="shared" si="7"/>
        <v/>
      </c>
      <c r="K81" s="21" t="str" cm="1">
        <f t="array" ref="K81">IFERROR(EXP(LN(J81) - AVERAGE(IF(ISNUMBER(J:J), LN(J:J)))), "")</f>
        <v/>
      </c>
      <c r="L81" s="21" t="str">
        <f t="shared" si="4"/>
        <v/>
      </c>
      <c r="M81" s="21" t="str" cm="1">
        <f t="array" ref="M81">IFERROR(EXP(
 (IF(C81&gt;0,LN(C81),"") - AVERAGE(IF($C$2:$C$1000&gt;0,LN($C$2:$C$1000),"")))*Assumptions!B$2 +
 (IF(F81&gt;0,LN(F81),"") - AVERAGE(IF($F$2:$F$1000&gt;0,LN($F$2:$F$1000),"")))*Assumptions!B$3 +
 (IF(E81&gt;0,LN(E81),"") - AVERAGE(IF($E$2:$E$1000&gt;0,LN($E$2:$E$1000),"")))*Assumptions!B$4
), "")</f>
        <v/>
      </c>
      <c r="N81" s="21" t="str">
        <f t="shared" si="5"/>
        <v/>
      </c>
      <c r="O81" s="21" t="str">
        <f t="shared" si="6"/>
        <v/>
      </c>
    </row>
    <row r="82" spans="1:15" x14ac:dyDescent="0.35">
      <c r="A82" s="16" t="str">
        <v>Cambridge and North Dumfries Hydro Inc.</v>
      </c>
      <c r="B82" s="18">
        <v>2020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J82" s="20" t="str">
        <f t="shared" si="7"/>
        <v/>
      </c>
      <c r="K82" s="22" t="str" cm="1">
        <f t="array" ref="K82">IFERROR(EXP(LN(J82) - AVERAGE(IF(ISNUMBER(J:J), LN(J:J)))), "")</f>
        <v/>
      </c>
      <c r="L82" s="22" t="str">
        <f t="shared" si="4"/>
        <v/>
      </c>
      <c r="M82" s="22" t="str" cm="1">
        <f t="array" ref="M82">IFERROR(EXP(
 (IF(C82&gt;0,LN(C82),"") - AVERAGE(IF($C$2:$C$1000&gt;0,LN($C$2:$C$1000),"")))*Assumptions!B$2 +
 (IF(F82&gt;0,LN(F82),"") - AVERAGE(IF($F$2:$F$1000&gt;0,LN($F$2:$F$1000),"")))*Assumptions!B$3 +
 (IF(E82&gt;0,LN(E82),"") - AVERAGE(IF($E$2:$E$1000&gt;0,LN($E$2:$E$1000),"")))*Assumptions!B$4
), "")</f>
        <v/>
      </c>
      <c r="N82" s="22" t="str">
        <f t="shared" si="5"/>
        <v/>
      </c>
      <c r="O82" s="22" t="str">
        <f t="shared" si="6"/>
        <v/>
      </c>
    </row>
    <row r="83" spans="1:15" x14ac:dyDescent="0.35">
      <c r="A83" s="15" t="str">
        <v>Cambridge and North Dumfries Hydro Inc.</v>
      </c>
      <c r="B83" s="17">
        <v>2019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J83" s="19" t="str">
        <f t="shared" si="7"/>
        <v/>
      </c>
      <c r="K83" s="21" t="str" cm="1">
        <f t="array" ref="K83">IFERROR(EXP(LN(J83) - AVERAGE(IF(ISNUMBER(J:J), LN(J:J)))), "")</f>
        <v/>
      </c>
      <c r="L83" s="21" t="str">
        <f t="shared" si="4"/>
        <v/>
      </c>
      <c r="M83" s="21" t="str" cm="1">
        <f t="array" ref="M83">IFERROR(EXP(
 (IF(C83&gt;0,LN(C83),"") - AVERAGE(IF($C$2:$C$1000&gt;0,LN($C$2:$C$1000),"")))*Assumptions!B$2 +
 (IF(F83&gt;0,LN(F83),"") - AVERAGE(IF($F$2:$F$1000&gt;0,LN($F$2:$F$1000),"")))*Assumptions!B$3 +
 (IF(E83&gt;0,LN(E83),"") - AVERAGE(IF($E$2:$E$1000&gt;0,LN($E$2:$E$1000),"")))*Assumptions!B$4
), "")</f>
        <v/>
      </c>
      <c r="N83" s="21" t="str">
        <f t="shared" si="5"/>
        <v/>
      </c>
      <c r="O83" s="21" t="str">
        <f t="shared" si="6"/>
        <v/>
      </c>
    </row>
    <row r="84" spans="1:15" x14ac:dyDescent="0.35">
      <c r="A84" s="16" t="str">
        <v>Cambridge and North Dumfries Hydro Inc.</v>
      </c>
      <c r="B84" s="18">
        <v>2018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J84" s="20" t="str">
        <f t="shared" si="7"/>
        <v/>
      </c>
      <c r="K84" s="22" t="str" cm="1">
        <f t="array" ref="K84">IFERROR(EXP(LN(J84) - AVERAGE(IF(ISNUMBER(J:J), LN(J:J)))), "")</f>
        <v/>
      </c>
      <c r="L84" s="22" t="str">
        <f t="shared" si="4"/>
        <v/>
      </c>
      <c r="M84" s="22" t="str" cm="1">
        <f t="array" ref="M84">IFERROR(EXP(
 (IF(C84&gt;0,LN(C84),"") - AVERAGE(IF($C$2:$C$1000&gt;0,LN($C$2:$C$1000),"")))*Assumptions!B$2 +
 (IF(F84&gt;0,LN(F84),"") - AVERAGE(IF($F$2:$F$1000&gt;0,LN($F$2:$F$1000),"")))*Assumptions!B$3 +
 (IF(E84&gt;0,LN(E84),"") - AVERAGE(IF($E$2:$E$1000&gt;0,LN($E$2:$E$1000),"")))*Assumptions!B$4
), "")</f>
        <v/>
      </c>
      <c r="N84" s="22" t="str">
        <f t="shared" si="5"/>
        <v/>
      </c>
      <c r="O84" s="22" t="str">
        <f t="shared" si="6"/>
        <v/>
      </c>
    </row>
    <row r="85" spans="1:15" x14ac:dyDescent="0.35">
      <c r="A85" s="15" t="str">
        <v>Cambridge and North Dumfries Hydro Inc.</v>
      </c>
      <c r="B85" s="17">
        <v>2017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J85" s="19" t="str">
        <f t="shared" si="7"/>
        <v/>
      </c>
      <c r="K85" s="21" t="str" cm="1">
        <f t="array" ref="K85">IFERROR(EXP(LN(J85) - AVERAGE(IF(ISNUMBER(J:J), LN(J:J)))), "")</f>
        <v/>
      </c>
      <c r="L85" s="21" t="str">
        <f t="shared" si="4"/>
        <v/>
      </c>
      <c r="M85" s="21" t="str" cm="1">
        <f t="array" ref="M85">IFERROR(EXP(
 (IF(C85&gt;0,LN(C85),"") - AVERAGE(IF($C$2:$C$1000&gt;0,LN($C$2:$C$1000),"")))*Assumptions!B$2 +
 (IF(F85&gt;0,LN(F85),"") - AVERAGE(IF($F$2:$F$1000&gt;0,LN($F$2:$F$1000),"")))*Assumptions!B$3 +
 (IF(E85&gt;0,LN(E85),"") - AVERAGE(IF($E$2:$E$1000&gt;0,LN($E$2:$E$1000),"")))*Assumptions!B$4
), "")</f>
        <v/>
      </c>
      <c r="N85" s="21" t="str">
        <f t="shared" si="5"/>
        <v/>
      </c>
      <c r="O85" s="21" t="str">
        <f t="shared" si="6"/>
        <v/>
      </c>
    </row>
    <row r="86" spans="1:15" x14ac:dyDescent="0.35">
      <c r="A86" s="16" t="str">
        <v>Cambridge and North Dumfries Hydro Inc.</v>
      </c>
      <c r="B86" s="18">
        <v>2016</v>
      </c>
      <c r="C86" s="20">
        <v>64125</v>
      </c>
      <c r="D86" s="20">
        <v>57903</v>
      </c>
      <c r="E86" s="20">
        <v>1698796915</v>
      </c>
      <c r="F86" s="20">
        <v>334471</v>
      </c>
      <c r="G86" s="20">
        <v>132.89794217212</v>
      </c>
      <c r="H86" s="20">
        <v>16658607.539999999</v>
      </c>
      <c r="J86" s="20">
        <f t="shared" si="7"/>
        <v>125348.87499179596</v>
      </c>
      <c r="K86" s="22" cm="1">
        <f t="array" ref="K86">IFERROR(EXP(LN(J86) - AVERAGE(IF(ISNUMBER(J:J), LN(J:J)))), "")</f>
        <v>2.5274473868364264</v>
      </c>
      <c r="L86" s="22">
        <f t="shared" si="4"/>
        <v>0.15652759001552852</v>
      </c>
      <c r="M86" s="22" cm="1">
        <f t="array" ref="M86">IFERROR(EXP(
 (IF(C86&gt;0,LN(C86),"") - AVERAGE(IF($C$2:$C$1000&gt;0,LN($C$2:$C$1000),"")))*Assumptions!B$2 +
 (IF(F86&gt;0,LN(F86),"") - AVERAGE(IF($F$2:$F$1000&gt;0,LN($F$2:$F$1000),"")))*Assumptions!B$3 +
 (IF(E86&gt;0,LN(E86),"") - AVERAGE(IF($E$2:$E$1000&gt;0,LN($E$2:$E$1000),"")))*Assumptions!B$4
), "")</f>
        <v>3.1985545568829261</v>
      </c>
      <c r="N86" s="22">
        <f t="shared" si="5"/>
        <v>0.18054537693840877</v>
      </c>
      <c r="O86" s="22">
        <f t="shared" si="6"/>
        <v>2.4017786922880258E-2</v>
      </c>
    </row>
    <row r="87" spans="1:15" x14ac:dyDescent="0.35">
      <c r="A87" s="15" t="str">
        <v>Cambridge and North Dumfries Hydro Inc.</v>
      </c>
      <c r="B87" s="17">
        <v>2015</v>
      </c>
      <c r="C87" s="19">
        <v>53108</v>
      </c>
      <c r="D87" s="19">
        <v>47346</v>
      </c>
      <c r="E87" s="19">
        <v>1470032349</v>
      </c>
      <c r="F87" s="19">
        <v>281526</v>
      </c>
      <c r="G87" s="19">
        <v>131.40504004800999</v>
      </c>
      <c r="H87" s="19">
        <v>14084887.9</v>
      </c>
      <c r="J87" s="19">
        <f t="shared" si="7"/>
        <v>107186.81638736202</v>
      </c>
      <c r="K87" s="21" cm="1">
        <f t="array" ref="K87">IFERROR(EXP(LN(J87) - AVERAGE(IF(ISNUMBER(J:J), LN(J:J)))), "")</f>
        <v>2.1612402903439301</v>
      </c>
      <c r="L87" s="21">
        <f t="shared" si="4"/>
        <v>-2.5131557650260206E-2</v>
      </c>
      <c r="M87" s="21" cm="1">
        <f t="array" ref="M87">IFERROR(EXP(
 (IF(C87&gt;0,LN(C87),"") - AVERAGE(IF($C$2:$C$1000&gt;0,LN($C$2:$C$1000),"")))*Assumptions!B$2 +
 (IF(F87&gt;0,LN(F87),"") - AVERAGE(IF($F$2:$F$1000&gt;0,LN($F$2:$F$1000),"")))*Assumptions!B$3 +
 (IF(E87&gt;0,LN(E87),"") - AVERAGE(IF($E$2:$E$1000&gt;0,LN($E$2:$E$1000),"")))*Assumptions!B$4
), "")</f>
        <v>2.6702006778883334</v>
      </c>
      <c r="N87" s="21">
        <f t="shared" si="5"/>
        <v>7.6667496966474902E-3</v>
      </c>
      <c r="O87" s="21">
        <f t="shared" si="6"/>
        <v>3.2798307346907696E-2</v>
      </c>
    </row>
    <row r="88" spans="1:15" x14ac:dyDescent="0.35">
      <c r="A88" s="16" t="str">
        <v>Cambridge and North Dumfries Hydro Inc.</v>
      </c>
      <c r="B88" s="18">
        <v>2014</v>
      </c>
      <c r="C88" s="20">
        <v>52686</v>
      </c>
      <c r="D88" s="20">
        <v>46459</v>
      </c>
      <c r="E88" s="20">
        <v>1443403487</v>
      </c>
      <c r="F88" s="20">
        <v>280687</v>
      </c>
      <c r="G88" s="20">
        <v>128.43385716504</v>
      </c>
      <c r="H88" s="20">
        <v>14116771.800000001</v>
      </c>
      <c r="J88" s="20">
        <f t="shared" si="7"/>
        <v>109914.72273436183</v>
      </c>
      <c r="K88" s="22" cm="1">
        <f t="array" ref="K88">IFERROR(EXP(LN(J88) - AVERAGE(IF(ISNUMBER(J:J), LN(J:J)))), "")</f>
        <v>2.2162438934373765</v>
      </c>
      <c r="L88" s="22">
        <f t="shared" si="4"/>
        <v>-1.8766189322407922E-2</v>
      </c>
      <c r="M88" s="22" cm="1">
        <f t="array" ref="M88">IFERROR(EXP(
 (IF(C88&gt;0,LN(C88),"") - AVERAGE(IF($C$2:$C$1000&gt;0,LN($C$2:$C$1000),"")))*Assumptions!B$2 +
 (IF(F88&gt;0,LN(F88),"") - AVERAGE(IF($F$2:$F$1000&gt;0,LN($F$2:$F$1000),"")))*Assumptions!B$3 +
 (IF(E88&gt;0,LN(E88),"") - AVERAGE(IF($E$2:$E$1000&gt;0,LN($E$2:$E$1000),"")))*Assumptions!B$4
), "")</f>
        <v>2.6498071934139729</v>
      </c>
      <c r="N88" s="22">
        <f t="shared" si="5"/>
        <v>-4.5317004302397601E-3</v>
      </c>
      <c r="O88" s="22">
        <f t="shared" si="6"/>
        <v>1.4234488892168162E-2</v>
      </c>
    </row>
    <row r="89" spans="1:15" x14ac:dyDescent="0.35">
      <c r="A89" s="15" t="str">
        <v>Cambridge and North Dumfries Hydro Inc.</v>
      </c>
      <c r="B89" s="17">
        <v>2013</v>
      </c>
      <c r="C89" s="19">
        <v>52214</v>
      </c>
      <c r="D89" s="19">
        <v>45765</v>
      </c>
      <c r="E89" s="19">
        <v>1451286994</v>
      </c>
      <c r="F89" s="19">
        <v>292235</v>
      </c>
      <c r="G89" s="19">
        <v>125.86630628637</v>
      </c>
      <c r="H89" s="19">
        <v>14096633.5</v>
      </c>
      <c r="J89" s="19">
        <f t="shared" si="7"/>
        <v>111996.87919598953</v>
      </c>
      <c r="K89" s="21" cm="1">
        <f t="array" ref="K89">IFERROR(EXP(LN(J89) - AVERAGE(IF(ISNUMBER(J:J), LN(J:J)))), "")</f>
        <v>2.2582270457255018</v>
      </c>
      <c r="L89" s="21" t="str">
        <f t="shared" si="4"/>
        <v/>
      </c>
      <c r="M89" s="21" cm="1">
        <f t="array" ref="M89">IFERROR(EXP(
 (IF(C89&gt;0,LN(C89),"") - AVERAGE(IF($C$2:$C$1000&gt;0,LN($C$2:$C$1000),"")))*Assumptions!B$2 +
 (IF(F89&gt;0,LN(F89),"") - AVERAGE(IF($F$2:$F$1000&gt;0,LN($F$2:$F$1000),"")))*Assumptions!B$3 +
 (IF(E89&gt;0,LN(E89),"") - AVERAGE(IF($E$2:$E$1000&gt;0,LN($E$2:$E$1000),"")))*Assumptions!B$4
), "")</f>
        <v>2.6618425755888562</v>
      </c>
      <c r="N89" s="21" t="str">
        <f t="shared" si="5"/>
        <v/>
      </c>
      <c r="O89" s="21" t="str">
        <f t="shared" si="6"/>
        <v/>
      </c>
    </row>
    <row r="90" spans="1:15" x14ac:dyDescent="0.35">
      <c r="A90" s="16" t="str">
        <v>Canadian Niagara Power Inc.</v>
      </c>
      <c r="B90" s="18">
        <v>2023</v>
      </c>
      <c r="C90" s="20">
        <v>30706</v>
      </c>
      <c r="D90" s="20">
        <v>28584</v>
      </c>
      <c r="E90" s="20">
        <v>473671196.62</v>
      </c>
      <c r="F90" s="20">
        <v>100483</v>
      </c>
      <c r="G90" s="20">
        <v>151.10014583784999</v>
      </c>
      <c r="H90" s="20">
        <v>10655338.24</v>
      </c>
      <c r="J90" s="20">
        <f t="shared" si="7"/>
        <v>70518.384882530532</v>
      </c>
      <c r="K90" s="22" cm="1">
        <f t="array" ref="K90">IFERROR(EXP(LN(J90) - AVERAGE(IF(ISNUMBER(J:J), LN(J:J)))), "")</f>
        <v>1.4218835837732264</v>
      </c>
      <c r="L90" s="22">
        <f t="shared" si="4"/>
        <v>6.0181326511308753E-2</v>
      </c>
      <c r="M90" s="22" cm="1">
        <f t="array" ref="M90">IFERROR(EXP(
 (IF(C90&gt;0,LN(C90),"") - AVERAGE(IF($C$2:$C$1000&gt;0,LN($C$2:$C$1000),"")))*Assumptions!B$2 +
 (IF(F90&gt;0,LN(F90),"") - AVERAGE(IF($F$2:$F$1000&gt;0,LN($F$2:$F$1000),"")))*Assumptions!B$3 +
 (IF(E90&gt;0,LN(E90),"") - AVERAGE(IF($E$2:$E$1000&gt;0,LN($E$2:$E$1000),"")))*Assumptions!B$4
), "")</f>
        <v>1.2995760107529917</v>
      </c>
      <c r="N90" s="22">
        <f t="shared" si="5"/>
        <v>9.0541849245869832E-3</v>
      </c>
      <c r="O90" s="22">
        <f t="shared" si="6"/>
        <v>-5.1127141586721769E-2</v>
      </c>
    </row>
    <row r="91" spans="1:15" x14ac:dyDescent="0.35">
      <c r="A91" s="15" t="str">
        <v>Canadian Niagara Power Inc.</v>
      </c>
      <c r="B91" s="17">
        <v>2022</v>
      </c>
      <c r="C91" s="19">
        <v>30434</v>
      </c>
      <c r="D91" s="19">
        <v>28429.036100828002</v>
      </c>
      <c r="E91" s="19">
        <v>479765521.31999999</v>
      </c>
      <c r="F91" s="19">
        <v>98750</v>
      </c>
      <c r="G91" s="19">
        <v>145.79344989521999</v>
      </c>
      <c r="H91" s="19">
        <v>9680637.3599999994</v>
      </c>
      <c r="J91" s="19">
        <f t="shared" si="7"/>
        <v>66399.672735348242</v>
      </c>
      <c r="K91" s="21" cm="1">
        <f t="array" ref="K91">IFERROR(EXP(LN(J91) - AVERAGE(IF(ISNUMBER(J:J), LN(J:J)))), "")</f>
        <v>1.3388367414764084</v>
      </c>
      <c r="L91" s="21">
        <f t="shared" si="4"/>
        <v>-5.622262296586733E-2</v>
      </c>
      <c r="M91" s="21" cm="1">
        <f t="array" ref="M91">IFERROR(EXP(
 (IF(C91&gt;0,LN(C91),"") - AVERAGE(IF($C$2:$C$1000&gt;0,LN($C$2:$C$1000),"")))*Assumptions!B$2 +
 (IF(F91&gt;0,LN(F91),"") - AVERAGE(IF($F$2:$F$1000&gt;0,LN($F$2:$F$1000),"")))*Assumptions!B$3 +
 (IF(E91&gt;0,LN(E91),"") - AVERAGE(IF($E$2:$E$1000&gt;0,LN($E$2:$E$1000),"")))*Assumptions!B$4
), "")</f>
        <v>1.2878625173167986</v>
      </c>
      <c r="N91" s="21">
        <f t="shared" si="5"/>
        <v>5.4301397000201534E-3</v>
      </c>
      <c r="O91" s="21">
        <f t="shared" si="6"/>
        <v>6.1652762665887484E-2</v>
      </c>
    </row>
    <row r="92" spans="1:15" x14ac:dyDescent="0.35">
      <c r="A92" s="15" t="str">
        <v>Canadian Niagara Power Inc.</v>
      </c>
      <c r="B92" s="17">
        <v>2021</v>
      </c>
      <c r="C92" s="19">
        <v>30042</v>
      </c>
      <c r="D92" s="19">
        <v>28397</v>
      </c>
      <c r="E92" s="19">
        <v>465635841</v>
      </c>
      <c r="F92" s="19">
        <v>101104</v>
      </c>
      <c r="G92" s="19">
        <v>140.23176787486</v>
      </c>
      <c r="H92" s="19">
        <v>9849847.8699999992</v>
      </c>
      <c r="J92" s="19">
        <f t="shared" si="7"/>
        <v>70239.77533243256</v>
      </c>
      <c r="K92" s="21" cm="1">
        <f t="array" ref="K92">IFERROR(EXP(LN(J92) - AVERAGE(IF(ISNUMBER(J:J), LN(J:J)))), "")</f>
        <v>1.4162658949077407</v>
      </c>
      <c r="L92" s="21">
        <f t="shared" si="4"/>
        <v>1.1619150186856331E-2</v>
      </c>
      <c r="M92" s="21" cm="1">
        <f t="array" ref="M92">IFERROR(EXP(
 (IF(C92&gt;0,LN(C92),"") - AVERAGE(IF($C$2:$C$1000&gt;0,LN($C$2:$C$1000),"")))*Assumptions!B$2 +
 (IF(F92&gt;0,LN(F92),"") - AVERAGE(IF($F$2:$F$1000&gt;0,LN($F$2:$F$1000),"")))*Assumptions!B$3 +
 (IF(E92&gt;0,LN(E92),"") - AVERAGE(IF($E$2:$E$1000&gt;0,LN($E$2:$E$1000),"")))*Assumptions!B$4
), "")</f>
        <v>1.2808881968379071</v>
      </c>
      <c r="N92" s="21">
        <f t="shared" si="5"/>
        <v>6.9331108758500515E-3</v>
      </c>
      <c r="O92" s="21">
        <f t="shared" si="6"/>
        <v>-4.6860393110062792E-3</v>
      </c>
    </row>
    <row r="93" spans="1:15" x14ac:dyDescent="0.35">
      <c r="A93" s="16" t="str">
        <v>Canadian Niagara Power Inc.</v>
      </c>
      <c r="B93" s="18">
        <v>2020</v>
      </c>
      <c r="C93" s="20">
        <v>29719</v>
      </c>
      <c r="D93" s="20">
        <v>28365</v>
      </c>
      <c r="E93" s="20">
        <v>458372068.29000002</v>
      </c>
      <c r="F93" s="20">
        <v>101774</v>
      </c>
      <c r="G93" s="20">
        <v>135.62839565652999</v>
      </c>
      <c r="H93" s="20">
        <v>9416458.6899999995</v>
      </c>
      <c r="J93" s="20">
        <f t="shared" si="7"/>
        <v>69428.371871673269</v>
      </c>
      <c r="K93" s="22" cm="1">
        <f t="array" ref="K93">IFERROR(EXP(LN(J93) - AVERAGE(IF(ISNUMBER(J:J), LN(J:J)))), "")</f>
        <v>1.3999053208164258</v>
      </c>
      <c r="L93" s="22">
        <f t="shared" si="4"/>
        <v>-0.11504333819619283</v>
      </c>
      <c r="M93" s="22" cm="1">
        <f t="array" ref="M93">IFERROR(EXP(
 (IF(C93&gt;0,LN(C93),"") - AVERAGE(IF($C$2:$C$1000&gt;0,LN($C$2:$C$1000),"")))*Assumptions!B$2 +
 (IF(F93&gt;0,LN(F93),"") - AVERAGE(IF($F$2:$F$1000&gt;0,LN($F$2:$F$1000),"")))*Assumptions!B$3 +
 (IF(E93&gt;0,LN(E93),"") - AVERAGE(IF($E$2:$E$1000&gt;0,LN($E$2:$E$1000),"")))*Assumptions!B$4
), "")</f>
        <v>1.2720383708116425</v>
      </c>
      <c r="N93" s="22">
        <f t="shared" si="5"/>
        <v>2.6972081467886794E-2</v>
      </c>
      <c r="O93" s="22">
        <f t="shared" si="6"/>
        <v>0.14201541966407963</v>
      </c>
    </row>
    <row r="94" spans="1:15" x14ac:dyDescent="0.35">
      <c r="A94" s="15" t="str">
        <v>Canadian Niagara Power Inc.</v>
      </c>
      <c r="B94" s="17">
        <v>2019</v>
      </c>
      <c r="C94" s="19">
        <v>29456</v>
      </c>
      <c r="D94" s="19">
        <v>28291</v>
      </c>
      <c r="E94" s="19">
        <v>465069748</v>
      </c>
      <c r="F94" s="19">
        <v>92987</v>
      </c>
      <c r="G94" s="19">
        <v>128.44783469672001</v>
      </c>
      <c r="H94" s="19">
        <v>10005215.689999999</v>
      </c>
      <c r="J94" s="19">
        <f t="shared" si="7"/>
        <v>77893.221895281109</v>
      </c>
      <c r="K94" s="21" cm="1">
        <f t="array" ref="K94">IFERROR(EXP(LN(J94) - AVERAGE(IF(ISNUMBER(J:J), LN(J:J)))), "")</f>
        <v>1.570584659370762</v>
      </c>
      <c r="L94" s="21">
        <f t="shared" si="4"/>
        <v>-4.6983011289782384E-2</v>
      </c>
      <c r="M94" s="21" cm="1">
        <f t="array" ref="M94">IFERROR(EXP(
 (IF(C94&gt;0,LN(C94),"") - AVERAGE(IF($C$2:$C$1000&gt;0,LN($C$2:$C$1000),"")))*Assumptions!B$2 +
 (IF(F94&gt;0,LN(F94),"") - AVERAGE(IF($F$2:$F$1000&gt;0,LN($F$2:$F$1000),"")))*Assumptions!B$3 +
 (IF(E94&gt;0,LN(E94),"") - AVERAGE(IF($E$2:$E$1000&gt;0,LN($E$2:$E$1000),"")))*Assumptions!B$4
), "")</f>
        <v>1.2381874157723998</v>
      </c>
      <c r="N94" s="21">
        <f t="shared" si="5"/>
        <v>-9.9352234389656069E-3</v>
      </c>
      <c r="O94" s="21">
        <f t="shared" si="6"/>
        <v>3.7047787850816777E-2</v>
      </c>
    </row>
    <row r="95" spans="1:15" x14ac:dyDescent="0.35">
      <c r="A95" s="16" t="str">
        <v>Canadian Niagara Power Inc.</v>
      </c>
      <c r="B95" s="18">
        <v>2018</v>
      </c>
      <c r="C95" s="20">
        <v>29246</v>
      </c>
      <c r="D95" s="20">
        <v>28388</v>
      </c>
      <c r="E95" s="20">
        <v>473473781.30668002</v>
      </c>
      <c r="F95" s="20">
        <v>98015</v>
      </c>
      <c r="G95" s="20">
        <v>125.29129337669001</v>
      </c>
      <c r="H95" s="20">
        <v>10228807.91</v>
      </c>
      <c r="J95" s="20">
        <f t="shared" si="7"/>
        <v>81640.213252863046</v>
      </c>
      <c r="K95" s="22" cm="1">
        <f t="array" ref="K95">IFERROR(EXP(LN(J95) - AVERAGE(IF(ISNUMBER(J:J), LN(J:J)))), "")</f>
        <v>1.6461363826378341</v>
      </c>
      <c r="L95" s="22">
        <f t="shared" si="4"/>
        <v>0.10525491253260622</v>
      </c>
      <c r="M95" s="22" cm="1">
        <f t="array" ref="M95">IFERROR(EXP(
 (IF(C95&gt;0,LN(C95),"") - AVERAGE(IF($C$2:$C$1000&gt;0,LN($C$2:$C$1000),"")))*Assumptions!B$2 +
 (IF(F95&gt;0,LN(F95),"") - AVERAGE(IF($F$2:$F$1000&gt;0,LN($F$2:$F$1000),"")))*Assumptions!B$3 +
 (IF(E95&gt;0,LN(E95),"") - AVERAGE(IF($E$2:$E$1000&gt;0,LN($E$2:$E$1000),"")))*Assumptions!B$4
), "")</f>
        <v>1.2505503972045824</v>
      </c>
      <c r="N95" s="22">
        <f t="shared" si="5"/>
        <v>3.3251682676632116E-2</v>
      </c>
      <c r="O95" s="22">
        <f t="shared" si="6"/>
        <v>-7.2003229855974099E-2</v>
      </c>
    </row>
    <row r="96" spans="1:15" x14ac:dyDescent="0.35">
      <c r="A96" s="15" t="str">
        <v>Canadian Niagara Power Inc.</v>
      </c>
      <c r="B96" s="17">
        <v>2017</v>
      </c>
      <c r="C96" s="19">
        <v>29057</v>
      </c>
      <c r="D96" s="19">
        <v>28205</v>
      </c>
      <c r="E96" s="19">
        <v>449467120.69999999</v>
      </c>
      <c r="F96" s="19">
        <v>88875</v>
      </c>
      <c r="G96" s="19">
        <v>122.20389238769</v>
      </c>
      <c r="H96" s="19">
        <v>8980024.9199999999</v>
      </c>
      <c r="J96" s="19">
        <f t="shared" si="7"/>
        <v>73483.951652791933</v>
      </c>
      <c r="K96" s="21" cm="1">
        <f t="array" ref="K96">IFERROR(EXP(LN(J96) - AVERAGE(IF(ISNUMBER(J:J), LN(J:J)))), "")</f>
        <v>1.4816792060672177</v>
      </c>
      <c r="L96" s="21">
        <f t="shared" si="4"/>
        <v>-5.3438969221461963E-2</v>
      </c>
      <c r="M96" s="21" cm="1">
        <f t="array" ref="M96">IFERROR(EXP(
 (IF(C96&gt;0,LN(C96),"") - AVERAGE(IF($C$2:$C$1000&gt;0,LN($C$2:$C$1000),"")))*Assumptions!B$2 +
 (IF(F96&gt;0,LN(F96),"") - AVERAGE(IF($F$2:$F$1000&gt;0,LN($F$2:$F$1000),"")))*Assumptions!B$3 +
 (IF(E96&gt;0,LN(E96),"") - AVERAGE(IF($E$2:$E$1000&gt;0,LN($E$2:$E$1000),"")))*Assumptions!B$4
), "")</f>
        <v>1.2096512434266853</v>
      </c>
      <c r="N96" s="21">
        <f t="shared" si="5"/>
        <v>-3.0477280797034101E-2</v>
      </c>
      <c r="O96" s="21">
        <f t="shared" si="6"/>
        <v>2.2961688424427862E-2</v>
      </c>
    </row>
    <row r="97" spans="1:15" x14ac:dyDescent="0.35">
      <c r="A97" s="16" t="str">
        <v>Canadian Niagara Power Inc.</v>
      </c>
      <c r="B97" s="18">
        <v>2016</v>
      </c>
      <c r="C97" s="20">
        <v>28808</v>
      </c>
      <c r="D97" s="20">
        <v>28024</v>
      </c>
      <c r="E97" s="20">
        <v>462722974.39999998</v>
      </c>
      <c r="F97" s="20">
        <v>101753</v>
      </c>
      <c r="G97" s="20">
        <v>120.08791702476999</v>
      </c>
      <c r="H97" s="20">
        <v>9308936.4199999999</v>
      </c>
      <c r="J97" s="20">
        <f t="shared" si="7"/>
        <v>77517.6774702478</v>
      </c>
      <c r="K97" s="22" cm="1">
        <f t="array" ref="K97">IFERROR(EXP(LN(J97) - AVERAGE(IF(ISNUMBER(J:J), LN(J:J)))), "")</f>
        <v>1.5630124432200114</v>
      </c>
      <c r="L97" s="22">
        <f t="shared" si="4"/>
        <v>3.7650324728860651E-3</v>
      </c>
      <c r="M97" s="22" cm="1">
        <f t="array" ref="M97">IFERROR(EXP(
 (IF(C97&gt;0,LN(C97),"") - AVERAGE(IF($C$2:$C$1000&gt;0,LN($C$2:$C$1000),"")))*Assumptions!B$2 +
 (IF(F97&gt;0,LN(F97),"") - AVERAGE(IF($F$2:$F$1000&gt;0,LN($F$2:$F$1000),"")))*Assumptions!B$3 +
 (IF(E97&gt;0,LN(E97),"") - AVERAGE(IF($E$2:$E$1000&gt;0,LN($E$2:$E$1000),"")))*Assumptions!B$4
), "")</f>
        <v>1.247085676318533</v>
      </c>
      <c r="N97" s="22">
        <f t="shared" si="5"/>
        <v>1.9963911835894438E-2</v>
      </c>
      <c r="O97" s="22">
        <f t="shared" si="6"/>
        <v>1.6198879363008373E-2</v>
      </c>
    </row>
    <row r="98" spans="1:15" x14ac:dyDescent="0.35">
      <c r="A98" s="15" t="str">
        <v>Canadian Niagara Power Inc.</v>
      </c>
      <c r="B98" s="17">
        <v>2015</v>
      </c>
      <c r="C98" s="19">
        <v>28713</v>
      </c>
      <c r="D98" s="19">
        <v>27902</v>
      </c>
      <c r="E98" s="19">
        <v>468074081.25999999</v>
      </c>
      <c r="F98" s="19">
        <v>94320</v>
      </c>
      <c r="G98" s="19">
        <v>118.73891565216999</v>
      </c>
      <c r="H98" s="19">
        <v>9169775.3900000006</v>
      </c>
      <c r="J98" s="19">
        <f t="shared" si="7"/>
        <v>77226.369633201379</v>
      </c>
      <c r="K98" s="21" cm="1">
        <f t="array" ref="K98">IFERROR(EXP(LN(J98) - AVERAGE(IF(ISNUMBER(J:J), LN(J:J)))), "")</f>
        <v>1.5571387149431823</v>
      </c>
      <c r="L98" s="21">
        <f t="shared" si="4"/>
        <v>-1.7479034120391534E-2</v>
      </c>
      <c r="M98" s="21" cm="1">
        <f t="array" ref="M98">IFERROR(EXP(
 (IF(C98&gt;0,LN(C98),"") - AVERAGE(IF($C$2:$C$1000&gt;0,LN($C$2:$C$1000),"")))*Assumptions!B$2 +
 (IF(F98&gt;0,LN(F98),"") - AVERAGE(IF($F$2:$F$1000&gt;0,LN($F$2:$F$1000),"")))*Assumptions!B$3 +
 (IF(E98&gt;0,LN(E98),"") - AVERAGE(IF($E$2:$E$1000&gt;0,LN($E$2:$E$1000),"")))*Assumptions!B$4
), "")</f>
        <v>1.2224358400964761</v>
      </c>
      <c r="N98" s="21">
        <f t="shared" si="5"/>
        <v>-1.6346036637345018E-2</v>
      </c>
      <c r="O98" s="21">
        <f t="shared" si="6"/>
        <v>1.1329974830465162E-3</v>
      </c>
    </row>
    <row r="99" spans="1:15" x14ac:dyDescent="0.35">
      <c r="A99" s="16" t="str">
        <v>Canadian Niagara Power Inc.</v>
      </c>
      <c r="B99" s="18">
        <v>2014</v>
      </c>
      <c r="C99" s="20">
        <v>28627</v>
      </c>
      <c r="D99" s="20">
        <v>28768</v>
      </c>
      <c r="E99" s="20">
        <v>504154189.25</v>
      </c>
      <c r="F99" s="20">
        <v>98856</v>
      </c>
      <c r="G99" s="20">
        <v>116.05412491964999</v>
      </c>
      <c r="H99" s="20">
        <v>9120470.6199999992</v>
      </c>
      <c r="J99" s="20">
        <f t="shared" si="7"/>
        <v>78588.07798787464</v>
      </c>
      <c r="K99" s="22" cm="1">
        <f t="array" ref="K99">IFERROR(EXP(LN(J99) - AVERAGE(IF(ISNUMBER(J:J), LN(J:J)))), "")</f>
        <v>1.5845952535270134</v>
      </c>
      <c r="L99" s="22">
        <f t="shared" si="4"/>
        <v>5.3244040677569049E-2</v>
      </c>
      <c r="M99" s="22" cm="1">
        <f t="array" ref="M99">IFERROR(EXP(
 (IF(C99&gt;0,LN(C99),"") - AVERAGE(IF($C$2:$C$1000&gt;0,LN($C$2:$C$1000),"")))*Assumptions!B$2 +
 (IF(F99&gt;0,LN(F99),"") - AVERAGE(IF($F$2:$F$1000&gt;0,LN($F$2:$F$1000),"")))*Assumptions!B$3 +
 (IF(E99&gt;0,LN(E99),"") - AVERAGE(IF($E$2:$E$1000&gt;0,LN($E$2:$E$1000),"")))*Assumptions!B$4
), "")</f>
        <v>1.2425820277113748</v>
      </c>
      <c r="N99" s="22">
        <f t="shared" si="5"/>
        <v>-1.8531905863987258E-2</v>
      </c>
      <c r="O99" s="22">
        <f t="shared" si="6"/>
        <v>-7.1775946541556307E-2</v>
      </c>
    </row>
    <row r="100" spans="1:15" x14ac:dyDescent="0.35">
      <c r="A100" s="15" t="str">
        <v>Canadian Niagara Power Inc.</v>
      </c>
      <c r="B100" s="17">
        <v>2013</v>
      </c>
      <c r="C100" s="19">
        <v>28584</v>
      </c>
      <c r="D100" s="19">
        <v>27653</v>
      </c>
      <c r="E100" s="19">
        <v>498551567</v>
      </c>
      <c r="F100" s="19">
        <v>107389</v>
      </c>
      <c r="G100" s="19">
        <v>113.7340601253</v>
      </c>
      <c r="H100" s="19">
        <v>8474686.0299999993</v>
      </c>
      <c r="J100" s="19">
        <f t="shared" si="7"/>
        <v>74513.175918133042</v>
      </c>
      <c r="K100" s="21" cm="1">
        <f t="array" ref="K100">IFERROR(EXP(LN(J100) - AVERAGE(IF(ISNUMBER(J:J), LN(J:J)))), "")</f>
        <v>1.5024317671099507</v>
      </c>
      <c r="L100" s="21" t="str">
        <f t="shared" si="4"/>
        <v/>
      </c>
      <c r="M100" s="21" cm="1">
        <f t="array" ref="M100">IFERROR(EXP(
 (IF(C100&gt;0,LN(C100),"") - AVERAGE(IF($C$2:$C$1000&gt;0,LN($C$2:$C$1000),"")))*Assumptions!B$2 +
 (IF(F100&gt;0,LN(F100),"") - AVERAGE(IF($F$2:$F$1000&gt;0,LN($F$2:$F$1000),"")))*Assumptions!B$3 +
 (IF(E100&gt;0,LN(E100),"") - AVERAGE(IF($E$2:$E$1000&gt;0,LN($E$2:$E$1000),"")))*Assumptions!B$4
), "")</f>
        <v>1.2658241359896147</v>
      </c>
      <c r="N100" s="21" t="str">
        <f t="shared" si="5"/>
        <v/>
      </c>
      <c r="O100" s="21" t="str">
        <f t="shared" si="6"/>
        <v/>
      </c>
    </row>
    <row r="101" spans="1:15" x14ac:dyDescent="0.35">
      <c r="A101" s="16" t="str">
        <v>Centre Wellington Hydro Ltd.</v>
      </c>
      <c r="B101" s="18">
        <v>2023</v>
      </c>
      <c r="C101" s="20">
        <v>7500</v>
      </c>
      <c r="D101" s="20">
        <v>6710</v>
      </c>
      <c r="E101" s="20">
        <v>143399152.44</v>
      </c>
      <c r="F101" s="20">
        <v>28010</v>
      </c>
      <c r="G101" s="20">
        <v>160.91687542362999</v>
      </c>
      <c r="H101" s="20">
        <v>2804726.48</v>
      </c>
      <c r="J101" s="20">
        <f t="shared" si="7"/>
        <v>17429.660330007486</v>
      </c>
      <c r="K101" s="22" cm="1">
        <f t="array" ref="K101">IFERROR(EXP(LN(J101) - AVERAGE(IF(ISNUMBER(J:J), LN(J:J)))), "")</f>
        <v>0.35143952793678568</v>
      </c>
      <c r="L101" s="22">
        <f t="shared" si="4"/>
        <v>-1.1644484996713445E-2</v>
      </c>
      <c r="M101" s="22" cm="1">
        <f t="array" ref="M101">IFERROR(EXP(
 (IF(C101&gt;0,LN(C101),"") - AVERAGE(IF($C$2:$C$1000&gt;0,LN($C$2:$C$1000),"")))*Assumptions!B$2 +
 (IF(F101&gt;0,LN(F101),"") - AVERAGE(IF($F$2:$F$1000&gt;0,LN($F$2:$F$1000),"")))*Assumptions!B$3 +
 (IF(E101&gt;0,LN(E101),"") - AVERAGE(IF($E$2:$E$1000&gt;0,LN($E$2:$E$1000),"")))*Assumptions!B$4
), "")</f>
        <v>0.33439625611232066</v>
      </c>
      <c r="N101" s="22">
        <f t="shared" si="5"/>
        <v>7.6275059876507179E-4</v>
      </c>
      <c r="O101" s="22">
        <f t="shared" si="6"/>
        <v>1.2407235595478516E-2</v>
      </c>
    </row>
    <row r="102" spans="1:15" x14ac:dyDescent="0.35">
      <c r="A102" s="15" t="str">
        <v>Centre Wellington Hydro Ltd.</v>
      </c>
      <c r="B102" s="17">
        <v>2022</v>
      </c>
      <c r="C102" s="19">
        <v>7459</v>
      </c>
      <c r="D102" s="19">
        <v>6647</v>
      </c>
      <c r="E102" s="19">
        <v>145762372.83000001</v>
      </c>
      <c r="F102" s="19">
        <v>28168</v>
      </c>
      <c r="G102" s="19">
        <v>155.26541211646</v>
      </c>
      <c r="H102" s="19">
        <v>2737920.16</v>
      </c>
      <c r="J102" s="19">
        <f t="shared" si="7"/>
        <v>17633.806027232691</v>
      </c>
      <c r="K102" s="21" cm="1">
        <f t="array" ref="K102">IFERROR(EXP(LN(J102) - AVERAGE(IF(ISNUMBER(J:J), LN(J:J)))), "")</f>
        <v>0.35555577955068746</v>
      </c>
      <c r="L102" s="21">
        <f t="shared" si="4"/>
        <v>6.4256116107461736E-2</v>
      </c>
      <c r="M102" s="21" cm="1">
        <f t="array" ref="M102">IFERROR(EXP(
 (IF(C102&gt;0,LN(C102),"") - AVERAGE(IF($C$2:$C$1000&gt;0,LN($C$2:$C$1000),"")))*Assumptions!B$2 +
 (IF(F102&gt;0,LN(F102),"") - AVERAGE(IF($F$2:$F$1000&gt;0,LN($F$2:$F$1000),"")))*Assumptions!B$3 +
 (IF(E102&gt;0,LN(E102),"") - AVERAGE(IF($E$2:$E$1000&gt;0,LN($E$2:$E$1000),"")))*Assumptions!B$4
), "")</f>
        <v>0.33414129241696305</v>
      </c>
      <c r="N102" s="21">
        <f t="shared" si="5"/>
        <v>4.9111045529823816E-3</v>
      </c>
      <c r="O102" s="21">
        <f t="shared" si="6"/>
        <v>-5.9345011554479354E-2</v>
      </c>
    </row>
    <row r="103" spans="1:15" x14ac:dyDescent="0.35">
      <c r="A103" s="16" t="str">
        <v>Centre Wellington Hydro Ltd.</v>
      </c>
      <c r="B103" s="18">
        <v>2021</v>
      </c>
      <c r="C103" s="20">
        <v>7385</v>
      </c>
      <c r="D103" s="20">
        <v>6496</v>
      </c>
      <c r="E103" s="20">
        <v>145092184.30000001</v>
      </c>
      <c r="F103" s="20">
        <v>28408</v>
      </c>
      <c r="G103" s="20">
        <v>149.34239670272001</v>
      </c>
      <c r="H103" s="20">
        <v>2469580</v>
      </c>
      <c r="J103" s="20">
        <f t="shared" si="7"/>
        <v>16536.362443117407</v>
      </c>
      <c r="K103" s="22" cm="1">
        <f t="array" ref="K103">IFERROR(EXP(LN(J103) - AVERAGE(IF(ISNUMBER(J:J), LN(J:J)))), "")</f>
        <v>0.33342769169146963</v>
      </c>
      <c r="L103" s="22">
        <f t="shared" si="4"/>
        <v>-3.1786882116385584E-2</v>
      </c>
      <c r="M103" s="22" cm="1">
        <f t="array" ref="M103">IFERROR(EXP(
 (IF(C103&gt;0,LN(C103),"") - AVERAGE(IF($C$2:$C$1000&gt;0,LN($C$2:$C$1000),"")))*Assumptions!B$2 +
 (IF(F103&gt;0,LN(F103),"") - AVERAGE(IF($F$2:$F$1000&gt;0,LN($F$2:$F$1000),"")))*Assumptions!B$3 +
 (IF(E103&gt;0,LN(E103),"") - AVERAGE(IF($E$2:$E$1000&gt;0,LN($E$2:$E$1000),"")))*Assumptions!B$4
), "")</f>
        <v>0.33250431257419882</v>
      </c>
      <c r="N103" s="22">
        <f t="shared" si="5"/>
        <v>7.8678689761841891E-3</v>
      </c>
      <c r="O103" s="22">
        <f t="shared" si="6"/>
        <v>3.9654751092569773E-2</v>
      </c>
    </row>
    <row r="104" spans="1:15" x14ac:dyDescent="0.35">
      <c r="A104" s="15" t="str">
        <v>Centre Wellington Hydro Ltd.</v>
      </c>
      <c r="B104" s="17">
        <v>2020</v>
      </c>
      <c r="C104" s="19">
        <v>7283</v>
      </c>
      <c r="D104" s="19">
        <v>6463</v>
      </c>
      <c r="E104" s="19">
        <v>140475096.71000001</v>
      </c>
      <c r="F104" s="19">
        <v>28899</v>
      </c>
      <c r="G104" s="19">
        <v>144.43995091300999</v>
      </c>
      <c r="H104" s="19">
        <v>2465654.2799999998</v>
      </c>
      <c r="J104" s="19">
        <f t="shared" si="7"/>
        <v>17070.445291725126</v>
      </c>
      <c r="K104" s="21" cm="1">
        <f t="array" ref="K104">IFERROR(EXP(LN(J104) - AVERAGE(IF(ISNUMBER(J:J), LN(J:J)))), "")</f>
        <v>0.34419656616406491</v>
      </c>
      <c r="L104" s="21">
        <f t="shared" si="4"/>
        <v>-0.10834088507153794</v>
      </c>
      <c r="M104" s="21" cm="1">
        <f t="array" ref="M104">IFERROR(EXP(
 (IF(C104&gt;0,LN(C104),"") - AVERAGE(IF($C$2:$C$1000&gt;0,LN($C$2:$C$1000),"")))*Assumptions!B$2 +
 (IF(F104&gt;0,LN(F104),"") - AVERAGE(IF($F$2:$F$1000&gt;0,LN($F$2:$F$1000),"")))*Assumptions!B$3 +
 (IF(E104&gt;0,LN(E104),"") - AVERAGE(IF($E$2:$E$1000&gt;0,LN($E$2:$E$1000),"")))*Assumptions!B$4
), "")</f>
        <v>0.32989847683840573</v>
      </c>
      <c r="N104" s="21">
        <f t="shared" si="5"/>
        <v>5.637302149708634E-2</v>
      </c>
      <c r="O104" s="21">
        <f t="shared" si="6"/>
        <v>0.16471390656862428</v>
      </c>
    </row>
    <row r="105" spans="1:15" x14ac:dyDescent="0.35">
      <c r="A105" s="16" t="str">
        <v>Centre Wellington Hydro Ltd.</v>
      </c>
      <c r="B105" s="18">
        <v>2019</v>
      </c>
      <c r="C105" s="20">
        <v>7156</v>
      </c>
      <c r="D105" s="20">
        <v>6380</v>
      </c>
      <c r="E105" s="20">
        <v>139072664.71000001</v>
      </c>
      <c r="F105" s="20">
        <v>24218</v>
      </c>
      <c r="G105" s="20">
        <v>136.79288064028</v>
      </c>
      <c r="H105" s="20">
        <v>2602316.9700000002</v>
      </c>
      <c r="J105" s="20">
        <f t="shared" si="7"/>
        <v>19023.77490567826</v>
      </c>
      <c r="K105" s="22" cm="1">
        <f t="array" ref="K105">IFERROR(EXP(LN(J105) - AVERAGE(IF(ISNUMBER(J:J), LN(J:J)))), "")</f>
        <v>0.38358214364722332</v>
      </c>
      <c r="L105" s="22">
        <f t="shared" si="4"/>
        <v>2.9523468798688057E-2</v>
      </c>
      <c r="M105" s="22" cm="1">
        <f t="array" ref="M105">IFERROR(EXP(
 (IF(C105&gt;0,LN(C105),"") - AVERAGE(IF($C$2:$C$1000&gt;0,LN($C$2:$C$1000),"")))*Assumptions!B$2 +
 (IF(F105&gt;0,LN(F105),"") - AVERAGE(IF($F$2:$F$1000&gt;0,LN($F$2:$F$1000),"")))*Assumptions!B$3 +
 (IF(E105&gt;0,LN(E105),"") - AVERAGE(IF($E$2:$E$1000&gt;0,LN($E$2:$E$1000),"")))*Assumptions!B$4
), "")</f>
        <v>0.31181558510847879</v>
      </c>
      <c r="N105" s="22">
        <f t="shared" si="5"/>
        <v>-1.2040839327649655E-2</v>
      </c>
      <c r="O105" s="22">
        <f t="shared" si="6"/>
        <v>-4.1564308126337712E-2</v>
      </c>
    </row>
    <row r="106" spans="1:15" x14ac:dyDescent="0.35">
      <c r="A106" s="15" t="str">
        <v>Centre Wellington Hydro Ltd.</v>
      </c>
      <c r="B106" s="17">
        <v>2018</v>
      </c>
      <c r="C106" s="19">
        <v>7022</v>
      </c>
      <c r="D106" s="19">
        <v>6309</v>
      </c>
      <c r="E106" s="19">
        <v>142194816.25999999</v>
      </c>
      <c r="F106" s="19">
        <v>26524</v>
      </c>
      <c r="G106" s="19">
        <v>133.43126398831001</v>
      </c>
      <c r="H106" s="19">
        <v>2464520.41</v>
      </c>
      <c r="J106" s="19">
        <f t="shared" si="7"/>
        <v>18470.336983511737</v>
      </c>
      <c r="K106" s="21" cm="1">
        <f t="array" ref="K106">IFERROR(EXP(LN(J106) - AVERAGE(IF(ISNUMBER(J:J), LN(J:J)))), "")</f>
        <v>0.37242300695574893</v>
      </c>
      <c r="L106" s="21">
        <f t="shared" si="4"/>
        <v>1.5460834681343627E-2</v>
      </c>
      <c r="M106" s="21" cm="1">
        <f t="array" ref="M106">IFERROR(EXP(
 (IF(C106&gt;0,LN(C106),"") - AVERAGE(IF($C$2:$C$1000&gt;0,LN($C$2:$C$1000),"")))*Assumptions!B$2 +
 (IF(F106&gt;0,LN(F106),"") - AVERAGE(IF($F$2:$F$1000&gt;0,LN($F$2:$F$1000),"")))*Assumptions!B$3 +
 (IF(E106&gt;0,LN(E106),"") - AVERAGE(IF($E$2:$E$1000&gt;0,LN($E$2:$E$1000),"")))*Assumptions!B$4
), "")</f>
        <v>0.31559280125949063</v>
      </c>
      <c r="N106" s="21">
        <f t="shared" si="5"/>
        <v>3.0720708581233991E-2</v>
      </c>
      <c r="O106" s="21">
        <f t="shared" si="6"/>
        <v>1.5259873899890364E-2</v>
      </c>
    </row>
    <row r="107" spans="1:15" x14ac:dyDescent="0.35">
      <c r="A107" s="15" t="str">
        <v>Centre Wellington Hydro Ltd.</v>
      </c>
      <c r="B107" s="17">
        <v>2017</v>
      </c>
      <c r="C107" s="19">
        <v>6916</v>
      </c>
      <c r="D107" s="19">
        <v>6239</v>
      </c>
      <c r="E107" s="19">
        <v>136491826.69999999</v>
      </c>
      <c r="F107" s="19">
        <v>24770</v>
      </c>
      <c r="G107" s="19">
        <v>130.14327960169999</v>
      </c>
      <c r="H107" s="19">
        <v>2366911.4500000002</v>
      </c>
      <c r="J107" s="19">
        <f t="shared" si="7"/>
        <v>18186.966374628555</v>
      </c>
      <c r="K107" s="21" cm="1">
        <f t="array" ref="K107">IFERROR(EXP(LN(J107) - AVERAGE(IF(ISNUMBER(J:J), LN(J:J)))), "")</f>
        <v>0.36670931941786788</v>
      </c>
      <c r="L107" s="21">
        <f t="shared" si="4"/>
        <v>6.644569664632094E-2</v>
      </c>
      <c r="M107" s="21" cm="1">
        <f t="array" ref="M107">IFERROR(EXP(
 (IF(C107&gt;0,LN(C107),"") - AVERAGE(IF($C$2:$C$1000&gt;0,LN($C$2:$C$1000),"")))*Assumptions!B$2 +
 (IF(F107&gt;0,LN(F107),"") - AVERAGE(IF($F$2:$F$1000&gt;0,LN($F$2:$F$1000),"")))*Assumptions!B$3 +
 (IF(E107&gt;0,LN(E107),"") - AVERAGE(IF($E$2:$E$1000&gt;0,LN($E$2:$E$1000),"")))*Assumptions!B$4
), "")</f>
        <v>0.3060449756599628</v>
      </c>
      <c r="N107" s="21">
        <f t="shared" si="5"/>
        <v>-1.9476792964073342E-2</v>
      </c>
      <c r="O107" s="21">
        <f t="shared" si="6"/>
        <v>-8.5922489610394281E-2</v>
      </c>
    </row>
    <row r="108" spans="1:15" x14ac:dyDescent="0.35">
      <c r="A108" s="16" t="str">
        <v>Centre Wellington Hydro Ltd.</v>
      </c>
      <c r="B108" s="18">
        <v>2016</v>
      </c>
      <c r="C108" s="20">
        <v>6798</v>
      </c>
      <c r="D108" s="20">
        <v>6158</v>
      </c>
      <c r="E108" s="20">
        <v>140043253.31999999</v>
      </c>
      <c r="F108" s="20">
        <v>27793</v>
      </c>
      <c r="G108" s="20">
        <v>127.88983277684</v>
      </c>
      <c r="H108" s="20">
        <v>2176402.84</v>
      </c>
      <c r="J108" s="20">
        <f t="shared" si="7"/>
        <v>17017.794086866084</v>
      </c>
      <c r="K108" s="22" cm="1">
        <f t="array" ref="K108">IFERROR(EXP(LN(J108) - AVERAGE(IF(ISNUMBER(J:J), LN(J:J)))), "")</f>
        <v>0.34313494395051553</v>
      </c>
      <c r="L108" s="22">
        <f t="shared" si="4"/>
        <v>2.1134133903146335E-2</v>
      </c>
      <c r="M108" s="22" cm="1">
        <f t="array" ref="M108">IFERROR(EXP(
 (IF(C108&gt;0,LN(C108),"") - AVERAGE(IF($C$2:$C$1000&gt;0,LN($C$2:$C$1000),"")))*Assumptions!B$2 +
 (IF(F108&gt;0,LN(F108),"") - AVERAGE(IF($F$2:$F$1000&gt;0,LN($F$2:$F$1000),"")))*Assumptions!B$3 +
 (IF(E108&gt;0,LN(E108),"") - AVERAGE(IF($E$2:$E$1000&gt;0,LN($E$2:$E$1000),"")))*Assumptions!B$4
), "")</f>
        <v>0.31206417738293413</v>
      </c>
      <c r="N108" s="22">
        <f t="shared" si="5"/>
        <v>2.5346628929498349E-2</v>
      </c>
      <c r="O108" s="22">
        <f t="shared" si="6"/>
        <v>4.2124950263520144E-3</v>
      </c>
    </row>
    <row r="109" spans="1:15" x14ac:dyDescent="0.35">
      <c r="A109" s="15" t="str">
        <v>Centre Wellington Hydro Ltd.</v>
      </c>
      <c r="B109" s="17">
        <v>2015</v>
      </c>
      <c r="C109" s="19">
        <v>6757</v>
      </c>
      <c r="D109" s="19">
        <v>6086</v>
      </c>
      <c r="E109" s="19">
        <v>139446467.25</v>
      </c>
      <c r="F109" s="19">
        <v>25540.82</v>
      </c>
      <c r="G109" s="19">
        <v>126.45318898924999</v>
      </c>
      <c r="H109" s="19">
        <v>2106951.86</v>
      </c>
      <c r="J109" s="19">
        <f t="shared" si="7"/>
        <v>16661.911627860296</v>
      </c>
      <c r="K109" s="21" cm="1">
        <f t="array" ref="K109">IFERROR(EXP(LN(J109) - AVERAGE(IF(ISNUMBER(J:J), LN(J:J)))), "")</f>
        <v>0.3359591779845747</v>
      </c>
      <c r="L109" s="21">
        <f t="shared" si="4"/>
        <v>7.9652332236310741E-3</v>
      </c>
      <c r="M109" s="21" cm="1">
        <f t="array" ref="M109">IFERROR(EXP(
 (IF(C109&gt;0,LN(C109),"") - AVERAGE(IF($C$2:$C$1000&gt;0,LN($C$2:$C$1000),"")))*Assumptions!B$2 +
 (IF(F109&gt;0,LN(F109),"") - AVERAGE(IF($F$2:$F$1000&gt;0,LN($F$2:$F$1000),"")))*Assumptions!B$3 +
 (IF(E109&gt;0,LN(E109),"") - AVERAGE(IF($E$2:$E$1000&gt;0,LN($E$2:$E$1000),"")))*Assumptions!B$4
), "")</f>
        <v>0.30425380393978302</v>
      </c>
      <c r="N109" s="21">
        <f t="shared" si="5"/>
        <v>-1.2286224266146561E-2</v>
      </c>
      <c r="O109" s="21">
        <f t="shared" si="6"/>
        <v>-2.0251457489777636E-2</v>
      </c>
    </row>
    <row r="110" spans="1:15" x14ac:dyDescent="0.35">
      <c r="A110" s="16" t="str">
        <v>Centre Wellington Hydro Ltd.</v>
      </c>
      <c r="B110" s="18">
        <v>2014</v>
      </c>
      <c r="C110" s="20">
        <v>6729</v>
      </c>
      <c r="D110" s="20">
        <v>6002</v>
      </c>
      <c r="E110" s="20">
        <v>143594549.36000001</v>
      </c>
      <c r="F110" s="20">
        <v>26850</v>
      </c>
      <c r="G110" s="20">
        <v>123.59397178963999</v>
      </c>
      <c r="H110" s="20">
        <v>2042974.09</v>
      </c>
      <c r="J110" s="20">
        <f t="shared" si="7"/>
        <v>16529.722772217345</v>
      </c>
      <c r="K110" s="22" cm="1">
        <f t="array" ref="K110">IFERROR(EXP(LN(J110) - AVERAGE(IF(ISNUMBER(J:J), LN(J:J)))), "")</f>
        <v>0.33329381399319019</v>
      </c>
      <c r="L110" s="22">
        <f t="shared" si="4"/>
        <v>-2.2900264706962048E-2</v>
      </c>
      <c r="M110" s="22" cm="1">
        <f t="array" ref="M110">IFERROR(EXP(
 (IF(C110&gt;0,LN(C110),"") - AVERAGE(IF($C$2:$C$1000&gt;0,LN($C$2:$C$1000),"")))*Assumptions!B$2 +
 (IF(F110&gt;0,LN(F110),"") - AVERAGE(IF($F$2:$F$1000&gt;0,LN($F$2:$F$1000),"")))*Assumptions!B$3 +
 (IF(E110&gt;0,LN(E110),"") - AVERAGE(IF($E$2:$E$1000&gt;0,LN($E$2:$E$1000),"")))*Assumptions!B$4
), "")</f>
        <v>0.30801499249897984</v>
      </c>
      <c r="N110" s="22">
        <f t="shared" si="5"/>
        <v>-1.7921619607149664E-2</v>
      </c>
      <c r="O110" s="22">
        <f t="shared" si="6"/>
        <v>4.9786450998123843E-3</v>
      </c>
    </row>
    <row r="111" spans="1:15" x14ac:dyDescent="0.35">
      <c r="A111" s="15" t="str">
        <v>Centre Wellington Hydro Ltd.</v>
      </c>
      <c r="B111" s="17">
        <v>2013</v>
      </c>
      <c r="C111" s="19">
        <v>6710</v>
      </c>
      <c r="D111" s="19">
        <v>5833</v>
      </c>
      <c r="E111" s="19">
        <v>149536851</v>
      </c>
      <c r="F111" s="19">
        <v>28656</v>
      </c>
      <c r="G111" s="19">
        <v>121.12317617645</v>
      </c>
      <c r="H111" s="19">
        <v>2048510.9</v>
      </c>
      <c r="J111" s="19">
        <f t="shared" si="7"/>
        <v>16912.625351037419</v>
      </c>
      <c r="K111" s="21" cm="1">
        <f t="array" ref="K111">IFERROR(EXP(LN(J111) - AVERAGE(IF(ISNUMBER(J:J), LN(J:J)))), "")</f>
        <v>0.3410143948305937</v>
      </c>
      <c r="L111" s="21" t="str">
        <f t="shared" si="4"/>
        <v/>
      </c>
      <c r="M111" s="21" cm="1">
        <f t="array" ref="M111">IFERROR(EXP(
 (IF(C111&gt;0,LN(C111),"") - AVERAGE(IF($C$2:$C$1000&gt;0,LN($C$2:$C$1000),"")))*Assumptions!B$2 +
 (IF(F111&gt;0,LN(F111),"") - AVERAGE(IF($F$2:$F$1000&gt;0,LN($F$2:$F$1000),"")))*Assumptions!B$3 +
 (IF(E111&gt;0,LN(E111),"") - AVERAGE(IF($E$2:$E$1000&gt;0,LN($E$2:$E$1000),"")))*Assumptions!B$4
), "")</f>
        <v>0.31358488166594711</v>
      </c>
      <c r="N111" s="21" t="str">
        <f t="shared" si="5"/>
        <v/>
      </c>
      <c r="O111" s="21" t="str">
        <f t="shared" si="6"/>
        <v/>
      </c>
    </row>
    <row r="112" spans="1:15" x14ac:dyDescent="0.35">
      <c r="A112" s="16" t="str">
        <v>Chapleau Public Utilities Corporation</v>
      </c>
      <c r="B112" s="18">
        <v>2023</v>
      </c>
      <c r="C112" s="20">
        <v>1225</v>
      </c>
      <c r="D112" s="20">
        <v>1247</v>
      </c>
      <c r="E112" s="20">
        <v>22171237</v>
      </c>
      <c r="F112" s="20">
        <v>5772</v>
      </c>
      <c r="G112" s="20">
        <v>152.85456962718999</v>
      </c>
      <c r="H112" s="20">
        <v>936003.68</v>
      </c>
      <c r="J112" s="20">
        <f t="shared" si="7"/>
        <v>6123.4916449203911</v>
      </c>
      <c r="K112" s="22" cm="1">
        <f t="array" ref="K112">IFERROR(EXP(LN(J112) - AVERAGE(IF(ISNUMBER(J:J), LN(J:J)))), "")</f>
        <v>0.12346981939232954</v>
      </c>
      <c r="L112" s="22">
        <f t="shared" si="4"/>
        <v>0.11255735513739573</v>
      </c>
      <c r="M112" s="22" cm="1">
        <f t="array" ref="M112">IFERROR(EXP(
 (IF(C112&gt;0,LN(C112),"") - AVERAGE(IF($C$2:$C$1000&gt;0,LN($C$2:$C$1000),"")))*Assumptions!B$2 +
 (IF(F112&gt;0,LN(F112),"") - AVERAGE(IF($F$2:$F$1000&gt;0,LN($F$2:$F$1000),"")))*Assumptions!B$3 +
 (IF(E112&gt;0,LN(E112),"") - AVERAGE(IF($E$2:$E$1000&gt;0,LN($E$2:$E$1000),"")))*Assumptions!B$4
), "")</f>
        <v>5.7573697068521196E-2</v>
      </c>
      <c r="N112" s="22">
        <f t="shared" si="5"/>
        <v>-3.3459948059229028E-3</v>
      </c>
      <c r="O112" s="22">
        <f t="shared" si="6"/>
        <v>-0.11590334994331863</v>
      </c>
    </row>
    <row r="113" spans="1:15" x14ac:dyDescent="0.35">
      <c r="A113" s="15" t="str">
        <v>Chapleau Public Utilities Corporation</v>
      </c>
      <c r="B113" s="17">
        <v>2022</v>
      </c>
      <c r="C113" s="19">
        <v>1224</v>
      </c>
      <c r="D113" s="19">
        <v>1275</v>
      </c>
      <c r="E113" s="19">
        <v>23149670</v>
      </c>
      <c r="F113" s="19">
        <v>5772</v>
      </c>
      <c r="G113" s="19">
        <v>147.48625763812001</v>
      </c>
      <c r="H113" s="19">
        <v>806989.06</v>
      </c>
      <c r="J113" s="19">
        <f t="shared" si="7"/>
        <v>5471.622054307396</v>
      </c>
      <c r="K113" s="21" cm="1">
        <f t="array" ref="K113">IFERROR(EXP(LN(J113) - AVERAGE(IF(ISNUMBER(J:J), LN(J:J)))), "")</f>
        <v>0.11032597511402396</v>
      </c>
      <c r="L113" s="21">
        <f t="shared" si="4"/>
        <v>6.4179381353286047E-2</v>
      </c>
      <c r="M113" s="21" cm="1">
        <f t="array" ref="M113">IFERROR(EXP(
 (IF(C113&gt;0,LN(C113),"") - AVERAGE(IF($C$2:$C$1000&gt;0,LN($C$2:$C$1000),"")))*Assumptions!B$2 +
 (IF(F113&gt;0,LN(F113),"") - AVERAGE(IF($F$2:$F$1000&gt;0,LN($F$2:$F$1000),"")))*Assumptions!B$3 +
 (IF(E113&gt;0,LN(E113),"") - AVERAGE(IF($E$2:$E$1000&gt;0,LN($E$2:$E$1000),"")))*Assumptions!B$4
), "")</f>
        <v>5.776666100800968E-2</v>
      </c>
      <c r="N113" s="21">
        <f t="shared" si="5"/>
        <v>2.575634525053605E-3</v>
      </c>
      <c r="O113" s="21">
        <f t="shared" si="6"/>
        <v>-6.1603746828232442E-2</v>
      </c>
    </row>
    <row r="114" spans="1:15" x14ac:dyDescent="0.35">
      <c r="A114" s="16" t="str">
        <v>Chapleau Public Utilities Corporation</v>
      </c>
      <c r="B114" s="18">
        <v>2021</v>
      </c>
      <c r="C114" s="20">
        <v>1224</v>
      </c>
      <c r="D114" s="20">
        <v>1293</v>
      </c>
      <c r="E114" s="20">
        <v>22496559</v>
      </c>
      <c r="F114" s="20">
        <v>5772</v>
      </c>
      <c r="G114" s="20">
        <v>141.85999892797</v>
      </c>
      <c r="H114" s="20">
        <v>727952.92</v>
      </c>
      <c r="J114" s="20">
        <f t="shared" si="7"/>
        <v>5131.4882666086951</v>
      </c>
      <c r="K114" s="22" cm="1">
        <f t="array" ref="K114">IFERROR(EXP(LN(J114) - AVERAGE(IF(ISNUMBER(J:J), LN(J:J)))), "")</f>
        <v>0.10346775438447921</v>
      </c>
      <c r="L114" s="22">
        <f t="shared" si="4"/>
        <v>-0.15808693468441248</v>
      </c>
      <c r="M114" s="22" cm="1">
        <f t="array" ref="M114">IFERROR(EXP(
 (IF(C114&gt;0,LN(C114),"") - AVERAGE(IF($C$2:$C$1000&gt;0,LN($C$2:$C$1000),"")))*Assumptions!B$2 +
 (IF(F114&gt;0,LN(F114),"") - AVERAGE(IF($F$2:$F$1000&gt;0,LN($F$2:$F$1000),"")))*Assumptions!B$3 +
 (IF(E114&gt;0,LN(E114),"") - AVERAGE(IF($E$2:$E$1000&gt;0,LN($E$2:$E$1000),"")))*Assumptions!B$4
), "")</f>
        <v>5.7618066646051416E-2</v>
      </c>
      <c r="N114" s="22">
        <f t="shared" si="5"/>
        <v>-1.3599816206136595E-2</v>
      </c>
      <c r="O114" s="22">
        <f t="shared" si="6"/>
        <v>0.14448711847827589</v>
      </c>
    </row>
    <row r="115" spans="1:15" x14ac:dyDescent="0.35">
      <c r="A115" s="15" t="str">
        <v>Chapleau Public Utilities Corporation</v>
      </c>
      <c r="B115" s="17">
        <v>2020</v>
      </c>
      <c r="C115" s="19">
        <v>1223</v>
      </c>
      <c r="D115" s="19">
        <v>1306</v>
      </c>
      <c r="E115" s="19">
        <v>23165995</v>
      </c>
      <c r="F115" s="19">
        <v>6046</v>
      </c>
      <c r="G115" s="19">
        <v>137.20317695493</v>
      </c>
      <c r="H115" s="19">
        <v>824638.85</v>
      </c>
      <c r="J115" s="19">
        <f t="shared" si="7"/>
        <v>6010.348071392591</v>
      </c>
      <c r="K115" s="21" cm="1">
        <f t="array" ref="K115">IFERROR(EXP(LN(J115) - AVERAGE(IF(ISNUMBER(J:J), LN(J:J)))), "")</f>
        <v>0.12118847120098047</v>
      </c>
      <c r="L115" s="21">
        <f t="shared" si="4"/>
        <v>-4.7592978858162382E-2</v>
      </c>
      <c r="M115" s="21" cm="1">
        <f t="array" ref="M115">IFERROR(EXP(
 (IF(C115&gt;0,LN(C115),"") - AVERAGE(IF($C$2:$C$1000&gt;0,LN($C$2:$C$1000),"")))*Assumptions!B$2 +
 (IF(F115&gt;0,LN(F115),"") - AVERAGE(IF($F$2:$F$1000&gt;0,LN($F$2:$F$1000),"")))*Assumptions!B$3 +
 (IF(E115&gt;0,LN(E115),"") - AVERAGE(IF($E$2:$E$1000&gt;0,LN($E$2:$E$1000),"")))*Assumptions!B$4
), "")</f>
        <v>5.8407014374695379E-2</v>
      </c>
      <c r="N115" s="21">
        <f t="shared" si="5"/>
        <v>-4.6993717140622504E-2</v>
      </c>
      <c r="O115" s="21">
        <f t="shared" si="6"/>
        <v>5.9926171753987845E-4</v>
      </c>
    </row>
    <row r="116" spans="1:15" x14ac:dyDescent="0.35">
      <c r="A116" s="16" t="str">
        <v>Chapleau Public Utilities Corporation</v>
      </c>
      <c r="B116" s="18">
        <v>2019</v>
      </c>
      <c r="C116" s="20">
        <v>1222</v>
      </c>
      <c r="D116" s="20">
        <v>1320</v>
      </c>
      <c r="E116" s="20">
        <v>25025731</v>
      </c>
      <c r="F116" s="20">
        <v>7121</v>
      </c>
      <c r="G116" s="20">
        <v>129.93924250200001</v>
      </c>
      <c r="H116" s="20">
        <v>819047.94</v>
      </c>
      <c r="J116" s="20">
        <f t="shared" si="7"/>
        <v>6303.3147202423715</v>
      </c>
      <c r="K116" s="22" cm="1">
        <f t="array" ref="K116">IFERROR(EXP(LN(J116) - AVERAGE(IF(ISNUMBER(J:J), LN(J:J)))), "")</f>
        <v>0.1270956466033448</v>
      </c>
      <c r="L116" s="22">
        <f t="shared" si="4"/>
        <v>7.0049135177518096E-2</v>
      </c>
      <c r="M116" s="22" cm="1">
        <f t="array" ref="M116">IFERROR(EXP(
 (IF(C116&gt;0,LN(C116),"") - AVERAGE(IF($C$2:$C$1000&gt;0,LN($C$2:$C$1000),"")))*Assumptions!B$2 +
 (IF(F116&gt;0,LN(F116),"") - AVERAGE(IF($F$2:$F$1000&gt;0,LN($F$2:$F$1000),"")))*Assumptions!B$3 +
 (IF(E116&gt;0,LN(E116),"") - AVERAGE(IF($E$2:$E$1000&gt;0,LN($E$2:$E$1000),"")))*Assumptions!B$4
), "")</f>
        <v>6.1217292629900721E-2</v>
      </c>
      <c r="N116" s="22">
        <f t="shared" si="5"/>
        <v>3.8805930212450601E-2</v>
      </c>
      <c r="O116" s="22">
        <f t="shared" si="6"/>
        <v>-3.1243204965067495E-2</v>
      </c>
    </row>
    <row r="117" spans="1:15" x14ac:dyDescent="0.35">
      <c r="A117" s="15" t="str">
        <v>Chapleau Public Utilities Corporation</v>
      </c>
      <c r="B117" s="17">
        <v>2018</v>
      </c>
      <c r="C117" s="19">
        <v>1208</v>
      </c>
      <c r="D117" s="19">
        <v>1335</v>
      </c>
      <c r="E117" s="19">
        <v>24228193</v>
      </c>
      <c r="F117" s="19">
        <v>6354</v>
      </c>
      <c r="G117" s="19">
        <v>126.74605058079</v>
      </c>
      <c r="H117" s="19">
        <v>744871.7</v>
      </c>
      <c r="J117" s="19">
        <f t="shared" si="7"/>
        <v>5876.8829212962864</v>
      </c>
      <c r="K117" s="21" cm="1">
        <f t="array" ref="K117">IFERROR(EXP(LN(J117) - AVERAGE(IF(ISNUMBER(J:J), LN(J:J)))), "")</f>
        <v>0.11849737289741197</v>
      </c>
      <c r="L117" s="21">
        <f t="shared" si="4"/>
        <v>1.6266677370564864E-2</v>
      </c>
      <c r="M117" s="21" cm="1">
        <f t="array" ref="M117">IFERROR(EXP(
 (IF(C117&gt;0,LN(C117),"") - AVERAGE(IF($C$2:$C$1000&gt;0,LN($C$2:$C$1000),"")))*Assumptions!B$2 +
 (IF(F117&gt;0,LN(F117),"") - AVERAGE(IF($F$2:$F$1000&gt;0,LN($F$2:$F$1000),"")))*Assumptions!B$3 +
 (IF(E117&gt;0,LN(E117),"") - AVERAGE(IF($E$2:$E$1000&gt;0,LN($E$2:$E$1000),"")))*Assumptions!B$4
), "")</f>
        <v>5.8887201716689173E-2</v>
      </c>
      <c r="N117" s="21">
        <f t="shared" si="5"/>
        <v>-2.1093841231421884E-2</v>
      </c>
      <c r="O117" s="21">
        <f t="shared" si="6"/>
        <v>-3.7360518601986747E-2</v>
      </c>
    </row>
    <row r="118" spans="1:15" x14ac:dyDescent="0.35">
      <c r="A118" s="16" t="str">
        <v>Chapleau Public Utilities Corporation</v>
      </c>
      <c r="B118" s="18">
        <v>2017</v>
      </c>
      <c r="C118" s="20">
        <v>1237</v>
      </c>
      <c r="D118" s="20">
        <v>1338</v>
      </c>
      <c r="E118" s="20">
        <v>24275428</v>
      </c>
      <c r="F118" s="20">
        <v>6489</v>
      </c>
      <c r="G118" s="20">
        <v>123.62280177899</v>
      </c>
      <c r="H118" s="20">
        <v>714794.32</v>
      </c>
      <c r="J118" s="20">
        <f t="shared" si="7"/>
        <v>5782.0588897337302</v>
      </c>
      <c r="K118" s="22" cm="1">
        <f t="array" ref="K118">IFERROR(EXP(LN(J118) - AVERAGE(IF(ISNUMBER(J:J), LN(J:J)))), "")</f>
        <v>0.11658540718732661</v>
      </c>
      <c r="L118" s="22">
        <f t="shared" si="4"/>
        <v>-4.5714307486907302E-2</v>
      </c>
      <c r="M118" s="22" cm="1">
        <f t="array" ref="M118">IFERROR(EXP(
 (IF(C118&gt;0,LN(C118),"") - AVERAGE(IF($C$2:$C$1000&gt;0,LN($C$2:$C$1000),"")))*Assumptions!B$2 +
 (IF(F118&gt;0,LN(F118),"") - AVERAGE(IF($F$2:$F$1000&gt;0,LN($F$2:$F$1000),"")))*Assumptions!B$3 +
 (IF(E118&gt;0,LN(E118),"") - AVERAGE(IF($E$2:$E$1000&gt;0,LN($E$2:$E$1000),"")))*Assumptions!B$4
), "")</f>
        <v>6.0142552538696714E-2</v>
      </c>
      <c r="N118" s="22">
        <f t="shared" si="5"/>
        <v>1.3143148552102968E-2</v>
      </c>
      <c r="O118" s="22">
        <f t="shared" si="6"/>
        <v>5.885745603901027E-2</v>
      </c>
    </row>
    <row r="119" spans="1:15" x14ac:dyDescent="0.35">
      <c r="A119" s="15" t="str">
        <v>Chapleau Public Utilities Corporation</v>
      </c>
      <c r="B119" s="17">
        <v>2016</v>
      </c>
      <c r="C119" s="19">
        <v>1247</v>
      </c>
      <c r="D119" s="19">
        <v>1316</v>
      </c>
      <c r="E119" s="19">
        <v>24277695</v>
      </c>
      <c r="F119" s="19">
        <v>6023</v>
      </c>
      <c r="G119" s="19">
        <v>121.48225782618999</v>
      </c>
      <c r="H119" s="19">
        <v>735273.37</v>
      </c>
      <c r="J119" s="19">
        <f t="shared" si="7"/>
        <v>6052.5165004093678</v>
      </c>
      <c r="K119" s="21" cm="1">
        <f t="array" ref="K119">IFERROR(EXP(LN(J119) - AVERAGE(IF(ISNUMBER(J:J), LN(J:J)))), "")</f>
        <v>0.12203872602562413</v>
      </c>
      <c r="L119" s="21">
        <f t="shared" si="4"/>
        <v>2.4153174172271363E-2</v>
      </c>
      <c r="M119" s="21" cm="1">
        <f t="array" ref="M119">IFERROR(EXP(
 (IF(C119&gt;0,LN(C119),"") - AVERAGE(IF($C$2:$C$1000&gt;0,LN($C$2:$C$1000),"")))*Assumptions!B$2 +
 (IF(F119&gt;0,LN(F119),"") - AVERAGE(IF($F$2:$F$1000&gt;0,LN($F$2:$F$1000),"")))*Assumptions!B$3 +
 (IF(E119&gt;0,LN(E119),"") - AVERAGE(IF($E$2:$E$1000&gt;0,LN($E$2:$E$1000),"")))*Assumptions!B$4
), "")</f>
        <v>5.935726193627975E-2</v>
      </c>
      <c r="N119" s="21">
        <f t="shared" si="5"/>
        <v>-3.3110037747103416E-2</v>
      </c>
      <c r="O119" s="21">
        <f t="shared" si="6"/>
        <v>-5.7263211919374779E-2</v>
      </c>
    </row>
    <row r="120" spans="1:15" x14ac:dyDescent="0.35">
      <c r="A120" s="16" t="str">
        <v>Chapleau Public Utilities Corporation</v>
      </c>
      <c r="B120" s="18">
        <v>2015</v>
      </c>
      <c r="C120" s="20">
        <v>1229</v>
      </c>
      <c r="D120" s="20">
        <v>1353</v>
      </c>
      <c r="E120" s="20">
        <v>25502478</v>
      </c>
      <c r="F120" s="20">
        <v>7029</v>
      </c>
      <c r="G120" s="20">
        <v>120.11759319868</v>
      </c>
      <c r="H120" s="20">
        <v>709664.39</v>
      </c>
      <c r="J120" s="20">
        <f t="shared" si="7"/>
        <v>5908.0803327967342</v>
      </c>
      <c r="K120" s="22" cm="1">
        <f t="array" ref="K120">IFERROR(EXP(LN(J120) - AVERAGE(IF(ISNUMBER(J:J), LN(J:J)))), "")</f>
        <v>0.11912641576818372</v>
      </c>
      <c r="L120" s="22">
        <f t="shared" si="4"/>
        <v>-2.7422355954243471E-2</v>
      </c>
      <c r="M120" s="22" cm="1">
        <f t="array" ref="M120">IFERROR(EXP(
 (IF(C120&gt;0,LN(C120),"") - AVERAGE(IF($C$2:$C$1000&gt;0,LN($C$2:$C$1000),"")))*Assumptions!B$2 +
 (IF(F120&gt;0,LN(F120),"") - AVERAGE(IF($F$2:$F$1000&gt;0,LN($F$2:$F$1000),"")))*Assumptions!B$3 +
 (IF(E120&gt;0,LN(E120),"") - AVERAGE(IF($E$2:$E$1000&gt;0,LN($E$2:$E$1000),"")))*Assumptions!B$4
), "")</f>
        <v>6.1355481129603456E-2</v>
      </c>
      <c r="N120" s="22">
        <f t="shared" si="5"/>
        <v>-9.1060880452449311E-3</v>
      </c>
      <c r="O120" s="22">
        <f t="shared" si="6"/>
        <v>1.831626790899854E-2</v>
      </c>
    </row>
    <row r="121" spans="1:15" x14ac:dyDescent="0.35">
      <c r="A121" s="15" t="str">
        <v>Chapleau Public Utilities Corporation</v>
      </c>
      <c r="B121" s="17">
        <v>2014</v>
      </c>
      <c r="C121" s="19">
        <v>1235</v>
      </c>
      <c r="D121" s="19">
        <v>1348</v>
      </c>
      <c r="E121" s="19">
        <v>27634617</v>
      </c>
      <c r="F121" s="19">
        <v>6991</v>
      </c>
      <c r="G121" s="19">
        <v>117.40162936103</v>
      </c>
      <c r="H121" s="19">
        <v>712902.1</v>
      </c>
      <c r="J121" s="19">
        <f t="shared" si="7"/>
        <v>6072.3356556466915</v>
      </c>
      <c r="K121" s="21" cm="1">
        <f t="array" ref="K121">IFERROR(EXP(LN(J121) - AVERAGE(IF(ISNUMBER(J:J), LN(J:J)))), "")</f>
        <v>0.12243834566415035</v>
      </c>
      <c r="L121" s="21">
        <f t="shared" si="4"/>
        <v>0.10374506680004636</v>
      </c>
      <c r="M121" s="21" cm="1">
        <f t="array" ref="M121">IFERROR(EXP(
 (IF(C121&gt;0,LN(C121),"") - AVERAGE(IF($C$2:$C$1000&gt;0,LN($C$2:$C$1000),"")))*Assumptions!B$2 +
 (IF(F121&gt;0,LN(F121),"") - AVERAGE(IF($F$2:$F$1000&gt;0,LN($F$2:$F$1000),"")))*Assumptions!B$3 +
 (IF(E121&gt;0,LN(E121),"") - AVERAGE(IF($E$2:$E$1000&gt;0,LN($E$2:$E$1000),"")))*Assumptions!B$4
), "")</f>
        <v>6.1916741105867722E-2</v>
      </c>
      <c r="N121" s="21">
        <f t="shared" si="5"/>
        <v>-8.3725758884312107E-3</v>
      </c>
      <c r="O121" s="21">
        <f t="shared" si="6"/>
        <v>-0.11211764268847757</v>
      </c>
    </row>
    <row r="122" spans="1:15" x14ac:dyDescent="0.35">
      <c r="A122" s="15" t="str">
        <v>Chapleau Public Utilities Corporation</v>
      </c>
      <c r="B122" s="17">
        <v>2013</v>
      </c>
      <c r="C122" s="19">
        <v>1247</v>
      </c>
      <c r="D122" s="19">
        <v>1346</v>
      </c>
      <c r="E122" s="19">
        <v>26869075</v>
      </c>
      <c r="F122" s="19">
        <v>7119</v>
      </c>
      <c r="G122" s="19">
        <v>115.05462629442</v>
      </c>
      <c r="H122" s="19">
        <v>629801.87</v>
      </c>
      <c r="J122" s="19">
        <f t="shared" si="7"/>
        <v>5473.9378179227942</v>
      </c>
      <c r="K122" s="21" cm="1">
        <f t="array" ref="K122">IFERROR(EXP(LN(J122) - AVERAGE(IF(ISNUMBER(J:J), LN(J:J)))), "")</f>
        <v>0.11037266855821036</v>
      </c>
      <c r="L122" s="21" t="str">
        <f t="shared" si="4"/>
        <v/>
      </c>
      <c r="M122" s="21" cm="1">
        <f t="array" ref="M122">IFERROR(EXP(
 (IF(C122&gt;0,LN(C122),"") - AVERAGE(IF($C$2:$C$1000&gt;0,LN($C$2:$C$1000),"")))*Assumptions!B$2 +
 (IF(F122&gt;0,LN(F122),"") - AVERAGE(IF($F$2:$F$1000&gt;0,LN($F$2:$F$1000),"")))*Assumptions!B$3 +
 (IF(E122&gt;0,LN(E122),"") - AVERAGE(IF($E$2:$E$1000&gt;0,LN($E$2:$E$1000),"")))*Assumptions!B$4
), "")</f>
        <v>6.2437319971524428E-2</v>
      </c>
      <c r="N122" s="21" t="str">
        <f t="shared" si="5"/>
        <v/>
      </c>
      <c r="O122" s="21" t="str">
        <f t="shared" si="6"/>
        <v/>
      </c>
    </row>
    <row r="123" spans="1:15" x14ac:dyDescent="0.35">
      <c r="A123" s="16" t="str">
        <v>Collus Power Corp.</v>
      </c>
      <c r="B123" s="18">
        <v>2023</v>
      </c>
      <c r="C123" s="20">
        <v>18999</v>
      </c>
      <c r="D123" s="20">
        <v>16260</v>
      </c>
      <c r="E123" s="20">
        <v>307114331.24000001</v>
      </c>
      <c r="F123" s="20">
        <v>59417</v>
      </c>
      <c r="G123" s="20">
        <v>145.76887817906001</v>
      </c>
      <c r="H123" s="20">
        <v>6068315.9500000002</v>
      </c>
      <c r="J123" s="20">
        <f t="shared" si="7"/>
        <v>41629.708795218852</v>
      </c>
      <c r="K123" s="22" cm="1">
        <f t="array" ref="K123">IFERROR(EXP(LN(J123) - AVERAGE(IF(ISNUMBER(J:J), LN(J:J)))), "")</f>
        <v>0.83939244541383984</v>
      </c>
      <c r="L123" s="22">
        <f t="shared" si="4"/>
        <v>-5.1513243589196706E-2</v>
      </c>
      <c r="M123" s="22" cm="1">
        <f t="array" ref="M123">IFERROR(EXP(
 (IF(C123&gt;0,LN(C123),"") - AVERAGE(IF($C$2:$C$1000&gt;0,LN($C$2:$C$1000),"")))*Assumptions!B$2 +
 (IF(F123&gt;0,LN(F123),"") - AVERAGE(IF($F$2:$F$1000&gt;0,LN($F$2:$F$1000),"")))*Assumptions!B$3 +
 (IF(E123&gt;0,LN(E123),"") - AVERAGE(IF($E$2:$E$1000&gt;0,LN($E$2:$E$1000),"")))*Assumptions!B$4
), "")</f>
        <v>0.79846268399073272</v>
      </c>
      <c r="N123" s="22">
        <f t="shared" si="5"/>
        <v>2.0873987626995133E-2</v>
      </c>
      <c r="O123" s="22">
        <f t="shared" si="6"/>
        <v>7.2387231216191839E-2</v>
      </c>
    </row>
    <row r="124" spans="1:15" x14ac:dyDescent="0.35">
      <c r="A124" s="15" t="str">
        <v>Collus Power Corp.</v>
      </c>
      <c r="B124" s="17">
        <v>2022</v>
      </c>
      <c r="C124" s="19">
        <v>18701</v>
      </c>
      <c r="D124" s="19">
        <v>15716</v>
      </c>
      <c r="E124" s="19">
        <v>312403334.14999998</v>
      </c>
      <c r="F124" s="19">
        <v>56623</v>
      </c>
      <c r="G124" s="19">
        <v>140.64941843199</v>
      </c>
      <c r="H124" s="19">
        <v>6164718.2300000004</v>
      </c>
      <c r="J124" s="19">
        <f t="shared" si="7"/>
        <v>43830.385498400799</v>
      </c>
      <c r="K124" s="21" cm="1">
        <f t="array" ref="K124">IFERROR(EXP(LN(J124) - AVERAGE(IF(ISNUMBER(J:J), LN(J:J)))), "")</f>
        <v>0.88376535728156069</v>
      </c>
      <c r="L124" s="21">
        <f t="shared" si="4"/>
        <v>2.0162617468560684E-2</v>
      </c>
      <c r="M124" s="21" cm="1">
        <f t="array" ref="M124">IFERROR(EXP(
 (IF(C124&gt;0,LN(C124),"") - AVERAGE(IF($C$2:$C$1000&gt;0,LN($C$2:$C$1000),"")))*Assumptions!B$2 +
 (IF(F124&gt;0,LN(F124),"") - AVERAGE(IF($F$2:$F$1000&gt;0,LN($F$2:$F$1000),"")))*Assumptions!B$3 +
 (IF(E124&gt;0,LN(E124),"") - AVERAGE(IF($E$2:$E$1000&gt;0,LN($E$2:$E$1000),"")))*Assumptions!B$4
), "")</f>
        <v>0.78196833414193379</v>
      </c>
      <c r="N124" s="21">
        <f t="shared" si="5"/>
        <v>1.2237932656629924E-2</v>
      </c>
      <c r="O124" s="21">
        <f t="shared" si="6"/>
        <v>-7.92468481193076E-3</v>
      </c>
    </row>
    <row r="125" spans="1:15" x14ac:dyDescent="0.35">
      <c r="A125" s="16" t="str">
        <v>Collus Power Corp.</v>
      </c>
      <c r="B125" s="18">
        <v>2021</v>
      </c>
      <c r="C125" s="20">
        <v>18485</v>
      </c>
      <c r="D125" s="20">
        <v>15723</v>
      </c>
      <c r="E125" s="20">
        <v>303108215.69999999</v>
      </c>
      <c r="F125" s="20">
        <v>56207</v>
      </c>
      <c r="G125" s="20">
        <v>135.28396928301001</v>
      </c>
      <c r="H125" s="20">
        <v>5811190.5199999996</v>
      </c>
      <c r="J125" s="20">
        <f t="shared" si="7"/>
        <v>42955.499833414578</v>
      </c>
      <c r="K125" s="22" cm="1">
        <f t="array" ref="K125">IFERROR(EXP(LN(J125) - AVERAGE(IF(ISNUMBER(J:J), LN(J:J)))), "")</f>
        <v>0.86612477225122164</v>
      </c>
      <c r="L125" s="22">
        <f t="shared" si="4"/>
        <v>-8.9199526834114778E-2</v>
      </c>
      <c r="M125" s="22" cm="1">
        <f t="array" ref="M125">IFERROR(EXP(
 (IF(C125&gt;0,LN(C125),"") - AVERAGE(IF($C$2:$C$1000&gt;0,LN($C$2:$C$1000),"")))*Assumptions!B$2 +
 (IF(F125&gt;0,LN(F125),"") - AVERAGE(IF($F$2:$F$1000&gt;0,LN($F$2:$F$1000),"")))*Assumptions!B$3 +
 (IF(E125&gt;0,LN(E125),"") - AVERAGE(IF($E$2:$E$1000&gt;0,LN($E$2:$E$1000),"")))*Assumptions!B$4
), "")</f>
        <v>0.77245697671192781</v>
      </c>
      <c r="N125" s="22">
        <f t="shared" si="5"/>
        <v>1.1488337999281173E-2</v>
      </c>
      <c r="O125" s="22">
        <f t="shared" si="6"/>
        <v>0.10068786483339595</v>
      </c>
    </row>
    <row r="126" spans="1:15" x14ac:dyDescent="0.35">
      <c r="A126" s="15" t="str">
        <v>Collus Power Corp.</v>
      </c>
      <c r="B126" s="17">
        <v>2020</v>
      </c>
      <c r="C126" s="19">
        <v>18203</v>
      </c>
      <c r="D126" s="19">
        <v>15533</v>
      </c>
      <c r="E126" s="19">
        <v>295684407.61000001</v>
      </c>
      <c r="F126" s="19">
        <v>56416</v>
      </c>
      <c r="G126" s="19">
        <v>130.84301788361</v>
      </c>
      <c r="H126" s="19">
        <v>6144806.2199999997</v>
      </c>
      <c r="J126" s="19">
        <f t="shared" si="7"/>
        <v>46963.195433676454</v>
      </c>
      <c r="K126" s="21" cm="1">
        <f t="array" ref="K126">IFERROR(EXP(LN(J126) - AVERAGE(IF(ISNUMBER(J:J), LN(J:J)))), "")</f>
        <v>0.9469331542393381</v>
      </c>
      <c r="L126" s="21">
        <f t="shared" si="4"/>
        <v>-0.11517769893518277</v>
      </c>
      <c r="M126" s="21" cm="1">
        <f t="array" ref="M126">IFERROR(EXP(
 (IF(C126&gt;0,LN(C126),"") - AVERAGE(IF($C$2:$C$1000&gt;0,LN($C$2:$C$1000),"")))*Assumptions!B$2 +
 (IF(F126&gt;0,LN(F126),"") - AVERAGE(IF($F$2:$F$1000&gt;0,LN($F$2:$F$1000),"")))*Assumptions!B$3 +
 (IF(E126&gt;0,LN(E126),"") - AVERAGE(IF($E$2:$E$1000&gt;0,LN($E$2:$E$1000),"")))*Assumptions!B$4
), "")</f>
        <v>0.76363351039983218</v>
      </c>
      <c r="N126" s="21">
        <f t="shared" si="5"/>
        <v>9.9270146597528197E-3</v>
      </c>
      <c r="O126" s="21">
        <f t="shared" si="6"/>
        <v>0.12510471359493558</v>
      </c>
    </row>
    <row r="127" spans="1:15" x14ac:dyDescent="0.35">
      <c r="A127" s="16" t="str">
        <v>Collus Power Corp.</v>
      </c>
      <c r="B127" s="18">
        <v>2019</v>
      </c>
      <c r="C127" s="20">
        <v>17916</v>
      </c>
      <c r="D127" s="20">
        <v>14878</v>
      </c>
      <c r="E127" s="20">
        <v>301705633.06</v>
      </c>
      <c r="F127" s="20">
        <v>56139</v>
      </c>
      <c r="G127" s="20">
        <v>123.9158087138</v>
      </c>
      <c r="H127" s="20">
        <v>6529882.9100000001</v>
      </c>
      <c r="J127" s="20">
        <f t="shared" si="7"/>
        <v>52696.12471385012</v>
      </c>
      <c r="K127" s="22" cm="1">
        <f t="array" ref="K127">IFERROR(EXP(LN(J127) - AVERAGE(IF(ISNUMBER(J:J), LN(J:J)))), "")</f>
        <v>1.0625279462072859</v>
      </c>
      <c r="L127" s="22">
        <f t="shared" si="4"/>
        <v>0.27954259450421409</v>
      </c>
      <c r="M127" s="22" cm="1">
        <f t="array" ref="M127">IFERROR(EXP(
 (IF(C127&gt;0,LN(C127),"") - AVERAGE(IF($C$2:$C$1000&gt;0,LN($C$2:$C$1000),"")))*Assumptions!B$2 +
 (IF(F127&gt;0,LN(F127),"") - AVERAGE(IF($F$2:$F$1000&gt;0,LN($F$2:$F$1000),"")))*Assumptions!B$3 +
 (IF(E127&gt;0,LN(E127),"") - AVERAGE(IF($E$2:$E$1000&gt;0,LN($E$2:$E$1000),"")))*Assumptions!B$4
), "")</f>
        <v>0.75609041151884493</v>
      </c>
      <c r="N127" s="22">
        <f t="shared" si="5"/>
        <v>2.0670455461879345E-2</v>
      </c>
      <c r="O127" s="22">
        <f t="shared" si="6"/>
        <v>-0.25887213904233475</v>
      </c>
    </row>
    <row r="128" spans="1:15" x14ac:dyDescent="0.35">
      <c r="A128" s="15" t="str">
        <v>Collus Power Corp.</v>
      </c>
      <c r="B128" s="17">
        <v>2018</v>
      </c>
      <c r="C128" s="19">
        <v>17408</v>
      </c>
      <c r="D128" s="19">
        <v>14387</v>
      </c>
      <c r="E128" s="19">
        <v>307635771.04000002</v>
      </c>
      <c r="F128" s="19">
        <v>55379</v>
      </c>
      <c r="G128" s="19">
        <v>120.87063966651</v>
      </c>
      <c r="H128" s="19">
        <v>4816102.18</v>
      </c>
      <c r="J128" s="19">
        <f t="shared" si="7"/>
        <v>39845.095494554676</v>
      </c>
      <c r="K128" s="21" cm="1">
        <f t="array" ref="K128">IFERROR(EXP(LN(J128) - AVERAGE(IF(ISNUMBER(J:J), LN(J:J)))), "")</f>
        <v>0.80340874612996171</v>
      </c>
      <c r="L128" s="21">
        <f t="shared" si="4"/>
        <v>2.8756474698624884E-2</v>
      </c>
      <c r="M128" s="21" cm="1">
        <f t="array" ref="M128">IFERROR(EXP(
 (IF(C128&gt;0,LN(C128),"") - AVERAGE(IF($C$2:$C$1000&gt;0,LN($C$2:$C$1000),"")))*Assumptions!B$2 +
 (IF(F128&gt;0,LN(F128),"") - AVERAGE(IF($F$2:$F$1000&gt;0,LN($F$2:$F$1000),"")))*Assumptions!B$3 +
 (IF(E128&gt;0,LN(E128),"") - AVERAGE(IF($E$2:$E$1000&gt;0,LN($E$2:$E$1000),"")))*Assumptions!B$4
), "")</f>
        <v>0.74062209764425457</v>
      </c>
      <c r="N128" s="21">
        <f t="shared" si="5"/>
        <v>3.2157911194596933E-2</v>
      </c>
      <c r="O128" s="21">
        <f t="shared" si="6"/>
        <v>3.4014364959720489E-3</v>
      </c>
    </row>
    <row r="129" spans="1:15" x14ac:dyDescent="0.35">
      <c r="A129" s="16" t="str">
        <v>Collus Power Corp.</v>
      </c>
      <c r="B129" s="18">
        <v>2017</v>
      </c>
      <c r="C129" s="20">
        <v>17172</v>
      </c>
      <c r="D129" s="20">
        <v>14325</v>
      </c>
      <c r="E129" s="20">
        <v>289670361.49000001</v>
      </c>
      <c r="F129" s="20">
        <v>51563</v>
      </c>
      <c r="G129" s="20">
        <v>117.89217147139</v>
      </c>
      <c r="H129" s="20">
        <v>4564267.2</v>
      </c>
      <c r="J129" s="20">
        <f t="shared" si="7"/>
        <v>38715.608874060425</v>
      </c>
      <c r="K129" s="22" cm="1">
        <f t="array" ref="K129">IFERROR(EXP(LN(J129) - AVERAGE(IF(ISNUMBER(J:J), LN(J:J)))), "")</f>
        <v>0.7806345648090538</v>
      </c>
      <c r="L129" s="22" t="str">
        <f t="shared" si="4"/>
        <v/>
      </c>
      <c r="M129" s="22" cm="1">
        <f t="array" ref="M129">IFERROR(EXP(
 (IF(C129&gt;0,LN(C129),"") - AVERAGE(IF($C$2:$C$1000&gt;0,LN($C$2:$C$1000),"")))*Assumptions!B$2 +
 (IF(F129&gt;0,LN(F129),"") - AVERAGE(IF($F$2:$F$1000&gt;0,LN($F$2:$F$1000),"")))*Assumptions!B$3 +
 (IF(E129&gt;0,LN(E129),"") - AVERAGE(IF($E$2:$E$1000&gt;0,LN($E$2:$E$1000),"")))*Assumptions!B$4
), "")</f>
        <v>0.71718411605894727</v>
      </c>
      <c r="N129" s="22" t="str">
        <f t="shared" si="5"/>
        <v/>
      </c>
      <c r="O129" s="22" t="str">
        <f t="shared" si="6"/>
        <v/>
      </c>
    </row>
    <row r="130" spans="1:15" x14ac:dyDescent="0.35">
      <c r="A130" s="15" t="str">
        <v>Collus Power Corp.</v>
      </c>
      <c r="B130" s="17">
        <v>2016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J130" s="19" t="str">
        <f t="shared" si="7"/>
        <v/>
      </c>
      <c r="K130" s="21" t="str" cm="1">
        <f t="array" ref="K130">IFERROR(EXP(LN(J130) - AVERAGE(IF(ISNUMBER(J:J), LN(J:J)))), "")</f>
        <v/>
      </c>
      <c r="L130" s="21" t="str">
        <f t="shared" ref="L130:L193" si="8">IFERROR(IF(A131=A130, LN(K130) - LN(K131), NA()), "")</f>
        <v/>
      </c>
      <c r="M130" s="21" t="str" cm="1">
        <f t="array" ref="M130">IFERROR(EXP(
 (IF(C130&gt;0,LN(C130),"") - AVERAGE(IF($C$2:$C$1000&gt;0,LN($C$2:$C$1000),"")))*Assumptions!B$2 +
 (IF(F130&gt;0,LN(F130),"") - AVERAGE(IF($F$2:$F$1000&gt;0,LN($F$2:$F$1000),"")))*Assumptions!B$3 +
 (IF(E130&gt;0,LN(E130),"") - AVERAGE(IF($E$2:$E$1000&gt;0,LN($E$2:$E$1000),"")))*Assumptions!B$4
), "")</f>
        <v/>
      </c>
      <c r="N130" s="21" t="str">
        <f t="shared" ref="N130:N193" si="9">IFERROR(IF(A131=A130, LN(M130) - LN(M131), ""), "")</f>
        <v/>
      </c>
      <c r="O130" s="21" t="str">
        <f t="shared" ref="O130:O193" si="10">IFERROR(N130-L130, "")</f>
        <v/>
      </c>
    </row>
    <row r="131" spans="1:15" x14ac:dyDescent="0.35">
      <c r="A131" s="16" t="str">
        <v>Collus Power Corp.</v>
      </c>
      <c r="B131" s="18">
        <v>2015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J131" s="20" t="str">
        <f t="shared" ref="J131:J194" si="11">IFERROR(IF(H131/G131 = 0, "", H131/G131), "")</f>
        <v/>
      </c>
      <c r="K131" s="22" t="str" cm="1">
        <f t="array" ref="K131">IFERROR(EXP(LN(J131) - AVERAGE(IF(ISNUMBER(J:J), LN(J:J)))), "")</f>
        <v/>
      </c>
      <c r="L131" s="22" t="str">
        <f t="shared" si="8"/>
        <v/>
      </c>
      <c r="M131" s="22" t="str" cm="1">
        <f t="array" ref="M131">IFERROR(EXP(
 (IF(C131&gt;0,LN(C131),"") - AVERAGE(IF($C$2:$C$1000&gt;0,LN($C$2:$C$1000),"")))*Assumptions!B$2 +
 (IF(F131&gt;0,LN(F131),"") - AVERAGE(IF($F$2:$F$1000&gt;0,LN($F$2:$F$1000),"")))*Assumptions!B$3 +
 (IF(E131&gt;0,LN(E131),"") - AVERAGE(IF($E$2:$E$1000&gt;0,LN($E$2:$E$1000),"")))*Assumptions!B$4
), "")</f>
        <v/>
      </c>
      <c r="N131" s="22" t="str">
        <f t="shared" si="9"/>
        <v/>
      </c>
      <c r="O131" s="22" t="str">
        <f t="shared" si="10"/>
        <v/>
      </c>
    </row>
    <row r="132" spans="1:15" x14ac:dyDescent="0.35">
      <c r="A132" s="15" t="str">
        <v>Collus Power Corp.</v>
      </c>
      <c r="B132" s="17">
        <v>2014</v>
      </c>
      <c r="C132" s="19">
        <v>0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  <c r="J132" s="19" t="str">
        <f t="shared" si="11"/>
        <v/>
      </c>
      <c r="K132" s="21" t="str" cm="1">
        <f t="array" ref="K132">IFERROR(EXP(LN(J132) - AVERAGE(IF(ISNUMBER(J:J), LN(J:J)))), "")</f>
        <v/>
      </c>
      <c r="L132" s="21" t="str">
        <f t="shared" si="8"/>
        <v/>
      </c>
      <c r="M132" s="21" t="str" cm="1">
        <f t="array" ref="M132">IFERROR(EXP(
 (IF(C132&gt;0,LN(C132),"") - AVERAGE(IF($C$2:$C$1000&gt;0,LN($C$2:$C$1000),"")))*Assumptions!B$2 +
 (IF(F132&gt;0,LN(F132),"") - AVERAGE(IF($F$2:$F$1000&gt;0,LN($F$2:$F$1000),"")))*Assumptions!B$3 +
 (IF(E132&gt;0,LN(E132),"") - AVERAGE(IF($E$2:$E$1000&gt;0,LN($E$2:$E$1000),"")))*Assumptions!B$4
), "")</f>
        <v/>
      </c>
      <c r="N132" s="21" t="str">
        <f t="shared" si="9"/>
        <v/>
      </c>
      <c r="O132" s="21" t="str">
        <f t="shared" si="10"/>
        <v/>
      </c>
    </row>
    <row r="133" spans="1:15" x14ac:dyDescent="0.35">
      <c r="A133" s="16" t="str">
        <v>Collus Power Corp.</v>
      </c>
      <c r="B133" s="18">
        <v>2013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J133" s="20" t="str">
        <f t="shared" si="11"/>
        <v/>
      </c>
      <c r="K133" s="22" t="str" cm="1">
        <f t="array" ref="K133">IFERROR(EXP(LN(J133) - AVERAGE(IF(ISNUMBER(J:J), LN(J:J)))), "")</f>
        <v/>
      </c>
      <c r="L133" s="22" t="str">
        <f t="shared" si="8"/>
        <v/>
      </c>
      <c r="M133" s="22" t="str" cm="1">
        <f t="array" ref="M133">IFERROR(EXP(
 (IF(C133&gt;0,LN(C133),"") - AVERAGE(IF($C$2:$C$1000&gt;0,LN($C$2:$C$1000),"")))*Assumptions!B$2 +
 (IF(F133&gt;0,LN(F133),"") - AVERAGE(IF($F$2:$F$1000&gt;0,LN($F$2:$F$1000),"")))*Assumptions!B$3 +
 (IF(E133&gt;0,LN(E133),"") - AVERAGE(IF($E$2:$E$1000&gt;0,LN($E$2:$E$1000),"")))*Assumptions!B$4
), "")</f>
        <v/>
      </c>
      <c r="N133" s="22" t="str">
        <f t="shared" si="9"/>
        <v/>
      </c>
      <c r="O133" s="22" t="str">
        <f t="shared" si="10"/>
        <v/>
      </c>
    </row>
    <row r="134" spans="1:15" x14ac:dyDescent="0.35">
      <c r="A134" s="15" t="str">
        <v>Collus PowerStream Corp.</v>
      </c>
      <c r="B134" s="17">
        <v>2023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J134" s="19" t="str">
        <f t="shared" si="11"/>
        <v/>
      </c>
      <c r="K134" s="21" t="str" cm="1">
        <f t="array" ref="K134">IFERROR(EXP(LN(J134) - AVERAGE(IF(ISNUMBER(J:J), LN(J:J)))), "")</f>
        <v/>
      </c>
      <c r="L134" s="21" t="str">
        <f t="shared" si="8"/>
        <v/>
      </c>
      <c r="M134" s="21" t="str" cm="1">
        <f t="array" ref="M134">IFERROR(EXP(
 (IF(C134&gt;0,LN(C134),"") - AVERAGE(IF($C$2:$C$1000&gt;0,LN($C$2:$C$1000),"")))*Assumptions!B$2 +
 (IF(F134&gt;0,LN(F134),"") - AVERAGE(IF($F$2:$F$1000&gt;0,LN($F$2:$F$1000),"")))*Assumptions!B$3 +
 (IF(E134&gt;0,LN(E134),"") - AVERAGE(IF($E$2:$E$1000&gt;0,LN($E$2:$E$1000),"")))*Assumptions!B$4
), "")</f>
        <v/>
      </c>
      <c r="N134" s="21" t="str">
        <f t="shared" si="9"/>
        <v/>
      </c>
      <c r="O134" s="21" t="str">
        <f t="shared" si="10"/>
        <v/>
      </c>
    </row>
    <row r="135" spans="1:15" x14ac:dyDescent="0.35">
      <c r="A135" s="16" t="str">
        <v>Collus PowerStream Corp.</v>
      </c>
      <c r="B135" s="18">
        <v>2022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J135" s="20" t="str">
        <f t="shared" si="11"/>
        <v/>
      </c>
      <c r="K135" s="22" t="str" cm="1">
        <f t="array" ref="K135">IFERROR(EXP(LN(J135) - AVERAGE(IF(ISNUMBER(J:J), LN(J:J)))), "")</f>
        <v/>
      </c>
      <c r="L135" s="22" t="str">
        <f t="shared" si="8"/>
        <v/>
      </c>
      <c r="M135" s="22" t="str" cm="1">
        <f t="array" ref="M135">IFERROR(EXP(
 (IF(C135&gt;0,LN(C135),"") - AVERAGE(IF($C$2:$C$1000&gt;0,LN($C$2:$C$1000),"")))*Assumptions!B$2 +
 (IF(F135&gt;0,LN(F135),"") - AVERAGE(IF($F$2:$F$1000&gt;0,LN($F$2:$F$1000),"")))*Assumptions!B$3 +
 (IF(E135&gt;0,LN(E135),"") - AVERAGE(IF($E$2:$E$1000&gt;0,LN($E$2:$E$1000),"")))*Assumptions!B$4
), "")</f>
        <v/>
      </c>
      <c r="N135" s="22" t="str">
        <f t="shared" si="9"/>
        <v/>
      </c>
      <c r="O135" s="22" t="str">
        <f t="shared" si="10"/>
        <v/>
      </c>
    </row>
    <row r="136" spans="1:15" x14ac:dyDescent="0.35">
      <c r="A136" s="15" t="str">
        <v>Collus PowerStream Corp.</v>
      </c>
      <c r="B136" s="17">
        <v>2021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J136" s="19" t="str">
        <f t="shared" si="11"/>
        <v/>
      </c>
      <c r="K136" s="21" t="str" cm="1">
        <f t="array" ref="K136">IFERROR(EXP(LN(J136) - AVERAGE(IF(ISNUMBER(J:J), LN(J:J)))), "")</f>
        <v/>
      </c>
      <c r="L136" s="21" t="str">
        <f t="shared" si="8"/>
        <v/>
      </c>
      <c r="M136" s="21" t="str" cm="1">
        <f t="array" ref="M136">IFERROR(EXP(
 (IF(C136&gt;0,LN(C136),"") - AVERAGE(IF($C$2:$C$1000&gt;0,LN($C$2:$C$1000),"")))*Assumptions!B$2 +
 (IF(F136&gt;0,LN(F136),"") - AVERAGE(IF($F$2:$F$1000&gt;0,LN($F$2:$F$1000),"")))*Assumptions!B$3 +
 (IF(E136&gt;0,LN(E136),"") - AVERAGE(IF($E$2:$E$1000&gt;0,LN($E$2:$E$1000),"")))*Assumptions!B$4
), "")</f>
        <v/>
      </c>
      <c r="N136" s="21" t="str">
        <f t="shared" si="9"/>
        <v/>
      </c>
      <c r="O136" s="21" t="str">
        <f t="shared" si="10"/>
        <v/>
      </c>
    </row>
    <row r="137" spans="1:15" x14ac:dyDescent="0.35">
      <c r="A137" s="15" t="str">
        <v>Collus PowerStream Corp.</v>
      </c>
      <c r="B137" s="17">
        <v>2020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J137" s="19" t="str">
        <f t="shared" si="11"/>
        <v/>
      </c>
      <c r="K137" s="21" t="str" cm="1">
        <f t="array" ref="K137">IFERROR(EXP(LN(J137) - AVERAGE(IF(ISNUMBER(J:J), LN(J:J)))), "")</f>
        <v/>
      </c>
      <c r="L137" s="21" t="str">
        <f t="shared" si="8"/>
        <v/>
      </c>
      <c r="M137" s="21" t="str" cm="1">
        <f t="array" ref="M137">IFERROR(EXP(
 (IF(C137&gt;0,LN(C137),"") - AVERAGE(IF($C$2:$C$1000&gt;0,LN($C$2:$C$1000),"")))*Assumptions!B$2 +
 (IF(F137&gt;0,LN(F137),"") - AVERAGE(IF($F$2:$F$1000&gt;0,LN($F$2:$F$1000),"")))*Assumptions!B$3 +
 (IF(E137&gt;0,LN(E137),"") - AVERAGE(IF($E$2:$E$1000&gt;0,LN($E$2:$E$1000),"")))*Assumptions!B$4
), "")</f>
        <v/>
      </c>
      <c r="N137" s="21" t="str">
        <f t="shared" si="9"/>
        <v/>
      </c>
      <c r="O137" s="21" t="str">
        <f t="shared" si="10"/>
        <v/>
      </c>
    </row>
    <row r="138" spans="1:15" x14ac:dyDescent="0.35">
      <c r="A138" s="16" t="str">
        <v>Collus PowerStream Corp.</v>
      </c>
      <c r="B138" s="18">
        <v>2019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J138" s="20" t="str">
        <f t="shared" si="11"/>
        <v/>
      </c>
      <c r="K138" s="22" t="str" cm="1">
        <f t="array" ref="K138">IFERROR(EXP(LN(J138) - AVERAGE(IF(ISNUMBER(J:J), LN(J:J)))), "")</f>
        <v/>
      </c>
      <c r="L138" s="22" t="str">
        <f t="shared" si="8"/>
        <v/>
      </c>
      <c r="M138" s="22" t="str" cm="1">
        <f t="array" ref="M138">IFERROR(EXP(
 (IF(C138&gt;0,LN(C138),"") - AVERAGE(IF($C$2:$C$1000&gt;0,LN($C$2:$C$1000),"")))*Assumptions!B$2 +
 (IF(F138&gt;0,LN(F138),"") - AVERAGE(IF($F$2:$F$1000&gt;0,LN($F$2:$F$1000),"")))*Assumptions!B$3 +
 (IF(E138&gt;0,LN(E138),"") - AVERAGE(IF($E$2:$E$1000&gt;0,LN($E$2:$E$1000),"")))*Assumptions!B$4
), "")</f>
        <v/>
      </c>
      <c r="N138" s="22" t="str">
        <f t="shared" si="9"/>
        <v/>
      </c>
      <c r="O138" s="22" t="str">
        <f t="shared" si="10"/>
        <v/>
      </c>
    </row>
    <row r="139" spans="1:15" x14ac:dyDescent="0.35">
      <c r="A139" s="15" t="str">
        <v>Collus PowerStream Corp.</v>
      </c>
      <c r="B139" s="17">
        <v>2018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J139" s="19" t="str">
        <f t="shared" si="11"/>
        <v/>
      </c>
      <c r="K139" s="21" t="str" cm="1">
        <f t="array" ref="K139">IFERROR(EXP(LN(J139) - AVERAGE(IF(ISNUMBER(J:J), LN(J:J)))), "")</f>
        <v/>
      </c>
      <c r="L139" s="21" t="str">
        <f t="shared" si="8"/>
        <v/>
      </c>
      <c r="M139" s="21" t="str" cm="1">
        <f t="array" ref="M139">IFERROR(EXP(
 (IF(C139&gt;0,LN(C139),"") - AVERAGE(IF($C$2:$C$1000&gt;0,LN($C$2:$C$1000),"")))*Assumptions!B$2 +
 (IF(F139&gt;0,LN(F139),"") - AVERAGE(IF($F$2:$F$1000&gt;0,LN($F$2:$F$1000),"")))*Assumptions!B$3 +
 (IF(E139&gt;0,LN(E139),"") - AVERAGE(IF($E$2:$E$1000&gt;0,LN($E$2:$E$1000),"")))*Assumptions!B$4
), "")</f>
        <v/>
      </c>
      <c r="N139" s="21" t="str">
        <f t="shared" si="9"/>
        <v/>
      </c>
      <c r="O139" s="21" t="str">
        <f t="shared" si="10"/>
        <v/>
      </c>
    </row>
    <row r="140" spans="1:15" x14ac:dyDescent="0.35">
      <c r="A140" s="16" t="str">
        <v>Collus PowerStream Corp.</v>
      </c>
      <c r="B140" s="18">
        <v>2017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J140" s="20" t="str">
        <f t="shared" si="11"/>
        <v/>
      </c>
      <c r="K140" s="22" t="str" cm="1">
        <f t="array" ref="K140">IFERROR(EXP(LN(J140) - AVERAGE(IF(ISNUMBER(J:J), LN(J:J)))), "")</f>
        <v/>
      </c>
      <c r="L140" s="22" t="str">
        <f t="shared" si="8"/>
        <v/>
      </c>
      <c r="M140" s="22" t="str" cm="1">
        <f t="array" ref="M140">IFERROR(EXP(
 (IF(C140&gt;0,LN(C140),"") - AVERAGE(IF($C$2:$C$1000&gt;0,LN($C$2:$C$1000),"")))*Assumptions!B$2 +
 (IF(F140&gt;0,LN(F140),"") - AVERAGE(IF($F$2:$F$1000&gt;0,LN($F$2:$F$1000),"")))*Assumptions!B$3 +
 (IF(E140&gt;0,LN(E140),"") - AVERAGE(IF($E$2:$E$1000&gt;0,LN($E$2:$E$1000),"")))*Assumptions!B$4
), "")</f>
        <v/>
      </c>
      <c r="N140" s="22" t="str">
        <f t="shared" si="9"/>
        <v/>
      </c>
      <c r="O140" s="22" t="str">
        <f t="shared" si="10"/>
        <v/>
      </c>
    </row>
    <row r="141" spans="1:15" x14ac:dyDescent="0.35">
      <c r="A141" s="15" t="str">
        <v>Collus PowerStream Corp.</v>
      </c>
      <c r="B141" s="17">
        <v>2016</v>
      </c>
      <c r="C141" s="19">
        <v>16864</v>
      </c>
      <c r="D141" s="19">
        <v>14300</v>
      </c>
      <c r="E141" s="19">
        <v>296347935.98000002</v>
      </c>
      <c r="F141" s="19">
        <v>57281</v>
      </c>
      <c r="G141" s="19">
        <v>115.85085408419999</v>
      </c>
      <c r="H141" s="19">
        <v>4888198.59</v>
      </c>
      <c r="J141" s="19">
        <f t="shared" si="11"/>
        <v>42193.893421340465</v>
      </c>
      <c r="K141" s="21" cm="1">
        <f t="array" ref="K141">IFERROR(EXP(LN(J141) - AVERAGE(IF(ISNUMBER(J:J), LN(J:J)))), "")</f>
        <v>0.85076827115681197</v>
      </c>
      <c r="L141" s="21">
        <f t="shared" si="8"/>
        <v>2.5405238345907605E-2</v>
      </c>
      <c r="M141" s="21" cm="1">
        <f t="array" ref="M141">IFERROR(EXP(
 (IF(C141&gt;0,LN(C141),"") - AVERAGE(IF($C$2:$C$1000&gt;0,LN($C$2:$C$1000),"")))*Assumptions!B$2 +
 (IF(F141&gt;0,LN(F141),"") - AVERAGE(IF($F$2:$F$1000&gt;0,LN($F$2:$F$1000),"")))*Assumptions!B$3 +
 (IF(E141&gt;0,LN(E141),"") - AVERAGE(IF($E$2:$E$1000&gt;0,LN($E$2:$E$1000),"")))*Assumptions!B$4
), "")</f>
        <v>0.72886100853012181</v>
      </c>
      <c r="N141" s="21">
        <f t="shared" si="9"/>
        <v>8.5550380701406303E-3</v>
      </c>
      <c r="O141" s="21">
        <f t="shared" si="10"/>
        <v>-1.6850200275766974E-2</v>
      </c>
    </row>
    <row r="142" spans="1:15" x14ac:dyDescent="0.35">
      <c r="A142" s="16" t="str">
        <v>Collus PowerStream Corp.</v>
      </c>
      <c r="B142" s="18">
        <v>2015</v>
      </c>
      <c r="C142" s="20">
        <v>16583</v>
      </c>
      <c r="D142" s="20">
        <v>14124</v>
      </c>
      <c r="E142" s="20">
        <v>293479693.64999998</v>
      </c>
      <c r="F142" s="20">
        <v>58082</v>
      </c>
      <c r="G142" s="20">
        <v>114.54944953784999</v>
      </c>
      <c r="H142" s="20">
        <v>4712043.09</v>
      </c>
      <c r="J142" s="20">
        <f t="shared" si="11"/>
        <v>41135.449441361336</v>
      </c>
      <c r="K142" s="22" cm="1">
        <f t="array" ref="K142">IFERROR(EXP(LN(J142) - AVERAGE(IF(ISNUMBER(J:J), LN(J:J)))), "")</f>
        <v>0.82942654414501282</v>
      </c>
      <c r="L142" s="22">
        <f t="shared" si="8"/>
        <v>6.690689516686249E-3</v>
      </c>
      <c r="M142" s="22" cm="1">
        <f t="array" ref="M142">IFERROR(EXP(
 (IF(C142&gt;0,LN(C142),"") - AVERAGE(IF($C$2:$C$1000&gt;0,LN($C$2:$C$1000),"")))*Assumptions!B$2 +
 (IF(F142&gt;0,LN(F142),"") - AVERAGE(IF($F$2:$F$1000&gt;0,LN($F$2:$F$1000),"")))*Assumptions!B$3 +
 (IF(E142&gt;0,LN(E142),"") - AVERAGE(IF($E$2:$E$1000&gt;0,LN($E$2:$E$1000),"")))*Assumptions!B$4
), "")</f>
        <v>0.72265217114242009</v>
      </c>
      <c r="N142" s="22">
        <f t="shared" si="9"/>
        <v>1.1276143986253928E-2</v>
      </c>
      <c r="O142" s="22">
        <f t="shared" si="10"/>
        <v>4.5854544695676791E-3</v>
      </c>
    </row>
    <row r="143" spans="1:15" x14ac:dyDescent="0.35">
      <c r="A143" s="15" t="str">
        <v>Collus PowerStream Corp.</v>
      </c>
      <c r="B143" s="17">
        <v>2014</v>
      </c>
      <c r="C143" s="19">
        <v>16426</v>
      </c>
      <c r="D143" s="19">
        <v>13459</v>
      </c>
      <c r="E143" s="19">
        <v>295170929.98000002</v>
      </c>
      <c r="F143" s="19">
        <v>56809</v>
      </c>
      <c r="G143" s="19">
        <v>111.9593862983</v>
      </c>
      <c r="H143" s="19">
        <v>4574788.5599999996</v>
      </c>
      <c r="J143" s="19">
        <f t="shared" si="11"/>
        <v>40861.143591937172</v>
      </c>
      <c r="K143" s="21" cm="1">
        <f t="array" ref="K143">IFERROR(EXP(LN(J143) - AVERAGE(IF(ISNUMBER(J:J), LN(J:J)))), "")</f>
        <v>0.82389563210159522</v>
      </c>
      <c r="L143" s="21">
        <f t="shared" si="8"/>
        <v>1.0083747941701332E-2</v>
      </c>
      <c r="M143" s="21" cm="1">
        <f t="array" ref="M143">IFERROR(EXP(
 (IF(C143&gt;0,LN(C143),"") - AVERAGE(IF($C$2:$C$1000&gt;0,LN($C$2:$C$1000),"")))*Assumptions!B$2 +
 (IF(F143&gt;0,LN(F143),"") - AVERAGE(IF($F$2:$F$1000&gt;0,LN($F$2:$F$1000),"")))*Assumptions!B$3 +
 (IF(E143&gt;0,LN(E143),"") - AVERAGE(IF($E$2:$E$1000&gt;0,LN($E$2:$E$1000),"")))*Assumptions!B$4
), "")</f>
        <v>0.71454921213327227</v>
      </c>
      <c r="N143" s="21">
        <f t="shared" si="9"/>
        <v>1.98186486023611E-2</v>
      </c>
      <c r="O143" s="21">
        <f t="shared" si="10"/>
        <v>9.7349006606597677E-3</v>
      </c>
    </row>
    <row r="144" spans="1:15" x14ac:dyDescent="0.35">
      <c r="A144" s="16" t="str">
        <v>Collus PowerStream Corp.</v>
      </c>
      <c r="B144" s="18">
        <v>2013</v>
      </c>
      <c r="C144" s="20">
        <v>16260</v>
      </c>
      <c r="D144" s="20">
        <v>13397</v>
      </c>
      <c r="E144" s="20">
        <v>286174492</v>
      </c>
      <c r="F144" s="20">
        <v>54496</v>
      </c>
      <c r="G144" s="20">
        <v>109.72118036872</v>
      </c>
      <c r="H144" s="20">
        <v>4438351.28</v>
      </c>
      <c r="J144" s="20">
        <f t="shared" si="11"/>
        <v>40451.180575025181</v>
      </c>
      <c r="K144" s="22" cm="1">
        <f t="array" ref="K144">IFERROR(EXP(LN(J144) - AVERAGE(IF(ISNUMBER(J:J), LN(J:J)))), "")</f>
        <v>0.81562942344306855</v>
      </c>
      <c r="L144" s="22" t="str">
        <f t="shared" si="8"/>
        <v/>
      </c>
      <c r="M144" s="22" cm="1">
        <f t="array" ref="M144">IFERROR(EXP(
 (IF(C144&gt;0,LN(C144),"") - AVERAGE(IF($C$2:$C$1000&gt;0,LN($C$2:$C$1000),"")))*Assumptions!B$2 +
 (IF(F144&gt;0,LN(F144),"") - AVERAGE(IF($F$2:$F$1000&gt;0,LN($F$2:$F$1000),"")))*Assumptions!B$3 +
 (IF(E144&gt;0,LN(E144),"") - AVERAGE(IF($E$2:$E$1000&gt;0,LN($E$2:$E$1000),"")))*Assumptions!B$4
), "")</f>
        <v>0.70052721981693</v>
      </c>
      <c r="N144" s="22" t="str">
        <f t="shared" si="9"/>
        <v/>
      </c>
      <c r="O144" s="22" t="str">
        <f t="shared" si="10"/>
        <v/>
      </c>
    </row>
    <row r="145" spans="1:15" x14ac:dyDescent="0.35">
      <c r="A145" s="15" t="str">
        <v>Cooperative Hydro Embrun Inc.</v>
      </c>
      <c r="B145" s="17">
        <v>2023</v>
      </c>
      <c r="C145" s="19">
        <v>2618</v>
      </c>
      <c r="D145" s="19">
        <v>1962</v>
      </c>
      <c r="E145" s="19">
        <v>29873676</v>
      </c>
      <c r="F145" s="19">
        <v>7643</v>
      </c>
      <c r="G145" s="19">
        <v>177.80984500725</v>
      </c>
      <c r="H145" s="19">
        <v>794474.92</v>
      </c>
      <c r="J145" s="19">
        <f t="shared" si="11"/>
        <v>4468.1154745262065</v>
      </c>
      <c r="K145" s="21" cm="1">
        <f t="array" ref="K145">IFERROR(EXP(LN(J145) - AVERAGE(IF(ISNUMBER(J:J), LN(J:J)))), "")</f>
        <v>9.0091967565833972E-2</v>
      </c>
      <c r="L145" s="21">
        <f t="shared" si="8"/>
        <v>0.10147515604156609</v>
      </c>
      <c r="M145" s="21" cm="1">
        <f t="array" ref="M145">IFERROR(EXP(
 (IF(C145&gt;0,LN(C145),"") - AVERAGE(IF($C$2:$C$1000&gt;0,LN($C$2:$C$1000),"")))*Assumptions!B$2 +
 (IF(F145&gt;0,LN(F145),"") - AVERAGE(IF($F$2:$F$1000&gt;0,LN($F$2:$F$1000),"")))*Assumptions!B$3 +
 (IF(E145&gt;0,LN(E145),"") - AVERAGE(IF($E$2:$E$1000&gt;0,LN($E$2:$E$1000),"")))*Assumptions!B$4
), "")</f>
        <v>0.10482607547740472</v>
      </c>
      <c r="N145" s="21">
        <f t="shared" si="9"/>
        <v>2.7287789863510881E-2</v>
      </c>
      <c r="O145" s="21">
        <f t="shared" si="10"/>
        <v>-7.4187366178055214E-2</v>
      </c>
    </row>
    <row r="146" spans="1:15" x14ac:dyDescent="0.35">
      <c r="A146" s="16" t="str">
        <v>Cooperative Hydro Embrun Inc.</v>
      </c>
      <c r="B146" s="18">
        <v>2022</v>
      </c>
      <c r="C146" s="20">
        <v>2575</v>
      </c>
      <c r="D146" s="20">
        <v>1956</v>
      </c>
      <c r="E146" s="20">
        <v>30386998</v>
      </c>
      <c r="F146" s="20">
        <v>7112</v>
      </c>
      <c r="G146" s="20">
        <v>171.56509403215</v>
      </c>
      <c r="H146" s="20">
        <v>692601.17</v>
      </c>
      <c r="J146" s="20">
        <f t="shared" si="11"/>
        <v>4036.9585311462706</v>
      </c>
      <c r="K146" s="22" cm="1">
        <f t="array" ref="K146">IFERROR(EXP(LN(J146) - AVERAGE(IF(ISNUMBER(J:J), LN(J:J)))), "")</f>
        <v>8.1398419339467176E-2</v>
      </c>
      <c r="L146" s="22">
        <f t="shared" si="8"/>
        <v>-6.09689540179712E-2</v>
      </c>
      <c r="M146" s="22" cm="1">
        <f t="array" ref="M146">IFERROR(EXP(
 (IF(C146&gt;0,LN(C146),"") - AVERAGE(IF($C$2:$C$1000&gt;0,LN($C$2:$C$1000),"")))*Assumptions!B$2 +
 (IF(F146&gt;0,LN(F146),"") - AVERAGE(IF($F$2:$F$1000&gt;0,LN($F$2:$F$1000),"")))*Assumptions!B$3 +
 (IF(E146&gt;0,LN(E146),"") - AVERAGE(IF($E$2:$E$1000&gt;0,LN($E$2:$E$1000),"")))*Assumptions!B$4
), "")</f>
        <v>0.10200427894873858</v>
      </c>
      <c r="N146" s="22">
        <f t="shared" si="9"/>
        <v>3.2296882530421733E-2</v>
      </c>
      <c r="O146" s="22">
        <f t="shared" si="10"/>
        <v>9.3265836548392933E-2</v>
      </c>
    </row>
    <row r="147" spans="1:15" x14ac:dyDescent="0.35">
      <c r="A147" s="15" t="str">
        <v>Cooperative Hydro Embrun Inc.</v>
      </c>
      <c r="B147" s="17">
        <v>2021</v>
      </c>
      <c r="C147" s="19">
        <v>2445</v>
      </c>
      <c r="D147" s="19">
        <v>1954</v>
      </c>
      <c r="E147" s="19">
        <v>29964967</v>
      </c>
      <c r="F147" s="19">
        <v>7206</v>
      </c>
      <c r="G147" s="19">
        <v>165.02028355208</v>
      </c>
      <c r="H147" s="19">
        <v>708060.06</v>
      </c>
      <c r="J147" s="19">
        <f t="shared" si="11"/>
        <v>4290.7456268946362</v>
      </c>
      <c r="K147" s="21" cm="1">
        <f t="array" ref="K147">IFERROR(EXP(LN(J147) - AVERAGE(IF(ISNUMBER(J:J), LN(J:J)))), "")</f>
        <v>8.6515605528844602E-2</v>
      </c>
      <c r="L147" s="21">
        <f t="shared" si="8"/>
        <v>-6.4146167351774253E-2</v>
      </c>
      <c r="M147" s="21" cm="1">
        <f t="array" ref="M147">IFERROR(EXP(
 (IF(C147&gt;0,LN(C147),"") - AVERAGE(IF($C$2:$C$1000&gt;0,LN($C$2:$C$1000),"")))*Assumptions!B$2 +
 (IF(F147&gt;0,LN(F147),"") - AVERAGE(IF($F$2:$F$1000&gt;0,LN($F$2:$F$1000),"")))*Assumptions!B$3 +
 (IF(E147&gt;0,LN(E147),"") - AVERAGE(IF($E$2:$E$1000&gt;0,LN($E$2:$E$1000),"")))*Assumptions!B$4
), "")</f>
        <v>9.876249035119361E-2</v>
      </c>
      <c r="N147" s="21">
        <f t="shared" si="9"/>
        <v>2.5429370325968925E-2</v>
      </c>
      <c r="O147" s="21">
        <f t="shared" si="10"/>
        <v>8.9575537677743178E-2</v>
      </c>
    </row>
    <row r="148" spans="1:15" x14ac:dyDescent="0.35">
      <c r="A148" s="16" t="str">
        <v>Cooperative Hydro Embrun Inc.</v>
      </c>
      <c r="B148" s="18">
        <v>2020</v>
      </c>
      <c r="C148" s="20">
        <v>2409</v>
      </c>
      <c r="D148" s="20">
        <v>1958</v>
      </c>
      <c r="E148" s="20">
        <v>28610026</v>
      </c>
      <c r="F148" s="20">
        <v>6881</v>
      </c>
      <c r="G148" s="20">
        <v>159.60318156245</v>
      </c>
      <c r="H148" s="20">
        <v>730184.55</v>
      </c>
      <c r="J148" s="20">
        <f t="shared" si="11"/>
        <v>4574.9999646109263</v>
      </c>
      <c r="K148" s="22" cm="1">
        <f t="array" ref="K148">IFERROR(EXP(LN(J148) - AVERAGE(IF(ISNUMBER(J:J), LN(J:J)))), "")</f>
        <v>9.2247111959237085E-2</v>
      </c>
      <c r="L148" s="22">
        <f t="shared" si="8"/>
        <v>6.0604674277975334E-4</v>
      </c>
      <c r="M148" s="22" cm="1">
        <f t="array" ref="M148">IFERROR(EXP(
 (IF(C148&gt;0,LN(C148),"") - AVERAGE(IF($C$2:$C$1000&gt;0,LN($C$2:$C$1000),"")))*Assumptions!B$2 +
 (IF(F148&gt;0,LN(F148),"") - AVERAGE(IF($F$2:$F$1000&gt;0,LN($F$2:$F$1000),"")))*Assumptions!B$3 +
 (IF(E148&gt;0,LN(E148),"") - AVERAGE(IF($E$2:$E$1000&gt;0,LN($E$2:$E$1000),"")))*Assumptions!B$4
), "")</f>
        <v>9.6282685971306722E-2</v>
      </c>
      <c r="N148" s="22">
        <f t="shared" si="9"/>
        <v>2.9695192160113404E-2</v>
      </c>
      <c r="O148" s="22">
        <f t="shared" si="10"/>
        <v>2.9089145417333651E-2</v>
      </c>
    </row>
    <row r="149" spans="1:15" x14ac:dyDescent="0.35">
      <c r="A149" s="15" t="str">
        <v>Cooperative Hydro Embrun Inc.</v>
      </c>
      <c r="B149" s="17">
        <v>2019</v>
      </c>
      <c r="C149" s="19">
        <v>2366</v>
      </c>
      <c r="D149" s="19">
        <v>1941</v>
      </c>
      <c r="E149" s="19">
        <v>28318560</v>
      </c>
      <c r="F149" s="19">
        <v>6429</v>
      </c>
      <c r="G149" s="19">
        <v>151.15332584423999</v>
      </c>
      <c r="H149" s="19">
        <v>691107.49</v>
      </c>
      <c r="J149" s="19">
        <f t="shared" si="11"/>
        <v>4572.2281407963874</v>
      </c>
      <c r="K149" s="21" cm="1">
        <f t="array" ref="K149">IFERROR(EXP(LN(J149) - AVERAGE(IF(ISNUMBER(J:J), LN(J:J)))), "")</f>
        <v>9.2191222834924855E-2</v>
      </c>
      <c r="L149" s="21">
        <f t="shared" si="8"/>
        <v>-2.2010745546545252E-2</v>
      </c>
      <c r="M149" s="21" cm="1">
        <f t="array" ref="M149">IFERROR(EXP(
 (IF(C149&gt;0,LN(C149),"") - AVERAGE(IF($C$2:$C$1000&gt;0,LN($C$2:$C$1000),"")))*Assumptions!B$2 +
 (IF(F149&gt;0,LN(F149),"") - AVERAGE(IF($F$2:$F$1000&gt;0,LN($F$2:$F$1000),"")))*Assumptions!B$3 +
 (IF(E149&gt;0,LN(E149),"") - AVERAGE(IF($E$2:$E$1000&gt;0,LN($E$2:$E$1000),"")))*Assumptions!B$4
), "")</f>
        <v>9.3465587261264207E-2</v>
      </c>
      <c r="N149" s="21">
        <f t="shared" si="9"/>
        <v>-1.0034411896633344E-3</v>
      </c>
      <c r="O149" s="21">
        <f t="shared" si="10"/>
        <v>2.1007304356881917E-2</v>
      </c>
    </row>
    <row r="150" spans="1:15" x14ac:dyDescent="0.35">
      <c r="A150" s="16" t="str">
        <v>Cooperative Hydro Embrun Inc.</v>
      </c>
      <c r="B150" s="18">
        <v>2018</v>
      </c>
      <c r="C150" s="20">
        <v>2305</v>
      </c>
      <c r="D150" s="20">
        <v>1936</v>
      </c>
      <c r="E150" s="20">
        <v>29043489</v>
      </c>
      <c r="F150" s="20">
        <v>6858</v>
      </c>
      <c r="G150" s="20">
        <v>147.4388084309</v>
      </c>
      <c r="H150" s="20">
        <v>689126.34</v>
      </c>
      <c r="J150" s="20">
        <f t="shared" si="11"/>
        <v>4673.9820223314691</v>
      </c>
      <c r="K150" s="22" cm="1">
        <f t="array" ref="K150">IFERROR(EXP(LN(J150) - AVERAGE(IF(ISNUMBER(J:J), LN(J:J)))), "")</f>
        <v>9.4242917211943597E-2</v>
      </c>
      <c r="L150" s="22">
        <f t="shared" si="8"/>
        <v>7.8856505941118371E-3</v>
      </c>
      <c r="M150" s="22" cm="1">
        <f t="array" ref="M150">IFERROR(EXP(
 (IF(C150&gt;0,LN(C150),"") - AVERAGE(IF($C$2:$C$1000&gt;0,LN($C$2:$C$1000),"")))*Assumptions!B$2 +
 (IF(F150&gt;0,LN(F150),"") - AVERAGE(IF($F$2:$F$1000&gt;0,LN($F$2:$F$1000),"")))*Assumptions!B$3 +
 (IF(E150&gt;0,LN(E150),"") - AVERAGE(IF($E$2:$E$1000&gt;0,LN($E$2:$E$1000),"")))*Assumptions!B$4
), "")</f>
        <v>9.3559421552060998E-2</v>
      </c>
      <c r="N150" s="22">
        <f t="shared" si="9"/>
        <v>3.5814851282794713E-2</v>
      </c>
      <c r="O150" s="22">
        <f t="shared" si="10"/>
        <v>2.7929200688682876E-2</v>
      </c>
    </row>
    <row r="151" spans="1:15" x14ac:dyDescent="0.35">
      <c r="A151" s="15" t="str">
        <v>Cooperative Hydro Embrun Inc.</v>
      </c>
      <c r="B151" s="17">
        <v>2017</v>
      </c>
      <c r="C151" s="19">
        <v>2242</v>
      </c>
      <c r="D151" s="19">
        <v>1882</v>
      </c>
      <c r="E151" s="19">
        <v>27528706</v>
      </c>
      <c r="F151" s="19">
        <v>6517</v>
      </c>
      <c r="G151" s="19">
        <v>143.80565315971</v>
      </c>
      <c r="H151" s="19">
        <v>666865.57999999996</v>
      </c>
      <c r="J151" s="19">
        <f t="shared" si="11"/>
        <v>4637.2695742314218</v>
      </c>
      <c r="K151" s="21" cm="1">
        <f t="array" ref="K151">IFERROR(EXP(LN(J151) - AVERAGE(IF(ISNUMBER(J:J), LN(J:J)))), "")</f>
        <v>9.3502672985412622E-2</v>
      </c>
      <c r="L151" s="21">
        <f t="shared" si="8"/>
        <v>8.3402181859595359E-2</v>
      </c>
      <c r="M151" s="21" cm="1">
        <f t="array" ref="M151">IFERROR(EXP(
 (IF(C151&gt;0,LN(C151),"") - AVERAGE(IF($C$2:$C$1000&gt;0,LN($C$2:$C$1000),"")))*Assumptions!B$2 +
 (IF(F151&gt;0,LN(F151),"") - AVERAGE(IF($F$2:$F$1000&gt;0,LN($F$2:$F$1000),"")))*Assumptions!B$3 +
 (IF(E151&gt;0,LN(E151),"") - AVERAGE(IF($E$2:$E$1000&gt;0,LN($E$2:$E$1000),"")))*Assumptions!B$4
), "")</f>
        <v>9.0267899302753613E-2</v>
      </c>
      <c r="N151" s="21">
        <f t="shared" si="9"/>
        <v>3.2753901548374653E-2</v>
      </c>
      <c r="O151" s="21">
        <f t="shared" si="10"/>
        <v>-5.0648280311220706E-2</v>
      </c>
    </row>
    <row r="152" spans="1:15" x14ac:dyDescent="0.35">
      <c r="A152" s="15" t="str">
        <v>Cooperative Hydro Embrun Inc.</v>
      </c>
      <c r="B152" s="17">
        <v>2016</v>
      </c>
      <c r="C152" s="19">
        <v>2137</v>
      </c>
      <c r="D152" s="19">
        <v>1836</v>
      </c>
      <c r="E152" s="19">
        <v>28058573</v>
      </c>
      <c r="F152" s="19">
        <v>6446</v>
      </c>
      <c r="G152" s="19">
        <v>141.31564066346999</v>
      </c>
      <c r="H152" s="19">
        <v>602880.81999999995</v>
      </c>
      <c r="J152" s="19">
        <f t="shared" si="11"/>
        <v>4266.2002391915294</v>
      </c>
      <c r="K152" s="21" cm="1">
        <f t="array" ref="K152">IFERROR(EXP(LN(J152) - AVERAGE(IF(ISNUMBER(J:J), LN(J:J)))), "")</f>
        <v>8.6020689431566724E-2</v>
      </c>
      <c r="L152" s="21">
        <f t="shared" si="8"/>
        <v>-2.8386598975179922E-2</v>
      </c>
      <c r="M152" s="21" cm="1">
        <f t="array" ref="M152">IFERROR(EXP(
 (IF(C152&gt;0,LN(C152),"") - AVERAGE(IF($C$2:$C$1000&gt;0,LN($C$2:$C$1000),"")))*Assumptions!B$2 +
 (IF(F152&gt;0,LN(F152),"") - AVERAGE(IF($F$2:$F$1000&gt;0,LN($F$2:$F$1000),"")))*Assumptions!B$3 +
 (IF(E152&gt;0,LN(E152),"") - AVERAGE(IF($E$2:$E$1000&gt;0,LN($E$2:$E$1000),"")))*Assumptions!B$4
), "")</f>
        <v>8.735916957966991E-2</v>
      </c>
      <c r="N152" s="21">
        <f t="shared" si="9"/>
        <v>1.6714674240513983E-2</v>
      </c>
      <c r="O152" s="21">
        <f t="shared" si="10"/>
        <v>4.5101273215693904E-2</v>
      </c>
    </row>
    <row r="153" spans="1:15" x14ac:dyDescent="0.35">
      <c r="A153" s="16" t="str">
        <v>Cooperative Hydro Embrun Inc.</v>
      </c>
      <c r="B153" s="18">
        <v>2015</v>
      </c>
      <c r="C153" s="20">
        <v>2059</v>
      </c>
      <c r="D153" s="20">
        <v>1791</v>
      </c>
      <c r="E153" s="20">
        <v>28288106</v>
      </c>
      <c r="F153" s="20">
        <v>6635</v>
      </c>
      <c r="G153" s="20">
        <v>139.72817876098</v>
      </c>
      <c r="H153" s="20">
        <v>613272.34</v>
      </c>
      <c r="J153" s="20">
        <f t="shared" si="11"/>
        <v>4389.0383846558816</v>
      </c>
      <c r="K153" s="22" cm="1">
        <f t="array" ref="K153">IFERROR(EXP(LN(J153) - AVERAGE(IF(ISNUMBER(J:J), LN(J:J)))), "")</f>
        <v>8.8497512217395727E-2</v>
      </c>
      <c r="L153" s="22">
        <f t="shared" si="8"/>
        <v>5.500695862436622E-2</v>
      </c>
      <c r="M153" s="22" cm="1">
        <f t="array" ref="M153">IFERROR(EXP(
 (IF(C153&gt;0,LN(C153),"") - AVERAGE(IF($C$2:$C$1000&gt;0,LN($C$2:$C$1000),"")))*Assumptions!B$2 +
 (IF(F153&gt;0,LN(F153),"") - AVERAGE(IF($F$2:$F$1000&gt;0,LN($F$2:$F$1000),"")))*Assumptions!B$3 +
 (IF(E153&gt;0,LN(E153),"") - AVERAGE(IF($E$2:$E$1000&gt;0,LN($E$2:$E$1000),"")))*Assumptions!B$4
), "")</f>
        <v>8.5911125027485685E-2</v>
      </c>
      <c r="N153" s="22">
        <f t="shared" si="9"/>
        <v>1.4691829025173408E-2</v>
      </c>
      <c r="O153" s="22">
        <f t="shared" si="10"/>
        <v>-4.0315129599192812E-2</v>
      </c>
    </row>
    <row r="154" spans="1:15" x14ac:dyDescent="0.35">
      <c r="A154" s="15" t="str">
        <v>Cooperative Hydro Embrun Inc.</v>
      </c>
      <c r="B154" s="17">
        <v>2014</v>
      </c>
      <c r="C154" s="19">
        <v>1985</v>
      </c>
      <c r="D154" s="19">
        <v>1707</v>
      </c>
      <c r="E154" s="19">
        <v>28369218</v>
      </c>
      <c r="F154" s="19">
        <v>6888</v>
      </c>
      <c r="G154" s="19">
        <v>136.56880243225999</v>
      </c>
      <c r="H154" s="19">
        <v>567324.66</v>
      </c>
      <c r="J154" s="19">
        <f t="shared" si="11"/>
        <v>4154.1307377385911</v>
      </c>
      <c r="K154" s="21" cm="1">
        <f t="array" ref="K154">IFERROR(EXP(LN(J154) - AVERAGE(IF(ISNUMBER(J:J), LN(J:J)))), "")</f>
        <v>8.3760998081246887E-2</v>
      </c>
      <c r="L154" s="21">
        <f t="shared" si="8"/>
        <v>-0.13229562242492143</v>
      </c>
      <c r="M154" s="21" cm="1">
        <f t="array" ref="M154">IFERROR(EXP(
 (IF(C154&gt;0,LN(C154),"") - AVERAGE(IF($C$2:$C$1000&gt;0,LN($C$2:$C$1000),"")))*Assumptions!B$2 +
 (IF(F154&gt;0,LN(F154),"") - AVERAGE(IF($F$2:$F$1000&gt;0,LN($F$2:$F$1000),"")))*Assumptions!B$3 +
 (IF(E154&gt;0,LN(E154),"") - AVERAGE(IF($E$2:$E$1000&gt;0,LN($E$2:$E$1000),"")))*Assumptions!B$4
), "")</f>
        <v>8.4658160177504285E-2</v>
      </c>
      <c r="N154" s="21">
        <f t="shared" si="9"/>
        <v>1.4279870199152001E-2</v>
      </c>
      <c r="O154" s="21">
        <f t="shared" si="10"/>
        <v>0.14657549262407343</v>
      </c>
    </row>
    <row r="155" spans="1:15" x14ac:dyDescent="0.35">
      <c r="A155" s="16" t="str">
        <v>Cooperative Hydro Embrun Inc.</v>
      </c>
      <c r="B155" s="18">
        <v>2013</v>
      </c>
      <c r="C155" s="20">
        <v>1962</v>
      </c>
      <c r="D155" s="20">
        <v>1601</v>
      </c>
      <c r="E155" s="20">
        <v>28651581</v>
      </c>
      <c r="F155" s="20">
        <v>6684</v>
      </c>
      <c r="G155" s="20">
        <v>133.83862398535999</v>
      </c>
      <c r="H155" s="20">
        <v>634624.56999999995</v>
      </c>
      <c r="J155" s="20">
        <f t="shared" si="11"/>
        <v>4741.7146941784067</v>
      </c>
      <c r="K155" s="22" cm="1">
        <f t="array" ref="K155">IFERROR(EXP(LN(J155) - AVERAGE(IF(ISNUMBER(J:J), LN(J:J)))), "")</f>
        <v>9.5608631618827655E-2</v>
      </c>
      <c r="L155" s="22" t="str">
        <f t="shared" si="8"/>
        <v/>
      </c>
      <c r="M155" s="22" cm="1">
        <f t="array" ref="M155">IFERROR(EXP(
 (IF(C155&gt;0,LN(C155),"") - AVERAGE(IF($C$2:$C$1000&gt;0,LN($C$2:$C$1000),"")))*Assumptions!B$2 +
 (IF(F155&gt;0,LN(F155),"") - AVERAGE(IF($F$2:$F$1000&gt;0,LN($F$2:$F$1000),"")))*Assumptions!B$3 +
 (IF(E155&gt;0,LN(E155),"") - AVERAGE(IF($E$2:$E$1000&gt;0,LN($E$2:$E$1000),"")))*Assumptions!B$4
), "")</f>
        <v>8.3457843220826083E-2</v>
      </c>
      <c r="N155" s="22" t="str">
        <f t="shared" si="9"/>
        <v/>
      </c>
      <c r="O155" s="22" t="str">
        <f t="shared" si="10"/>
        <v/>
      </c>
    </row>
    <row r="156" spans="1:15" x14ac:dyDescent="0.35">
      <c r="A156" s="15" t="str">
        <v>E.L.K. Energy Inc.</v>
      </c>
      <c r="B156" s="17">
        <v>2023</v>
      </c>
      <c r="C156" s="19">
        <v>12679</v>
      </c>
      <c r="D156" s="19">
        <v>11483</v>
      </c>
      <c r="E156" s="19">
        <v>229429362.31</v>
      </c>
      <c r="F156" s="19">
        <v>57724</v>
      </c>
      <c r="G156" s="19">
        <v>183.40494749159001</v>
      </c>
      <c r="H156" s="19">
        <v>4152334.986</v>
      </c>
      <c r="J156" s="19">
        <f t="shared" si="11"/>
        <v>22640.256126080811</v>
      </c>
      <c r="K156" s="21" cm="1">
        <f t="array" ref="K156">IFERROR(EXP(LN(J156) - AVERAGE(IF(ISNUMBER(J:J), LN(J:J)))), "")</f>
        <v>0.45650235143247597</v>
      </c>
      <c r="L156" s="21">
        <f t="shared" si="8"/>
        <v>-4.924443815512447E-2</v>
      </c>
      <c r="M156" s="21" cm="1">
        <f t="array" ref="M156">IFERROR(EXP(
 (IF(C156&gt;0,LN(C156),"") - AVERAGE(IF($C$2:$C$1000&gt;0,LN($C$2:$C$1000),"")))*Assumptions!B$2 +
 (IF(F156&gt;0,LN(F156),"") - AVERAGE(IF($F$2:$F$1000&gt;0,LN($F$2:$F$1000),"")))*Assumptions!B$3 +
 (IF(E156&gt;0,LN(E156),"") - AVERAGE(IF($E$2:$E$1000&gt;0,LN($E$2:$E$1000),"")))*Assumptions!B$4
), "")</f>
        <v>0.5908334558679631</v>
      </c>
      <c r="N156" s="21">
        <f t="shared" si="9"/>
        <v>-1.6518264497803692E-2</v>
      </c>
      <c r="O156" s="21">
        <f t="shared" si="10"/>
        <v>3.2726173657320778E-2</v>
      </c>
    </row>
    <row r="157" spans="1:15" x14ac:dyDescent="0.35">
      <c r="A157" s="16" t="str">
        <v>E.L.K. Energy Inc.</v>
      </c>
      <c r="B157" s="18">
        <v>2022</v>
      </c>
      <c r="C157" s="20">
        <v>12429</v>
      </c>
      <c r="D157" s="20">
        <v>11371</v>
      </c>
      <c r="E157" s="20">
        <v>236201881.56</v>
      </c>
      <c r="F157" s="20">
        <v>64385</v>
      </c>
      <c r="G157" s="20">
        <v>176.96369433915001</v>
      </c>
      <c r="H157" s="20">
        <v>4208740.0199999996</v>
      </c>
      <c r="J157" s="20">
        <f t="shared" si="11"/>
        <v>23783.07050899362</v>
      </c>
      <c r="K157" s="22" cm="1">
        <f t="array" ref="K157">IFERROR(EXP(LN(J157) - AVERAGE(IF(ISNUMBER(J:J), LN(J:J)))), "")</f>
        <v>0.47954526446955781</v>
      </c>
      <c r="L157" s="22">
        <f t="shared" si="8"/>
        <v>0.31960186976274052</v>
      </c>
      <c r="M157" s="22" cm="1">
        <f t="array" ref="M157">IFERROR(EXP(
 (IF(C157&gt;0,LN(C157),"") - AVERAGE(IF($C$2:$C$1000&gt;0,LN($C$2:$C$1000),"")))*Assumptions!B$2 +
 (IF(F157&gt;0,LN(F157),"") - AVERAGE(IF($F$2:$F$1000&gt;0,LN($F$2:$F$1000),"")))*Assumptions!B$3 +
 (IF(E157&gt;0,LN(E157),"") - AVERAGE(IF($E$2:$E$1000&gt;0,LN($E$2:$E$1000),"")))*Assumptions!B$4
), "")</f>
        <v>0.60067405018399866</v>
      </c>
      <c r="N157" s="22">
        <f t="shared" si="9"/>
        <v>9.6483697741438501E-3</v>
      </c>
      <c r="O157" s="22">
        <f t="shared" si="10"/>
        <v>-0.30995349998859667</v>
      </c>
    </row>
    <row r="158" spans="1:15" x14ac:dyDescent="0.35">
      <c r="A158" s="15" t="str">
        <v>E.L.K. Energy Inc.</v>
      </c>
      <c r="B158" s="17">
        <v>2021</v>
      </c>
      <c r="C158" s="19">
        <v>12225</v>
      </c>
      <c r="D158" s="19">
        <v>11276</v>
      </c>
      <c r="E158" s="19">
        <v>241141221</v>
      </c>
      <c r="F158" s="19">
        <v>64241</v>
      </c>
      <c r="G158" s="19">
        <v>170.21293977665999</v>
      </c>
      <c r="H158" s="19">
        <v>2940757.19</v>
      </c>
      <c r="J158" s="19">
        <f t="shared" si="11"/>
        <v>17276.930848257656</v>
      </c>
      <c r="K158" s="21" cm="1">
        <f t="array" ref="K158">IFERROR(EXP(LN(J158) - AVERAGE(IF(ISNUMBER(J:J), LN(J:J)))), "")</f>
        <v>0.34835999707089854</v>
      </c>
      <c r="L158" s="21">
        <f t="shared" si="8"/>
        <v>0.16285849341623582</v>
      </c>
      <c r="M158" s="21" cm="1">
        <f t="array" ref="M158">IFERROR(EXP(
 (IF(C158&gt;0,LN(C158),"") - AVERAGE(IF($C$2:$C$1000&gt;0,LN($C$2:$C$1000),"")))*Assumptions!B$2 +
 (IF(F158&gt;0,LN(F158),"") - AVERAGE(IF($F$2:$F$1000&gt;0,LN($F$2:$F$1000),"")))*Assumptions!B$3 +
 (IF(E158&gt;0,LN(E158),"") - AVERAGE(IF($E$2:$E$1000&gt;0,LN($E$2:$E$1000),"")))*Assumptions!B$4
), "")</f>
        <v>0.59490639381779087</v>
      </c>
      <c r="N158" s="21">
        <f t="shared" si="9"/>
        <v>-2.1093521029090456E-2</v>
      </c>
      <c r="O158" s="21">
        <f t="shared" si="10"/>
        <v>-0.18395201444532627</v>
      </c>
    </row>
    <row r="159" spans="1:15" x14ac:dyDescent="0.35">
      <c r="A159" s="16" t="str">
        <v>E.L.K. Energy Inc.</v>
      </c>
      <c r="B159" s="18">
        <v>2020</v>
      </c>
      <c r="C159" s="20">
        <v>12612</v>
      </c>
      <c r="D159" s="20">
        <v>11205</v>
      </c>
      <c r="E159" s="20">
        <v>237430225</v>
      </c>
      <c r="F159" s="20">
        <v>64724</v>
      </c>
      <c r="G159" s="20">
        <v>164.62537905455</v>
      </c>
      <c r="H159" s="20">
        <v>2416767.31</v>
      </c>
      <c r="J159" s="20">
        <f t="shared" si="11"/>
        <v>14680.405438575688</v>
      </c>
      <c r="K159" s="22" cm="1">
        <f t="array" ref="K159">IFERROR(EXP(LN(J159) - AVERAGE(IF(ISNUMBER(J:J), LN(J:J)))), "")</f>
        <v>0.29600546766658914</v>
      </c>
      <c r="L159" s="22">
        <f t="shared" si="8"/>
        <v>-0.19722066165858543</v>
      </c>
      <c r="M159" s="22" cm="1">
        <f t="array" ref="M159">IFERROR(EXP(
 (IF(C159&gt;0,LN(C159),"") - AVERAGE(IF($C$2:$C$1000&gt;0,LN($C$2:$C$1000),"")))*Assumptions!B$2 +
 (IF(F159&gt;0,LN(F159),"") - AVERAGE(IF($F$2:$F$1000&gt;0,LN($F$2:$F$1000),"")))*Assumptions!B$3 +
 (IF(E159&gt;0,LN(E159),"") - AVERAGE(IF($E$2:$E$1000&gt;0,LN($E$2:$E$1000),"")))*Assumptions!B$4
), "")</f>
        <v>0.60758834765746772</v>
      </c>
      <c r="N159" s="22">
        <f t="shared" si="9"/>
        <v>1.3003356433266999E-2</v>
      </c>
      <c r="O159" s="22">
        <f t="shared" si="10"/>
        <v>0.21022401809185243</v>
      </c>
    </row>
    <row r="160" spans="1:15" x14ac:dyDescent="0.35">
      <c r="A160" s="15" t="str">
        <v>E.L.K. Energy Inc.</v>
      </c>
      <c r="B160" s="17">
        <v>2019</v>
      </c>
      <c r="C160" s="19">
        <v>12479</v>
      </c>
      <c r="D160" s="19">
        <v>11112</v>
      </c>
      <c r="E160" s="19">
        <v>241131396</v>
      </c>
      <c r="F160" s="19">
        <v>62827</v>
      </c>
      <c r="G160" s="19">
        <v>155.90963362298999</v>
      </c>
      <c r="H160" s="19">
        <v>2787807.91</v>
      </c>
      <c r="J160" s="19">
        <f t="shared" si="11"/>
        <v>17880.921436460343</v>
      </c>
      <c r="K160" s="21" cm="1">
        <f t="array" ref="K160">IFERROR(EXP(LN(J160) - AVERAGE(IF(ISNUMBER(J:J), LN(J:J)))), "")</f>
        <v>0.36053844250111511</v>
      </c>
      <c r="L160" s="21">
        <f t="shared" si="8"/>
        <v>4.2763608205921955E-2</v>
      </c>
      <c r="M160" s="21" cm="1">
        <f t="array" ref="M160">IFERROR(EXP(
 (IF(C160&gt;0,LN(C160),"") - AVERAGE(IF($C$2:$C$1000&gt;0,LN($C$2:$C$1000),"")))*Assumptions!B$2 +
 (IF(F160&gt;0,LN(F160),"") - AVERAGE(IF($F$2:$F$1000&gt;0,LN($F$2:$F$1000),"")))*Assumptions!B$3 +
 (IF(E160&gt;0,LN(E160),"") - AVERAGE(IF($E$2:$E$1000&gt;0,LN($E$2:$E$1000),"")))*Assumptions!B$4
), "")</f>
        <v>0.59973880560922044</v>
      </c>
      <c r="N160" s="21">
        <f t="shared" si="9"/>
        <v>-8.507106181389501E-3</v>
      </c>
      <c r="O160" s="21">
        <f t="shared" si="10"/>
        <v>-5.1270714387311456E-2</v>
      </c>
    </row>
    <row r="161" spans="1:15" x14ac:dyDescent="0.35">
      <c r="A161" s="16" t="str">
        <v>E.L.K. Energy Inc.</v>
      </c>
      <c r="B161" s="18">
        <v>2018</v>
      </c>
      <c r="C161" s="20">
        <v>12412</v>
      </c>
      <c r="D161" s="20">
        <v>10853</v>
      </c>
      <c r="E161" s="20">
        <v>244678551</v>
      </c>
      <c r="F161" s="20">
        <v>65612</v>
      </c>
      <c r="G161" s="20">
        <v>152.07823232390999</v>
      </c>
      <c r="H161" s="20">
        <v>2605463.25</v>
      </c>
      <c r="J161" s="20">
        <f t="shared" si="11"/>
        <v>17132.387786114246</v>
      </c>
      <c r="K161" s="22" cm="1">
        <f t="array" ref="K161">IFERROR(EXP(LN(J161) - AVERAGE(IF(ISNUMBER(J:J), LN(J:J)))), "")</f>
        <v>0.34544553146661078</v>
      </c>
      <c r="L161" s="22">
        <f t="shared" si="8"/>
        <v>-2.3315509735743589E-2</v>
      </c>
      <c r="M161" s="22" cm="1">
        <f t="array" ref="M161">IFERROR(EXP(
 (IF(C161&gt;0,LN(C161),"") - AVERAGE(IF($C$2:$C$1000&gt;0,LN($C$2:$C$1000),"")))*Assumptions!B$2 +
 (IF(F161&gt;0,LN(F161),"") - AVERAGE(IF($F$2:$F$1000&gt;0,LN($F$2:$F$1000),"")))*Assumptions!B$3 +
 (IF(E161&gt;0,LN(E161),"") - AVERAGE(IF($E$2:$E$1000&gt;0,LN($E$2:$E$1000),"")))*Assumptions!B$4
), "")</f>
        <v>0.6048626107858398</v>
      </c>
      <c r="N161" s="22">
        <f t="shared" si="9"/>
        <v>6.7646149123733568E-2</v>
      </c>
      <c r="O161" s="22">
        <f t="shared" si="10"/>
        <v>9.0961658859477157E-2</v>
      </c>
    </row>
    <row r="162" spans="1:15" x14ac:dyDescent="0.35">
      <c r="A162" s="15" t="str">
        <v>E.L.K. Energy Inc.</v>
      </c>
      <c r="B162" s="17">
        <v>2017</v>
      </c>
      <c r="C162" s="19">
        <v>11982</v>
      </c>
      <c r="D162" s="19">
        <v>10719</v>
      </c>
      <c r="E162" s="19">
        <v>218050999</v>
      </c>
      <c r="F162" s="19">
        <v>57221</v>
      </c>
      <c r="G162" s="19">
        <v>148.33075337124001</v>
      </c>
      <c r="H162" s="19">
        <v>2601206.89</v>
      </c>
      <c r="J162" s="19">
        <f t="shared" si="11"/>
        <v>17536.53123765736</v>
      </c>
      <c r="K162" s="21" cm="1">
        <f t="array" ref="K162">IFERROR(EXP(LN(J162) - AVERAGE(IF(ISNUMBER(J:J), LN(J:J)))), "")</f>
        <v>0.3535943984634351</v>
      </c>
      <c r="L162" s="21">
        <f t="shared" si="8"/>
        <v>1.7225948592942686E-2</v>
      </c>
      <c r="M162" s="21" cm="1">
        <f t="array" ref="M162">IFERROR(EXP(
 (IF(C162&gt;0,LN(C162),"") - AVERAGE(IF($C$2:$C$1000&gt;0,LN($C$2:$C$1000),"")))*Assumptions!B$2 +
 (IF(F162&gt;0,LN(F162),"") - AVERAGE(IF($F$2:$F$1000&gt;0,LN($F$2:$F$1000),"")))*Assumptions!B$3 +
 (IF(E162&gt;0,LN(E162),"") - AVERAGE(IF($E$2:$E$1000&gt;0,LN($E$2:$E$1000),"")))*Assumptions!B$4
), "")</f>
        <v>0.56529922544169464</v>
      </c>
      <c r="N162" s="21">
        <f t="shared" si="9"/>
        <v>-1.2561589992065136E-2</v>
      </c>
      <c r="O162" s="21">
        <f t="shared" si="10"/>
        <v>-2.9787538585007822E-2</v>
      </c>
    </row>
    <row r="163" spans="1:15" x14ac:dyDescent="0.35">
      <c r="A163" s="16" t="str">
        <v>E.L.K. Energy Inc.</v>
      </c>
      <c r="B163" s="18">
        <v>2016</v>
      </c>
      <c r="C163" s="20">
        <v>11795</v>
      </c>
      <c r="D163" s="20">
        <v>10626</v>
      </c>
      <c r="E163" s="20">
        <v>236670888</v>
      </c>
      <c r="F163" s="20">
        <v>60936</v>
      </c>
      <c r="G163" s="20">
        <v>145.76238821064999</v>
      </c>
      <c r="H163" s="20">
        <v>2512511.36</v>
      </c>
      <c r="J163" s="20">
        <f t="shared" si="11"/>
        <v>17237.03481291085</v>
      </c>
      <c r="K163" s="22" cm="1">
        <f t="array" ref="K163">IFERROR(EXP(LN(J163) - AVERAGE(IF(ISNUMBER(J:J), LN(J:J)))), "")</f>
        <v>0.34755556120907671</v>
      </c>
      <c r="L163" s="22">
        <f t="shared" si="8"/>
        <v>-4.0092359322837723E-2</v>
      </c>
      <c r="M163" s="22" cm="1">
        <f t="array" ref="M163">IFERROR(EXP(
 (IF(C163&gt;0,LN(C163),"") - AVERAGE(IF($C$2:$C$1000&gt;0,LN($C$2:$C$1000),"")))*Assumptions!B$2 +
 (IF(F163&gt;0,LN(F163),"") - AVERAGE(IF($F$2:$F$1000&gt;0,LN($F$2:$F$1000),"")))*Assumptions!B$3 +
 (IF(E163&gt;0,LN(E163),"") - AVERAGE(IF($E$2:$E$1000&gt;0,LN($E$2:$E$1000),"")))*Assumptions!B$4
), "")</f>
        <v>0.57244507015648638</v>
      </c>
      <c r="N163" s="22">
        <f t="shared" si="9"/>
        <v>1.1214121138633071E-2</v>
      </c>
      <c r="O163" s="22">
        <f t="shared" si="10"/>
        <v>5.1306480461470794E-2</v>
      </c>
    </row>
    <row r="164" spans="1:15" x14ac:dyDescent="0.35">
      <c r="A164" s="15" t="str">
        <v>E.L.K. Energy Inc.</v>
      </c>
      <c r="B164" s="17">
        <v>2015</v>
      </c>
      <c r="C164" s="19">
        <v>11705</v>
      </c>
      <c r="D164" s="19">
        <v>10555</v>
      </c>
      <c r="E164" s="19">
        <v>239982794</v>
      </c>
      <c r="F164" s="19">
        <v>59146</v>
      </c>
      <c r="G164" s="19">
        <v>144.12497400078001</v>
      </c>
      <c r="H164" s="19">
        <v>2585911.7000000002</v>
      </c>
      <c r="J164" s="19">
        <f t="shared" si="11"/>
        <v>17942.148596578445</v>
      </c>
      <c r="K164" s="21" cm="1">
        <f t="array" ref="K164">IFERROR(EXP(LN(J164) - AVERAGE(IF(ISNUMBER(J:J), LN(J:J)))), "")</f>
        <v>0.36177298430178173</v>
      </c>
      <c r="L164" s="21">
        <f t="shared" si="8"/>
        <v>0.1424511523487979</v>
      </c>
      <c r="M164" s="21" cm="1">
        <f t="array" ref="M164">IFERROR(EXP(
 (IF(C164&gt;0,LN(C164),"") - AVERAGE(IF($C$2:$C$1000&gt;0,LN($C$2:$C$1000),"")))*Assumptions!B$2 +
 (IF(F164&gt;0,LN(F164),"") - AVERAGE(IF($F$2:$F$1000&gt;0,LN($F$2:$F$1000),"")))*Assumptions!B$3 +
 (IF(E164&gt;0,LN(E164),"") - AVERAGE(IF($E$2:$E$1000&gt;0,LN($E$2:$E$1000),"")))*Assumptions!B$4
), "")</f>
        <v>0.56606146197050633</v>
      </c>
      <c r="N164" s="21">
        <f t="shared" si="9"/>
        <v>8.2716723519586921E-3</v>
      </c>
      <c r="O164" s="21">
        <f t="shared" si="10"/>
        <v>-0.13417947999683921</v>
      </c>
    </row>
    <row r="165" spans="1:15" x14ac:dyDescent="0.35">
      <c r="A165" s="16" t="str">
        <v>E.L.K. Energy Inc.</v>
      </c>
      <c r="B165" s="18">
        <v>2014</v>
      </c>
      <c r="C165" s="20">
        <v>12398</v>
      </c>
      <c r="D165" s="20">
        <v>10524</v>
      </c>
      <c r="E165" s="20">
        <v>176223922</v>
      </c>
      <c r="F165" s="20">
        <v>54882</v>
      </c>
      <c r="G165" s="20">
        <v>140.86618228623001</v>
      </c>
      <c r="H165" s="20">
        <v>2191873.29</v>
      </c>
      <c r="J165" s="20">
        <f t="shared" si="11"/>
        <v>15559.968009541639</v>
      </c>
      <c r="K165" s="22" cm="1">
        <f t="array" ref="K165">IFERROR(EXP(LN(J165) - AVERAGE(IF(ISNUMBER(J:J), LN(J:J)))), "")</f>
        <v>0.31374035457077976</v>
      </c>
      <c r="L165" s="22">
        <f t="shared" si="8"/>
        <v>-4.7002465278533023E-2</v>
      </c>
      <c r="M165" s="22" cm="1">
        <f t="array" ref="M165">IFERROR(EXP(
 (IF(C165&gt;0,LN(C165),"") - AVERAGE(IF($C$2:$C$1000&gt;0,LN($C$2:$C$1000),"")))*Assumptions!B$2 +
 (IF(F165&gt;0,LN(F165),"") - AVERAGE(IF($F$2:$F$1000&gt;0,LN($F$2:$F$1000),"")))*Assumptions!B$3 +
 (IF(E165&gt;0,LN(E165),"") - AVERAGE(IF($E$2:$E$1000&gt;0,LN($E$2:$E$1000),"")))*Assumptions!B$4
), "")</f>
        <v>0.56139849886436721</v>
      </c>
      <c r="N165" s="22">
        <f t="shared" si="9"/>
        <v>1.7140038002822156E-2</v>
      </c>
      <c r="O165" s="22">
        <f t="shared" si="10"/>
        <v>6.4142503281355179E-2</v>
      </c>
    </row>
    <row r="166" spans="1:15" x14ac:dyDescent="0.35">
      <c r="A166" s="15" t="str">
        <v>E.L.K. Energy Inc.</v>
      </c>
      <c r="B166" s="17">
        <v>2013</v>
      </c>
      <c r="C166" s="19">
        <v>11483</v>
      </c>
      <c r="D166" s="19">
        <v>10263</v>
      </c>
      <c r="E166" s="19">
        <v>224175592</v>
      </c>
      <c r="F166" s="19">
        <v>57592</v>
      </c>
      <c r="G166" s="19">
        <v>138.05009392690999</v>
      </c>
      <c r="H166" s="19">
        <v>2251429.3199999998</v>
      </c>
      <c r="J166" s="19">
        <f t="shared" si="11"/>
        <v>16308.785137024312</v>
      </c>
      <c r="K166" s="21" cm="1">
        <f t="array" ref="K166">IFERROR(EXP(LN(J166) - AVERAGE(IF(ISNUMBER(J:J), LN(J:J)))), "")</f>
        <v>0.32883898144077173</v>
      </c>
      <c r="L166" s="21" t="str">
        <f t="shared" si="8"/>
        <v/>
      </c>
      <c r="M166" s="21" cm="1">
        <f t="array" ref="M166">IFERROR(EXP(
 (IF(C166&gt;0,LN(C166),"") - AVERAGE(IF($C$2:$C$1000&gt;0,LN($C$2:$C$1000),"")))*Assumptions!B$2 +
 (IF(F166&gt;0,LN(F166),"") - AVERAGE(IF($F$2:$F$1000&gt;0,LN($F$2:$F$1000),"")))*Assumptions!B$3 +
 (IF(E166&gt;0,LN(E166),"") - AVERAGE(IF($E$2:$E$1000&gt;0,LN($E$2:$E$1000),"")))*Assumptions!B$4
), "")</f>
        <v>0.55185810220414866</v>
      </c>
      <c r="N166" s="21" t="str">
        <f t="shared" si="9"/>
        <v/>
      </c>
      <c r="O166" s="21" t="str">
        <f t="shared" si="10"/>
        <v/>
      </c>
    </row>
    <row r="167" spans="1:15" x14ac:dyDescent="0.35">
      <c r="A167" s="15" t="str">
        <v>EnWin Utilities Ltd.</v>
      </c>
      <c r="B167" s="17">
        <v>2023</v>
      </c>
      <c r="C167" s="19">
        <v>91478</v>
      </c>
      <c r="D167" s="19">
        <v>86018</v>
      </c>
      <c r="E167" s="19">
        <v>2079326273.51</v>
      </c>
      <c r="F167" s="19">
        <v>446400</v>
      </c>
      <c r="G167" s="19">
        <v>183.40494749159001</v>
      </c>
      <c r="H167" s="19">
        <v>27447840.690000001</v>
      </c>
      <c r="J167" s="19">
        <f t="shared" si="11"/>
        <v>149657.03524033132</v>
      </c>
      <c r="K167" s="21" cm="1">
        <f t="array" ref="K167">IFERROR(EXP(LN(J167) - AVERAGE(IF(ISNUMBER(J:J), LN(J:J)))), "")</f>
        <v>3.0175801949927226</v>
      </c>
      <c r="L167" s="21">
        <f t="shared" si="8"/>
        <v>4.8337071632746031E-2</v>
      </c>
      <c r="M167" s="21" cm="1">
        <f t="array" ref="M167">IFERROR(EXP(
 (IF(C167&gt;0,LN(C167),"") - AVERAGE(IF($C$2:$C$1000&gt;0,LN($C$2:$C$1000),"")))*Assumptions!B$2 +
 (IF(F167&gt;0,LN(F167),"") - AVERAGE(IF($F$2:$F$1000&gt;0,LN($F$2:$F$1000),"")))*Assumptions!B$3 +
 (IF(E167&gt;0,LN(E167),"") - AVERAGE(IF($E$2:$E$1000&gt;0,LN($E$2:$E$1000),"")))*Assumptions!B$4
), "")</f>
        <v>4.4267426194900041</v>
      </c>
      <c r="N167" s="21">
        <f t="shared" si="9"/>
        <v>-8.9304022881220302E-3</v>
      </c>
      <c r="O167" s="21">
        <f t="shared" si="10"/>
        <v>-5.7267473920868062E-2</v>
      </c>
    </row>
    <row r="168" spans="1:15" x14ac:dyDescent="0.35">
      <c r="A168" s="16" t="str">
        <v>EnWin Utilities Ltd.</v>
      </c>
      <c r="B168" s="18">
        <v>2022</v>
      </c>
      <c r="C168" s="20">
        <v>91128</v>
      </c>
      <c r="D168" s="20">
        <v>85620</v>
      </c>
      <c r="E168" s="20">
        <v>2111867772.0699999</v>
      </c>
      <c r="F168" s="20">
        <v>464900</v>
      </c>
      <c r="G168" s="20">
        <v>176.96369433915001</v>
      </c>
      <c r="H168" s="20">
        <v>25234156.379999999</v>
      </c>
      <c r="J168" s="20">
        <f t="shared" si="11"/>
        <v>142595.10389537227</v>
      </c>
      <c r="K168" s="22" cm="1">
        <f t="array" ref="K168">IFERROR(EXP(LN(J168) - AVERAGE(IF(ISNUMBER(J:J), LN(J:J)))), "")</f>
        <v>2.8751883312843103</v>
      </c>
      <c r="L168" s="22">
        <f t="shared" si="8"/>
        <v>-1.1943179287397854E-2</v>
      </c>
      <c r="M168" s="22" cm="1">
        <f t="array" ref="M168">IFERROR(EXP(
 (IF(C168&gt;0,LN(C168),"") - AVERAGE(IF($C$2:$C$1000&gt;0,LN($C$2:$C$1000),"")))*Assumptions!B$2 +
 (IF(F168&gt;0,LN(F168),"") - AVERAGE(IF($F$2:$F$1000&gt;0,LN($F$2:$F$1000),"")))*Assumptions!B$3 +
 (IF(E168&gt;0,LN(E168),"") - AVERAGE(IF($E$2:$E$1000&gt;0,LN($E$2:$E$1000),"")))*Assumptions!B$4
), "")</f>
        <v>4.4664522595279541</v>
      </c>
      <c r="N168" s="22">
        <f t="shared" si="9"/>
        <v>2.145952348868807E-2</v>
      </c>
      <c r="O168" s="22">
        <f t="shared" si="10"/>
        <v>3.3402702776085924E-2</v>
      </c>
    </row>
    <row r="169" spans="1:15" x14ac:dyDescent="0.35">
      <c r="A169" s="15" t="str">
        <v>EnWin Utilities Ltd.</v>
      </c>
      <c r="B169" s="17">
        <v>2021</v>
      </c>
      <c r="C169" s="19">
        <v>90556</v>
      </c>
      <c r="D169" s="19">
        <v>85083</v>
      </c>
      <c r="E169" s="19">
        <v>2074611718.26</v>
      </c>
      <c r="F169" s="19">
        <v>436400</v>
      </c>
      <c r="G169" s="19">
        <v>170.21293977665999</v>
      </c>
      <c r="H169" s="19">
        <v>24563149.039999999</v>
      </c>
      <c r="J169" s="19">
        <f t="shared" si="11"/>
        <v>144308.35324405905</v>
      </c>
      <c r="K169" s="21" cm="1">
        <f t="array" ref="K169">IFERROR(EXP(LN(J169) - AVERAGE(IF(ISNUMBER(J:J), LN(J:J)))), "")</f>
        <v>2.9097330975586035</v>
      </c>
      <c r="L169" s="21">
        <f t="shared" si="8"/>
        <v>-6.3335356843412072E-2</v>
      </c>
      <c r="M169" s="21" cm="1">
        <f t="array" ref="M169">IFERROR(EXP(
 (IF(C169&gt;0,LN(C169),"") - AVERAGE(IF($C$2:$C$1000&gt;0,LN($C$2:$C$1000),"")))*Assumptions!B$2 +
 (IF(F169&gt;0,LN(F169),"") - AVERAGE(IF($F$2:$F$1000&gt;0,LN($F$2:$F$1000),"")))*Assumptions!B$3 +
 (IF(E169&gt;0,LN(E169),"") - AVERAGE(IF($E$2:$E$1000&gt;0,LN($E$2:$E$1000),"")))*Assumptions!B$4
), "")</f>
        <v>4.3716254306738112</v>
      </c>
      <c r="N169" s="21">
        <f t="shared" si="9"/>
        <v>-1.9741268469618989E-2</v>
      </c>
      <c r="O169" s="21">
        <f t="shared" si="10"/>
        <v>4.3594088373793083E-2</v>
      </c>
    </row>
    <row r="170" spans="1:15" x14ac:dyDescent="0.35">
      <c r="A170" s="16" t="str">
        <v>EnWin Utilities Ltd.</v>
      </c>
      <c r="B170" s="18">
        <v>2020</v>
      </c>
      <c r="C170" s="20">
        <v>90104</v>
      </c>
      <c r="D170" s="20">
        <v>84866</v>
      </c>
      <c r="E170" s="20">
        <v>2144359933.29</v>
      </c>
      <c r="F170" s="20">
        <v>473200</v>
      </c>
      <c r="G170" s="20">
        <v>164.62537905455</v>
      </c>
      <c r="H170" s="20">
        <v>25310134.600000001</v>
      </c>
      <c r="J170" s="20">
        <f t="shared" si="11"/>
        <v>153743.81972790038</v>
      </c>
      <c r="K170" s="22" cm="1">
        <f t="array" ref="K170">IFERROR(EXP(LN(J170) - AVERAGE(IF(ISNUMBER(J:J), LN(J:J)))), "")</f>
        <v>3.0999832702045773</v>
      </c>
      <c r="L170" s="22">
        <f t="shared" si="8"/>
        <v>-1.9115231583418435E-2</v>
      </c>
      <c r="M170" s="22" cm="1">
        <f t="array" ref="M170">IFERROR(EXP(
 (IF(C170&gt;0,LN(C170),"") - AVERAGE(IF($C$2:$C$1000&gt;0,LN($C$2:$C$1000),"")))*Assumptions!B$2 +
 (IF(F170&gt;0,LN(F170),"") - AVERAGE(IF($F$2:$F$1000&gt;0,LN($F$2:$F$1000),"")))*Assumptions!B$3 +
 (IF(E170&gt;0,LN(E170),"") - AVERAGE(IF($E$2:$E$1000&gt;0,LN($E$2:$E$1000),"")))*Assumptions!B$4
), "")</f>
        <v>4.4587843451183602</v>
      </c>
      <c r="N170" s="22">
        <f t="shared" si="9"/>
        <v>7.0502788971584796E-3</v>
      </c>
      <c r="O170" s="22">
        <f t="shared" si="10"/>
        <v>2.6165510480576915E-2</v>
      </c>
    </row>
    <row r="171" spans="1:15" x14ac:dyDescent="0.35">
      <c r="A171" s="15" t="str">
        <v>EnWin Utilities Ltd.</v>
      </c>
      <c r="B171" s="17">
        <v>2019</v>
      </c>
      <c r="C171" s="19">
        <v>89561</v>
      </c>
      <c r="D171" s="19">
        <v>84697</v>
      </c>
      <c r="E171" s="19">
        <v>2319341970.71</v>
      </c>
      <c r="F171" s="19">
        <v>454300</v>
      </c>
      <c r="G171" s="19">
        <v>155.90963362298999</v>
      </c>
      <c r="H171" s="19">
        <v>24432744.719999999</v>
      </c>
      <c r="J171" s="19">
        <f t="shared" si="11"/>
        <v>156710.93666400108</v>
      </c>
      <c r="K171" s="21" cm="1">
        <f t="array" ref="K171">IFERROR(EXP(LN(J171) - AVERAGE(IF(ISNUMBER(J:J), LN(J:J)))), "")</f>
        <v>3.1598101489625758</v>
      </c>
      <c r="L171" s="21">
        <f t="shared" si="8"/>
        <v>-6.9813189259249953E-2</v>
      </c>
      <c r="M171" s="21" cm="1">
        <f t="array" ref="M171">IFERROR(EXP(
 (IF(C171&gt;0,LN(C171),"") - AVERAGE(IF($C$2:$C$1000&gt;0,LN($C$2:$C$1000),"")))*Assumptions!B$2 +
 (IF(F171&gt;0,LN(F171),"") - AVERAGE(IF($F$2:$F$1000&gt;0,LN($F$2:$F$1000),"")))*Assumptions!B$3 +
 (IF(E171&gt;0,LN(E171),"") - AVERAGE(IF($E$2:$E$1000&gt;0,LN($E$2:$E$1000),"")))*Assumptions!B$4
), "")</f>
        <v>4.4274592271071063</v>
      </c>
      <c r="N171" s="21">
        <f t="shared" si="9"/>
        <v>-1.8038347686136769E-2</v>
      </c>
      <c r="O171" s="21">
        <f t="shared" si="10"/>
        <v>5.1774841573113184E-2</v>
      </c>
    </row>
    <row r="172" spans="1:15" x14ac:dyDescent="0.35">
      <c r="A172" s="16" t="str">
        <v>EnWin Utilities Ltd.</v>
      </c>
      <c r="B172" s="18">
        <v>2018</v>
      </c>
      <c r="C172" s="20">
        <v>88978</v>
      </c>
      <c r="D172" s="20">
        <v>84644</v>
      </c>
      <c r="E172" s="20">
        <v>2429022729</v>
      </c>
      <c r="F172" s="20">
        <v>488900</v>
      </c>
      <c r="G172" s="20">
        <v>152.07823232390999</v>
      </c>
      <c r="H172" s="20">
        <v>25555586.07</v>
      </c>
      <c r="J172" s="20">
        <f t="shared" si="11"/>
        <v>168042.36661279306</v>
      </c>
      <c r="K172" s="22" cm="1">
        <f t="array" ref="K172">IFERROR(EXP(LN(J172) - AVERAGE(IF(ISNUMBER(J:J), LN(J:J)))), "")</f>
        <v>3.388289208029271</v>
      </c>
      <c r="L172" s="22">
        <f t="shared" si="8"/>
        <v>-6.0529796968245009E-2</v>
      </c>
      <c r="M172" s="22" cm="1">
        <f t="array" ref="M172">IFERROR(EXP(
 (IF(C172&gt;0,LN(C172),"") - AVERAGE(IF($C$2:$C$1000&gt;0,LN($C$2:$C$1000),"")))*Assumptions!B$2 +
 (IF(F172&gt;0,LN(F172),"") - AVERAGE(IF($F$2:$F$1000&gt;0,LN($F$2:$F$1000),"")))*Assumptions!B$3 +
 (IF(E172&gt;0,LN(E172),"") - AVERAGE(IF($E$2:$E$1000&gt;0,LN($E$2:$E$1000),"")))*Assumptions!B$4
), "")</f>
        <v>4.5080479344085038</v>
      </c>
      <c r="N172" s="22">
        <f t="shared" si="9"/>
        <v>1.9715293983360693E-2</v>
      </c>
      <c r="O172" s="22">
        <f t="shared" si="10"/>
        <v>8.0245090951605702E-2</v>
      </c>
    </row>
    <row r="173" spans="1:15" x14ac:dyDescent="0.35">
      <c r="A173" s="15" t="str">
        <v>EnWin Utilities Ltd.</v>
      </c>
      <c r="B173" s="17">
        <v>2017</v>
      </c>
      <c r="C173" s="19">
        <v>88422</v>
      </c>
      <c r="D173" s="19">
        <v>84757</v>
      </c>
      <c r="E173" s="19">
        <v>2357005920.04</v>
      </c>
      <c r="F173" s="19">
        <v>464200</v>
      </c>
      <c r="G173" s="19">
        <v>148.33075337124001</v>
      </c>
      <c r="H173" s="19">
        <v>26481205.32</v>
      </c>
      <c r="J173" s="19">
        <f t="shared" si="11"/>
        <v>178528.08482488614</v>
      </c>
      <c r="K173" s="21" cm="1">
        <f t="array" ref="K173">IFERROR(EXP(LN(J173) - AVERAGE(IF(ISNUMBER(J:J), LN(J:J)))), "")</f>
        <v>3.5997159248306141</v>
      </c>
      <c r="L173" s="21">
        <f t="shared" si="8"/>
        <v>7.1514957351837438E-2</v>
      </c>
      <c r="M173" s="21" cm="1">
        <f t="array" ref="M173">IFERROR(EXP(
 (IF(C173&gt;0,LN(C173),"") - AVERAGE(IF($C$2:$C$1000&gt;0,LN($C$2:$C$1000),"")))*Assumptions!B$2 +
 (IF(F173&gt;0,LN(F173),"") - AVERAGE(IF($F$2:$F$1000&gt;0,LN($F$2:$F$1000),"")))*Assumptions!B$3 +
 (IF(E173&gt;0,LN(E173),"") - AVERAGE(IF($E$2:$E$1000&gt;0,LN($E$2:$E$1000),"")))*Assumptions!B$4
), "")</f>
        <v>4.4200408376089673</v>
      </c>
      <c r="N173" s="21">
        <f t="shared" si="9"/>
        <v>-1.0840147431481206E-2</v>
      </c>
      <c r="O173" s="21">
        <f t="shared" si="10"/>
        <v>-8.2355104783318644E-2</v>
      </c>
    </row>
    <row r="174" spans="1:15" x14ac:dyDescent="0.35">
      <c r="A174" s="16" t="str">
        <v>EnWin Utilities Ltd.</v>
      </c>
      <c r="B174" s="18">
        <v>2016</v>
      </c>
      <c r="C174" s="20">
        <v>87901</v>
      </c>
      <c r="D174" s="20">
        <v>84701</v>
      </c>
      <c r="E174" s="20">
        <v>2441417269.6100001</v>
      </c>
      <c r="F174" s="20">
        <v>486400</v>
      </c>
      <c r="G174" s="20">
        <v>145.76238821064999</v>
      </c>
      <c r="H174" s="20">
        <v>24226655.850000001</v>
      </c>
      <c r="J174" s="20">
        <f t="shared" si="11"/>
        <v>166206.49639047217</v>
      </c>
      <c r="K174" s="22" cm="1">
        <f t="array" ref="K174">IFERROR(EXP(LN(J174) - AVERAGE(IF(ISNUMBER(J:J), LN(J:J)))), "")</f>
        <v>3.3512719998869627</v>
      </c>
      <c r="L174" s="22">
        <f t="shared" si="8"/>
        <v>3.410742839102987E-2</v>
      </c>
      <c r="M174" s="22" cm="1">
        <f t="array" ref="M174">IFERROR(EXP(
 (IF(C174&gt;0,LN(C174),"") - AVERAGE(IF($C$2:$C$1000&gt;0,LN($C$2:$C$1000),"")))*Assumptions!B$2 +
 (IF(F174&gt;0,LN(F174),"") - AVERAGE(IF($F$2:$F$1000&gt;0,LN($F$2:$F$1000),"")))*Assumptions!B$3 +
 (IF(E174&gt;0,LN(E174),"") - AVERAGE(IF($E$2:$E$1000&gt;0,LN($E$2:$E$1000),"")))*Assumptions!B$4
), "")</f>
        <v>4.468215369713695</v>
      </c>
      <c r="N174" s="22">
        <f t="shared" si="9"/>
        <v>1.9325103286653933E-2</v>
      </c>
      <c r="O174" s="22">
        <f t="shared" si="10"/>
        <v>-1.4782325104375937E-2</v>
      </c>
    </row>
    <row r="175" spans="1:15" x14ac:dyDescent="0.35">
      <c r="A175" s="15" t="str">
        <v>EnWin Utilities Ltd.</v>
      </c>
      <c r="B175" s="17">
        <v>2015</v>
      </c>
      <c r="C175" s="19">
        <v>87212</v>
      </c>
      <c r="D175" s="19">
        <v>84254</v>
      </c>
      <c r="E175" s="19">
        <v>2385047665.52</v>
      </c>
      <c r="F175" s="19">
        <v>463400</v>
      </c>
      <c r="G175" s="19">
        <v>144.12497400078001</v>
      </c>
      <c r="H175" s="19">
        <v>23151256.609999999</v>
      </c>
      <c r="J175" s="19">
        <f t="shared" si="11"/>
        <v>160633.20580286594</v>
      </c>
      <c r="K175" s="21" cm="1">
        <f t="array" ref="K175">IFERROR(EXP(LN(J175) - AVERAGE(IF(ISNUMBER(J:J), LN(J:J)))), "")</f>
        <v>3.2388960512982927</v>
      </c>
      <c r="L175" s="21">
        <f t="shared" si="8"/>
        <v>-6.4043621430318609E-3</v>
      </c>
      <c r="M175" s="21" cm="1">
        <f t="array" ref="M175">IFERROR(EXP(
 (IF(C175&gt;0,LN(C175),"") - AVERAGE(IF($C$2:$C$1000&gt;0,LN($C$2:$C$1000),"")))*Assumptions!B$2 +
 (IF(F175&gt;0,LN(F175),"") - AVERAGE(IF($F$2:$F$1000&gt;0,LN($F$2:$F$1000),"")))*Assumptions!B$3 +
 (IF(E175&gt;0,LN(E175),"") - AVERAGE(IF($E$2:$E$1000&gt;0,LN($E$2:$E$1000),"")))*Assumptions!B$4
), "")</f>
        <v>4.3826956464267726</v>
      </c>
      <c r="N175" s="21">
        <f t="shared" si="9"/>
        <v>8.1771775724666096E-3</v>
      </c>
      <c r="O175" s="21">
        <f t="shared" si="10"/>
        <v>1.458153971549847E-2</v>
      </c>
    </row>
    <row r="176" spans="1:15" x14ac:dyDescent="0.35">
      <c r="A176" s="16" t="str">
        <v>EnWin Utilities Ltd.</v>
      </c>
      <c r="B176" s="18">
        <v>2014</v>
      </c>
      <c r="C176" s="20">
        <v>86662</v>
      </c>
      <c r="D176" s="20">
        <v>83426</v>
      </c>
      <c r="E176" s="20">
        <v>2451211786.2199998</v>
      </c>
      <c r="F176" s="20">
        <v>451500</v>
      </c>
      <c r="G176" s="20">
        <v>140.86618228623001</v>
      </c>
      <c r="H176" s="20">
        <v>22773168.030000001</v>
      </c>
      <c r="J176" s="20">
        <f t="shared" si="11"/>
        <v>161665.26032292514</v>
      </c>
      <c r="K176" s="22" cm="1">
        <f t="array" ref="K176">IFERROR(EXP(LN(J176) - AVERAGE(IF(ISNUMBER(J:J), LN(J:J)))), "")</f>
        <v>3.2597056796253687</v>
      </c>
      <c r="L176" s="22">
        <f t="shared" si="8"/>
        <v>3.6781433905570537E-2</v>
      </c>
      <c r="M176" s="22" cm="1">
        <f t="array" ref="M176">IFERROR(EXP(
 (IF(C176&gt;0,LN(C176),"") - AVERAGE(IF($C$2:$C$1000&gt;0,LN($C$2:$C$1000),"")))*Assumptions!B$2 +
 (IF(F176&gt;0,LN(F176),"") - AVERAGE(IF($F$2:$F$1000&gt;0,LN($F$2:$F$1000),"")))*Assumptions!B$3 +
 (IF(E176&gt;0,LN(E176),"") - AVERAGE(IF($E$2:$E$1000&gt;0,LN($E$2:$E$1000),"")))*Assumptions!B$4
), "")</f>
        <v>4.3470036944763448</v>
      </c>
      <c r="N176" s="22">
        <f t="shared" si="9"/>
        <v>-1.5356666503925753E-2</v>
      </c>
      <c r="O176" s="22">
        <f t="shared" si="10"/>
        <v>-5.2138100409496291E-2</v>
      </c>
    </row>
    <row r="177" spans="1:15" x14ac:dyDescent="0.35">
      <c r="A177" s="15" t="str">
        <v>EnWin Utilities Ltd.</v>
      </c>
      <c r="B177" s="17">
        <v>2013</v>
      </c>
      <c r="C177" s="19">
        <v>86018</v>
      </c>
      <c r="D177" s="19">
        <v>82132</v>
      </c>
      <c r="E177" s="19">
        <v>2436129364</v>
      </c>
      <c r="F177" s="19">
        <v>491100</v>
      </c>
      <c r="G177" s="19">
        <v>138.05009392690999</v>
      </c>
      <c r="H177" s="19">
        <v>21511933.100000001</v>
      </c>
      <c r="J177" s="19">
        <f t="shared" si="11"/>
        <v>155827.00806700936</v>
      </c>
      <c r="K177" s="21" cm="1">
        <f t="array" ref="K177">IFERROR(EXP(LN(J177) - AVERAGE(IF(ISNUMBER(J:J), LN(J:J)))), "")</f>
        <v>3.1419872285513417</v>
      </c>
      <c r="L177" s="21" t="str">
        <f t="shared" si="8"/>
        <v/>
      </c>
      <c r="M177" s="21" cm="1">
        <f t="array" ref="M177">IFERROR(EXP(
 (IF(C177&gt;0,LN(C177),"") - AVERAGE(IF($C$2:$C$1000&gt;0,LN($C$2:$C$1000),"")))*Assumptions!B$2 +
 (IF(F177&gt;0,LN(F177),"") - AVERAGE(IF($F$2:$F$1000&gt;0,LN($F$2:$F$1000),"")))*Assumptions!B$3 +
 (IF(E177&gt;0,LN(E177),"") - AVERAGE(IF($E$2:$E$1000&gt;0,LN($E$2:$E$1000),"")))*Assumptions!B$4
), "")</f>
        <v>4.4142743852693567</v>
      </c>
      <c r="N177" s="21" t="str">
        <f t="shared" si="9"/>
        <v/>
      </c>
      <c r="O177" s="21" t="str">
        <f t="shared" si="10"/>
        <v/>
      </c>
    </row>
    <row r="178" spans="1:15" x14ac:dyDescent="0.35">
      <c r="A178" s="16" t="str">
        <v xml:space="preserve">Energy+ Inc. </v>
      </c>
      <c r="B178" s="18">
        <v>2023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J178" s="20" t="str">
        <f t="shared" si="11"/>
        <v/>
      </c>
      <c r="K178" s="22" t="str" cm="1">
        <f t="array" ref="K178">IFERROR(EXP(LN(J178) - AVERAGE(IF(ISNUMBER(J:J), LN(J:J)))), "")</f>
        <v/>
      </c>
      <c r="L178" s="22" t="str">
        <f t="shared" si="8"/>
        <v/>
      </c>
      <c r="M178" s="22" t="str" cm="1">
        <f t="array" ref="M178">IFERROR(EXP(
 (IF(C178&gt;0,LN(C178),"") - AVERAGE(IF($C$2:$C$1000&gt;0,LN($C$2:$C$1000),"")))*Assumptions!B$2 +
 (IF(F178&gt;0,LN(F178),"") - AVERAGE(IF($F$2:$F$1000&gt;0,LN($F$2:$F$1000),"")))*Assumptions!B$3 +
 (IF(E178&gt;0,LN(E178),"") - AVERAGE(IF($E$2:$E$1000&gt;0,LN($E$2:$E$1000),"")))*Assumptions!B$4
), "")</f>
        <v/>
      </c>
      <c r="N178" s="22" t="str">
        <f t="shared" si="9"/>
        <v/>
      </c>
      <c r="O178" s="22" t="str">
        <f t="shared" si="10"/>
        <v/>
      </c>
    </row>
    <row r="179" spans="1:15" x14ac:dyDescent="0.35">
      <c r="A179" s="15" t="str">
        <v xml:space="preserve">Energy+ Inc. </v>
      </c>
      <c r="B179" s="17">
        <v>2022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J179" s="19" t="str">
        <f t="shared" si="11"/>
        <v/>
      </c>
      <c r="K179" s="21" t="str" cm="1">
        <f t="array" ref="K179">IFERROR(EXP(LN(J179) - AVERAGE(IF(ISNUMBER(J:J), LN(J:J)))), "")</f>
        <v/>
      </c>
      <c r="L179" s="21" t="str">
        <f t="shared" si="8"/>
        <v/>
      </c>
      <c r="M179" s="21" t="str" cm="1">
        <f t="array" ref="M179">IFERROR(EXP(
 (IF(C179&gt;0,LN(C179),"") - AVERAGE(IF($C$2:$C$1000&gt;0,LN($C$2:$C$1000),"")))*Assumptions!B$2 +
 (IF(F179&gt;0,LN(F179),"") - AVERAGE(IF($F$2:$F$1000&gt;0,LN($F$2:$F$1000),"")))*Assumptions!B$3 +
 (IF(E179&gt;0,LN(E179),"") - AVERAGE(IF($E$2:$E$1000&gt;0,LN($E$2:$E$1000),"")))*Assumptions!B$4
), "")</f>
        <v/>
      </c>
      <c r="N179" s="21" t="str">
        <f t="shared" si="9"/>
        <v/>
      </c>
      <c r="O179" s="21" t="str">
        <f t="shared" si="10"/>
        <v/>
      </c>
    </row>
    <row r="180" spans="1:15" x14ac:dyDescent="0.35">
      <c r="A180" s="16" t="str">
        <v xml:space="preserve">Energy+ Inc. </v>
      </c>
      <c r="B180" s="18">
        <v>2021</v>
      </c>
      <c r="C180" s="20">
        <v>68201</v>
      </c>
      <c r="D180" s="20">
        <v>61327</v>
      </c>
      <c r="E180" s="20">
        <v>1738799853.78</v>
      </c>
      <c r="F180" s="20">
        <v>336960</v>
      </c>
      <c r="G180" s="20">
        <v>155.19057903122001</v>
      </c>
      <c r="H180" s="20">
        <v>20470293.100000001</v>
      </c>
      <c r="J180" s="20">
        <f t="shared" si="11"/>
        <v>131904.22529373996</v>
      </c>
      <c r="K180" s="22" cm="1">
        <f t="array" ref="K180">IFERROR(EXP(LN(J180) - AVERAGE(IF(ISNUMBER(J:J), LN(J:J)))), "")</f>
        <v>2.6596249033201587</v>
      </c>
      <c r="L180" s="22">
        <f t="shared" si="8"/>
        <v>6.2372000000642913E-2</v>
      </c>
      <c r="M180" s="22" cm="1">
        <f t="array" ref="M180">IFERROR(EXP(
 (IF(C180&gt;0,LN(C180),"") - AVERAGE(IF($C$2:$C$1000&gt;0,LN($C$2:$C$1000),"")))*Assumptions!B$2 +
 (IF(F180&gt;0,LN(F180),"") - AVERAGE(IF($F$2:$F$1000&gt;0,LN($F$2:$F$1000),"")))*Assumptions!B$3 +
 (IF(E180&gt;0,LN(E180),"") - AVERAGE(IF($E$2:$E$1000&gt;0,LN($E$2:$E$1000),"")))*Assumptions!B$4
), "")</f>
        <v>3.3448709930407823</v>
      </c>
      <c r="N180" s="22">
        <f t="shared" si="9"/>
        <v>9.6492955995788332E-3</v>
      </c>
      <c r="O180" s="22">
        <f t="shared" si="10"/>
        <v>-5.272270440106408E-2</v>
      </c>
    </row>
    <row r="181" spans="1:15" x14ac:dyDescent="0.35">
      <c r="A181" s="15" t="str">
        <v xml:space="preserve">Energy+ Inc. </v>
      </c>
      <c r="B181" s="17">
        <v>2020</v>
      </c>
      <c r="C181" s="19">
        <v>67311</v>
      </c>
      <c r="D181" s="19">
        <v>60557</v>
      </c>
      <c r="E181" s="19">
        <v>1698604749.01</v>
      </c>
      <c r="F181" s="19">
        <v>338528</v>
      </c>
      <c r="G181" s="19">
        <v>150.09615562855001</v>
      </c>
      <c r="H181" s="19">
        <v>18601178.530000001</v>
      </c>
      <c r="J181" s="19">
        <f t="shared" si="11"/>
        <v>123928.41410297816</v>
      </c>
      <c r="K181" s="21" cm="1">
        <f t="array" ref="K181">IFERROR(EXP(LN(J181) - AVERAGE(IF(ISNUMBER(J:J), LN(J:J)))), "")</f>
        <v>2.4988062030860263</v>
      </c>
      <c r="L181" s="21">
        <f t="shared" si="8"/>
        <v>-4.1446050102011966E-2</v>
      </c>
      <c r="M181" s="21" cm="1">
        <f t="array" ref="M181">IFERROR(EXP(
 (IF(C181&gt;0,LN(C181),"") - AVERAGE(IF($C$2:$C$1000&gt;0,LN($C$2:$C$1000),"")))*Assumptions!B$2 +
 (IF(F181&gt;0,LN(F181),"") - AVERAGE(IF($F$2:$F$1000&gt;0,LN($F$2:$F$1000),"")))*Assumptions!B$3 +
 (IF(E181&gt;0,LN(E181),"") - AVERAGE(IF($E$2:$E$1000&gt;0,LN($E$2:$E$1000),"")))*Assumptions!B$4
), "")</f>
        <v>3.3127505630727021</v>
      </c>
      <c r="N181" s="21">
        <f t="shared" si="9"/>
        <v>3.4241432502623015E-2</v>
      </c>
      <c r="O181" s="21">
        <f t="shared" si="10"/>
        <v>7.5687482604634981E-2</v>
      </c>
    </row>
    <row r="182" spans="1:15" x14ac:dyDescent="0.35">
      <c r="A182" s="15" t="str">
        <v xml:space="preserve">Energy+ Inc. </v>
      </c>
      <c r="B182" s="17">
        <v>2019</v>
      </c>
      <c r="C182" s="19">
        <v>66529</v>
      </c>
      <c r="D182" s="19">
        <v>49297</v>
      </c>
      <c r="E182" s="19">
        <v>1723381576.3599999</v>
      </c>
      <c r="F182" s="19">
        <v>302619</v>
      </c>
      <c r="G182" s="19">
        <v>142.14962945970001</v>
      </c>
      <c r="H182" s="19">
        <v>18361849.140000001</v>
      </c>
      <c r="J182" s="19">
        <f t="shared" si="11"/>
        <v>129172.68381065784</v>
      </c>
      <c r="K182" s="21" cm="1">
        <f t="array" ref="K182">IFERROR(EXP(LN(J182) - AVERAGE(IF(ISNUMBER(J:J), LN(J:J)))), "")</f>
        <v>2.6045480038752866</v>
      </c>
      <c r="L182" s="21">
        <f t="shared" si="8"/>
        <v>1.3074292588225234E-2</v>
      </c>
      <c r="M182" s="21" cm="1">
        <f t="array" ref="M182">IFERROR(EXP(
 (IF(C182&gt;0,LN(C182),"") - AVERAGE(IF($C$2:$C$1000&gt;0,LN($C$2:$C$1000),"")))*Assumptions!B$2 +
 (IF(F182&gt;0,LN(F182),"") - AVERAGE(IF($F$2:$F$1000&gt;0,LN($F$2:$F$1000),"")))*Assumptions!B$3 +
 (IF(E182&gt;0,LN(E182),"") - AVERAGE(IF($E$2:$E$1000&gt;0,LN($E$2:$E$1000),"")))*Assumptions!B$4
), "")</f>
        <v>3.2012373201932092</v>
      </c>
      <c r="N182" s="21">
        <f t="shared" si="9"/>
        <v>-9.4590380048409362E-3</v>
      </c>
      <c r="O182" s="21">
        <f t="shared" si="10"/>
        <v>-2.253333059306617E-2</v>
      </c>
    </row>
    <row r="183" spans="1:15" x14ac:dyDescent="0.35">
      <c r="A183" s="16" t="str">
        <v xml:space="preserve">Energy+ Inc. </v>
      </c>
      <c r="B183" s="18">
        <v>2018</v>
      </c>
      <c r="C183" s="20">
        <v>65404</v>
      </c>
      <c r="D183" s="20">
        <v>49297</v>
      </c>
      <c r="E183" s="20">
        <v>1693068324</v>
      </c>
      <c r="F183" s="20">
        <v>331153</v>
      </c>
      <c r="G183" s="20">
        <v>138.6563733836</v>
      </c>
      <c r="H183" s="20">
        <v>17677971.390000001</v>
      </c>
      <c r="J183" s="20">
        <f t="shared" si="11"/>
        <v>127494.83459438955</v>
      </c>
      <c r="K183" s="22" cm="1">
        <f t="array" ref="K183">IFERROR(EXP(LN(J183) - AVERAGE(IF(ISNUMBER(J:J), LN(J:J)))), "")</f>
        <v>2.570717021208385</v>
      </c>
      <c r="L183" s="22">
        <f t="shared" si="8"/>
        <v>-5.6300829237123651E-3</v>
      </c>
      <c r="M183" s="22" cm="1">
        <f t="array" ref="M183">IFERROR(EXP(
 (IF(C183&gt;0,LN(C183),"") - AVERAGE(IF($C$2:$C$1000&gt;0,LN($C$2:$C$1000),"")))*Assumptions!B$2 +
 (IF(F183&gt;0,LN(F183),"") - AVERAGE(IF($F$2:$F$1000&gt;0,LN($F$2:$F$1000),"")))*Assumptions!B$3 +
 (IF(E183&gt;0,LN(E183),"") - AVERAGE(IF($E$2:$E$1000&gt;0,LN($E$2:$E$1000),"")))*Assumptions!B$4
), "")</f>
        <v>3.2316616110826044</v>
      </c>
      <c r="N183" s="22">
        <f t="shared" si="9"/>
        <v>3.0011832986983178E-2</v>
      </c>
      <c r="O183" s="22">
        <f t="shared" si="10"/>
        <v>3.5641915910695543E-2</v>
      </c>
    </row>
    <row r="184" spans="1:15" x14ac:dyDescent="0.35">
      <c r="A184" s="15" t="str">
        <v xml:space="preserve">Energy+ Inc. </v>
      </c>
      <c r="B184" s="17">
        <v>2017</v>
      </c>
      <c r="C184" s="19">
        <v>64726</v>
      </c>
      <c r="D184" s="19">
        <v>48944</v>
      </c>
      <c r="E184" s="19">
        <v>1632222561.6700001</v>
      </c>
      <c r="F184" s="19">
        <v>305718</v>
      </c>
      <c r="G184" s="19">
        <v>135.23963297987001</v>
      </c>
      <c r="H184" s="19">
        <v>17339704.309999999</v>
      </c>
      <c r="J184" s="19">
        <f t="shared" si="11"/>
        <v>128214.66553803025</v>
      </c>
      <c r="K184" s="21" cm="1">
        <f t="array" ref="K184">IFERROR(EXP(LN(J184) - AVERAGE(IF(ISNUMBER(J:J), LN(J:J)))), "")</f>
        <v>2.5852311908615873</v>
      </c>
      <c r="L184" s="21" t="str">
        <f t="shared" si="8"/>
        <v/>
      </c>
      <c r="M184" s="21" cm="1">
        <f t="array" ref="M184">IFERROR(EXP(
 (IF(C184&gt;0,LN(C184),"") - AVERAGE(IF($C$2:$C$1000&gt;0,LN($C$2:$C$1000),"")))*Assumptions!B$2 +
 (IF(F184&gt;0,LN(F184),"") - AVERAGE(IF($F$2:$F$1000&gt;0,LN($F$2:$F$1000),"")))*Assumptions!B$3 +
 (IF(E184&gt;0,LN(E184),"") - AVERAGE(IF($E$2:$E$1000&gt;0,LN($E$2:$E$1000),"")))*Assumptions!B$4
), "")</f>
        <v>3.1361144665940688</v>
      </c>
      <c r="N184" s="21" t="str">
        <f t="shared" si="9"/>
        <v/>
      </c>
      <c r="O184" s="21" t="str">
        <f t="shared" si="10"/>
        <v/>
      </c>
    </row>
    <row r="185" spans="1:15" x14ac:dyDescent="0.35">
      <c r="A185" s="16" t="str">
        <v xml:space="preserve">Energy+ Inc. </v>
      </c>
      <c r="B185" s="18">
        <v>2016</v>
      </c>
      <c r="C185" s="20">
        <v>0</v>
      </c>
      <c r="D185" s="20">
        <v>0</v>
      </c>
      <c r="E185" s="20">
        <v>0</v>
      </c>
      <c r="F185" s="20">
        <v>0</v>
      </c>
      <c r="G185" s="20">
        <v>0</v>
      </c>
      <c r="H185" s="20">
        <v>0</v>
      </c>
      <c r="J185" s="20" t="str">
        <f t="shared" si="11"/>
        <v/>
      </c>
      <c r="K185" s="22" t="str" cm="1">
        <f t="array" ref="K185">IFERROR(EXP(LN(J185) - AVERAGE(IF(ISNUMBER(J:J), LN(J:J)))), "")</f>
        <v/>
      </c>
      <c r="L185" s="22" t="str">
        <f t="shared" si="8"/>
        <v/>
      </c>
      <c r="M185" s="22" t="str" cm="1">
        <f t="array" ref="M185">IFERROR(EXP(
 (IF(C185&gt;0,LN(C185),"") - AVERAGE(IF($C$2:$C$1000&gt;0,LN($C$2:$C$1000),"")))*Assumptions!B$2 +
 (IF(F185&gt;0,LN(F185),"") - AVERAGE(IF($F$2:$F$1000&gt;0,LN($F$2:$F$1000),"")))*Assumptions!B$3 +
 (IF(E185&gt;0,LN(E185),"") - AVERAGE(IF($E$2:$E$1000&gt;0,LN($E$2:$E$1000),"")))*Assumptions!B$4
), "")</f>
        <v/>
      </c>
      <c r="N185" s="22" t="str">
        <f t="shared" si="9"/>
        <v/>
      </c>
      <c r="O185" s="22" t="str">
        <f t="shared" si="10"/>
        <v/>
      </c>
    </row>
    <row r="186" spans="1:15" x14ac:dyDescent="0.35">
      <c r="A186" s="15" t="str">
        <v xml:space="preserve">Energy+ Inc. </v>
      </c>
      <c r="B186" s="17">
        <v>2015</v>
      </c>
      <c r="C186" s="19">
        <v>0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J186" s="19" t="str">
        <f t="shared" si="11"/>
        <v/>
      </c>
      <c r="K186" s="21" t="str" cm="1">
        <f t="array" ref="K186">IFERROR(EXP(LN(J186) - AVERAGE(IF(ISNUMBER(J:J), LN(J:J)))), "")</f>
        <v/>
      </c>
      <c r="L186" s="21" t="str">
        <f t="shared" si="8"/>
        <v/>
      </c>
      <c r="M186" s="21" t="str" cm="1">
        <f t="array" ref="M186">IFERROR(EXP(
 (IF(C186&gt;0,LN(C186),"") - AVERAGE(IF($C$2:$C$1000&gt;0,LN($C$2:$C$1000),"")))*Assumptions!B$2 +
 (IF(F186&gt;0,LN(F186),"") - AVERAGE(IF($F$2:$F$1000&gt;0,LN($F$2:$F$1000),"")))*Assumptions!B$3 +
 (IF(E186&gt;0,LN(E186),"") - AVERAGE(IF($E$2:$E$1000&gt;0,LN($E$2:$E$1000),"")))*Assumptions!B$4
), "")</f>
        <v/>
      </c>
      <c r="N186" s="21" t="str">
        <f t="shared" si="9"/>
        <v/>
      </c>
      <c r="O186" s="21" t="str">
        <f t="shared" si="10"/>
        <v/>
      </c>
    </row>
    <row r="187" spans="1:15" x14ac:dyDescent="0.35">
      <c r="A187" s="16" t="str">
        <v xml:space="preserve">Energy+ Inc. </v>
      </c>
      <c r="B187" s="18">
        <v>2014</v>
      </c>
      <c r="C187" s="20">
        <v>0</v>
      </c>
      <c r="D187" s="20">
        <v>0</v>
      </c>
      <c r="E187" s="20">
        <v>0</v>
      </c>
      <c r="F187" s="20">
        <v>0</v>
      </c>
      <c r="G187" s="20">
        <v>0</v>
      </c>
      <c r="H187" s="20">
        <v>0</v>
      </c>
      <c r="J187" s="20" t="str">
        <f t="shared" si="11"/>
        <v/>
      </c>
      <c r="K187" s="22" t="str" cm="1">
        <f t="array" ref="K187">IFERROR(EXP(LN(J187) - AVERAGE(IF(ISNUMBER(J:J), LN(J:J)))), "")</f>
        <v/>
      </c>
      <c r="L187" s="22" t="str">
        <f t="shared" si="8"/>
        <v/>
      </c>
      <c r="M187" s="22" t="str" cm="1">
        <f t="array" ref="M187">IFERROR(EXP(
 (IF(C187&gt;0,LN(C187),"") - AVERAGE(IF($C$2:$C$1000&gt;0,LN($C$2:$C$1000),"")))*Assumptions!B$2 +
 (IF(F187&gt;0,LN(F187),"") - AVERAGE(IF($F$2:$F$1000&gt;0,LN($F$2:$F$1000),"")))*Assumptions!B$3 +
 (IF(E187&gt;0,LN(E187),"") - AVERAGE(IF($E$2:$E$1000&gt;0,LN($E$2:$E$1000),"")))*Assumptions!B$4
), "")</f>
        <v/>
      </c>
      <c r="N187" s="22" t="str">
        <f t="shared" si="9"/>
        <v/>
      </c>
      <c r="O187" s="22" t="str">
        <f t="shared" si="10"/>
        <v/>
      </c>
    </row>
    <row r="188" spans="1:15" x14ac:dyDescent="0.35">
      <c r="A188" s="15" t="str">
        <v xml:space="preserve">Energy+ Inc. </v>
      </c>
      <c r="B188" s="17">
        <v>2013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J188" s="19" t="str">
        <f t="shared" si="11"/>
        <v/>
      </c>
      <c r="K188" s="21" t="str" cm="1">
        <f t="array" ref="K188">IFERROR(EXP(LN(J188) - AVERAGE(IF(ISNUMBER(J:J), LN(J:J)))), "")</f>
        <v/>
      </c>
      <c r="L188" s="21" t="str">
        <f t="shared" si="8"/>
        <v/>
      </c>
      <c r="M188" s="21" t="str" cm="1">
        <f t="array" ref="M188">IFERROR(EXP(
 (IF(C188&gt;0,LN(C188),"") - AVERAGE(IF($C$2:$C$1000&gt;0,LN($C$2:$C$1000),"")))*Assumptions!B$2 +
 (IF(F188&gt;0,LN(F188),"") - AVERAGE(IF($F$2:$F$1000&gt;0,LN($F$2:$F$1000),"")))*Assumptions!B$3 +
 (IF(E188&gt;0,LN(E188),"") - AVERAGE(IF($E$2:$E$1000&gt;0,LN($E$2:$E$1000),"")))*Assumptions!B$4
), "")</f>
        <v/>
      </c>
      <c r="N188" s="21" t="str">
        <f t="shared" si="9"/>
        <v/>
      </c>
      <c r="O188" s="21" t="str">
        <f t="shared" si="10"/>
        <v/>
      </c>
    </row>
    <row r="189" spans="1:15" x14ac:dyDescent="0.35">
      <c r="A189" s="16" t="str">
        <v>Enersource Hydro Mississauga Inc.</v>
      </c>
      <c r="B189" s="18">
        <v>2023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J189" s="20" t="str">
        <f t="shared" si="11"/>
        <v/>
      </c>
      <c r="K189" s="22" t="str" cm="1">
        <f t="array" ref="K189">IFERROR(EXP(LN(J189) - AVERAGE(IF(ISNUMBER(J:J), LN(J:J)))), "")</f>
        <v/>
      </c>
      <c r="L189" s="22" t="str">
        <f t="shared" si="8"/>
        <v/>
      </c>
      <c r="M189" s="22" t="str" cm="1">
        <f t="array" ref="M189">IFERROR(EXP(
 (IF(C189&gt;0,LN(C189),"") - AVERAGE(IF($C$2:$C$1000&gt;0,LN($C$2:$C$1000),"")))*Assumptions!B$2 +
 (IF(F189&gt;0,LN(F189),"") - AVERAGE(IF($F$2:$F$1000&gt;0,LN($F$2:$F$1000),"")))*Assumptions!B$3 +
 (IF(E189&gt;0,LN(E189),"") - AVERAGE(IF($E$2:$E$1000&gt;0,LN($E$2:$E$1000),"")))*Assumptions!B$4
), "")</f>
        <v/>
      </c>
      <c r="N189" s="22" t="str">
        <f t="shared" si="9"/>
        <v/>
      </c>
      <c r="O189" s="22" t="str">
        <f t="shared" si="10"/>
        <v/>
      </c>
    </row>
    <row r="190" spans="1:15" x14ac:dyDescent="0.35">
      <c r="A190" s="15" t="str">
        <v>Enersource Hydro Mississauga Inc.</v>
      </c>
      <c r="B190" s="17">
        <v>2022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J190" s="19" t="str">
        <f t="shared" si="11"/>
        <v/>
      </c>
      <c r="K190" s="21" t="str" cm="1">
        <f t="array" ref="K190">IFERROR(EXP(LN(J190) - AVERAGE(IF(ISNUMBER(J:J), LN(J:J)))), "")</f>
        <v/>
      </c>
      <c r="L190" s="21" t="str">
        <f t="shared" si="8"/>
        <v/>
      </c>
      <c r="M190" s="21" t="str" cm="1">
        <f t="array" ref="M190">IFERROR(EXP(
 (IF(C190&gt;0,LN(C190),"") - AVERAGE(IF($C$2:$C$1000&gt;0,LN($C$2:$C$1000),"")))*Assumptions!B$2 +
 (IF(F190&gt;0,LN(F190),"") - AVERAGE(IF($F$2:$F$1000&gt;0,LN($F$2:$F$1000),"")))*Assumptions!B$3 +
 (IF(E190&gt;0,LN(E190),"") - AVERAGE(IF($E$2:$E$1000&gt;0,LN($E$2:$E$1000),"")))*Assumptions!B$4
), "")</f>
        <v/>
      </c>
      <c r="N190" s="21" t="str">
        <f t="shared" si="9"/>
        <v/>
      </c>
      <c r="O190" s="21" t="str">
        <f t="shared" si="10"/>
        <v/>
      </c>
    </row>
    <row r="191" spans="1:15" x14ac:dyDescent="0.35">
      <c r="A191" s="16" t="str">
        <v>Enersource Hydro Mississauga Inc.</v>
      </c>
      <c r="B191" s="18">
        <v>2021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J191" s="20" t="str">
        <f t="shared" si="11"/>
        <v/>
      </c>
      <c r="K191" s="22" t="str" cm="1">
        <f t="array" ref="K191">IFERROR(EXP(LN(J191) - AVERAGE(IF(ISNUMBER(J:J), LN(J:J)))), "")</f>
        <v/>
      </c>
      <c r="L191" s="22" t="str">
        <f t="shared" si="8"/>
        <v/>
      </c>
      <c r="M191" s="22" t="str" cm="1">
        <f t="array" ref="M191">IFERROR(EXP(
 (IF(C191&gt;0,LN(C191),"") - AVERAGE(IF($C$2:$C$1000&gt;0,LN($C$2:$C$1000),"")))*Assumptions!B$2 +
 (IF(F191&gt;0,LN(F191),"") - AVERAGE(IF($F$2:$F$1000&gt;0,LN($F$2:$F$1000),"")))*Assumptions!B$3 +
 (IF(E191&gt;0,LN(E191),"") - AVERAGE(IF($E$2:$E$1000&gt;0,LN($E$2:$E$1000),"")))*Assumptions!B$4
), "")</f>
        <v/>
      </c>
      <c r="N191" s="22" t="str">
        <f t="shared" si="9"/>
        <v/>
      </c>
      <c r="O191" s="22" t="str">
        <f t="shared" si="10"/>
        <v/>
      </c>
    </row>
    <row r="192" spans="1:15" x14ac:dyDescent="0.35">
      <c r="A192" s="15" t="str">
        <v>Enersource Hydro Mississauga Inc.</v>
      </c>
      <c r="B192" s="17">
        <v>2020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J192" s="19" t="str">
        <f t="shared" si="11"/>
        <v/>
      </c>
      <c r="K192" s="21" t="str" cm="1">
        <f t="array" ref="K192">IFERROR(EXP(LN(J192) - AVERAGE(IF(ISNUMBER(J:J), LN(J:J)))), "")</f>
        <v/>
      </c>
      <c r="L192" s="21" t="str">
        <f t="shared" si="8"/>
        <v/>
      </c>
      <c r="M192" s="21" t="str" cm="1">
        <f t="array" ref="M192">IFERROR(EXP(
 (IF(C192&gt;0,LN(C192),"") - AVERAGE(IF($C$2:$C$1000&gt;0,LN($C$2:$C$1000),"")))*Assumptions!B$2 +
 (IF(F192&gt;0,LN(F192),"") - AVERAGE(IF($F$2:$F$1000&gt;0,LN($F$2:$F$1000),"")))*Assumptions!B$3 +
 (IF(E192&gt;0,LN(E192),"") - AVERAGE(IF($E$2:$E$1000&gt;0,LN($E$2:$E$1000),"")))*Assumptions!B$4
), "")</f>
        <v/>
      </c>
      <c r="N192" s="21" t="str">
        <f t="shared" si="9"/>
        <v/>
      </c>
      <c r="O192" s="21" t="str">
        <f t="shared" si="10"/>
        <v/>
      </c>
    </row>
    <row r="193" spans="1:15" x14ac:dyDescent="0.35">
      <c r="A193" s="16" t="str">
        <v>Enersource Hydro Mississauga Inc.</v>
      </c>
      <c r="B193" s="18">
        <v>2019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J193" s="20" t="str">
        <f t="shared" si="11"/>
        <v/>
      </c>
      <c r="K193" s="22" t="str" cm="1">
        <f t="array" ref="K193">IFERROR(EXP(LN(J193) - AVERAGE(IF(ISNUMBER(J:J), LN(J:J)))), "")</f>
        <v/>
      </c>
      <c r="L193" s="22" t="str">
        <f t="shared" si="8"/>
        <v/>
      </c>
      <c r="M193" s="22" t="str" cm="1">
        <f t="array" ref="M193">IFERROR(EXP(
 (IF(C193&gt;0,LN(C193),"") - AVERAGE(IF($C$2:$C$1000&gt;0,LN($C$2:$C$1000),"")))*Assumptions!B$2 +
 (IF(F193&gt;0,LN(F193),"") - AVERAGE(IF($F$2:$F$1000&gt;0,LN($F$2:$F$1000),"")))*Assumptions!B$3 +
 (IF(E193&gt;0,LN(E193),"") - AVERAGE(IF($E$2:$E$1000&gt;0,LN($E$2:$E$1000),"")))*Assumptions!B$4
), "")</f>
        <v/>
      </c>
      <c r="N193" s="22" t="str">
        <f t="shared" si="9"/>
        <v/>
      </c>
      <c r="O193" s="22" t="str">
        <f t="shared" si="10"/>
        <v/>
      </c>
    </row>
    <row r="194" spans="1:15" x14ac:dyDescent="0.35">
      <c r="A194" s="15" t="str">
        <v>Enersource Hydro Mississauga Inc.</v>
      </c>
      <c r="B194" s="17">
        <v>2018</v>
      </c>
      <c r="C194" s="19">
        <v>0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J194" s="19" t="str">
        <f t="shared" si="11"/>
        <v/>
      </c>
      <c r="K194" s="21" t="str" cm="1">
        <f t="array" ref="K194">IFERROR(EXP(LN(J194) - AVERAGE(IF(ISNUMBER(J:J), LN(J:J)))), "")</f>
        <v/>
      </c>
      <c r="L194" s="21" t="str">
        <f t="shared" ref="L194:L257" si="12">IFERROR(IF(A195=A194, LN(K194) - LN(K195), NA()), "")</f>
        <v/>
      </c>
      <c r="M194" s="21" t="str" cm="1">
        <f t="array" ref="M194">IFERROR(EXP(
 (IF(C194&gt;0,LN(C194),"") - AVERAGE(IF($C$2:$C$1000&gt;0,LN($C$2:$C$1000),"")))*Assumptions!B$2 +
 (IF(F194&gt;0,LN(F194),"") - AVERAGE(IF($F$2:$F$1000&gt;0,LN($F$2:$F$1000),"")))*Assumptions!B$3 +
 (IF(E194&gt;0,LN(E194),"") - AVERAGE(IF($E$2:$E$1000&gt;0,LN($E$2:$E$1000),"")))*Assumptions!B$4
), "")</f>
        <v/>
      </c>
      <c r="N194" s="21" t="str">
        <f t="shared" ref="N194:N257" si="13">IFERROR(IF(A195=A194, LN(M194) - LN(M195), ""), "")</f>
        <v/>
      </c>
      <c r="O194" s="21" t="str">
        <f t="shared" ref="O194:O257" si="14">IFERROR(N194-L194, "")</f>
        <v/>
      </c>
    </row>
    <row r="195" spans="1:15" x14ac:dyDescent="0.35">
      <c r="A195" s="16" t="str">
        <v>Enersource Hydro Mississauga Inc.</v>
      </c>
      <c r="B195" s="18">
        <v>2017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J195" s="20" t="str">
        <f t="shared" ref="J195:J258" si="15">IFERROR(IF(H195/G195 = 0, "", H195/G195), "")</f>
        <v/>
      </c>
      <c r="K195" s="22" t="str" cm="1">
        <f t="array" ref="K195">IFERROR(EXP(LN(J195) - AVERAGE(IF(ISNUMBER(J:J), LN(J:J)))), "")</f>
        <v/>
      </c>
      <c r="L195" s="22" t="str">
        <f t="shared" si="12"/>
        <v/>
      </c>
      <c r="M195" s="22" t="str" cm="1">
        <f t="array" ref="M195">IFERROR(EXP(
 (IF(C195&gt;0,LN(C195),"") - AVERAGE(IF($C$2:$C$1000&gt;0,LN($C$2:$C$1000),"")))*Assumptions!B$2 +
 (IF(F195&gt;0,LN(F195),"") - AVERAGE(IF($F$2:$F$1000&gt;0,LN($F$2:$F$1000),"")))*Assumptions!B$3 +
 (IF(E195&gt;0,LN(E195),"") - AVERAGE(IF($E$2:$E$1000&gt;0,LN($E$2:$E$1000),"")))*Assumptions!B$4
), "")</f>
        <v/>
      </c>
      <c r="N195" s="22" t="str">
        <f t="shared" si="13"/>
        <v/>
      </c>
      <c r="O195" s="22" t="str">
        <f t="shared" si="14"/>
        <v/>
      </c>
    </row>
    <row r="196" spans="1:15" x14ac:dyDescent="0.35">
      <c r="A196" s="15" t="str">
        <v>Enersource Hydro Mississauga Inc.</v>
      </c>
      <c r="B196" s="17">
        <v>2016</v>
      </c>
      <c r="C196" s="19">
        <v>204728</v>
      </c>
      <c r="D196" s="19">
        <v>182596</v>
      </c>
      <c r="E196" s="19">
        <v>7300596773.4700003</v>
      </c>
      <c r="F196" s="19">
        <v>1455239</v>
      </c>
      <c r="G196" s="19">
        <v>142.40989423223999</v>
      </c>
      <c r="H196" s="19">
        <v>60562293.409999996</v>
      </c>
      <c r="J196" s="19">
        <f t="shared" si="15"/>
        <v>425267.45586395764</v>
      </c>
      <c r="K196" s="21" cm="1">
        <f t="array" ref="K196">IFERROR(EXP(LN(J196) - AVERAGE(IF(ISNUMBER(J:J), LN(J:J)))), "")</f>
        <v>8.5747967032036154</v>
      </c>
      <c r="L196" s="21">
        <f t="shared" si="12"/>
        <v>3.0898300001659607E-2</v>
      </c>
      <c r="M196" s="21" cm="1">
        <f t="array" ref="M196">IFERROR(EXP(
 (IF(C196&gt;0,LN(C196),"") - AVERAGE(IF($C$2:$C$1000&gt;0,LN($C$2:$C$1000),"")))*Assumptions!B$2 +
 (IF(F196&gt;0,LN(F196),"") - AVERAGE(IF($F$2:$F$1000&gt;0,LN($F$2:$F$1000),"")))*Assumptions!B$3 +
 (IF(E196&gt;0,LN(E196),"") - AVERAGE(IF($E$2:$E$1000&gt;0,LN($E$2:$E$1000),"")))*Assumptions!B$4
), "")</f>
        <v>11.325497984785544</v>
      </c>
      <c r="N196" s="21">
        <f t="shared" si="13"/>
        <v>1.6830438060407626E-2</v>
      </c>
      <c r="O196" s="21">
        <f t="shared" si="14"/>
        <v>-1.406786194125198E-2</v>
      </c>
    </row>
    <row r="197" spans="1:15" x14ac:dyDescent="0.35">
      <c r="A197" s="15" t="str">
        <v>Enersource Hydro Mississauga Inc.</v>
      </c>
      <c r="B197" s="17">
        <v>2015</v>
      </c>
      <c r="C197" s="19">
        <v>203466</v>
      </c>
      <c r="D197" s="19">
        <v>178140</v>
      </c>
      <c r="E197" s="19">
        <v>7167845112.6199999</v>
      </c>
      <c r="F197" s="19">
        <v>1391623</v>
      </c>
      <c r="G197" s="19">
        <v>140.81014008918001</v>
      </c>
      <c r="H197" s="19">
        <v>58060011.619999997</v>
      </c>
      <c r="J197" s="19">
        <f t="shared" si="15"/>
        <v>412328.3421437444</v>
      </c>
      <c r="K197" s="21" cm="1">
        <f t="array" ref="K197">IFERROR(EXP(LN(J197) - AVERAGE(IF(ISNUMBER(J:J), LN(J:J)))), "")</f>
        <v>8.3139014286168109</v>
      </c>
      <c r="L197" s="21">
        <f t="shared" si="12"/>
        <v>0.12089089842060829</v>
      </c>
      <c r="M197" s="21" cm="1">
        <f t="array" ref="M197">IFERROR(EXP(
 (IF(C197&gt;0,LN(C197),"") - AVERAGE(IF($C$2:$C$1000&gt;0,LN($C$2:$C$1000),"")))*Assumptions!B$2 +
 (IF(F197&gt;0,LN(F197),"") - AVERAGE(IF($F$2:$F$1000&gt;0,LN($F$2:$F$1000),"")))*Assumptions!B$3 +
 (IF(E197&gt;0,LN(E197),"") - AVERAGE(IF($E$2:$E$1000&gt;0,LN($E$2:$E$1000),"")))*Assumptions!B$4
), "")</f>
        <v>11.136479982148488</v>
      </c>
      <c r="N197" s="21">
        <f t="shared" si="13"/>
        <v>1.2623925155677007E-2</v>
      </c>
      <c r="O197" s="21">
        <f t="shared" si="14"/>
        <v>-0.10826697326493129</v>
      </c>
    </row>
    <row r="198" spans="1:15" x14ac:dyDescent="0.35">
      <c r="A198" s="16" t="str">
        <v>Enersource Hydro Mississauga Inc.</v>
      </c>
      <c r="B198" s="18">
        <v>2014</v>
      </c>
      <c r="C198" s="20">
        <v>201359</v>
      </c>
      <c r="D198" s="20">
        <v>176871</v>
      </c>
      <c r="E198" s="20">
        <v>7309571018</v>
      </c>
      <c r="F198" s="20">
        <v>1350195</v>
      </c>
      <c r="G198" s="20">
        <v>137.62629966854001</v>
      </c>
      <c r="H198" s="20">
        <v>50285453.479999997</v>
      </c>
      <c r="J198" s="20">
        <f t="shared" si="15"/>
        <v>365376.77465068654</v>
      </c>
      <c r="K198" s="22" cm="1">
        <f t="array" ref="K198">IFERROR(EXP(LN(J198) - AVERAGE(IF(ISNUMBER(J:J), LN(J:J)))), "")</f>
        <v>7.3672027320711031</v>
      </c>
      <c r="L198" s="22">
        <f t="shared" si="12"/>
        <v>-7.2406629743639428E-2</v>
      </c>
      <c r="M198" s="22" cm="1">
        <f t="array" ref="M198">IFERROR(EXP(
 (IF(C198&gt;0,LN(C198),"") - AVERAGE(IF($C$2:$C$1000&gt;0,LN($C$2:$C$1000),"")))*Assumptions!B$2 +
 (IF(F198&gt;0,LN(F198),"") - AVERAGE(IF($F$2:$F$1000&gt;0,LN($F$2:$F$1000),"")))*Assumptions!B$3 +
 (IF(E198&gt;0,LN(E198),"") - AVERAGE(IF($E$2:$E$1000&gt;0,LN($E$2:$E$1000),"")))*Assumptions!B$4
), "")</f>
        <v>10.996777544200546</v>
      </c>
      <c r="N198" s="22">
        <f t="shared" si="13"/>
        <v>-2.877074793602663E-2</v>
      </c>
      <c r="O198" s="22">
        <f t="shared" si="14"/>
        <v>4.3635881807612797E-2</v>
      </c>
    </row>
    <row r="199" spans="1:15" x14ac:dyDescent="0.35">
      <c r="A199" s="15" t="str">
        <v>Enersource Hydro Mississauga Inc.</v>
      </c>
      <c r="B199" s="17">
        <v>2013</v>
      </c>
      <c r="C199" s="19">
        <v>199871</v>
      </c>
      <c r="D199" s="19">
        <v>173862</v>
      </c>
      <c r="E199" s="19">
        <v>7389255673</v>
      </c>
      <c r="F199" s="19">
        <v>1540527</v>
      </c>
      <c r="G199" s="19">
        <v>134.87498055033001</v>
      </c>
      <c r="H199" s="19">
        <v>52980753.740000002</v>
      </c>
      <c r="J199" s="19">
        <f t="shared" si="15"/>
        <v>392813.80077923113</v>
      </c>
      <c r="K199" s="21" cm="1">
        <f t="array" ref="K199">IFERROR(EXP(LN(J199) - AVERAGE(IF(ISNUMBER(J:J), LN(J:J)))), "")</f>
        <v>7.9204238120025545</v>
      </c>
      <c r="L199" s="21" t="str">
        <f t="shared" si="12"/>
        <v/>
      </c>
      <c r="M199" s="21" cm="1">
        <f t="array" ref="M199">IFERROR(EXP(
 (IF(C199&gt;0,LN(C199),"") - AVERAGE(IF($C$2:$C$1000&gt;0,LN($C$2:$C$1000),"")))*Assumptions!B$2 +
 (IF(F199&gt;0,LN(F199),"") - AVERAGE(IF($F$2:$F$1000&gt;0,LN($F$2:$F$1000),"")))*Assumptions!B$3 +
 (IF(E199&gt;0,LN(E199),"") - AVERAGE(IF($E$2:$E$1000&gt;0,LN($E$2:$E$1000),"")))*Assumptions!B$4
), "")</f>
        <v>11.317758347077591</v>
      </c>
      <c r="N199" s="21" t="str">
        <f t="shared" si="13"/>
        <v/>
      </c>
      <c r="O199" s="21" t="str">
        <f t="shared" si="14"/>
        <v/>
      </c>
    </row>
    <row r="200" spans="1:15" x14ac:dyDescent="0.35">
      <c r="A200" s="16" t="str">
        <v>Enersource Hydro Mississausage Inc.</v>
      </c>
      <c r="B200" s="18">
        <v>2023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J200" s="20" t="str">
        <f t="shared" si="15"/>
        <v/>
      </c>
      <c r="K200" s="22" t="str" cm="1">
        <f t="array" ref="K200">IFERROR(EXP(LN(J200) - AVERAGE(IF(ISNUMBER(J:J), LN(J:J)))), "")</f>
        <v/>
      </c>
      <c r="L200" s="22" t="str">
        <f t="shared" si="12"/>
        <v/>
      </c>
      <c r="M200" s="22" t="str" cm="1">
        <f t="array" ref="M200">IFERROR(EXP(
 (IF(C200&gt;0,LN(C200),"") - AVERAGE(IF($C$2:$C$1000&gt;0,LN($C$2:$C$1000),"")))*Assumptions!B$2 +
 (IF(F200&gt;0,LN(F200),"") - AVERAGE(IF($F$2:$F$1000&gt;0,LN($F$2:$F$1000),"")))*Assumptions!B$3 +
 (IF(E200&gt;0,LN(E200),"") - AVERAGE(IF($E$2:$E$1000&gt;0,LN($E$2:$E$1000),"")))*Assumptions!B$4
), "")</f>
        <v/>
      </c>
      <c r="N200" s="22" t="str">
        <f t="shared" si="13"/>
        <v/>
      </c>
      <c r="O200" s="22" t="str">
        <f t="shared" si="14"/>
        <v/>
      </c>
    </row>
    <row r="201" spans="1:15" x14ac:dyDescent="0.35">
      <c r="A201" s="15" t="str">
        <v>Enersource Hydro Mississausage Inc.</v>
      </c>
      <c r="B201" s="17">
        <v>2022</v>
      </c>
      <c r="C201" s="19">
        <v>0</v>
      </c>
      <c r="D201" s="19">
        <v>0</v>
      </c>
      <c r="E201" s="19">
        <v>0</v>
      </c>
      <c r="F201" s="19">
        <v>0</v>
      </c>
      <c r="G201" s="19">
        <v>0</v>
      </c>
      <c r="H201" s="19">
        <v>0</v>
      </c>
      <c r="J201" s="19" t="str">
        <f t="shared" si="15"/>
        <v/>
      </c>
      <c r="K201" s="21" t="str" cm="1">
        <f t="array" ref="K201">IFERROR(EXP(LN(J201) - AVERAGE(IF(ISNUMBER(J:J), LN(J:J)))), "")</f>
        <v/>
      </c>
      <c r="L201" s="21" t="str">
        <f t="shared" si="12"/>
        <v/>
      </c>
      <c r="M201" s="21" t="str" cm="1">
        <f t="array" ref="M201">IFERROR(EXP(
 (IF(C201&gt;0,LN(C201),"") - AVERAGE(IF($C$2:$C$1000&gt;0,LN($C$2:$C$1000),"")))*Assumptions!B$2 +
 (IF(F201&gt;0,LN(F201),"") - AVERAGE(IF($F$2:$F$1000&gt;0,LN($F$2:$F$1000),"")))*Assumptions!B$3 +
 (IF(E201&gt;0,LN(E201),"") - AVERAGE(IF($E$2:$E$1000&gt;0,LN($E$2:$E$1000),"")))*Assumptions!B$4
), "")</f>
        <v/>
      </c>
      <c r="N201" s="21" t="str">
        <f t="shared" si="13"/>
        <v/>
      </c>
      <c r="O201" s="21" t="str">
        <f t="shared" si="14"/>
        <v/>
      </c>
    </row>
    <row r="202" spans="1:15" x14ac:dyDescent="0.35">
      <c r="A202" s="16" t="str">
        <v>Enersource Hydro Mississausage Inc.</v>
      </c>
      <c r="B202" s="18">
        <v>2021</v>
      </c>
      <c r="C202" s="20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J202" s="20" t="str">
        <f t="shared" si="15"/>
        <v/>
      </c>
      <c r="K202" s="22" t="str" cm="1">
        <f t="array" ref="K202">IFERROR(EXP(LN(J202) - AVERAGE(IF(ISNUMBER(J:J), LN(J:J)))), "")</f>
        <v/>
      </c>
      <c r="L202" s="22" t="str">
        <f t="shared" si="12"/>
        <v/>
      </c>
      <c r="M202" s="22" t="str" cm="1">
        <f t="array" ref="M202">IFERROR(EXP(
 (IF(C202&gt;0,LN(C202),"") - AVERAGE(IF($C$2:$C$1000&gt;0,LN($C$2:$C$1000),"")))*Assumptions!B$2 +
 (IF(F202&gt;0,LN(F202),"") - AVERAGE(IF($F$2:$F$1000&gt;0,LN($F$2:$F$1000),"")))*Assumptions!B$3 +
 (IF(E202&gt;0,LN(E202),"") - AVERAGE(IF($E$2:$E$1000&gt;0,LN($E$2:$E$1000),"")))*Assumptions!B$4
), "")</f>
        <v/>
      </c>
      <c r="N202" s="22" t="str">
        <f t="shared" si="13"/>
        <v/>
      </c>
      <c r="O202" s="22" t="str">
        <f t="shared" si="14"/>
        <v/>
      </c>
    </row>
    <row r="203" spans="1:15" x14ac:dyDescent="0.35">
      <c r="A203" s="15" t="str">
        <v>Enersource Hydro Mississausage Inc.</v>
      </c>
      <c r="B203" s="17">
        <v>2020</v>
      </c>
      <c r="C203" s="19">
        <v>0</v>
      </c>
      <c r="D203" s="19">
        <v>192960</v>
      </c>
      <c r="E203" s="19">
        <v>0</v>
      </c>
      <c r="F203" s="19">
        <v>0</v>
      </c>
      <c r="G203" s="19">
        <v>0</v>
      </c>
      <c r="H203" s="19">
        <v>0</v>
      </c>
      <c r="J203" s="19" t="str">
        <f t="shared" si="15"/>
        <v/>
      </c>
      <c r="K203" s="21" t="str" cm="1">
        <f t="array" ref="K203">IFERROR(EXP(LN(J203) - AVERAGE(IF(ISNUMBER(J:J), LN(J:J)))), "")</f>
        <v/>
      </c>
      <c r="L203" s="21" t="str">
        <f t="shared" si="12"/>
        <v/>
      </c>
      <c r="M203" s="21" t="str" cm="1">
        <f t="array" ref="M203">IFERROR(EXP(
 (IF(C203&gt;0,LN(C203),"") - AVERAGE(IF($C$2:$C$1000&gt;0,LN($C$2:$C$1000),"")))*Assumptions!B$2 +
 (IF(F203&gt;0,LN(F203),"") - AVERAGE(IF($F$2:$F$1000&gt;0,LN($F$2:$F$1000),"")))*Assumptions!B$3 +
 (IF(E203&gt;0,LN(E203),"") - AVERAGE(IF($E$2:$E$1000&gt;0,LN($E$2:$E$1000),"")))*Assumptions!B$4
), "")</f>
        <v/>
      </c>
      <c r="N203" s="21" t="str">
        <f t="shared" si="13"/>
        <v/>
      </c>
      <c r="O203" s="21" t="str">
        <f t="shared" si="14"/>
        <v/>
      </c>
    </row>
    <row r="204" spans="1:15" x14ac:dyDescent="0.35">
      <c r="A204" s="16" t="str">
        <v>Enersource Hydro Mississausage Inc.</v>
      </c>
      <c r="B204" s="18">
        <v>2019</v>
      </c>
      <c r="C204" s="20">
        <v>0</v>
      </c>
      <c r="D204" s="20">
        <v>0</v>
      </c>
      <c r="E204" s="20">
        <v>0</v>
      </c>
      <c r="F204" s="20">
        <v>0</v>
      </c>
      <c r="G204" s="20">
        <v>0</v>
      </c>
      <c r="H204" s="20">
        <v>0</v>
      </c>
      <c r="J204" s="20" t="str">
        <f t="shared" si="15"/>
        <v/>
      </c>
      <c r="K204" s="22" t="str" cm="1">
        <f t="array" ref="K204">IFERROR(EXP(LN(J204) - AVERAGE(IF(ISNUMBER(J:J), LN(J:J)))), "")</f>
        <v/>
      </c>
      <c r="L204" s="22" t="str">
        <f t="shared" si="12"/>
        <v/>
      </c>
      <c r="M204" s="22" t="str" cm="1">
        <f t="array" ref="M204">IFERROR(EXP(
 (IF(C204&gt;0,LN(C204),"") - AVERAGE(IF($C$2:$C$1000&gt;0,LN($C$2:$C$1000),"")))*Assumptions!B$2 +
 (IF(F204&gt;0,LN(F204),"") - AVERAGE(IF($F$2:$F$1000&gt;0,LN($F$2:$F$1000),"")))*Assumptions!B$3 +
 (IF(E204&gt;0,LN(E204),"") - AVERAGE(IF($E$2:$E$1000&gt;0,LN($E$2:$E$1000),"")))*Assumptions!B$4
), "")</f>
        <v/>
      </c>
      <c r="N204" s="22" t="str">
        <f t="shared" si="13"/>
        <v/>
      </c>
      <c r="O204" s="22" t="str">
        <f t="shared" si="14"/>
        <v/>
      </c>
    </row>
    <row r="205" spans="1:15" x14ac:dyDescent="0.35">
      <c r="A205" s="15" t="str">
        <v>Enersource Hydro Mississausage Inc.</v>
      </c>
      <c r="B205" s="17">
        <v>2018</v>
      </c>
      <c r="C205" s="19">
        <v>0</v>
      </c>
      <c r="D205" s="19">
        <v>186929</v>
      </c>
      <c r="E205" s="19">
        <v>0</v>
      </c>
      <c r="F205" s="19">
        <v>0</v>
      </c>
      <c r="G205" s="19">
        <v>0</v>
      </c>
      <c r="H205" s="19">
        <v>0</v>
      </c>
      <c r="J205" s="19" t="str">
        <f t="shared" si="15"/>
        <v/>
      </c>
      <c r="K205" s="21" t="str" cm="1">
        <f t="array" ref="K205">IFERROR(EXP(LN(J205) - AVERAGE(IF(ISNUMBER(J:J), LN(J:J)))), "")</f>
        <v/>
      </c>
      <c r="L205" s="21" t="str">
        <f t="shared" si="12"/>
        <v/>
      </c>
      <c r="M205" s="21" t="str" cm="1">
        <f t="array" ref="M205">IFERROR(EXP(
 (IF(C205&gt;0,LN(C205),"") - AVERAGE(IF($C$2:$C$1000&gt;0,LN($C$2:$C$1000),"")))*Assumptions!B$2 +
 (IF(F205&gt;0,LN(F205),"") - AVERAGE(IF($F$2:$F$1000&gt;0,LN($F$2:$F$1000),"")))*Assumptions!B$3 +
 (IF(E205&gt;0,LN(E205),"") - AVERAGE(IF($E$2:$E$1000&gt;0,LN($E$2:$E$1000),"")))*Assumptions!B$4
), "")</f>
        <v/>
      </c>
      <c r="N205" s="21" t="str">
        <f t="shared" si="13"/>
        <v/>
      </c>
      <c r="O205" s="21" t="str">
        <f t="shared" si="14"/>
        <v/>
      </c>
    </row>
    <row r="206" spans="1:15" x14ac:dyDescent="0.35">
      <c r="A206" s="16" t="str">
        <v>Enersource Hydro Mississausage Inc.</v>
      </c>
      <c r="B206" s="18">
        <v>2017</v>
      </c>
      <c r="C206" s="20">
        <v>64726</v>
      </c>
      <c r="D206" s="20">
        <v>183715</v>
      </c>
      <c r="E206" s="20">
        <v>1632222561.6700001</v>
      </c>
      <c r="F206" s="20">
        <v>0</v>
      </c>
      <c r="G206" s="20">
        <v>144.91918771568001</v>
      </c>
      <c r="H206" s="20">
        <v>0</v>
      </c>
      <c r="J206" s="20" t="str">
        <f t="shared" si="15"/>
        <v/>
      </c>
      <c r="K206" s="22" t="str" cm="1">
        <f t="array" ref="K206">IFERROR(EXP(LN(J206) - AVERAGE(IF(ISNUMBER(J:J), LN(J:J)))), "")</f>
        <v/>
      </c>
      <c r="L206" s="22" t="str">
        <f t="shared" si="12"/>
        <v/>
      </c>
      <c r="M206" s="22" t="str" cm="1">
        <f t="array" ref="M206">IFERROR(EXP(
 (IF(C206&gt;0,LN(C206),"") - AVERAGE(IF($C$2:$C$1000&gt;0,LN($C$2:$C$1000),"")))*Assumptions!B$2 +
 (IF(F206&gt;0,LN(F206),"") - AVERAGE(IF($F$2:$F$1000&gt;0,LN($F$2:$F$1000),"")))*Assumptions!B$3 +
 (IF(E206&gt;0,LN(E206),"") - AVERAGE(IF($E$2:$E$1000&gt;0,LN($E$2:$E$1000),"")))*Assumptions!B$4
), "")</f>
        <v/>
      </c>
      <c r="N206" s="22" t="str">
        <f t="shared" si="13"/>
        <v/>
      </c>
      <c r="O206" s="22" t="str">
        <f t="shared" si="14"/>
        <v/>
      </c>
    </row>
    <row r="207" spans="1:15" x14ac:dyDescent="0.35">
      <c r="A207" s="15" t="str">
        <v>Enersource Hydro Mississausage Inc.</v>
      </c>
      <c r="B207" s="17">
        <v>2016</v>
      </c>
      <c r="C207" s="19">
        <v>0</v>
      </c>
      <c r="D207" s="19">
        <v>0</v>
      </c>
      <c r="E207" s="19">
        <v>0</v>
      </c>
      <c r="F207" s="19">
        <v>0</v>
      </c>
      <c r="G207" s="19">
        <v>0</v>
      </c>
      <c r="H207" s="19">
        <v>0</v>
      </c>
      <c r="J207" s="19" t="str">
        <f t="shared" si="15"/>
        <v/>
      </c>
      <c r="K207" s="21" t="str" cm="1">
        <f t="array" ref="K207">IFERROR(EXP(LN(J207) - AVERAGE(IF(ISNUMBER(J:J), LN(J:J)))), "")</f>
        <v/>
      </c>
      <c r="L207" s="21" t="str">
        <f t="shared" si="12"/>
        <v/>
      </c>
      <c r="M207" s="21" t="str" cm="1">
        <f t="array" ref="M207">IFERROR(EXP(
 (IF(C207&gt;0,LN(C207),"") - AVERAGE(IF($C$2:$C$1000&gt;0,LN($C$2:$C$1000),"")))*Assumptions!B$2 +
 (IF(F207&gt;0,LN(F207),"") - AVERAGE(IF($F$2:$F$1000&gt;0,LN($F$2:$F$1000),"")))*Assumptions!B$3 +
 (IF(E207&gt;0,LN(E207),"") - AVERAGE(IF($E$2:$E$1000&gt;0,LN($E$2:$E$1000),"")))*Assumptions!B$4
), "")</f>
        <v/>
      </c>
      <c r="N207" s="21" t="str">
        <f t="shared" si="13"/>
        <v/>
      </c>
      <c r="O207" s="21" t="str">
        <f t="shared" si="14"/>
        <v/>
      </c>
    </row>
    <row r="208" spans="1:15" x14ac:dyDescent="0.35">
      <c r="A208" s="16" t="str">
        <v>Enersource Hydro Mississausage Inc.</v>
      </c>
      <c r="B208" s="18">
        <v>2015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J208" s="20" t="str">
        <f t="shared" si="15"/>
        <v/>
      </c>
      <c r="K208" s="22" t="str" cm="1">
        <f t="array" ref="K208">IFERROR(EXP(LN(J208) - AVERAGE(IF(ISNUMBER(J:J), LN(J:J)))), "")</f>
        <v/>
      </c>
      <c r="L208" s="22" t="str">
        <f t="shared" si="12"/>
        <v/>
      </c>
      <c r="M208" s="22" t="str" cm="1">
        <f t="array" ref="M208">IFERROR(EXP(
 (IF(C208&gt;0,LN(C208),"") - AVERAGE(IF($C$2:$C$1000&gt;0,LN($C$2:$C$1000),"")))*Assumptions!B$2 +
 (IF(F208&gt;0,LN(F208),"") - AVERAGE(IF($F$2:$F$1000&gt;0,LN($F$2:$F$1000),"")))*Assumptions!B$3 +
 (IF(E208&gt;0,LN(E208),"") - AVERAGE(IF($E$2:$E$1000&gt;0,LN($E$2:$E$1000),"")))*Assumptions!B$4
), "")</f>
        <v/>
      </c>
      <c r="N208" s="22" t="str">
        <f t="shared" si="13"/>
        <v/>
      </c>
      <c r="O208" s="22" t="str">
        <f t="shared" si="14"/>
        <v/>
      </c>
    </row>
    <row r="209" spans="1:15" x14ac:dyDescent="0.35">
      <c r="A209" s="15" t="str">
        <v>Enersource Hydro Mississausage Inc.</v>
      </c>
      <c r="B209" s="17">
        <v>2014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J209" s="19" t="str">
        <f t="shared" si="15"/>
        <v/>
      </c>
      <c r="K209" s="21" t="str" cm="1">
        <f t="array" ref="K209">IFERROR(EXP(LN(J209) - AVERAGE(IF(ISNUMBER(J:J), LN(J:J)))), "")</f>
        <v/>
      </c>
      <c r="L209" s="21" t="str">
        <f t="shared" si="12"/>
        <v/>
      </c>
      <c r="M209" s="21" t="str" cm="1">
        <f t="array" ref="M209">IFERROR(EXP(
 (IF(C209&gt;0,LN(C209),"") - AVERAGE(IF($C$2:$C$1000&gt;0,LN($C$2:$C$1000),"")))*Assumptions!B$2 +
 (IF(F209&gt;0,LN(F209),"") - AVERAGE(IF($F$2:$F$1000&gt;0,LN($F$2:$F$1000),"")))*Assumptions!B$3 +
 (IF(E209&gt;0,LN(E209),"") - AVERAGE(IF($E$2:$E$1000&gt;0,LN($E$2:$E$1000),"")))*Assumptions!B$4
), "")</f>
        <v/>
      </c>
      <c r="N209" s="21" t="str">
        <f t="shared" si="13"/>
        <v/>
      </c>
      <c r="O209" s="21" t="str">
        <f t="shared" si="14"/>
        <v/>
      </c>
    </row>
    <row r="210" spans="1:15" x14ac:dyDescent="0.35">
      <c r="A210" s="16" t="str">
        <v>Enersource Hydro Mississausage Inc.</v>
      </c>
      <c r="B210" s="18">
        <v>2013</v>
      </c>
      <c r="C210" s="20">
        <v>0</v>
      </c>
      <c r="D210" s="20">
        <v>0</v>
      </c>
      <c r="E210" s="20">
        <v>0</v>
      </c>
      <c r="F210" s="20">
        <v>0</v>
      </c>
      <c r="G210" s="20">
        <v>0</v>
      </c>
      <c r="H210" s="20">
        <v>0</v>
      </c>
      <c r="J210" s="20" t="str">
        <f t="shared" si="15"/>
        <v/>
      </c>
      <c r="K210" s="22" t="str" cm="1">
        <f t="array" ref="K210">IFERROR(EXP(LN(J210) - AVERAGE(IF(ISNUMBER(J:J), LN(J:J)))), "")</f>
        <v/>
      </c>
      <c r="L210" s="22" t="str">
        <f t="shared" si="12"/>
        <v/>
      </c>
      <c r="M210" s="22" t="str" cm="1">
        <f t="array" ref="M210">IFERROR(EXP(
 (IF(C210&gt;0,LN(C210),"") - AVERAGE(IF($C$2:$C$1000&gt;0,LN($C$2:$C$1000),"")))*Assumptions!B$2 +
 (IF(F210&gt;0,LN(F210),"") - AVERAGE(IF($F$2:$F$1000&gt;0,LN($F$2:$F$1000),"")))*Assumptions!B$3 +
 (IF(E210&gt;0,LN(E210),"") - AVERAGE(IF($E$2:$E$1000&gt;0,LN($E$2:$E$1000),"")))*Assumptions!B$4
), "")</f>
        <v/>
      </c>
      <c r="N210" s="22" t="str">
        <f t="shared" si="13"/>
        <v/>
      </c>
      <c r="O210" s="22" t="str">
        <f t="shared" si="14"/>
        <v/>
      </c>
    </row>
    <row r="211" spans="1:15" x14ac:dyDescent="0.35">
      <c r="A211" s="15" t="str">
        <v>Entegrus Power Lines Inc.</v>
      </c>
      <c r="B211" s="17">
        <v>2023</v>
      </c>
      <c r="C211" s="19">
        <v>62913</v>
      </c>
      <c r="D211" s="19">
        <v>57155</v>
      </c>
      <c r="E211" s="19">
        <v>1216684917</v>
      </c>
      <c r="F211" s="19">
        <v>248285</v>
      </c>
      <c r="G211" s="19">
        <v>156.06790785353999</v>
      </c>
      <c r="H211" s="19">
        <v>16182654.039999999</v>
      </c>
      <c r="J211" s="19">
        <f t="shared" si="15"/>
        <v>103689.82491382156</v>
      </c>
      <c r="K211" s="21" cm="1">
        <f t="array" ref="K211">IFERROR(EXP(LN(J211) - AVERAGE(IF(ISNUMBER(J:J), LN(J:J)))), "")</f>
        <v>2.0907293905678643</v>
      </c>
      <c r="L211" s="21">
        <f t="shared" si="12"/>
        <v>1.6391961736420879E-2</v>
      </c>
      <c r="M211" s="21" cm="1">
        <f t="array" ref="M211">IFERROR(EXP(
 (IF(C211&gt;0,LN(C211),"") - AVERAGE(IF($C$2:$C$1000&gt;0,LN($C$2:$C$1000),"")))*Assumptions!B$2 +
 (IF(F211&gt;0,LN(F211),"") - AVERAGE(IF($F$2:$F$1000&gt;0,LN($F$2:$F$1000),"")))*Assumptions!B$3 +
 (IF(E211&gt;0,LN(E211),"") - AVERAGE(IF($E$2:$E$1000&gt;0,LN($E$2:$E$1000),"")))*Assumptions!B$4
), "")</f>
        <v>2.8466095292133757</v>
      </c>
      <c r="N211" s="21">
        <f t="shared" si="13"/>
        <v>2.8277183110323456E-3</v>
      </c>
      <c r="O211" s="21">
        <f t="shared" si="14"/>
        <v>-1.3564243425388534E-2</v>
      </c>
    </row>
    <row r="212" spans="1:15" x14ac:dyDescent="0.35">
      <c r="A212" s="15" t="str">
        <v>Entegrus Power Lines Inc.</v>
      </c>
      <c r="B212" s="17">
        <v>2022</v>
      </c>
      <c r="C212" s="19">
        <v>62443</v>
      </c>
      <c r="D212" s="19">
        <v>56795</v>
      </c>
      <c r="E212" s="19">
        <v>1241635413.01</v>
      </c>
      <c r="F212" s="19">
        <v>248595</v>
      </c>
      <c r="G212" s="19">
        <v>150.58674217505001</v>
      </c>
      <c r="H212" s="19">
        <v>15360450.050000001</v>
      </c>
      <c r="J212" s="19">
        <f t="shared" si="15"/>
        <v>102004.00000781078</v>
      </c>
      <c r="K212" s="21" cm="1">
        <f t="array" ref="K212">IFERROR(EXP(LN(J212) - AVERAGE(IF(ISNUMBER(J:J), LN(J:J)))), "")</f>
        <v>2.0567375916495281</v>
      </c>
      <c r="L212" s="21">
        <f t="shared" si="12"/>
        <v>9.2785939305116583E-2</v>
      </c>
      <c r="M212" s="21" cm="1">
        <f t="array" ref="M212">IFERROR(EXP(
 (IF(C212&gt;0,LN(C212),"") - AVERAGE(IF($C$2:$C$1000&gt;0,LN($C$2:$C$1000),"")))*Assumptions!B$2 +
 (IF(F212&gt;0,LN(F212),"") - AVERAGE(IF($F$2:$F$1000&gt;0,LN($F$2:$F$1000),"")))*Assumptions!B$3 +
 (IF(E212&gt;0,LN(E212),"") - AVERAGE(IF($E$2:$E$1000&gt;0,LN($E$2:$E$1000),"")))*Assumptions!B$4
), "")</f>
        <v>2.8385714893355405</v>
      </c>
      <c r="N212" s="21">
        <f t="shared" si="13"/>
        <v>1.5970651438794947E-2</v>
      </c>
      <c r="O212" s="21">
        <f t="shared" si="14"/>
        <v>-7.6815287866321635E-2</v>
      </c>
    </row>
    <row r="213" spans="1:15" x14ac:dyDescent="0.35">
      <c r="A213" s="16" t="str">
        <v>Entegrus Power Lines Inc.</v>
      </c>
      <c r="B213" s="18">
        <v>2021</v>
      </c>
      <c r="C213" s="20">
        <v>61508</v>
      </c>
      <c r="D213" s="20">
        <v>56556</v>
      </c>
      <c r="E213" s="20">
        <v>1206099948</v>
      </c>
      <c r="F213" s="20">
        <v>245240</v>
      </c>
      <c r="G213" s="20">
        <v>144.84220716979999</v>
      </c>
      <c r="H213" s="20">
        <v>13465296.33</v>
      </c>
      <c r="J213" s="20">
        <f t="shared" si="15"/>
        <v>92965.279893964165</v>
      </c>
      <c r="K213" s="22" cm="1">
        <f t="array" ref="K213">IFERROR(EXP(LN(J213) - AVERAGE(IF(ISNUMBER(J:J), LN(J:J)))), "")</f>
        <v>1.874487136401463</v>
      </c>
      <c r="L213" s="22">
        <f t="shared" si="12"/>
        <v>-1.8249501128934864E-2</v>
      </c>
      <c r="M213" s="22" cm="1">
        <f t="array" ref="M213">IFERROR(EXP(
 (IF(C213&gt;0,LN(C213),"") - AVERAGE(IF($C$2:$C$1000&gt;0,LN($C$2:$C$1000),"")))*Assumptions!B$2 +
 (IF(F213&gt;0,LN(F213),"") - AVERAGE(IF($F$2:$F$1000&gt;0,LN($F$2:$F$1000),"")))*Assumptions!B$3 +
 (IF(E213&gt;0,LN(E213),"") - AVERAGE(IF($E$2:$E$1000&gt;0,LN($E$2:$E$1000),"")))*Assumptions!B$4
), "")</f>
        <v>2.7935977394562594</v>
      </c>
      <c r="N213" s="22">
        <f t="shared" si="13"/>
        <v>6.1485412687671825E-3</v>
      </c>
      <c r="O213" s="22">
        <f t="shared" si="14"/>
        <v>2.4398042397702047E-2</v>
      </c>
    </row>
    <row r="214" spans="1:15" x14ac:dyDescent="0.35">
      <c r="A214" s="15" t="str">
        <v>Entegrus Power Lines Inc.</v>
      </c>
      <c r="B214" s="17">
        <v>2020</v>
      </c>
      <c r="C214" s="19">
        <v>60588</v>
      </c>
      <c r="D214" s="19">
        <v>56311</v>
      </c>
      <c r="E214" s="19">
        <v>1167221095</v>
      </c>
      <c r="F214" s="19">
        <v>252034</v>
      </c>
      <c r="G214" s="19">
        <v>140.08748858761999</v>
      </c>
      <c r="H214" s="19">
        <v>13263122.73</v>
      </c>
      <c r="J214" s="19">
        <f t="shared" si="15"/>
        <v>94677.425255606358</v>
      </c>
      <c r="K214" s="21" cm="1">
        <f t="array" ref="K214">IFERROR(EXP(LN(J214) - AVERAGE(IF(ISNUMBER(J:J), LN(J:J)))), "")</f>
        <v>1.9090096426501235</v>
      </c>
      <c r="L214" s="21">
        <f t="shared" si="12"/>
        <v>-5.7049732415517695E-2</v>
      </c>
      <c r="M214" s="21" cm="1">
        <f t="array" ref="M214">IFERROR(EXP(
 (IF(C214&gt;0,LN(C214),"") - AVERAGE(IF($C$2:$C$1000&gt;0,LN($C$2:$C$1000),"")))*Assumptions!B$2 +
 (IF(F214&gt;0,LN(F214),"") - AVERAGE(IF($F$2:$F$1000&gt;0,LN($F$2:$F$1000),"")))*Assumptions!B$3 +
 (IF(E214&gt;0,LN(E214),"") - AVERAGE(IF($E$2:$E$1000&gt;0,LN($E$2:$E$1000),"")))*Assumptions!B$4
), "")</f>
        <v>2.7764738857740126</v>
      </c>
      <c r="N214" s="21">
        <f t="shared" si="13"/>
        <v>3.0973953651280195E-2</v>
      </c>
      <c r="O214" s="21">
        <f t="shared" si="14"/>
        <v>8.802368606679789E-2</v>
      </c>
    </row>
    <row r="215" spans="1:15" x14ac:dyDescent="0.35">
      <c r="A215" s="16" t="str">
        <v>Entegrus Power Lines Inc.</v>
      </c>
      <c r="B215" s="18">
        <v>2019</v>
      </c>
      <c r="C215" s="20">
        <v>59811</v>
      </c>
      <c r="D215" s="20">
        <v>55253</v>
      </c>
      <c r="E215" s="20">
        <v>1182245787</v>
      </c>
      <c r="F215" s="20">
        <v>229174</v>
      </c>
      <c r="G215" s="20">
        <v>132.67085030445</v>
      </c>
      <c r="H215" s="20">
        <v>13298367.65</v>
      </c>
      <c r="J215" s="20">
        <f t="shared" si="15"/>
        <v>100235.79120419605</v>
      </c>
      <c r="K215" s="22" cm="1">
        <f t="array" ref="K215">IFERROR(EXP(LN(J215) - AVERAGE(IF(ISNUMBER(J:J), LN(J:J)))), "")</f>
        <v>2.0210846612154123</v>
      </c>
      <c r="L215" s="22">
        <f t="shared" si="12"/>
        <v>-4.5545546418496841E-2</v>
      </c>
      <c r="M215" s="22" cm="1">
        <f t="array" ref="M215">IFERROR(EXP(
 (IF(C215&gt;0,LN(C215),"") - AVERAGE(IF($C$2:$C$1000&gt;0,LN($C$2:$C$1000),"")))*Assumptions!B$2 +
 (IF(F215&gt;0,LN(F215),"") - AVERAGE(IF($F$2:$F$1000&gt;0,LN($F$2:$F$1000),"")))*Assumptions!B$3 +
 (IF(E215&gt;0,LN(E215),"") - AVERAGE(IF($E$2:$E$1000&gt;0,LN($E$2:$E$1000),"")))*Assumptions!B$4
), "")</f>
        <v>2.691793722026282</v>
      </c>
      <c r="N215" s="22">
        <f t="shared" si="13"/>
        <v>1.9062214861106375E-3</v>
      </c>
      <c r="O215" s="22">
        <f t="shared" si="14"/>
        <v>4.7451767904607478E-2</v>
      </c>
    </row>
    <row r="216" spans="1:15" x14ac:dyDescent="0.35">
      <c r="A216" s="15" t="str">
        <v>Entegrus Power Lines Inc.</v>
      </c>
      <c r="B216" s="17">
        <v>2018</v>
      </c>
      <c r="C216" s="19">
        <v>59187</v>
      </c>
      <c r="D216" s="19">
        <v>55253</v>
      </c>
      <c r="E216" s="19">
        <v>1211909343</v>
      </c>
      <c r="F216" s="19">
        <v>231782</v>
      </c>
      <c r="G216" s="19">
        <v>129.41053048717001</v>
      </c>
      <c r="H216" s="19">
        <v>13576024.710000001</v>
      </c>
      <c r="J216" s="19">
        <f t="shared" si="15"/>
        <v>104906.64599621552</v>
      </c>
      <c r="K216" s="21" cm="1">
        <f t="array" ref="K216">IFERROR(EXP(LN(J216) - AVERAGE(IF(ISNUMBER(J:J), LN(J:J)))), "")</f>
        <v>2.1152645231340346</v>
      </c>
      <c r="L216" s="21">
        <f t="shared" si="12"/>
        <v>0.35903531423832469</v>
      </c>
      <c r="M216" s="21" cm="1">
        <f t="array" ref="M216">IFERROR(EXP(
 (IF(C216&gt;0,LN(C216),"") - AVERAGE(IF($C$2:$C$1000&gt;0,LN($C$2:$C$1000),"")))*Assumptions!B$2 +
 (IF(F216&gt;0,LN(F216),"") - AVERAGE(IF($F$2:$F$1000&gt;0,LN($F$2:$F$1000),"")))*Assumptions!B$3 +
 (IF(E216&gt;0,LN(E216),"") - AVERAGE(IF($E$2:$E$1000&gt;0,LN($E$2:$E$1000),"")))*Assumptions!B$4
), "")</f>
        <v>2.6866674544501445</v>
      </c>
      <c r="N216" s="21">
        <f t="shared" si="13"/>
        <v>0.34022479532576722</v>
      </c>
      <c r="O216" s="21">
        <f t="shared" si="14"/>
        <v>-1.8810518912557472E-2</v>
      </c>
    </row>
    <row r="217" spans="1:15" x14ac:dyDescent="0.35">
      <c r="A217" s="16" t="str">
        <v>Entegrus Power Lines Inc.</v>
      </c>
      <c r="B217" s="18">
        <v>2017</v>
      </c>
      <c r="C217" s="20">
        <v>41143</v>
      </c>
      <c r="D217" s="20">
        <v>39163</v>
      </c>
      <c r="E217" s="20">
        <v>885342735.91999996</v>
      </c>
      <c r="F217" s="20">
        <v>173916</v>
      </c>
      <c r="G217" s="20">
        <v>126.22162414703</v>
      </c>
      <c r="H217" s="20">
        <v>9247188.5</v>
      </c>
      <c r="J217" s="20">
        <f t="shared" si="15"/>
        <v>73261.523629488074</v>
      </c>
      <c r="K217" s="22" cm="1">
        <f t="array" ref="K217">IFERROR(EXP(LN(J217) - AVERAGE(IF(ISNUMBER(J:J), LN(J:J)))), "")</f>
        <v>1.477194322367263</v>
      </c>
      <c r="L217" s="22" t="str">
        <f t="shared" si="12"/>
        <v/>
      </c>
      <c r="M217" s="22" cm="1">
        <f t="array" ref="M217">IFERROR(EXP(
 (IF(C217&gt;0,LN(C217),"") - AVERAGE(IF($C$2:$C$1000&gt;0,LN($C$2:$C$1000),"")))*Assumptions!B$2 +
 (IF(F217&gt;0,LN(F217),"") - AVERAGE(IF($F$2:$F$1000&gt;0,LN($F$2:$F$1000),"")))*Assumptions!B$3 +
 (IF(E217&gt;0,LN(E217),"") - AVERAGE(IF($E$2:$E$1000&gt;0,LN($E$2:$E$1000),"")))*Assumptions!B$4
), "")</f>
        <v>1.911860335633228</v>
      </c>
      <c r="N217" s="22" t="str">
        <f t="shared" si="13"/>
        <v/>
      </c>
      <c r="O217" s="22" t="str">
        <f t="shared" si="14"/>
        <v/>
      </c>
    </row>
    <row r="218" spans="1:15" x14ac:dyDescent="0.35">
      <c r="A218" s="15" t="str">
        <v>Entegrus Power Lines Inc.</v>
      </c>
      <c r="B218" s="17">
        <v>2016</v>
      </c>
      <c r="C218" s="19">
        <v>0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J218" s="19" t="str">
        <f t="shared" si="15"/>
        <v/>
      </c>
      <c r="K218" s="21" t="str" cm="1">
        <f t="array" ref="K218">IFERROR(EXP(LN(J218) - AVERAGE(IF(ISNUMBER(J:J), LN(J:J)))), "")</f>
        <v/>
      </c>
      <c r="L218" s="21" t="str">
        <f t="shared" si="12"/>
        <v/>
      </c>
      <c r="M218" s="21" t="str" cm="1">
        <f t="array" ref="M218">IFERROR(EXP(
 (IF(C218&gt;0,LN(C218),"") - AVERAGE(IF($C$2:$C$1000&gt;0,LN($C$2:$C$1000),"")))*Assumptions!B$2 +
 (IF(F218&gt;0,LN(F218),"") - AVERAGE(IF($F$2:$F$1000&gt;0,LN($F$2:$F$1000),"")))*Assumptions!B$3 +
 (IF(E218&gt;0,LN(E218),"") - AVERAGE(IF($E$2:$E$1000&gt;0,LN($E$2:$E$1000),"")))*Assumptions!B$4
), "")</f>
        <v/>
      </c>
      <c r="N218" s="21" t="str">
        <f t="shared" si="13"/>
        <v/>
      </c>
      <c r="O218" s="21" t="str">
        <f t="shared" si="14"/>
        <v/>
      </c>
    </row>
    <row r="219" spans="1:15" x14ac:dyDescent="0.35">
      <c r="A219" s="16" t="str">
        <v>Entegrus Power Lines Inc.</v>
      </c>
      <c r="B219" s="18">
        <v>2015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J219" s="20" t="str">
        <f t="shared" si="15"/>
        <v/>
      </c>
      <c r="K219" s="22" t="str" cm="1">
        <f t="array" ref="K219">IFERROR(EXP(LN(J219) - AVERAGE(IF(ISNUMBER(J:J), LN(J:J)))), "")</f>
        <v/>
      </c>
      <c r="L219" s="22" t="str">
        <f t="shared" si="12"/>
        <v/>
      </c>
      <c r="M219" s="22" t="str" cm="1">
        <f t="array" ref="M219">IFERROR(EXP(
 (IF(C219&gt;0,LN(C219),"") - AVERAGE(IF($C$2:$C$1000&gt;0,LN($C$2:$C$1000),"")))*Assumptions!B$2 +
 (IF(F219&gt;0,LN(F219),"") - AVERAGE(IF($F$2:$F$1000&gt;0,LN($F$2:$F$1000),"")))*Assumptions!B$3 +
 (IF(E219&gt;0,LN(E219),"") - AVERAGE(IF($E$2:$E$1000&gt;0,LN($E$2:$E$1000),"")))*Assumptions!B$4
), "")</f>
        <v/>
      </c>
      <c r="N219" s="22" t="str">
        <f t="shared" si="13"/>
        <v/>
      </c>
      <c r="O219" s="22" t="str">
        <f t="shared" si="14"/>
        <v/>
      </c>
    </row>
    <row r="220" spans="1:15" x14ac:dyDescent="0.35">
      <c r="A220" s="15" t="str">
        <v>Entegrus Power Lines Inc.</v>
      </c>
      <c r="B220" s="17">
        <v>2014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J220" s="19" t="str">
        <f t="shared" si="15"/>
        <v/>
      </c>
      <c r="K220" s="21" t="str" cm="1">
        <f t="array" ref="K220">IFERROR(EXP(LN(J220) - AVERAGE(IF(ISNUMBER(J:J), LN(J:J)))), "")</f>
        <v/>
      </c>
      <c r="L220" s="21" t="str">
        <f t="shared" si="12"/>
        <v/>
      </c>
      <c r="M220" s="21" t="str" cm="1">
        <f t="array" ref="M220">IFERROR(EXP(
 (IF(C220&gt;0,LN(C220),"") - AVERAGE(IF($C$2:$C$1000&gt;0,LN($C$2:$C$1000),"")))*Assumptions!B$2 +
 (IF(F220&gt;0,LN(F220),"") - AVERAGE(IF($F$2:$F$1000&gt;0,LN($F$2:$F$1000),"")))*Assumptions!B$3 +
 (IF(E220&gt;0,LN(E220),"") - AVERAGE(IF($E$2:$E$1000&gt;0,LN($E$2:$E$1000),"")))*Assumptions!B$4
), "")</f>
        <v/>
      </c>
      <c r="N220" s="21" t="str">
        <f t="shared" si="13"/>
        <v/>
      </c>
      <c r="O220" s="21" t="str">
        <f t="shared" si="14"/>
        <v/>
      </c>
    </row>
    <row r="221" spans="1:15" x14ac:dyDescent="0.35">
      <c r="A221" s="16" t="str">
        <v>Entegrus Power Lines Inc.</v>
      </c>
      <c r="B221" s="18">
        <v>2013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J221" s="20" t="str">
        <f t="shared" si="15"/>
        <v/>
      </c>
      <c r="K221" s="22" t="str" cm="1">
        <f t="array" ref="K221">IFERROR(EXP(LN(J221) - AVERAGE(IF(ISNUMBER(J:J), LN(J:J)))), "")</f>
        <v/>
      </c>
      <c r="L221" s="22" t="str">
        <f t="shared" si="12"/>
        <v/>
      </c>
      <c r="M221" s="22" t="str" cm="1">
        <f t="array" ref="M221">IFERROR(EXP(
 (IF(C221&gt;0,LN(C221),"") - AVERAGE(IF($C$2:$C$1000&gt;0,LN($C$2:$C$1000),"")))*Assumptions!B$2 +
 (IF(F221&gt;0,LN(F221),"") - AVERAGE(IF($F$2:$F$1000&gt;0,LN($F$2:$F$1000),"")))*Assumptions!B$3 +
 (IF(E221&gt;0,LN(E221),"") - AVERAGE(IF($E$2:$E$1000&gt;0,LN($E$2:$E$1000),"")))*Assumptions!B$4
), "")</f>
        <v/>
      </c>
      <c r="N221" s="22" t="str">
        <f t="shared" si="13"/>
        <v/>
      </c>
      <c r="O221" s="22" t="str">
        <f t="shared" si="14"/>
        <v/>
      </c>
    </row>
    <row r="222" spans="1:15" x14ac:dyDescent="0.35">
      <c r="A222" s="15" t="str">
        <v>Entegrus Powerlines Inc.</v>
      </c>
      <c r="B222" s="17">
        <v>2023</v>
      </c>
      <c r="C222" s="19">
        <v>0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J222" s="19" t="str">
        <f t="shared" si="15"/>
        <v/>
      </c>
      <c r="K222" s="21" t="str" cm="1">
        <f t="array" ref="K222">IFERROR(EXP(LN(J222) - AVERAGE(IF(ISNUMBER(J:J), LN(J:J)))), "")</f>
        <v/>
      </c>
      <c r="L222" s="21" t="str">
        <f t="shared" si="12"/>
        <v/>
      </c>
      <c r="M222" s="21" t="str" cm="1">
        <f t="array" ref="M222">IFERROR(EXP(
 (IF(C222&gt;0,LN(C222),"") - AVERAGE(IF($C$2:$C$1000&gt;0,LN($C$2:$C$1000),"")))*Assumptions!B$2 +
 (IF(F222&gt;0,LN(F222),"") - AVERAGE(IF($F$2:$F$1000&gt;0,LN($F$2:$F$1000),"")))*Assumptions!B$3 +
 (IF(E222&gt;0,LN(E222),"") - AVERAGE(IF($E$2:$E$1000&gt;0,LN($E$2:$E$1000),"")))*Assumptions!B$4
), "")</f>
        <v/>
      </c>
      <c r="N222" s="21" t="str">
        <f t="shared" si="13"/>
        <v/>
      </c>
      <c r="O222" s="21" t="str">
        <f t="shared" si="14"/>
        <v/>
      </c>
    </row>
    <row r="223" spans="1:15" x14ac:dyDescent="0.35">
      <c r="A223" s="16" t="str">
        <v>Entegrus Powerlines Inc.</v>
      </c>
      <c r="B223" s="18">
        <v>2022</v>
      </c>
      <c r="C223" s="20">
        <v>0</v>
      </c>
      <c r="D223" s="20">
        <v>0</v>
      </c>
      <c r="E223" s="20">
        <v>0</v>
      </c>
      <c r="F223" s="20">
        <v>0</v>
      </c>
      <c r="G223" s="20">
        <v>0</v>
      </c>
      <c r="H223" s="20">
        <v>0</v>
      </c>
      <c r="J223" s="20" t="str">
        <f t="shared" si="15"/>
        <v/>
      </c>
      <c r="K223" s="22" t="str" cm="1">
        <f t="array" ref="K223">IFERROR(EXP(LN(J223) - AVERAGE(IF(ISNUMBER(J:J), LN(J:J)))), "")</f>
        <v/>
      </c>
      <c r="L223" s="22" t="str">
        <f t="shared" si="12"/>
        <v/>
      </c>
      <c r="M223" s="22" t="str" cm="1">
        <f t="array" ref="M223">IFERROR(EXP(
 (IF(C223&gt;0,LN(C223),"") - AVERAGE(IF($C$2:$C$1000&gt;0,LN($C$2:$C$1000),"")))*Assumptions!B$2 +
 (IF(F223&gt;0,LN(F223),"") - AVERAGE(IF($F$2:$F$1000&gt;0,LN($F$2:$F$1000),"")))*Assumptions!B$3 +
 (IF(E223&gt;0,LN(E223),"") - AVERAGE(IF($E$2:$E$1000&gt;0,LN($E$2:$E$1000),"")))*Assumptions!B$4
), "")</f>
        <v/>
      </c>
      <c r="N223" s="22" t="str">
        <f t="shared" si="13"/>
        <v/>
      </c>
      <c r="O223" s="22" t="str">
        <f t="shared" si="14"/>
        <v/>
      </c>
    </row>
    <row r="224" spans="1:15" x14ac:dyDescent="0.35">
      <c r="A224" s="15" t="str">
        <v>Entegrus Powerlines Inc.</v>
      </c>
      <c r="B224" s="17">
        <v>2021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J224" s="19" t="str">
        <f t="shared" si="15"/>
        <v/>
      </c>
      <c r="K224" s="21" t="str" cm="1">
        <f t="array" ref="K224">IFERROR(EXP(LN(J224) - AVERAGE(IF(ISNUMBER(J:J), LN(J:J)))), "")</f>
        <v/>
      </c>
      <c r="L224" s="21" t="str">
        <f t="shared" si="12"/>
        <v/>
      </c>
      <c r="M224" s="21" t="str" cm="1">
        <f t="array" ref="M224">IFERROR(EXP(
 (IF(C224&gt;0,LN(C224),"") - AVERAGE(IF($C$2:$C$1000&gt;0,LN($C$2:$C$1000),"")))*Assumptions!B$2 +
 (IF(F224&gt;0,LN(F224),"") - AVERAGE(IF($F$2:$F$1000&gt;0,LN($F$2:$F$1000),"")))*Assumptions!B$3 +
 (IF(E224&gt;0,LN(E224),"") - AVERAGE(IF($E$2:$E$1000&gt;0,LN($E$2:$E$1000),"")))*Assumptions!B$4
), "")</f>
        <v/>
      </c>
      <c r="N224" s="21" t="str">
        <f t="shared" si="13"/>
        <v/>
      </c>
      <c r="O224" s="21" t="str">
        <f t="shared" si="14"/>
        <v/>
      </c>
    </row>
    <row r="225" spans="1:15" x14ac:dyDescent="0.35">
      <c r="A225" s="16" t="str">
        <v>Entegrus Powerlines Inc.</v>
      </c>
      <c r="B225" s="18">
        <v>2020</v>
      </c>
      <c r="C225" s="20">
        <v>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J225" s="20" t="str">
        <f t="shared" si="15"/>
        <v/>
      </c>
      <c r="K225" s="22" t="str" cm="1">
        <f t="array" ref="K225">IFERROR(EXP(LN(J225) - AVERAGE(IF(ISNUMBER(J:J), LN(J:J)))), "")</f>
        <v/>
      </c>
      <c r="L225" s="22" t="str">
        <f t="shared" si="12"/>
        <v/>
      </c>
      <c r="M225" s="22" t="str" cm="1">
        <f t="array" ref="M225">IFERROR(EXP(
 (IF(C225&gt;0,LN(C225),"") - AVERAGE(IF($C$2:$C$1000&gt;0,LN($C$2:$C$1000),"")))*Assumptions!B$2 +
 (IF(F225&gt;0,LN(F225),"") - AVERAGE(IF($F$2:$F$1000&gt;0,LN($F$2:$F$1000),"")))*Assumptions!B$3 +
 (IF(E225&gt;0,LN(E225),"") - AVERAGE(IF($E$2:$E$1000&gt;0,LN($E$2:$E$1000),"")))*Assumptions!B$4
), "")</f>
        <v/>
      </c>
      <c r="N225" s="22" t="str">
        <f t="shared" si="13"/>
        <v/>
      </c>
      <c r="O225" s="22" t="str">
        <f t="shared" si="14"/>
        <v/>
      </c>
    </row>
    <row r="226" spans="1:15" x14ac:dyDescent="0.35">
      <c r="A226" s="15" t="str">
        <v>Entegrus Powerlines Inc.</v>
      </c>
      <c r="B226" s="17">
        <v>2019</v>
      </c>
      <c r="C226" s="19">
        <v>0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J226" s="19" t="str">
        <f t="shared" si="15"/>
        <v/>
      </c>
      <c r="K226" s="21" t="str" cm="1">
        <f t="array" ref="K226">IFERROR(EXP(LN(J226) - AVERAGE(IF(ISNUMBER(J:J), LN(J:J)))), "")</f>
        <v/>
      </c>
      <c r="L226" s="21" t="str">
        <f t="shared" si="12"/>
        <v/>
      </c>
      <c r="M226" s="21" t="str" cm="1">
        <f t="array" ref="M226">IFERROR(EXP(
 (IF(C226&gt;0,LN(C226),"") - AVERAGE(IF($C$2:$C$1000&gt;0,LN($C$2:$C$1000),"")))*Assumptions!B$2 +
 (IF(F226&gt;0,LN(F226),"") - AVERAGE(IF($F$2:$F$1000&gt;0,LN($F$2:$F$1000),"")))*Assumptions!B$3 +
 (IF(E226&gt;0,LN(E226),"") - AVERAGE(IF($E$2:$E$1000&gt;0,LN($E$2:$E$1000),"")))*Assumptions!B$4
), "")</f>
        <v/>
      </c>
      <c r="N226" s="21" t="str">
        <f t="shared" si="13"/>
        <v/>
      </c>
      <c r="O226" s="21" t="str">
        <f t="shared" si="14"/>
        <v/>
      </c>
    </row>
    <row r="227" spans="1:15" x14ac:dyDescent="0.35">
      <c r="A227" s="15" t="str">
        <v>Entegrus Powerlines Inc.</v>
      </c>
      <c r="B227" s="17">
        <v>2018</v>
      </c>
      <c r="C227" s="19">
        <v>0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J227" s="19" t="str">
        <f t="shared" si="15"/>
        <v/>
      </c>
      <c r="K227" s="21" t="str" cm="1">
        <f t="array" ref="K227">IFERROR(EXP(LN(J227) - AVERAGE(IF(ISNUMBER(J:J), LN(J:J)))), "")</f>
        <v/>
      </c>
      <c r="L227" s="21" t="str">
        <f t="shared" si="12"/>
        <v/>
      </c>
      <c r="M227" s="21" t="str" cm="1">
        <f t="array" ref="M227">IFERROR(EXP(
 (IF(C227&gt;0,LN(C227),"") - AVERAGE(IF($C$2:$C$1000&gt;0,LN($C$2:$C$1000),"")))*Assumptions!B$2 +
 (IF(F227&gt;0,LN(F227),"") - AVERAGE(IF($F$2:$F$1000&gt;0,LN($F$2:$F$1000),"")))*Assumptions!B$3 +
 (IF(E227&gt;0,LN(E227),"") - AVERAGE(IF($E$2:$E$1000&gt;0,LN($E$2:$E$1000),"")))*Assumptions!B$4
), "")</f>
        <v/>
      </c>
      <c r="N227" s="21" t="str">
        <f t="shared" si="13"/>
        <v/>
      </c>
      <c r="O227" s="21" t="str">
        <f t="shared" si="14"/>
        <v/>
      </c>
    </row>
    <row r="228" spans="1:15" x14ac:dyDescent="0.35">
      <c r="A228" s="16" t="str">
        <v>Entegrus Powerlines Inc.</v>
      </c>
      <c r="B228" s="18">
        <v>2017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J228" s="20" t="str">
        <f t="shared" si="15"/>
        <v/>
      </c>
      <c r="K228" s="22" t="str" cm="1">
        <f t="array" ref="K228">IFERROR(EXP(LN(J228) - AVERAGE(IF(ISNUMBER(J:J), LN(J:J)))), "")</f>
        <v/>
      </c>
      <c r="L228" s="22" t="str">
        <f t="shared" si="12"/>
        <v/>
      </c>
      <c r="M228" s="22" t="str" cm="1">
        <f t="array" ref="M228">IFERROR(EXP(
 (IF(C228&gt;0,LN(C228),"") - AVERAGE(IF($C$2:$C$1000&gt;0,LN($C$2:$C$1000),"")))*Assumptions!B$2 +
 (IF(F228&gt;0,LN(F228),"") - AVERAGE(IF($F$2:$F$1000&gt;0,LN($F$2:$F$1000),"")))*Assumptions!B$3 +
 (IF(E228&gt;0,LN(E228),"") - AVERAGE(IF($E$2:$E$1000&gt;0,LN($E$2:$E$1000),"")))*Assumptions!B$4
), "")</f>
        <v/>
      </c>
      <c r="N228" s="22" t="str">
        <f t="shared" si="13"/>
        <v/>
      </c>
      <c r="O228" s="22" t="str">
        <f t="shared" si="14"/>
        <v/>
      </c>
    </row>
    <row r="229" spans="1:15" x14ac:dyDescent="0.35">
      <c r="A229" s="15" t="str">
        <v>Entegrus Powerlines Inc.</v>
      </c>
      <c r="B229" s="17">
        <v>2016</v>
      </c>
      <c r="C229" s="19">
        <v>40834</v>
      </c>
      <c r="D229" s="19">
        <v>39667</v>
      </c>
      <c r="E229" s="19">
        <v>894325175.94500005</v>
      </c>
      <c r="F229" s="19">
        <v>195283</v>
      </c>
      <c r="G229" s="19">
        <v>124.03608126665</v>
      </c>
      <c r="H229" s="19">
        <v>9372230.0299999993</v>
      </c>
      <c r="J229" s="19">
        <f t="shared" si="15"/>
        <v>75560.513798011627</v>
      </c>
      <c r="K229" s="21" cm="1">
        <f t="array" ref="K229">IFERROR(EXP(LN(J229) - AVERAGE(IF(ISNUMBER(J:J), LN(J:J)))), "")</f>
        <v>1.5235495584567575</v>
      </c>
      <c r="L229" s="21">
        <f t="shared" si="12"/>
        <v>4.4046544836797707E-2</v>
      </c>
      <c r="M229" s="21" cm="1">
        <f t="array" ref="M229">IFERROR(EXP(
 (IF(C229&gt;0,LN(C229),"") - AVERAGE(IF($C$2:$C$1000&gt;0,LN($C$2:$C$1000),"")))*Assumptions!B$2 +
 (IF(F229&gt;0,LN(F229),"") - AVERAGE(IF($F$2:$F$1000&gt;0,LN($F$2:$F$1000),"")))*Assumptions!B$3 +
 (IF(E229&gt;0,LN(E229),"") - AVERAGE(IF($E$2:$E$1000&gt;0,LN($E$2:$E$1000),"")))*Assumptions!B$4
), "")</f>
        <v>1.9595840337224977</v>
      </c>
      <c r="N229" s="21">
        <f t="shared" si="13"/>
        <v>2.6782225853761776E-2</v>
      </c>
      <c r="O229" s="21">
        <f t="shared" si="14"/>
        <v>-1.7264318983035931E-2</v>
      </c>
    </row>
    <row r="230" spans="1:15" x14ac:dyDescent="0.35">
      <c r="A230" s="16" t="str">
        <v>Entegrus Powerlines Inc.</v>
      </c>
      <c r="B230" s="18">
        <v>2015</v>
      </c>
      <c r="C230" s="20">
        <v>40659</v>
      </c>
      <c r="D230" s="20">
        <v>39559</v>
      </c>
      <c r="E230" s="20">
        <v>918555272.50999999</v>
      </c>
      <c r="F230" s="20">
        <v>175602</v>
      </c>
      <c r="G230" s="20">
        <v>122.6427283963</v>
      </c>
      <c r="H230" s="20">
        <v>8867629.4000000004</v>
      </c>
      <c r="J230" s="20">
        <f t="shared" si="15"/>
        <v>72304.567225100371</v>
      </c>
      <c r="K230" s="22" cm="1">
        <f t="array" ref="K230">IFERROR(EXP(LN(J230) - AVERAGE(IF(ISNUMBER(J:J), LN(J:J)))), "")</f>
        <v>1.4578989201249657</v>
      </c>
      <c r="L230" s="22">
        <f t="shared" si="12"/>
        <v>-1.5654168830488813E-2</v>
      </c>
      <c r="M230" s="22" cm="1">
        <f t="array" ref="M230">IFERROR(EXP(
 (IF(C230&gt;0,LN(C230),"") - AVERAGE(IF($C$2:$C$1000&gt;0,LN($C$2:$C$1000),"")))*Assumptions!B$2 +
 (IF(F230&gt;0,LN(F230),"") - AVERAGE(IF($F$2:$F$1000&gt;0,LN($F$2:$F$1000),"")))*Assumptions!B$3 +
 (IF(E230&gt;0,LN(E230),"") - AVERAGE(IF($E$2:$E$1000&gt;0,LN($E$2:$E$1000),"")))*Assumptions!B$4
), "")</f>
        <v>1.9077985719046473</v>
      </c>
      <c r="N230" s="22">
        <f t="shared" si="13"/>
        <v>3.9538911150825973E-3</v>
      </c>
      <c r="O230" s="22">
        <f t="shared" si="14"/>
        <v>1.960805994557141E-2</v>
      </c>
    </row>
    <row r="231" spans="1:15" x14ac:dyDescent="0.35">
      <c r="A231" s="15" t="str">
        <v>Entegrus Powerlines Inc.</v>
      </c>
      <c r="B231" s="17">
        <v>2014</v>
      </c>
      <c r="C231" s="19">
        <v>40503</v>
      </c>
      <c r="D231" s="19">
        <v>39397</v>
      </c>
      <c r="E231" s="19">
        <v>931095607</v>
      </c>
      <c r="F231" s="19">
        <v>173750</v>
      </c>
      <c r="G231" s="19">
        <v>119.86966904334</v>
      </c>
      <c r="H231" s="19">
        <v>8803868.6899999995</v>
      </c>
      <c r="J231" s="19">
        <f t="shared" si="15"/>
        <v>73445.340762698514</v>
      </c>
      <c r="K231" s="21" cm="1">
        <f t="array" ref="K231">IFERROR(EXP(LN(J231) - AVERAGE(IF(ISNUMBER(J:J), LN(J:J)))), "")</f>
        <v>1.4809006829789457</v>
      </c>
      <c r="L231" s="21">
        <f t="shared" si="12"/>
        <v>-3.3995711644641047E-2</v>
      </c>
      <c r="M231" s="21" cm="1">
        <f t="array" ref="M231">IFERROR(EXP(
 (IF(C231&gt;0,LN(C231),"") - AVERAGE(IF($C$2:$C$1000&gt;0,LN($C$2:$C$1000),"")))*Assumptions!B$2 +
 (IF(F231&gt;0,LN(F231),"") - AVERAGE(IF($F$2:$F$1000&gt;0,LN($F$2:$F$1000),"")))*Assumptions!B$3 +
 (IF(E231&gt;0,LN(E231),"") - AVERAGE(IF($E$2:$E$1000&gt;0,LN($E$2:$E$1000),"")))*Assumptions!B$4
), "")</f>
        <v>1.9002702369977718</v>
      </c>
      <c r="N231" s="21">
        <f t="shared" si="13"/>
        <v>-2.4042678180075105E-2</v>
      </c>
      <c r="O231" s="21">
        <f t="shared" si="14"/>
        <v>9.9530334645659413E-3</v>
      </c>
    </row>
    <row r="232" spans="1:15" x14ac:dyDescent="0.35">
      <c r="A232" s="16" t="str">
        <v>Entegrus Powerlines Inc.</v>
      </c>
      <c r="B232" s="18">
        <v>2013</v>
      </c>
      <c r="C232" s="20">
        <v>40385</v>
      </c>
      <c r="D232" s="20">
        <v>39144</v>
      </c>
      <c r="E232" s="20">
        <v>929789980</v>
      </c>
      <c r="F232" s="20">
        <v>193033</v>
      </c>
      <c r="G232" s="20">
        <v>117.47332682584999</v>
      </c>
      <c r="H232" s="20">
        <v>8926221.6799999997</v>
      </c>
      <c r="J232" s="20">
        <f t="shared" si="15"/>
        <v>75985.093137208954</v>
      </c>
      <c r="K232" s="22" cm="1">
        <f t="array" ref="K232">IFERROR(EXP(LN(J232) - AVERAGE(IF(ISNUMBER(J:J), LN(J:J)))), "")</f>
        <v>1.5321104804548966</v>
      </c>
      <c r="L232" s="22" t="str">
        <f t="shared" si="12"/>
        <v/>
      </c>
      <c r="M232" s="22" cm="1">
        <f t="array" ref="M232">IFERROR(EXP(
 (IF(C232&gt;0,LN(C232),"") - AVERAGE(IF($C$2:$C$1000&gt;0,LN($C$2:$C$1000),"")))*Assumptions!B$2 +
 (IF(F232&gt;0,LN(F232),"") - AVERAGE(IF($F$2:$F$1000&gt;0,LN($F$2:$F$1000),"")))*Assumptions!B$3 +
 (IF(E232&gt;0,LN(E232),"") - AVERAGE(IF($E$2:$E$1000&gt;0,LN($E$2:$E$1000),"")))*Assumptions!B$4
), "")</f>
        <v>1.9465114769271759</v>
      </c>
      <c r="N232" s="22" t="str">
        <f t="shared" si="13"/>
        <v/>
      </c>
      <c r="O232" s="22" t="str">
        <f t="shared" si="14"/>
        <v/>
      </c>
    </row>
    <row r="233" spans="1:15" x14ac:dyDescent="0.35">
      <c r="A233" s="15" t="str">
        <v>Erie Thames Power Lines Corporation</v>
      </c>
      <c r="B233" s="17">
        <v>2023</v>
      </c>
      <c r="C233" s="19">
        <v>24575</v>
      </c>
      <c r="D233" s="19">
        <v>21885</v>
      </c>
      <c r="E233" s="19">
        <v>622802695.65999997</v>
      </c>
      <c r="F233" s="19">
        <v>103806</v>
      </c>
      <c r="G233" s="19">
        <v>157.01020185534</v>
      </c>
      <c r="H233" s="19">
        <v>8178712.79</v>
      </c>
      <c r="J233" s="19">
        <f t="shared" si="15"/>
        <v>52090.327210300558</v>
      </c>
      <c r="K233" s="21" cm="1">
        <f t="array" ref="K233">IFERROR(EXP(LN(J233) - AVERAGE(IF(ISNUMBER(J:J), LN(J:J)))), "")</f>
        <v>1.0503130673948626</v>
      </c>
      <c r="L233" s="21">
        <f t="shared" si="12"/>
        <v>1.8043502538961954E-2</v>
      </c>
      <c r="M233" s="21" cm="1">
        <f t="array" ref="M233">IFERROR(EXP(
 (IF(C233&gt;0,LN(C233),"") - AVERAGE(IF($C$2:$C$1000&gt;0,LN($C$2:$C$1000),"")))*Assumptions!B$2 +
 (IF(F233&gt;0,LN(F233),"") - AVERAGE(IF($F$2:$F$1000&gt;0,LN($F$2:$F$1000),"")))*Assumptions!B$3 +
 (IF(E233&gt;0,LN(E233),"") - AVERAGE(IF($E$2:$E$1000&gt;0,LN($E$2:$E$1000),"")))*Assumptions!B$4
), "")</f>
        <v>1.15869580275733</v>
      </c>
      <c r="N233" s="21">
        <f t="shared" si="13"/>
        <v>-1.1602515985160211E-2</v>
      </c>
      <c r="O233" s="21">
        <f t="shared" si="14"/>
        <v>-2.9646018524122165E-2</v>
      </c>
    </row>
    <row r="234" spans="1:15" x14ac:dyDescent="0.35">
      <c r="A234" s="16" t="str">
        <v>Erie Thames Power Lines Corporation</v>
      </c>
      <c r="B234" s="18">
        <v>2022</v>
      </c>
      <c r="C234" s="20">
        <v>24390</v>
      </c>
      <c r="D234" s="20">
        <v>22204</v>
      </c>
      <c r="E234" s="20">
        <v>634616160</v>
      </c>
      <c r="F234" s="20">
        <v>110240</v>
      </c>
      <c r="G234" s="20">
        <v>151.49594244469</v>
      </c>
      <c r="H234" s="20">
        <v>7750360.3099999996</v>
      </c>
      <c r="J234" s="20">
        <f t="shared" si="15"/>
        <v>51158.863959868737</v>
      </c>
      <c r="K234" s="22" cm="1">
        <f t="array" ref="K234">IFERROR(EXP(LN(J234) - AVERAGE(IF(ISNUMBER(J:J), LN(J:J)))), "")</f>
        <v>1.0315316913482724</v>
      </c>
      <c r="L234" s="22">
        <f t="shared" si="12"/>
        <v>1.446358215982349E-2</v>
      </c>
      <c r="M234" s="22" cm="1">
        <f t="array" ref="M234">IFERROR(EXP(
 (IF(C234&gt;0,LN(C234),"") - AVERAGE(IF($C$2:$C$1000&gt;0,LN($C$2:$C$1000),"")))*Assumptions!B$2 +
 (IF(F234&gt;0,LN(F234),"") - AVERAGE(IF($F$2:$F$1000&gt;0,LN($F$2:$F$1000),"")))*Assumptions!B$3 +
 (IF(E234&gt;0,LN(E234),"") - AVERAGE(IF($E$2:$E$1000&gt;0,LN($E$2:$E$1000),"")))*Assumptions!B$4
), "")</f>
        <v>1.1722178827121428</v>
      </c>
      <c r="N234" s="22">
        <f t="shared" si="13"/>
        <v>3.8602018945071981E-3</v>
      </c>
      <c r="O234" s="22">
        <f t="shared" si="14"/>
        <v>-1.0603380265316292E-2</v>
      </c>
    </row>
    <row r="235" spans="1:15" x14ac:dyDescent="0.35">
      <c r="A235" s="15" t="str">
        <v>Erie Thames Power Lines Corporation</v>
      </c>
      <c r="B235" s="17">
        <v>2021</v>
      </c>
      <c r="C235" s="19">
        <v>23980</v>
      </c>
      <c r="D235" s="19">
        <v>21791</v>
      </c>
      <c r="E235" s="19">
        <v>637348471</v>
      </c>
      <c r="F235" s="19">
        <v>113385</v>
      </c>
      <c r="G235" s="19">
        <v>145.71672355756999</v>
      </c>
      <c r="H235" s="19">
        <v>7347656.3399999999</v>
      </c>
      <c r="J235" s="19">
        <f t="shared" si="15"/>
        <v>50424.248916748918</v>
      </c>
      <c r="K235" s="21" cm="1">
        <f t="array" ref="K235">IFERROR(EXP(LN(J235) - AVERAGE(IF(ISNUMBER(J:J), LN(J:J)))), "")</f>
        <v>1.0167194254130141</v>
      </c>
      <c r="L235" s="21">
        <f t="shared" si="12"/>
        <v>-2.3167554307775597E-2</v>
      </c>
      <c r="M235" s="21" cm="1">
        <f t="array" ref="M235">IFERROR(EXP(
 (IF(C235&gt;0,LN(C235),"") - AVERAGE(IF($C$2:$C$1000&gt;0,LN($C$2:$C$1000),"")))*Assumptions!B$2 +
 (IF(F235&gt;0,LN(F235),"") - AVERAGE(IF($F$2:$F$1000&gt;0,LN($F$2:$F$1000),"")))*Assumptions!B$3 +
 (IF(E235&gt;0,LN(E235),"") - AVERAGE(IF($E$2:$E$1000&gt;0,LN($E$2:$E$1000),"")))*Assumptions!B$4
), "")</f>
        <v>1.1677016074957385</v>
      </c>
      <c r="N235" s="21">
        <f t="shared" si="13"/>
        <v>3.2439856290489288E-4</v>
      </c>
      <c r="O235" s="21">
        <f t="shared" si="14"/>
        <v>2.3491952870680489E-2</v>
      </c>
    </row>
    <row r="236" spans="1:15" x14ac:dyDescent="0.35">
      <c r="A236" s="16" t="str">
        <v>Erie Thames Power Lines Corporation</v>
      </c>
      <c r="B236" s="18">
        <v>2020</v>
      </c>
      <c r="C236" s="20">
        <v>23551</v>
      </c>
      <c r="D236" s="20">
        <v>21831</v>
      </c>
      <c r="E236" s="20">
        <v>647581926</v>
      </c>
      <c r="F236" s="20">
        <v>118142</v>
      </c>
      <c r="G236" s="20">
        <v>140.93329732587</v>
      </c>
      <c r="H236" s="20">
        <v>7273016.8200000003</v>
      </c>
      <c r="J236" s="20">
        <f t="shared" si="15"/>
        <v>51606.09279709906</v>
      </c>
      <c r="K236" s="22" cm="1">
        <f t="array" ref="K236">IFERROR(EXP(LN(J236) - AVERAGE(IF(ISNUMBER(J:J), LN(J:J)))), "")</f>
        <v>1.0405493020452139</v>
      </c>
      <c r="L236" s="22">
        <f t="shared" si="12"/>
        <v>-5.284165258136566E-2</v>
      </c>
      <c r="M236" s="22" cm="1">
        <f t="array" ref="M236">IFERROR(EXP(
 (IF(C236&gt;0,LN(C236),"") - AVERAGE(IF($C$2:$C$1000&gt;0,LN($C$2:$C$1000),"")))*Assumptions!B$2 +
 (IF(F236&gt;0,LN(F236),"") - AVERAGE(IF($F$2:$F$1000&gt;0,LN($F$2:$F$1000),"")))*Assumptions!B$3 +
 (IF(E236&gt;0,LN(E236),"") - AVERAGE(IF($E$2:$E$1000&gt;0,LN($E$2:$E$1000),"")))*Assumptions!B$4
), "")</f>
        <v>1.167322868206927</v>
      </c>
      <c r="N236" s="22">
        <f t="shared" si="13"/>
        <v>1.6515429490206401E-2</v>
      </c>
      <c r="O236" s="22">
        <f t="shared" si="14"/>
        <v>6.9357082071572068E-2</v>
      </c>
    </row>
    <row r="237" spans="1:15" x14ac:dyDescent="0.35">
      <c r="A237" s="15" t="str">
        <v>Erie Thames Power Lines Corporation</v>
      </c>
      <c r="B237" s="17">
        <v>2019</v>
      </c>
      <c r="C237" s="19">
        <v>23384</v>
      </c>
      <c r="D237" s="19">
        <v>21390</v>
      </c>
      <c r="E237" s="19">
        <v>662289126.36000001</v>
      </c>
      <c r="F237" s="19">
        <v>111736</v>
      </c>
      <c r="G237" s="19">
        <v>133.47187947294</v>
      </c>
      <c r="H237" s="19">
        <v>7261721.5700000003</v>
      </c>
      <c r="J237" s="19">
        <f t="shared" si="15"/>
        <v>54406.378322350938</v>
      </c>
      <c r="K237" s="21" cm="1">
        <f t="array" ref="K237">IFERROR(EXP(LN(J237) - AVERAGE(IF(ISNUMBER(J:J), LN(J:J)))), "")</f>
        <v>1.0970123084635559</v>
      </c>
      <c r="L237" s="21">
        <f t="shared" si="12"/>
        <v>0.13186300615875443</v>
      </c>
      <c r="M237" s="21" cm="1">
        <f t="array" ref="M237">IFERROR(EXP(
 (IF(C237&gt;0,LN(C237),"") - AVERAGE(IF($C$2:$C$1000&gt;0,LN($C$2:$C$1000),"")))*Assumptions!B$2 +
 (IF(F237&gt;0,LN(F237),"") - AVERAGE(IF($F$2:$F$1000&gt;0,LN($F$2:$F$1000),"")))*Assumptions!B$3 +
 (IF(E237&gt;0,LN(E237),"") - AVERAGE(IF($E$2:$E$1000&gt;0,LN($E$2:$E$1000),"")))*Assumptions!B$4
), "")</f>
        <v>1.1482023560264447</v>
      </c>
      <c r="N237" s="21">
        <f t="shared" si="13"/>
        <v>0.22776737469653019</v>
      </c>
      <c r="O237" s="21">
        <f t="shared" si="14"/>
        <v>9.5904368537775758E-2</v>
      </c>
    </row>
    <row r="238" spans="1:15" x14ac:dyDescent="0.35">
      <c r="A238" s="16" t="str">
        <v>Erie Thames Power Lines Corporation</v>
      </c>
      <c r="B238" s="18">
        <v>2018</v>
      </c>
      <c r="C238" s="20">
        <v>19242</v>
      </c>
      <c r="D238" s="20">
        <v>16319</v>
      </c>
      <c r="E238" s="20">
        <v>506809214.88</v>
      </c>
      <c r="F238" s="20">
        <v>82701</v>
      </c>
      <c r="G238" s="20">
        <v>130.19187476431</v>
      </c>
      <c r="H238" s="20">
        <v>6208208.9000000004</v>
      </c>
      <c r="J238" s="20">
        <f t="shared" si="15"/>
        <v>47685.071831394198</v>
      </c>
      <c r="K238" s="22" cm="1">
        <f t="array" ref="K238">IFERROR(EXP(LN(J238) - AVERAGE(IF(ISNUMBER(J:J), LN(J:J)))), "")</f>
        <v>0.96148856700351426</v>
      </c>
      <c r="L238" s="22">
        <f t="shared" si="12"/>
        <v>-4.0126674680756445E-2</v>
      </c>
      <c r="M238" s="22" cm="1">
        <f t="array" ref="M238">IFERROR(EXP(
 (IF(C238&gt;0,LN(C238),"") - AVERAGE(IF($C$2:$C$1000&gt;0,LN($C$2:$C$1000),"")))*Assumptions!B$2 +
 (IF(F238&gt;0,LN(F238),"") - AVERAGE(IF($F$2:$F$1000&gt;0,LN($F$2:$F$1000),"")))*Assumptions!B$3 +
 (IF(E238&gt;0,LN(E238),"") - AVERAGE(IF($E$2:$E$1000&gt;0,LN($E$2:$E$1000),"")))*Assumptions!B$4
), "")</f>
        <v>0.91432442109160295</v>
      </c>
      <c r="N238" s="22">
        <f t="shared" si="13"/>
        <v>2.0026066717913418E-2</v>
      </c>
      <c r="O238" s="22">
        <f t="shared" si="14"/>
        <v>6.0152741398669864E-2</v>
      </c>
    </row>
    <row r="239" spans="1:15" x14ac:dyDescent="0.35">
      <c r="A239" s="15" t="str">
        <v>Erie Thames Power Lines Corporation</v>
      </c>
      <c r="B239" s="17">
        <v>2017</v>
      </c>
      <c r="C239" s="19">
        <v>18952</v>
      </c>
      <c r="D239" s="19">
        <v>17854</v>
      </c>
      <c r="E239" s="19">
        <v>475598345.38999999</v>
      </c>
      <c r="F239" s="19">
        <v>81295</v>
      </c>
      <c r="G239" s="19">
        <v>126.98371470726001</v>
      </c>
      <c r="H239" s="19">
        <v>6303144.4800000004</v>
      </c>
      <c r="J239" s="19">
        <f t="shared" si="15"/>
        <v>49637.423936847801</v>
      </c>
      <c r="K239" s="21" cm="1">
        <f t="array" ref="K239">IFERROR(EXP(LN(J239) - AVERAGE(IF(ISNUMBER(J:J), LN(J:J)))), "")</f>
        <v>1.0008544346863015</v>
      </c>
      <c r="L239" s="21" t="str">
        <f t="shared" si="12"/>
        <v/>
      </c>
      <c r="M239" s="21" cm="1">
        <f t="array" ref="M239">IFERROR(EXP(
 (IF(C239&gt;0,LN(C239),"") - AVERAGE(IF($C$2:$C$1000&gt;0,LN($C$2:$C$1000),"")))*Assumptions!B$2 +
 (IF(F239&gt;0,LN(F239),"") - AVERAGE(IF($F$2:$F$1000&gt;0,LN($F$2:$F$1000),"")))*Assumptions!B$3 +
 (IF(E239&gt;0,LN(E239),"") - AVERAGE(IF($E$2:$E$1000&gt;0,LN($E$2:$E$1000),"")))*Assumptions!B$4
), "")</f>
        <v>0.89619622332733417</v>
      </c>
      <c r="N239" s="21" t="str">
        <f t="shared" si="13"/>
        <v/>
      </c>
      <c r="O239" s="21" t="str">
        <f t="shared" si="14"/>
        <v/>
      </c>
    </row>
    <row r="240" spans="1:15" x14ac:dyDescent="0.35">
      <c r="A240" s="16" t="str">
        <v>Erie Thames Power Lines Corporation</v>
      </c>
      <c r="B240" s="18">
        <v>2016</v>
      </c>
      <c r="C240" s="20">
        <v>0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J240" s="20" t="str">
        <f t="shared" si="15"/>
        <v/>
      </c>
      <c r="K240" s="22" t="str" cm="1">
        <f t="array" ref="K240">IFERROR(EXP(LN(J240) - AVERAGE(IF(ISNUMBER(J:J), LN(J:J)))), "")</f>
        <v/>
      </c>
      <c r="L240" s="22" t="str">
        <f t="shared" si="12"/>
        <v/>
      </c>
      <c r="M240" s="22" t="str" cm="1">
        <f t="array" ref="M240">IFERROR(EXP(
 (IF(C240&gt;0,LN(C240),"") - AVERAGE(IF($C$2:$C$1000&gt;0,LN($C$2:$C$1000),"")))*Assumptions!B$2 +
 (IF(F240&gt;0,LN(F240),"") - AVERAGE(IF($F$2:$F$1000&gt;0,LN($F$2:$F$1000),"")))*Assumptions!B$3 +
 (IF(E240&gt;0,LN(E240),"") - AVERAGE(IF($E$2:$E$1000&gt;0,LN($E$2:$E$1000),"")))*Assumptions!B$4
), "")</f>
        <v/>
      </c>
      <c r="N240" s="22" t="str">
        <f t="shared" si="13"/>
        <v/>
      </c>
      <c r="O240" s="22" t="str">
        <f t="shared" si="14"/>
        <v/>
      </c>
    </row>
    <row r="241" spans="1:15" x14ac:dyDescent="0.35">
      <c r="A241" s="15" t="str">
        <v>Erie Thames Power Lines Corporation</v>
      </c>
      <c r="B241" s="17">
        <v>2015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J241" s="19" t="str">
        <f t="shared" si="15"/>
        <v/>
      </c>
      <c r="K241" s="21" t="str" cm="1">
        <f t="array" ref="K241">IFERROR(EXP(LN(J241) - AVERAGE(IF(ISNUMBER(J:J), LN(J:J)))), "")</f>
        <v/>
      </c>
      <c r="L241" s="21" t="str">
        <f t="shared" si="12"/>
        <v/>
      </c>
      <c r="M241" s="21" t="str" cm="1">
        <f t="array" ref="M241">IFERROR(EXP(
 (IF(C241&gt;0,LN(C241),"") - AVERAGE(IF($C$2:$C$1000&gt;0,LN($C$2:$C$1000),"")))*Assumptions!B$2 +
 (IF(F241&gt;0,LN(F241),"") - AVERAGE(IF($F$2:$F$1000&gt;0,LN($F$2:$F$1000),"")))*Assumptions!B$3 +
 (IF(E241&gt;0,LN(E241),"") - AVERAGE(IF($E$2:$E$1000&gt;0,LN($E$2:$E$1000),"")))*Assumptions!B$4
), "")</f>
        <v/>
      </c>
      <c r="N241" s="21" t="str">
        <f t="shared" si="13"/>
        <v/>
      </c>
      <c r="O241" s="21" t="str">
        <f t="shared" si="14"/>
        <v/>
      </c>
    </row>
    <row r="242" spans="1:15" x14ac:dyDescent="0.35">
      <c r="A242" s="15" t="str">
        <v>Erie Thames Power Lines Corporation</v>
      </c>
      <c r="B242" s="17">
        <v>2014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J242" s="19" t="str">
        <f t="shared" si="15"/>
        <v/>
      </c>
      <c r="K242" s="21" t="str" cm="1">
        <f t="array" ref="K242">IFERROR(EXP(LN(J242) - AVERAGE(IF(ISNUMBER(J:J), LN(J:J)))), "")</f>
        <v/>
      </c>
      <c r="L242" s="21" t="str">
        <f t="shared" si="12"/>
        <v/>
      </c>
      <c r="M242" s="21" t="str" cm="1">
        <f t="array" ref="M242">IFERROR(EXP(
 (IF(C242&gt;0,LN(C242),"") - AVERAGE(IF($C$2:$C$1000&gt;0,LN($C$2:$C$1000),"")))*Assumptions!B$2 +
 (IF(F242&gt;0,LN(F242),"") - AVERAGE(IF($F$2:$F$1000&gt;0,LN($F$2:$F$1000),"")))*Assumptions!B$3 +
 (IF(E242&gt;0,LN(E242),"") - AVERAGE(IF($E$2:$E$1000&gt;0,LN($E$2:$E$1000),"")))*Assumptions!B$4
), "")</f>
        <v/>
      </c>
      <c r="N242" s="21" t="str">
        <f t="shared" si="13"/>
        <v/>
      </c>
      <c r="O242" s="21" t="str">
        <f t="shared" si="14"/>
        <v/>
      </c>
    </row>
    <row r="243" spans="1:15" x14ac:dyDescent="0.35">
      <c r="A243" s="16" t="str">
        <v>Erie Thames Power Lines Corporation</v>
      </c>
      <c r="B243" s="18">
        <v>2013</v>
      </c>
      <c r="C243" s="20">
        <v>0</v>
      </c>
      <c r="D243" s="20">
        <v>0</v>
      </c>
      <c r="E243" s="20">
        <v>0</v>
      </c>
      <c r="F243" s="20">
        <v>0</v>
      </c>
      <c r="G243" s="20">
        <v>0</v>
      </c>
      <c r="H243" s="20">
        <v>0</v>
      </c>
      <c r="J243" s="20" t="str">
        <f t="shared" si="15"/>
        <v/>
      </c>
      <c r="K243" s="22" t="str" cm="1">
        <f t="array" ref="K243">IFERROR(EXP(LN(J243) - AVERAGE(IF(ISNUMBER(J:J), LN(J:J)))), "")</f>
        <v/>
      </c>
      <c r="L243" s="22" t="str">
        <f t="shared" si="12"/>
        <v/>
      </c>
      <c r="M243" s="22" t="str" cm="1">
        <f t="array" ref="M243">IFERROR(EXP(
 (IF(C243&gt;0,LN(C243),"") - AVERAGE(IF($C$2:$C$1000&gt;0,LN($C$2:$C$1000),"")))*Assumptions!B$2 +
 (IF(F243&gt;0,LN(F243),"") - AVERAGE(IF($F$2:$F$1000&gt;0,LN($F$2:$F$1000),"")))*Assumptions!B$3 +
 (IF(E243&gt;0,LN(E243),"") - AVERAGE(IF($E$2:$E$1000&gt;0,LN($E$2:$E$1000),"")))*Assumptions!B$4
), "")</f>
        <v/>
      </c>
      <c r="N243" s="22" t="str">
        <f t="shared" si="13"/>
        <v/>
      </c>
      <c r="O243" s="22" t="str">
        <f t="shared" si="14"/>
        <v/>
      </c>
    </row>
    <row r="244" spans="1:15" x14ac:dyDescent="0.35">
      <c r="A244" s="15" t="str">
        <v>Erie Thames Powerlines Corporation</v>
      </c>
      <c r="B244" s="17">
        <v>2023</v>
      </c>
      <c r="C244" s="19">
        <v>0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J244" s="19" t="str">
        <f t="shared" si="15"/>
        <v/>
      </c>
      <c r="K244" s="21" t="str" cm="1">
        <f t="array" ref="K244">IFERROR(EXP(LN(J244) - AVERAGE(IF(ISNUMBER(J:J), LN(J:J)))), "")</f>
        <v/>
      </c>
      <c r="L244" s="21" t="str">
        <f t="shared" si="12"/>
        <v/>
      </c>
      <c r="M244" s="21" t="str" cm="1">
        <f t="array" ref="M244">IFERROR(EXP(
 (IF(C244&gt;0,LN(C244),"") - AVERAGE(IF($C$2:$C$1000&gt;0,LN($C$2:$C$1000),"")))*Assumptions!B$2 +
 (IF(F244&gt;0,LN(F244),"") - AVERAGE(IF($F$2:$F$1000&gt;0,LN($F$2:$F$1000),"")))*Assumptions!B$3 +
 (IF(E244&gt;0,LN(E244),"") - AVERAGE(IF($E$2:$E$1000&gt;0,LN($E$2:$E$1000),"")))*Assumptions!B$4
), "")</f>
        <v/>
      </c>
      <c r="N244" s="21" t="str">
        <f t="shared" si="13"/>
        <v/>
      </c>
      <c r="O244" s="21" t="str">
        <f t="shared" si="14"/>
        <v/>
      </c>
    </row>
    <row r="245" spans="1:15" x14ac:dyDescent="0.35">
      <c r="A245" s="16" t="str">
        <v>Erie Thames Powerlines Corporation</v>
      </c>
      <c r="B245" s="18">
        <v>2022</v>
      </c>
      <c r="C245" s="20"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J245" s="20" t="str">
        <f t="shared" si="15"/>
        <v/>
      </c>
      <c r="K245" s="22" t="str" cm="1">
        <f t="array" ref="K245">IFERROR(EXP(LN(J245) - AVERAGE(IF(ISNUMBER(J:J), LN(J:J)))), "")</f>
        <v/>
      </c>
      <c r="L245" s="22" t="str">
        <f t="shared" si="12"/>
        <v/>
      </c>
      <c r="M245" s="22" t="str" cm="1">
        <f t="array" ref="M245">IFERROR(EXP(
 (IF(C245&gt;0,LN(C245),"") - AVERAGE(IF($C$2:$C$1000&gt;0,LN($C$2:$C$1000),"")))*Assumptions!B$2 +
 (IF(F245&gt;0,LN(F245),"") - AVERAGE(IF($F$2:$F$1000&gt;0,LN($F$2:$F$1000),"")))*Assumptions!B$3 +
 (IF(E245&gt;0,LN(E245),"") - AVERAGE(IF($E$2:$E$1000&gt;0,LN($E$2:$E$1000),"")))*Assumptions!B$4
), "")</f>
        <v/>
      </c>
      <c r="N245" s="22" t="str">
        <f t="shared" si="13"/>
        <v/>
      </c>
      <c r="O245" s="22" t="str">
        <f t="shared" si="14"/>
        <v/>
      </c>
    </row>
    <row r="246" spans="1:15" x14ac:dyDescent="0.35">
      <c r="A246" s="15" t="str">
        <v>Erie Thames Powerlines Corporation</v>
      </c>
      <c r="B246" s="17">
        <v>2021</v>
      </c>
      <c r="C246" s="19">
        <v>0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  <c r="J246" s="19" t="str">
        <f t="shared" si="15"/>
        <v/>
      </c>
      <c r="K246" s="21" t="str" cm="1">
        <f t="array" ref="K246">IFERROR(EXP(LN(J246) - AVERAGE(IF(ISNUMBER(J:J), LN(J:J)))), "")</f>
        <v/>
      </c>
      <c r="L246" s="21" t="str">
        <f t="shared" si="12"/>
        <v/>
      </c>
      <c r="M246" s="21" t="str" cm="1">
        <f t="array" ref="M246">IFERROR(EXP(
 (IF(C246&gt;0,LN(C246),"") - AVERAGE(IF($C$2:$C$1000&gt;0,LN($C$2:$C$1000),"")))*Assumptions!B$2 +
 (IF(F246&gt;0,LN(F246),"") - AVERAGE(IF($F$2:$F$1000&gt;0,LN($F$2:$F$1000),"")))*Assumptions!B$3 +
 (IF(E246&gt;0,LN(E246),"") - AVERAGE(IF($E$2:$E$1000&gt;0,LN($E$2:$E$1000),"")))*Assumptions!B$4
), "")</f>
        <v/>
      </c>
      <c r="N246" s="21" t="str">
        <f t="shared" si="13"/>
        <v/>
      </c>
      <c r="O246" s="21" t="str">
        <f t="shared" si="14"/>
        <v/>
      </c>
    </row>
    <row r="247" spans="1:15" x14ac:dyDescent="0.35">
      <c r="A247" s="16" t="str">
        <v>Erie Thames Powerlines Corporation</v>
      </c>
      <c r="B247" s="18">
        <v>2020</v>
      </c>
      <c r="C247" s="20">
        <v>0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J247" s="20" t="str">
        <f t="shared" si="15"/>
        <v/>
      </c>
      <c r="K247" s="22" t="str" cm="1">
        <f t="array" ref="K247">IFERROR(EXP(LN(J247) - AVERAGE(IF(ISNUMBER(J:J), LN(J:J)))), "")</f>
        <v/>
      </c>
      <c r="L247" s="22" t="str">
        <f t="shared" si="12"/>
        <v/>
      </c>
      <c r="M247" s="22" t="str" cm="1">
        <f t="array" ref="M247">IFERROR(EXP(
 (IF(C247&gt;0,LN(C247),"") - AVERAGE(IF($C$2:$C$1000&gt;0,LN($C$2:$C$1000),"")))*Assumptions!B$2 +
 (IF(F247&gt;0,LN(F247),"") - AVERAGE(IF($F$2:$F$1000&gt;0,LN($F$2:$F$1000),"")))*Assumptions!B$3 +
 (IF(E247&gt;0,LN(E247),"") - AVERAGE(IF($E$2:$E$1000&gt;0,LN($E$2:$E$1000),"")))*Assumptions!B$4
), "")</f>
        <v/>
      </c>
      <c r="N247" s="22" t="str">
        <f t="shared" si="13"/>
        <v/>
      </c>
      <c r="O247" s="22" t="str">
        <f t="shared" si="14"/>
        <v/>
      </c>
    </row>
    <row r="248" spans="1:15" x14ac:dyDescent="0.35">
      <c r="A248" s="15" t="str">
        <v>Erie Thames Powerlines Corporation</v>
      </c>
      <c r="B248" s="17">
        <v>2019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J248" s="19" t="str">
        <f t="shared" si="15"/>
        <v/>
      </c>
      <c r="K248" s="21" t="str" cm="1">
        <f t="array" ref="K248">IFERROR(EXP(LN(J248) - AVERAGE(IF(ISNUMBER(J:J), LN(J:J)))), "")</f>
        <v/>
      </c>
      <c r="L248" s="21" t="str">
        <f t="shared" si="12"/>
        <v/>
      </c>
      <c r="M248" s="21" t="str" cm="1">
        <f t="array" ref="M248">IFERROR(EXP(
 (IF(C248&gt;0,LN(C248),"") - AVERAGE(IF($C$2:$C$1000&gt;0,LN($C$2:$C$1000),"")))*Assumptions!B$2 +
 (IF(F248&gt;0,LN(F248),"") - AVERAGE(IF($F$2:$F$1000&gt;0,LN($F$2:$F$1000),"")))*Assumptions!B$3 +
 (IF(E248&gt;0,LN(E248),"") - AVERAGE(IF($E$2:$E$1000&gt;0,LN($E$2:$E$1000),"")))*Assumptions!B$4
), "")</f>
        <v/>
      </c>
      <c r="N248" s="21" t="str">
        <f t="shared" si="13"/>
        <v/>
      </c>
      <c r="O248" s="21" t="str">
        <f t="shared" si="14"/>
        <v/>
      </c>
    </row>
    <row r="249" spans="1:15" x14ac:dyDescent="0.35">
      <c r="A249" s="16" t="str">
        <v>Erie Thames Powerlines Corporation</v>
      </c>
      <c r="B249" s="18">
        <v>2018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0</v>
      </c>
      <c r="J249" s="20" t="str">
        <f t="shared" si="15"/>
        <v/>
      </c>
      <c r="K249" s="22" t="str" cm="1">
        <f t="array" ref="K249">IFERROR(EXP(LN(J249) - AVERAGE(IF(ISNUMBER(J:J), LN(J:J)))), "")</f>
        <v/>
      </c>
      <c r="L249" s="22" t="str">
        <f t="shared" si="12"/>
        <v/>
      </c>
      <c r="M249" s="22" t="str" cm="1">
        <f t="array" ref="M249">IFERROR(EXP(
 (IF(C249&gt;0,LN(C249),"") - AVERAGE(IF($C$2:$C$1000&gt;0,LN($C$2:$C$1000),"")))*Assumptions!B$2 +
 (IF(F249&gt;0,LN(F249),"") - AVERAGE(IF($F$2:$F$1000&gt;0,LN($F$2:$F$1000),"")))*Assumptions!B$3 +
 (IF(E249&gt;0,LN(E249),"") - AVERAGE(IF($E$2:$E$1000&gt;0,LN($E$2:$E$1000),"")))*Assumptions!B$4
), "")</f>
        <v/>
      </c>
      <c r="N249" s="22" t="str">
        <f t="shared" si="13"/>
        <v/>
      </c>
      <c r="O249" s="22" t="str">
        <f t="shared" si="14"/>
        <v/>
      </c>
    </row>
    <row r="250" spans="1:15" x14ac:dyDescent="0.35">
      <c r="A250" s="15" t="str">
        <v>Erie Thames Powerlines Corporation</v>
      </c>
      <c r="B250" s="17">
        <v>2017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19">
        <v>0</v>
      </c>
      <c r="J250" s="19" t="str">
        <f t="shared" si="15"/>
        <v/>
      </c>
      <c r="K250" s="21" t="str" cm="1">
        <f t="array" ref="K250">IFERROR(EXP(LN(J250) - AVERAGE(IF(ISNUMBER(J:J), LN(J:J)))), "")</f>
        <v/>
      </c>
      <c r="L250" s="21" t="str">
        <f t="shared" si="12"/>
        <v/>
      </c>
      <c r="M250" s="21" t="str" cm="1">
        <f t="array" ref="M250">IFERROR(EXP(
 (IF(C250&gt;0,LN(C250),"") - AVERAGE(IF($C$2:$C$1000&gt;0,LN($C$2:$C$1000),"")))*Assumptions!B$2 +
 (IF(F250&gt;0,LN(F250),"") - AVERAGE(IF($F$2:$F$1000&gt;0,LN($F$2:$F$1000),"")))*Assumptions!B$3 +
 (IF(E250&gt;0,LN(E250),"") - AVERAGE(IF($E$2:$E$1000&gt;0,LN($E$2:$E$1000),"")))*Assumptions!B$4
), "")</f>
        <v/>
      </c>
      <c r="N250" s="21" t="str">
        <f t="shared" si="13"/>
        <v/>
      </c>
      <c r="O250" s="21" t="str">
        <f t="shared" si="14"/>
        <v/>
      </c>
    </row>
    <row r="251" spans="1:15" x14ac:dyDescent="0.35">
      <c r="A251" s="16" t="str">
        <v>Erie Thames Powerlines Corporation</v>
      </c>
      <c r="B251" s="18">
        <v>2016</v>
      </c>
      <c r="C251" s="20">
        <v>18641</v>
      </c>
      <c r="D251" s="20">
        <v>15423</v>
      </c>
      <c r="E251" s="20">
        <v>475607780</v>
      </c>
      <c r="F251" s="20">
        <v>84530</v>
      </c>
      <c r="G251" s="20">
        <v>124.7849761355</v>
      </c>
      <c r="H251" s="20">
        <v>6058023.2599999998</v>
      </c>
      <c r="J251" s="20">
        <f t="shared" si="15"/>
        <v>48547.697388039618</v>
      </c>
      <c r="K251" s="22" cm="1">
        <f t="array" ref="K251">IFERROR(EXP(LN(J251) - AVERAGE(IF(ISNUMBER(J:J), LN(J:J)))), "")</f>
        <v>0.97888194775068416</v>
      </c>
      <c r="L251" s="22">
        <f t="shared" si="12"/>
        <v>5.2745166298031193E-2</v>
      </c>
      <c r="M251" s="22" cm="1">
        <f t="array" ref="M251">IFERROR(EXP(
 (IF(C251&gt;0,LN(C251),"") - AVERAGE(IF($C$2:$C$1000&gt;0,LN($C$2:$C$1000),"")))*Assumptions!B$2 +
 (IF(F251&gt;0,LN(F251),"") - AVERAGE(IF($F$2:$F$1000&gt;0,LN($F$2:$F$1000),"")))*Assumptions!B$3 +
 (IF(E251&gt;0,LN(E251),"") - AVERAGE(IF($E$2:$E$1000&gt;0,LN($E$2:$E$1000),"")))*Assumptions!B$4
), "")</f>
        <v>0.8950549983693068</v>
      </c>
      <c r="N251" s="22">
        <f t="shared" si="13"/>
        <v>1.1635427867867795E-2</v>
      </c>
      <c r="O251" s="22">
        <f t="shared" si="14"/>
        <v>-4.1109738430163398E-2</v>
      </c>
    </row>
    <row r="252" spans="1:15" x14ac:dyDescent="0.35">
      <c r="A252" s="15" t="str">
        <v>Erie Thames Powerlines Corporation</v>
      </c>
      <c r="B252" s="17">
        <v>2015</v>
      </c>
      <c r="C252" s="19">
        <v>18438</v>
      </c>
      <c r="D252" s="19">
        <v>17179</v>
      </c>
      <c r="E252" s="19">
        <v>483522801.10000002</v>
      </c>
      <c r="F252" s="19">
        <v>82552</v>
      </c>
      <c r="G252" s="19">
        <v>123.38321059357</v>
      </c>
      <c r="H252" s="19">
        <v>5682216.3899999997</v>
      </c>
      <c r="J252" s="19">
        <f t="shared" si="15"/>
        <v>46053.400318115266</v>
      </c>
      <c r="K252" s="21" cm="1">
        <f t="array" ref="K252">IFERROR(EXP(LN(J252) - AVERAGE(IF(ISNUMBER(J:J), LN(J:J)))), "")</f>
        <v>0.92858867936844647</v>
      </c>
      <c r="L252" s="21">
        <f t="shared" si="12"/>
        <v>-6.2258523880984601E-3</v>
      </c>
      <c r="M252" s="21" cm="1">
        <f t="array" ref="M252">IFERROR(EXP(
 (IF(C252&gt;0,LN(C252),"") - AVERAGE(IF($C$2:$C$1000&gt;0,LN($C$2:$C$1000),"")))*Assumptions!B$2 +
 (IF(F252&gt;0,LN(F252),"") - AVERAGE(IF($F$2:$F$1000&gt;0,LN($F$2:$F$1000),"")))*Assumptions!B$3 +
 (IF(E252&gt;0,LN(E252),"") - AVERAGE(IF($E$2:$E$1000&gt;0,LN($E$2:$E$1000),"")))*Assumptions!B$4
), "")</f>
        <v>0.8847010038887636</v>
      </c>
      <c r="N252" s="21">
        <f t="shared" si="13"/>
        <v>9.9403603739114249E-3</v>
      </c>
      <c r="O252" s="21">
        <f t="shared" si="14"/>
        <v>1.6166212762009885E-2</v>
      </c>
    </row>
    <row r="253" spans="1:15" x14ac:dyDescent="0.35">
      <c r="A253" s="16" t="str">
        <v>Erie Thames Powerlines Corporation</v>
      </c>
      <c r="B253" s="18">
        <v>2014</v>
      </c>
      <c r="C253" s="20">
        <v>18269</v>
      </c>
      <c r="D253" s="20">
        <v>17207</v>
      </c>
      <c r="E253" s="20">
        <v>488227392.55000001</v>
      </c>
      <c r="F253" s="20">
        <v>80997</v>
      </c>
      <c r="G253" s="20">
        <v>120.59340829049999</v>
      </c>
      <c r="H253" s="20">
        <v>5588421.1100000003</v>
      </c>
      <c r="J253" s="20">
        <f t="shared" si="15"/>
        <v>46341.016389037912</v>
      </c>
      <c r="K253" s="22" cm="1">
        <f t="array" ref="K253">IFERROR(EXP(LN(J253) - AVERAGE(IF(ISNUMBER(J:J), LN(J:J)))), "")</f>
        <v>0.93438796944514724</v>
      </c>
      <c r="L253" s="22">
        <f t="shared" si="12"/>
        <v>-5.0504778079236978E-3</v>
      </c>
      <c r="M253" s="22" cm="1">
        <f t="array" ref="M253">IFERROR(EXP(
 (IF(C253&gt;0,LN(C253),"") - AVERAGE(IF($C$2:$C$1000&gt;0,LN($C$2:$C$1000),"")))*Assumptions!B$2 +
 (IF(F253&gt;0,LN(F253),"") - AVERAGE(IF($F$2:$F$1000&gt;0,LN($F$2:$F$1000),"")))*Assumptions!B$3 +
 (IF(E253&gt;0,LN(E253),"") - AVERAGE(IF($E$2:$E$1000&gt;0,LN($E$2:$E$1000),"")))*Assumptions!B$4
), "")</f>
        <v>0.87595032160964914</v>
      </c>
      <c r="N253" s="22">
        <f t="shared" si="13"/>
        <v>-6.7179208881014627E-2</v>
      </c>
      <c r="O253" s="22">
        <f t="shared" si="14"/>
        <v>-6.2128731073090929E-2</v>
      </c>
    </row>
    <row r="254" spans="1:15" x14ac:dyDescent="0.35">
      <c r="A254" s="15" t="str">
        <v>Erie Thames Powerlines Corporation</v>
      </c>
      <c r="B254" s="17">
        <v>2013</v>
      </c>
      <c r="C254" s="19">
        <v>18123</v>
      </c>
      <c r="D254" s="19">
        <v>16968</v>
      </c>
      <c r="E254" s="19">
        <v>485917499</v>
      </c>
      <c r="F254" s="19">
        <v>108683</v>
      </c>
      <c r="G254" s="19">
        <v>118.18259763471001</v>
      </c>
      <c r="H254" s="19">
        <v>5504431.6200000001</v>
      </c>
      <c r="J254" s="19">
        <f t="shared" si="15"/>
        <v>46575.652677847036</v>
      </c>
      <c r="K254" s="21" cm="1">
        <f t="array" ref="K254">IFERROR(EXP(LN(J254) - AVERAGE(IF(ISNUMBER(J:J), LN(J:J)))), "")</f>
        <v>0.93911901210545323</v>
      </c>
      <c r="L254" s="21" t="str">
        <f t="shared" si="12"/>
        <v/>
      </c>
      <c r="M254" s="21" cm="1">
        <f t="array" ref="M254">IFERROR(EXP(
 (IF(C254&gt;0,LN(C254),"") - AVERAGE(IF($C$2:$C$1000&gt;0,LN($C$2:$C$1000),"")))*Assumptions!B$2 +
 (IF(F254&gt;0,LN(F254),"") - AVERAGE(IF($F$2:$F$1000&gt;0,LN($F$2:$F$1000),"")))*Assumptions!B$3 +
 (IF(E254&gt;0,LN(E254),"") - AVERAGE(IF($E$2:$E$1000&gt;0,LN($E$2:$E$1000),"")))*Assumptions!B$4
), "")</f>
        <v>0.93681758899218737</v>
      </c>
      <c r="N254" s="21" t="str">
        <f t="shared" si="13"/>
        <v/>
      </c>
      <c r="O254" s="21" t="str">
        <f t="shared" si="14"/>
        <v/>
      </c>
    </row>
    <row r="255" spans="1:15" x14ac:dyDescent="0.35">
      <c r="A255" s="16" t="str">
        <v>Espanola Regional Hydro Distribution Corporation</v>
      </c>
      <c r="B255" s="18">
        <v>2023</v>
      </c>
      <c r="C255" s="20">
        <v>0</v>
      </c>
      <c r="D255" s="20">
        <v>0</v>
      </c>
      <c r="E255" s="20">
        <v>0</v>
      </c>
      <c r="F255" s="20">
        <v>0</v>
      </c>
      <c r="G255" s="20">
        <v>0</v>
      </c>
      <c r="H255" s="20">
        <v>0</v>
      </c>
      <c r="J255" s="20" t="str">
        <f t="shared" si="15"/>
        <v/>
      </c>
      <c r="K255" s="22" t="str" cm="1">
        <f t="array" ref="K255">IFERROR(EXP(LN(J255) - AVERAGE(IF(ISNUMBER(J:J), LN(J:J)))), "")</f>
        <v/>
      </c>
      <c r="L255" s="22" t="str">
        <f t="shared" si="12"/>
        <v/>
      </c>
      <c r="M255" s="22" t="str" cm="1">
        <f t="array" ref="M255">IFERROR(EXP(
 (IF(C255&gt;0,LN(C255),"") - AVERAGE(IF($C$2:$C$1000&gt;0,LN($C$2:$C$1000),"")))*Assumptions!B$2 +
 (IF(F255&gt;0,LN(F255),"") - AVERAGE(IF($F$2:$F$1000&gt;0,LN($F$2:$F$1000),"")))*Assumptions!B$3 +
 (IF(E255&gt;0,LN(E255),"") - AVERAGE(IF($E$2:$E$1000&gt;0,LN($E$2:$E$1000),"")))*Assumptions!B$4
), "")</f>
        <v/>
      </c>
      <c r="N255" s="22" t="str">
        <f t="shared" si="13"/>
        <v/>
      </c>
      <c r="O255" s="22" t="str">
        <f t="shared" si="14"/>
        <v/>
      </c>
    </row>
    <row r="256" spans="1:15" x14ac:dyDescent="0.35">
      <c r="A256" s="15" t="str">
        <v>Espanola Regional Hydro Distribution Corporation</v>
      </c>
      <c r="B256" s="17">
        <v>2022</v>
      </c>
      <c r="C256" s="19">
        <v>0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J256" s="19" t="str">
        <f t="shared" si="15"/>
        <v/>
      </c>
      <c r="K256" s="21" t="str" cm="1">
        <f t="array" ref="K256">IFERROR(EXP(LN(J256) - AVERAGE(IF(ISNUMBER(J:J), LN(J:J)))), "")</f>
        <v/>
      </c>
      <c r="L256" s="21" t="str">
        <f t="shared" si="12"/>
        <v/>
      </c>
      <c r="M256" s="21" t="str" cm="1">
        <f t="array" ref="M256">IFERROR(EXP(
 (IF(C256&gt;0,LN(C256),"") - AVERAGE(IF($C$2:$C$1000&gt;0,LN($C$2:$C$1000),"")))*Assumptions!B$2 +
 (IF(F256&gt;0,LN(F256),"") - AVERAGE(IF($F$2:$F$1000&gt;0,LN($F$2:$F$1000),"")))*Assumptions!B$3 +
 (IF(E256&gt;0,LN(E256),"") - AVERAGE(IF($E$2:$E$1000&gt;0,LN($E$2:$E$1000),"")))*Assumptions!B$4
), "")</f>
        <v/>
      </c>
      <c r="N256" s="21" t="str">
        <f t="shared" si="13"/>
        <v/>
      </c>
      <c r="O256" s="21" t="str">
        <f t="shared" si="14"/>
        <v/>
      </c>
    </row>
    <row r="257" spans="1:15" x14ac:dyDescent="0.35">
      <c r="A257" s="15" t="str">
        <v>Espanola Regional Hydro Distribution Corporation</v>
      </c>
      <c r="B257" s="17">
        <v>2021</v>
      </c>
      <c r="C257" s="19">
        <v>3348</v>
      </c>
      <c r="D257" s="19">
        <v>3299</v>
      </c>
      <c r="E257" s="19">
        <v>54455433.020000003</v>
      </c>
      <c r="F257" s="19">
        <v>14056</v>
      </c>
      <c r="G257" s="19">
        <v>141.85999892797</v>
      </c>
      <c r="H257" s="19">
        <v>1599586.7424999999</v>
      </c>
      <c r="J257" s="19">
        <f t="shared" si="15"/>
        <v>11275.812453038272</v>
      </c>
      <c r="K257" s="21" cm="1">
        <f t="array" ref="K257">IFERROR(EXP(LN(J257) - AVERAGE(IF(ISNUMBER(J:J), LN(J:J)))), "")</f>
        <v>0.22735762663011119</v>
      </c>
      <c r="L257" s="21">
        <f t="shared" si="12"/>
        <v>-3.7116646136498233E-2</v>
      </c>
      <c r="M257" s="21" cm="1">
        <f t="array" ref="M257">IFERROR(EXP(
 (IF(C257&gt;0,LN(C257),"") - AVERAGE(IF($C$2:$C$1000&gt;0,LN($C$2:$C$1000),"")))*Assumptions!B$2 +
 (IF(F257&gt;0,LN(F257),"") - AVERAGE(IF($F$2:$F$1000&gt;0,LN($F$2:$F$1000),"")))*Assumptions!B$3 +
 (IF(E257&gt;0,LN(E257),"") - AVERAGE(IF($E$2:$E$1000&gt;0,LN($E$2:$E$1000),"")))*Assumptions!B$4
), "")</f>
        <v>0.15145004161256512</v>
      </c>
      <c r="N257" s="21">
        <f t="shared" si="13"/>
        <v>-2.1563680312939315E-3</v>
      </c>
      <c r="O257" s="21">
        <f t="shared" si="14"/>
        <v>3.4960278105204301E-2</v>
      </c>
    </row>
    <row r="258" spans="1:15" x14ac:dyDescent="0.35">
      <c r="A258" s="16" t="str">
        <v>Espanola Regional Hydro Distribution Corporation</v>
      </c>
      <c r="B258" s="18">
        <v>2020</v>
      </c>
      <c r="C258" s="20">
        <v>3328</v>
      </c>
      <c r="D258" s="20">
        <v>3300</v>
      </c>
      <c r="E258" s="20">
        <v>55685802.439999998</v>
      </c>
      <c r="F258" s="20">
        <v>14291</v>
      </c>
      <c r="G258" s="20">
        <v>137.20317695493</v>
      </c>
      <c r="H258" s="20">
        <v>1605578.5815000001</v>
      </c>
      <c r="J258" s="20">
        <f t="shared" si="15"/>
        <v>11702.196823236958</v>
      </c>
      <c r="K258" s="22" cm="1">
        <f t="array" ref="K258">IFERROR(EXP(LN(J258) - AVERAGE(IF(ISNUMBER(J:J), LN(J:J)))), "")</f>
        <v>0.23595494401582406</v>
      </c>
      <c r="L258" s="22">
        <f t="shared" ref="L258:L321" si="16">IFERROR(IF(A259=A258, LN(K258) - LN(K259), NA()), "")</f>
        <v>-0.11721043044003565</v>
      </c>
      <c r="M258" s="22" cm="1">
        <f t="array" ref="M258">IFERROR(EXP(
 (IF(C258&gt;0,LN(C258),"") - AVERAGE(IF($C$2:$C$1000&gt;0,LN($C$2:$C$1000),"")))*Assumptions!B$2 +
 (IF(F258&gt;0,LN(F258),"") - AVERAGE(IF($F$2:$F$1000&gt;0,LN($F$2:$F$1000),"")))*Assumptions!B$3 +
 (IF(E258&gt;0,LN(E258),"") - AVERAGE(IF($E$2:$E$1000&gt;0,LN($E$2:$E$1000),"")))*Assumptions!B$4
), "")</f>
        <v>0.15177697600939244</v>
      </c>
      <c r="N258" s="22">
        <f t="shared" ref="N258:N321" si="17">IFERROR(IF(A259=A258, LN(M258) - LN(M259), ""), "")</f>
        <v>-3.5275934808342457E-2</v>
      </c>
      <c r="O258" s="22">
        <f t="shared" ref="O258:O321" si="18">IFERROR(N258-L258, "")</f>
        <v>8.1934495631693194E-2</v>
      </c>
    </row>
    <row r="259" spans="1:15" x14ac:dyDescent="0.35">
      <c r="A259" s="15" t="str">
        <v>Espanola Regional Hydro Distribution Corporation</v>
      </c>
      <c r="B259" s="17">
        <v>2019</v>
      </c>
      <c r="C259" s="19">
        <v>3309</v>
      </c>
      <c r="D259" s="19">
        <v>3359</v>
      </c>
      <c r="E259" s="19">
        <v>56944854.579999998</v>
      </c>
      <c r="F259" s="19">
        <v>16594</v>
      </c>
      <c r="G259" s="19">
        <v>129.93924250200001</v>
      </c>
      <c r="H259" s="19">
        <v>1709667.17</v>
      </c>
      <c r="J259" s="19">
        <f t="shared" ref="J259:J322" si="19">IFERROR(IF(H259/G259 = 0, "", H259/G259), "")</f>
        <v>13157.435252661911</v>
      </c>
      <c r="K259" s="21" cm="1">
        <f t="array" ref="K259">IFERROR(EXP(LN(J259) - AVERAGE(IF(ISNUMBER(J:J), LN(J:J)))), "")</f>
        <v>0.26529735786608655</v>
      </c>
      <c r="L259" s="21">
        <f t="shared" si="16"/>
        <v>0.11760025907398308</v>
      </c>
      <c r="M259" s="21" cm="1">
        <f t="array" ref="M259">IFERROR(EXP(
 (IF(C259&gt;0,LN(C259),"") - AVERAGE(IF($C$2:$C$1000&gt;0,LN($C$2:$C$1000),"")))*Assumptions!B$2 +
 (IF(F259&gt;0,LN(F259),"") - AVERAGE(IF($F$2:$F$1000&gt;0,LN($F$2:$F$1000),"")))*Assumptions!B$3 +
 (IF(E259&gt;0,LN(E259),"") - AVERAGE(IF($E$2:$E$1000&gt;0,LN($E$2:$E$1000),"")))*Assumptions!B$4
), "")</f>
        <v>0.15722660600566107</v>
      </c>
      <c r="N259" s="21">
        <f t="shared" si="17"/>
        <v>1.8859027996684263E-2</v>
      </c>
      <c r="O259" s="21">
        <f t="shared" si="18"/>
        <v>-9.8741231077298819E-2</v>
      </c>
    </row>
    <row r="260" spans="1:15" x14ac:dyDescent="0.35">
      <c r="A260" s="16" t="str">
        <v>Espanola Regional Hydro Distribution Corporation</v>
      </c>
      <c r="B260" s="18">
        <v>2018</v>
      </c>
      <c r="C260" s="20">
        <v>3303</v>
      </c>
      <c r="D260" s="20">
        <v>3349</v>
      </c>
      <c r="E260" s="20">
        <v>56436105.189999998</v>
      </c>
      <c r="F260" s="20">
        <v>15504</v>
      </c>
      <c r="G260" s="20">
        <v>126.74605058079</v>
      </c>
      <c r="H260" s="20">
        <v>1482629.1465</v>
      </c>
      <c r="J260" s="20">
        <f t="shared" si="19"/>
        <v>11697.635860889788</v>
      </c>
      <c r="K260" s="22" cm="1">
        <f t="array" ref="K260">IFERROR(EXP(LN(J260) - AVERAGE(IF(ISNUMBER(J:J), LN(J:J)))), "")</f>
        <v>0.2358629799486032</v>
      </c>
      <c r="L260" s="22">
        <f t="shared" si="16"/>
        <v>-4.1989187129782835E-3</v>
      </c>
      <c r="M260" s="22" cm="1">
        <f t="array" ref="M260">IFERROR(EXP(
 (IF(C260&gt;0,LN(C260),"") - AVERAGE(IF($C$2:$C$1000&gt;0,LN($C$2:$C$1000),"")))*Assumptions!B$2 +
 (IF(F260&gt;0,LN(F260),"") - AVERAGE(IF($F$2:$F$1000&gt;0,LN($F$2:$F$1000),"")))*Assumptions!B$3 +
 (IF(E260&gt;0,LN(E260),"") - AVERAGE(IF($E$2:$E$1000&gt;0,LN($E$2:$E$1000),"")))*Assumptions!B$4
), "")</f>
        <v>0.15428924993985832</v>
      </c>
      <c r="N260" s="22">
        <f t="shared" si="17"/>
        <v>7.9178663248633541E-2</v>
      </c>
      <c r="O260" s="22">
        <f t="shared" si="18"/>
        <v>8.3377581961611824E-2</v>
      </c>
    </row>
    <row r="261" spans="1:15" x14ac:dyDescent="0.35">
      <c r="A261" s="15" t="str">
        <v>Espanola Regional Hydro Distribution Corporation</v>
      </c>
      <c r="B261" s="17">
        <v>2017</v>
      </c>
      <c r="C261" s="19">
        <v>3288</v>
      </c>
      <c r="D261" s="19">
        <v>3316</v>
      </c>
      <c r="E261" s="19">
        <v>54029013.310000002</v>
      </c>
      <c r="F261" s="19">
        <v>11586</v>
      </c>
      <c r="G261" s="19">
        <v>123.62280177899</v>
      </c>
      <c r="H261" s="19">
        <v>1452179.3185000001</v>
      </c>
      <c r="J261" s="19">
        <f t="shared" si="19"/>
        <v>11746.856547517607</v>
      </c>
      <c r="K261" s="21" cm="1">
        <f t="array" ref="K261">IFERROR(EXP(LN(J261) - AVERAGE(IF(ISNUMBER(J:J), LN(J:J)))), "")</f>
        <v>0.23685543158252453</v>
      </c>
      <c r="L261" s="21">
        <f t="shared" si="16"/>
        <v>-2.2336740373440023E-2</v>
      </c>
      <c r="M261" s="21" cm="1">
        <f t="array" ref="M261">IFERROR(EXP(
 (IF(C261&gt;0,LN(C261),"") - AVERAGE(IF($C$2:$C$1000&gt;0,LN($C$2:$C$1000),"")))*Assumptions!B$2 +
 (IF(F261&gt;0,LN(F261),"") - AVERAGE(IF($F$2:$F$1000&gt;0,LN($F$2:$F$1000),"")))*Assumptions!B$3 +
 (IF(E261&gt;0,LN(E261),"") - AVERAGE(IF($E$2:$E$1000&gt;0,LN($E$2:$E$1000),"")))*Assumptions!B$4
), "")</f>
        <v>0.14254395721546989</v>
      </c>
      <c r="N261" s="21">
        <f t="shared" si="17"/>
        <v>-1.7032091314637787E-2</v>
      </c>
      <c r="O261" s="21">
        <f t="shared" si="18"/>
        <v>5.3046490588022355E-3</v>
      </c>
    </row>
    <row r="262" spans="1:15" x14ac:dyDescent="0.35">
      <c r="A262" s="16" t="str">
        <v>Espanola Regional Hydro Distribution Corporation</v>
      </c>
      <c r="B262" s="18">
        <v>2016</v>
      </c>
      <c r="C262" s="20">
        <v>3283</v>
      </c>
      <c r="D262" s="20">
        <v>3331</v>
      </c>
      <c r="E262" s="20">
        <v>55789815.049999997</v>
      </c>
      <c r="F262" s="20">
        <v>12316</v>
      </c>
      <c r="G262" s="20">
        <v>121.48225782618999</v>
      </c>
      <c r="H262" s="20">
        <v>1459268.6189999999</v>
      </c>
      <c r="J262" s="20">
        <f t="shared" si="19"/>
        <v>12012.195402952089</v>
      </c>
      <c r="K262" s="22" cm="1">
        <f t="array" ref="K262">IFERROR(EXP(LN(J262) - AVERAGE(IF(ISNUMBER(J:J), LN(J:J)))), "")</f>
        <v>0.242205539406292</v>
      </c>
      <c r="L262" s="22">
        <f t="shared" si="16"/>
        <v>5.6624533015590117E-3</v>
      </c>
      <c r="M262" s="22" cm="1">
        <f t="array" ref="M262">IFERROR(EXP(
 (IF(C262&gt;0,LN(C262),"") - AVERAGE(IF($C$2:$C$1000&gt;0,LN($C$2:$C$1000),"")))*Assumptions!B$2 +
 (IF(F262&gt;0,LN(F262),"") - AVERAGE(IF($F$2:$F$1000&gt;0,LN($F$2:$F$1000),"")))*Assumptions!B$3 +
 (IF(E262&gt;0,LN(E262),"") - AVERAGE(IF($E$2:$E$1000&gt;0,LN($E$2:$E$1000),"")))*Assumptions!B$4
), "")</f>
        <v>0.1449925722350405</v>
      </c>
      <c r="N262" s="22">
        <f t="shared" si="17"/>
        <v>-2.8534862542703765E-2</v>
      </c>
      <c r="O262" s="22">
        <f t="shared" si="18"/>
        <v>-3.4197315844262777E-2</v>
      </c>
    </row>
    <row r="263" spans="1:15" x14ac:dyDescent="0.35">
      <c r="A263" s="15" t="str">
        <v>Espanola Regional Hydro Distribution Corporation</v>
      </c>
      <c r="B263" s="17">
        <v>2015</v>
      </c>
      <c r="C263" s="19">
        <v>3289</v>
      </c>
      <c r="D263" s="19">
        <v>3315</v>
      </c>
      <c r="E263" s="19">
        <v>57848454.100000001</v>
      </c>
      <c r="F263" s="19">
        <v>13571</v>
      </c>
      <c r="G263" s="19">
        <v>120.11759319868</v>
      </c>
      <c r="H263" s="19">
        <v>1434728.871</v>
      </c>
      <c r="J263" s="19">
        <f t="shared" si="19"/>
        <v>11944.369120241136</v>
      </c>
      <c r="K263" s="21" cm="1">
        <f t="array" ref="K263">IFERROR(EXP(LN(J263) - AVERAGE(IF(ISNUMBER(J:J), LN(J:J)))), "")</f>
        <v>0.2408379374951628</v>
      </c>
      <c r="L263" s="21">
        <f t="shared" si="16"/>
        <v>0.1204546306702774</v>
      </c>
      <c r="M263" s="21" cm="1">
        <f t="array" ref="M263">IFERROR(EXP(
 (IF(C263&gt;0,LN(C263),"") - AVERAGE(IF($C$2:$C$1000&gt;0,LN($C$2:$C$1000),"")))*Assumptions!B$2 +
 (IF(F263&gt;0,LN(F263),"") - AVERAGE(IF($F$2:$F$1000&gt;0,LN($F$2:$F$1000),"")))*Assumptions!B$3 +
 (IF(E263&gt;0,LN(E263),"") - AVERAGE(IF($E$2:$E$1000&gt;0,LN($E$2:$E$1000),"")))*Assumptions!B$4
), "")</f>
        <v>0.1491895101042868</v>
      </c>
      <c r="N263" s="21">
        <f t="shared" si="17"/>
        <v>2.2179531057492374E-2</v>
      </c>
      <c r="O263" s="21">
        <f t="shared" si="18"/>
        <v>-9.8275099612785022E-2</v>
      </c>
    </row>
    <row r="264" spans="1:15" x14ac:dyDescent="0.35">
      <c r="A264" s="16" t="str">
        <v>Espanola Regional Hydro Distribution Corporation</v>
      </c>
      <c r="B264" s="18">
        <v>2014</v>
      </c>
      <c r="C264" s="20">
        <v>3301</v>
      </c>
      <c r="D264" s="20">
        <v>3298</v>
      </c>
      <c r="E264" s="20">
        <v>60730295.869999997</v>
      </c>
      <c r="F264" s="20">
        <v>12075</v>
      </c>
      <c r="G264" s="20">
        <v>117.40162936103</v>
      </c>
      <c r="H264" s="20">
        <v>1243152.933</v>
      </c>
      <c r="J264" s="20">
        <f t="shared" si="19"/>
        <v>10588.889947831072</v>
      </c>
      <c r="K264" s="22" cm="1">
        <f t="array" ref="K264">IFERROR(EXP(LN(J264) - AVERAGE(IF(ISNUMBER(J:J), LN(J:J)))), "")</f>
        <v>0.21350699980271678</v>
      </c>
      <c r="L264" s="22">
        <f t="shared" si="16"/>
        <v>-6.1337164883060069E-2</v>
      </c>
      <c r="M264" s="22" cm="1">
        <f t="array" ref="M264">IFERROR(EXP(
 (IF(C264&gt;0,LN(C264),"") - AVERAGE(IF($C$2:$C$1000&gt;0,LN($C$2:$C$1000),"")))*Assumptions!B$2 +
 (IF(F264&gt;0,LN(F264),"") - AVERAGE(IF($F$2:$F$1000&gt;0,LN($F$2:$F$1000),"")))*Assumptions!B$3 +
 (IF(E264&gt;0,LN(E264),"") - AVERAGE(IF($E$2:$E$1000&gt;0,LN($E$2:$E$1000),"")))*Assumptions!B$4
), "")</f>
        <v>0.145916982449732</v>
      </c>
      <c r="N264" s="22">
        <f t="shared" si="17"/>
        <v>-3.5781967611868692E-2</v>
      </c>
      <c r="O264" s="22">
        <f t="shared" si="18"/>
        <v>2.5555197271191377E-2</v>
      </c>
    </row>
    <row r="265" spans="1:15" x14ac:dyDescent="0.35">
      <c r="A265" s="15" t="str">
        <v>Espanola Regional Hydro Distribution Corporation</v>
      </c>
      <c r="B265" s="17">
        <v>2013</v>
      </c>
      <c r="C265" s="19">
        <v>3301</v>
      </c>
      <c r="D265" s="19">
        <v>3325</v>
      </c>
      <c r="E265" s="19">
        <v>60648319</v>
      </c>
      <c r="F265" s="19">
        <v>13956</v>
      </c>
      <c r="G265" s="19">
        <v>115.05462629442</v>
      </c>
      <c r="H265" s="19">
        <v>1295367.2505000001</v>
      </c>
      <c r="J265" s="19">
        <f t="shared" si="19"/>
        <v>11258.715031460006</v>
      </c>
      <c r="K265" s="21" cm="1">
        <f t="array" ref="K265">IFERROR(EXP(LN(J265) - AVERAGE(IF(ISNUMBER(J:J), LN(J:J)))), "")</f>
        <v>0.22701288613289916</v>
      </c>
      <c r="L265" s="21" t="str">
        <f t="shared" si="16"/>
        <v/>
      </c>
      <c r="M265" s="21" cm="1">
        <f t="array" ref="M265">IFERROR(EXP(
 (IF(C265&gt;0,LN(C265),"") - AVERAGE(IF($C$2:$C$1000&gt;0,LN($C$2:$C$1000),"")))*Assumptions!B$2 +
 (IF(F265&gt;0,LN(F265),"") - AVERAGE(IF($F$2:$F$1000&gt;0,LN($F$2:$F$1000),"")))*Assumptions!B$3 +
 (IF(E265&gt;0,LN(E265),"") - AVERAGE(IF($E$2:$E$1000&gt;0,LN($E$2:$E$1000),"")))*Assumptions!B$4
), "")</f>
        <v>0.15123271573373226</v>
      </c>
      <c r="N265" s="21" t="str">
        <f t="shared" si="17"/>
        <v/>
      </c>
      <c r="O265" s="21" t="str">
        <f t="shared" si="18"/>
        <v/>
      </c>
    </row>
    <row r="266" spans="1:15" x14ac:dyDescent="0.35">
      <c r="A266" s="16" t="str">
        <v>Essex Powerlines Corporation</v>
      </c>
      <c r="B266" s="18">
        <v>2023</v>
      </c>
      <c r="C266" s="20">
        <v>31351</v>
      </c>
      <c r="D266" s="20">
        <v>28400</v>
      </c>
      <c r="E266" s="20">
        <v>538318913.91999996</v>
      </c>
      <c r="F266" s="20">
        <v>120561</v>
      </c>
      <c r="G266" s="20">
        <v>183.40494749159001</v>
      </c>
      <c r="H266" s="20">
        <v>8624717.7599999998</v>
      </c>
      <c r="J266" s="20">
        <f t="shared" si="19"/>
        <v>47025.545809746953</v>
      </c>
      <c r="K266" s="22" cm="1">
        <f t="array" ref="K266">IFERROR(EXP(LN(J266) - AVERAGE(IF(ISNUMBER(J:J), LN(J:J)))), "")</f>
        <v>0.94819034378394407</v>
      </c>
      <c r="L266" s="22">
        <f t="shared" si="16"/>
        <v>3.972093771322377E-3</v>
      </c>
      <c r="M266" s="22" cm="1">
        <f t="array" ref="M266">IFERROR(EXP(
 (IF(C266&gt;0,LN(C266),"") - AVERAGE(IF($C$2:$C$1000&gt;0,LN($C$2:$C$1000),"")))*Assumptions!B$2 +
 (IF(F266&gt;0,LN(F266),"") - AVERAGE(IF($F$2:$F$1000&gt;0,LN($F$2:$F$1000),"")))*Assumptions!B$3 +
 (IF(E266&gt;0,LN(E266),"") - AVERAGE(IF($E$2:$E$1000&gt;0,LN($E$2:$E$1000),"")))*Assumptions!B$4
), "")</f>
        <v>1.3944382792072045</v>
      </c>
      <c r="N266" s="22">
        <f t="shared" si="17"/>
        <v>-2.1107790118617964E-3</v>
      </c>
      <c r="O266" s="22">
        <f t="shared" si="18"/>
        <v>-6.0828727831841733E-3</v>
      </c>
    </row>
    <row r="267" spans="1:15" x14ac:dyDescent="0.35">
      <c r="A267" s="15" t="str">
        <v>Essex Powerlines Corporation</v>
      </c>
      <c r="B267" s="17">
        <v>2022</v>
      </c>
      <c r="C267" s="19">
        <v>31139</v>
      </c>
      <c r="D267" s="19">
        <v>28130</v>
      </c>
      <c r="E267" s="19">
        <v>551718279.20000005</v>
      </c>
      <c r="F267" s="19">
        <v>122714</v>
      </c>
      <c r="G267" s="19">
        <v>176.96369433915001</v>
      </c>
      <c r="H267" s="19">
        <v>8288824.8499999996</v>
      </c>
      <c r="J267" s="19">
        <f t="shared" si="19"/>
        <v>46839.126414904684</v>
      </c>
      <c r="K267" s="21" cm="1">
        <f t="array" ref="K267">IFERROR(EXP(LN(J267) - AVERAGE(IF(ISNUMBER(J:J), LN(J:J)))), "")</f>
        <v>0.94443151298166761</v>
      </c>
      <c r="L267" s="21">
        <f t="shared" si="16"/>
        <v>7.1565319002950017E-2</v>
      </c>
      <c r="M267" s="21" cm="1">
        <f t="array" ref="M267">IFERROR(EXP(
 (IF(C267&gt;0,LN(C267),"") - AVERAGE(IF($C$2:$C$1000&gt;0,LN($C$2:$C$1000),"")))*Assumptions!B$2 +
 (IF(F267&gt;0,LN(F267),"") - AVERAGE(IF($F$2:$F$1000&gt;0,LN($F$2:$F$1000),"")))*Assumptions!B$3 +
 (IF(E267&gt;0,LN(E267),"") - AVERAGE(IF($E$2:$E$1000&gt;0,LN($E$2:$E$1000),"")))*Assumptions!B$4
), "")</f>
        <v>1.3973847388288878</v>
      </c>
      <c r="N267" s="21">
        <f t="shared" si="17"/>
        <v>5.3634418692581343E-3</v>
      </c>
      <c r="O267" s="21">
        <f t="shared" si="18"/>
        <v>-6.6201877133691883E-2</v>
      </c>
    </row>
    <row r="268" spans="1:15" x14ac:dyDescent="0.35">
      <c r="A268" s="16" t="str">
        <v>Essex Powerlines Corporation</v>
      </c>
      <c r="B268" s="18">
        <v>2021</v>
      </c>
      <c r="C268" s="20">
        <v>30908</v>
      </c>
      <c r="D268" s="20">
        <v>28094</v>
      </c>
      <c r="E268" s="20">
        <v>545259013.84000003</v>
      </c>
      <c r="F268" s="20">
        <v>123024</v>
      </c>
      <c r="G268" s="20">
        <v>170.21293977665999</v>
      </c>
      <c r="H268" s="20">
        <v>7421999.7599999998</v>
      </c>
      <c r="J268" s="20">
        <f t="shared" si="19"/>
        <v>43604.204061915407</v>
      </c>
      <c r="K268" s="22" cm="1">
        <f t="array" ref="K268">IFERROR(EXP(LN(J268) - AVERAGE(IF(ISNUMBER(J:J), LN(J:J)))), "")</f>
        <v>0.87920479237315308</v>
      </c>
      <c r="L268" s="22">
        <f t="shared" si="16"/>
        <v>-8.3806216416269008E-2</v>
      </c>
      <c r="M268" s="22" cm="1">
        <f t="array" ref="M268">IFERROR(EXP(
 (IF(C268&gt;0,LN(C268),"") - AVERAGE(IF($C$2:$C$1000&gt;0,LN($C$2:$C$1000),"")))*Assumptions!B$2 +
 (IF(F268&gt;0,LN(F268),"") - AVERAGE(IF($F$2:$F$1000&gt;0,LN($F$2:$F$1000),"")))*Assumptions!B$3 +
 (IF(E268&gt;0,LN(E268),"") - AVERAGE(IF($E$2:$E$1000&gt;0,LN($E$2:$E$1000),"")))*Assumptions!B$4
), "")</f>
        <v>1.3899100100682675</v>
      </c>
      <c r="N268" s="22">
        <f t="shared" si="17"/>
        <v>6.7744284755416606E-4</v>
      </c>
      <c r="O268" s="22">
        <f t="shared" si="18"/>
        <v>8.4483659263823174E-2</v>
      </c>
    </row>
    <row r="269" spans="1:15" x14ac:dyDescent="0.35">
      <c r="A269" s="15" t="str">
        <v>Essex Powerlines Corporation</v>
      </c>
      <c r="B269" s="17">
        <v>2020</v>
      </c>
      <c r="C269" s="19">
        <v>30665</v>
      </c>
      <c r="D269" s="19">
        <v>28183</v>
      </c>
      <c r="E269" s="19">
        <v>532060696.76999998</v>
      </c>
      <c r="F269" s="19">
        <v>126420</v>
      </c>
      <c r="G269" s="19">
        <v>164.62537905455</v>
      </c>
      <c r="H269" s="19">
        <v>7805877.4500000002</v>
      </c>
      <c r="J269" s="19">
        <f t="shared" si="19"/>
        <v>47416.002895965743</v>
      </c>
      <c r="K269" s="21" cm="1">
        <f t="array" ref="K269">IFERROR(EXP(LN(J269) - AVERAGE(IF(ISNUMBER(J:J), LN(J:J)))), "")</f>
        <v>0.95606324844543378</v>
      </c>
      <c r="L269" s="21">
        <f t="shared" si="16"/>
        <v>4.9086313254402963E-3</v>
      </c>
      <c r="M269" s="21" cm="1">
        <f t="array" ref="M269">IFERROR(EXP(
 (IF(C269&gt;0,LN(C269),"") - AVERAGE(IF($C$2:$C$1000&gt;0,LN($C$2:$C$1000),"")))*Assumptions!B$2 +
 (IF(F269&gt;0,LN(F269),"") - AVERAGE(IF($F$2:$F$1000&gt;0,LN($F$2:$F$1000),"")))*Assumptions!B$3 +
 (IF(E269&gt;0,LN(E269),"") - AVERAGE(IF($E$2:$E$1000&gt;0,LN($E$2:$E$1000),"")))*Assumptions!B$4
), "")</f>
        <v>1.3889687443360696</v>
      </c>
      <c r="N269" s="21">
        <f t="shared" si="17"/>
        <v>1.8225458919530479E-2</v>
      </c>
      <c r="O269" s="21">
        <f t="shared" si="18"/>
        <v>1.3316827594090183E-2</v>
      </c>
    </row>
    <row r="270" spans="1:15" x14ac:dyDescent="0.35">
      <c r="A270" s="16" t="str">
        <v>Essex Powerlines Corporation</v>
      </c>
      <c r="B270" s="18">
        <v>2019</v>
      </c>
      <c r="C270" s="20">
        <v>30397</v>
      </c>
      <c r="D270" s="20">
        <v>28054</v>
      </c>
      <c r="E270" s="20">
        <v>533666540.88999999</v>
      </c>
      <c r="F270" s="20">
        <v>120116</v>
      </c>
      <c r="G270" s="20">
        <v>155.90963362298999</v>
      </c>
      <c r="H270" s="20">
        <v>7356412.9500000002</v>
      </c>
      <c r="J270" s="20">
        <f t="shared" si="19"/>
        <v>47183.825521576007</v>
      </c>
      <c r="K270" s="22" cm="1">
        <f t="array" ref="K270">IFERROR(EXP(LN(J270) - AVERAGE(IF(ISNUMBER(J:J), LN(J:J)))), "")</f>
        <v>0.95138178562239473</v>
      </c>
      <c r="L270" s="22">
        <f t="shared" si="16"/>
        <v>-5.0245753840773219E-2</v>
      </c>
      <c r="M270" s="22" cm="1">
        <f t="array" ref="M270">IFERROR(EXP(
 (IF(C270&gt;0,LN(C270),"") - AVERAGE(IF($C$2:$C$1000&gt;0,LN($C$2:$C$1000),"")))*Assumptions!B$2 +
 (IF(F270&gt;0,LN(F270),"") - AVERAGE(IF($F$2:$F$1000&gt;0,LN($F$2:$F$1000),"")))*Assumptions!B$3 +
 (IF(E270&gt;0,LN(E270),"") - AVERAGE(IF($E$2:$E$1000&gt;0,LN($E$2:$E$1000),"")))*Assumptions!B$4
), "")</f>
        <v>1.3638834414965626</v>
      </c>
      <c r="N270" s="22">
        <f t="shared" si="17"/>
        <v>-2.7332003057856102E-4</v>
      </c>
      <c r="O270" s="22">
        <f t="shared" si="18"/>
        <v>4.9972433810194658E-2</v>
      </c>
    </row>
    <row r="271" spans="1:15" x14ac:dyDescent="0.35">
      <c r="A271" s="15" t="str">
        <v>Essex Powerlines Corporation</v>
      </c>
      <c r="B271" s="17">
        <v>2018</v>
      </c>
      <c r="C271" s="19">
        <v>30016</v>
      </c>
      <c r="D271" s="19">
        <v>27929</v>
      </c>
      <c r="E271" s="19">
        <v>514149798.70999998</v>
      </c>
      <c r="F271" s="19">
        <v>126059</v>
      </c>
      <c r="G271" s="19">
        <v>152.07823232390999</v>
      </c>
      <c r="H271" s="19">
        <v>7545389.4199999999</v>
      </c>
      <c r="J271" s="19">
        <f t="shared" si="19"/>
        <v>49615.183611084765</v>
      </c>
      <c r="K271" s="21" cm="1">
        <f t="array" ref="K271">IFERROR(EXP(LN(J271) - AVERAGE(IF(ISNUMBER(J:J), LN(J:J)))), "")</f>
        <v>1.0004059962520853</v>
      </c>
      <c r="L271" s="21">
        <f t="shared" si="16"/>
        <v>6.3879786101111349E-2</v>
      </c>
      <c r="M271" s="21" cm="1">
        <f t="array" ref="M271">IFERROR(EXP(
 (IF(C271&gt;0,LN(C271),"") - AVERAGE(IF($C$2:$C$1000&gt;0,LN($C$2:$C$1000),"")))*Assumptions!B$2 +
 (IF(F271&gt;0,LN(F271),"") - AVERAGE(IF($F$2:$F$1000&gt;0,LN($F$2:$F$1000),"")))*Assumptions!B$3 +
 (IF(E271&gt;0,LN(E271),"") - AVERAGE(IF($E$2:$E$1000&gt;0,LN($E$2:$E$1000),"")))*Assumptions!B$4
), "")</f>
        <v>1.3642562691088043</v>
      </c>
      <c r="N271" s="21">
        <f t="shared" si="17"/>
        <v>4.6303377911900923E-2</v>
      </c>
      <c r="O271" s="21">
        <f t="shared" si="18"/>
        <v>-1.7576408189210427E-2</v>
      </c>
    </row>
    <row r="272" spans="1:15" x14ac:dyDescent="0.35">
      <c r="A272" s="15" t="str">
        <v>Essex Powerlines Corporation</v>
      </c>
      <c r="B272" s="17">
        <v>2017</v>
      </c>
      <c r="C272" s="19">
        <v>29756</v>
      </c>
      <c r="D272" s="19">
        <v>27789</v>
      </c>
      <c r="E272" s="19">
        <v>486056497.75</v>
      </c>
      <c r="F272" s="19">
        <v>109252</v>
      </c>
      <c r="G272" s="19">
        <v>148.33075337124001</v>
      </c>
      <c r="H272" s="19">
        <v>6904037.9000000004</v>
      </c>
      <c r="J272" s="19">
        <f t="shared" si="19"/>
        <v>46544.885285660734</v>
      </c>
      <c r="K272" s="21" cm="1">
        <f t="array" ref="K272">IFERROR(EXP(LN(J272) - AVERAGE(IF(ISNUMBER(J:J), LN(J:J)))), "")</f>
        <v>0.9384986398445444</v>
      </c>
      <c r="L272" s="21">
        <f t="shared" si="16"/>
        <v>3.7455752555485861E-2</v>
      </c>
      <c r="M272" s="21" cm="1">
        <f t="array" ref="M272">IFERROR(EXP(
 (IF(C272&gt;0,LN(C272),"") - AVERAGE(IF($C$2:$C$1000&gt;0,LN($C$2:$C$1000),"")))*Assumptions!B$2 +
 (IF(F272&gt;0,LN(F272),"") - AVERAGE(IF($F$2:$F$1000&gt;0,LN($F$2:$F$1000),"")))*Assumptions!B$3 +
 (IF(E272&gt;0,LN(E272),"") - AVERAGE(IF($E$2:$E$1000&gt;0,LN($E$2:$E$1000),"")))*Assumptions!B$4
), "")</f>
        <v>1.3025267663829319</v>
      </c>
      <c r="N272" s="21">
        <f t="shared" si="17"/>
        <v>-1.5714602107135933E-2</v>
      </c>
      <c r="O272" s="21">
        <f t="shared" si="18"/>
        <v>-5.3170354662621794E-2</v>
      </c>
    </row>
    <row r="273" spans="1:15" x14ac:dyDescent="0.35">
      <c r="A273" s="16" t="str">
        <v>Essex Powerlines Corporation</v>
      </c>
      <c r="B273" s="18">
        <v>2016</v>
      </c>
      <c r="C273" s="20">
        <v>29327</v>
      </c>
      <c r="D273" s="20">
        <v>27636</v>
      </c>
      <c r="E273" s="20">
        <v>503653603.92000002</v>
      </c>
      <c r="F273" s="20">
        <v>119448</v>
      </c>
      <c r="G273" s="20">
        <v>145.76238821064999</v>
      </c>
      <c r="H273" s="20">
        <v>6535075.5533999996</v>
      </c>
      <c r="J273" s="20">
        <f t="shared" si="19"/>
        <v>44833.757415910128</v>
      </c>
      <c r="K273" s="22" cm="1">
        <f t="array" ref="K273">IFERROR(EXP(LN(J273) - AVERAGE(IF(ISNUMBER(J:J), LN(J:J)))), "")</f>
        <v>0.90399664959351733</v>
      </c>
      <c r="L273" s="22">
        <f t="shared" si="16"/>
        <v>-2.9933081098739878E-2</v>
      </c>
      <c r="M273" s="22" cm="1">
        <f t="array" ref="M273">IFERROR(EXP(
 (IF(C273&gt;0,LN(C273),"") - AVERAGE(IF($C$2:$C$1000&gt;0,LN($C$2:$C$1000),"")))*Assumptions!B$2 +
 (IF(F273&gt;0,LN(F273),"") - AVERAGE(IF($F$2:$F$1000&gt;0,LN($F$2:$F$1000),"")))*Assumptions!B$3 +
 (IF(E273&gt;0,LN(E273),"") - AVERAGE(IF($E$2:$E$1000&gt;0,LN($E$2:$E$1000),"")))*Assumptions!B$4
), "")</f>
        <v>1.3231571306819196</v>
      </c>
      <c r="N273" s="22">
        <f t="shared" si="17"/>
        <v>3.6164343178900576E-2</v>
      </c>
      <c r="O273" s="22">
        <f t="shared" si="18"/>
        <v>6.6097424277640454E-2</v>
      </c>
    </row>
    <row r="274" spans="1:15" x14ac:dyDescent="0.35">
      <c r="A274" s="15" t="str">
        <v>Essex Powerlines Corporation</v>
      </c>
      <c r="B274" s="17">
        <v>2015</v>
      </c>
      <c r="C274" s="19">
        <v>28892</v>
      </c>
      <c r="D274" s="19">
        <v>27437</v>
      </c>
      <c r="E274" s="19">
        <v>483521550.29000002</v>
      </c>
      <c r="F274" s="19">
        <v>109044</v>
      </c>
      <c r="G274" s="19">
        <v>144.12497400078001</v>
      </c>
      <c r="H274" s="19">
        <v>6658005.5300000003</v>
      </c>
      <c r="J274" s="19">
        <f t="shared" si="19"/>
        <v>46196.05711057382</v>
      </c>
      <c r="K274" s="21" cm="1">
        <f t="array" ref="K274">IFERROR(EXP(LN(J274) - AVERAGE(IF(ISNUMBER(J:J), LN(J:J)))), "")</f>
        <v>0.93146511154494005</v>
      </c>
      <c r="L274" s="21">
        <f t="shared" si="16"/>
        <v>-2.0028070656664419E-2</v>
      </c>
      <c r="M274" s="21" cm="1">
        <f t="array" ref="M274">IFERROR(EXP(
 (IF(C274&gt;0,LN(C274),"") - AVERAGE(IF($C$2:$C$1000&gt;0,LN($C$2:$C$1000),"")))*Assumptions!B$2 +
 (IF(F274&gt;0,LN(F274),"") - AVERAGE(IF($F$2:$F$1000&gt;0,LN($F$2:$F$1000),"")))*Assumptions!B$3 +
 (IF(E274&gt;0,LN(E274),"") - AVERAGE(IF($E$2:$E$1000&gt;0,LN($E$2:$E$1000),"")))*Assumptions!B$4
), "")</f>
        <v>1.2761609372854161</v>
      </c>
      <c r="N274" s="21">
        <f t="shared" si="17"/>
        <v>-2.0111756666457897E-2</v>
      </c>
      <c r="O274" s="21">
        <f t="shared" si="18"/>
        <v>-8.3686009793478011E-5</v>
      </c>
    </row>
    <row r="275" spans="1:15" x14ac:dyDescent="0.35">
      <c r="A275" s="16" t="str">
        <v>Essex Powerlines Corporation</v>
      </c>
      <c r="B275" s="18">
        <v>2014</v>
      </c>
      <c r="C275" s="20">
        <v>28640</v>
      </c>
      <c r="D275" s="20">
        <v>27067</v>
      </c>
      <c r="E275" s="20">
        <v>471112179.74000001</v>
      </c>
      <c r="F275" s="20">
        <v>122201</v>
      </c>
      <c r="G275" s="20">
        <v>140.86618228623001</v>
      </c>
      <c r="H275" s="20">
        <v>6639108.0199999996</v>
      </c>
      <c r="J275" s="20">
        <f t="shared" si="19"/>
        <v>47130.60233654808</v>
      </c>
      <c r="K275" s="22" cm="1">
        <f t="array" ref="K275">IFERROR(EXP(LN(J275) - AVERAGE(IF(ISNUMBER(J:J), LN(J:J)))), "")</f>
        <v>0.95030863039920865</v>
      </c>
      <c r="L275" s="22">
        <f t="shared" si="16"/>
        <v>0.10020802663589023</v>
      </c>
      <c r="M275" s="22" cm="1">
        <f t="array" ref="M275">IFERROR(EXP(
 (IF(C275&gt;0,LN(C275),"") - AVERAGE(IF($C$2:$C$1000&gt;0,LN($C$2:$C$1000),"")))*Assumptions!B$2 +
 (IF(F275&gt;0,LN(F275),"") - AVERAGE(IF($F$2:$F$1000&gt;0,LN($F$2:$F$1000),"")))*Assumptions!B$3 +
 (IF(E275&gt;0,LN(E275),"") - AVERAGE(IF($E$2:$E$1000&gt;0,LN($E$2:$E$1000),"")))*Assumptions!B$4
), "")</f>
        <v>1.3020866070360875</v>
      </c>
      <c r="N275" s="22">
        <f t="shared" si="17"/>
        <v>-2.3669795357019019E-2</v>
      </c>
      <c r="O275" s="22">
        <f t="shared" si="18"/>
        <v>-0.12387782199290925</v>
      </c>
    </row>
    <row r="276" spans="1:15" x14ac:dyDescent="0.35">
      <c r="A276" s="15" t="str">
        <v>Essex Powerlines Corporation</v>
      </c>
      <c r="B276" s="17">
        <v>2013</v>
      </c>
      <c r="C276" s="19">
        <v>28400</v>
      </c>
      <c r="D276" s="19">
        <v>26734</v>
      </c>
      <c r="E276" s="19">
        <v>514954654</v>
      </c>
      <c r="F276" s="19">
        <v>133124</v>
      </c>
      <c r="G276" s="19">
        <v>138.05009392690999</v>
      </c>
      <c r="H276" s="19">
        <v>5885995.2000000002</v>
      </c>
      <c r="J276" s="19">
        <f t="shared" si="19"/>
        <v>42636.662044694545</v>
      </c>
      <c r="K276" s="21" cm="1">
        <f t="array" ref="K276">IFERROR(EXP(LN(J276) - AVERAGE(IF(ISNUMBER(J:J), LN(J:J)))), "")</f>
        <v>0.85969594920851067</v>
      </c>
      <c r="L276" s="21" t="str">
        <f t="shared" si="16"/>
        <v/>
      </c>
      <c r="M276" s="21" cm="1">
        <f t="array" ref="M276">IFERROR(EXP(
 (IF(C276&gt;0,LN(C276),"") - AVERAGE(IF($C$2:$C$1000&gt;0,LN($C$2:$C$1000),"")))*Assumptions!B$2 +
 (IF(F276&gt;0,LN(F276),"") - AVERAGE(IF($F$2:$F$1000&gt;0,LN($F$2:$F$1000),"")))*Assumptions!B$3 +
 (IF(E276&gt;0,LN(E276),"") - AVERAGE(IF($E$2:$E$1000&gt;0,LN($E$2:$E$1000),"")))*Assumptions!B$4
), "")</f>
        <v>1.3332743785570897</v>
      </c>
      <c r="N276" s="21" t="str">
        <f t="shared" si="17"/>
        <v/>
      </c>
      <c r="O276" s="21" t="str">
        <f t="shared" si="18"/>
        <v/>
      </c>
    </row>
    <row r="277" spans="1:15" x14ac:dyDescent="0.35">
      <c r="A277" s="16" t="str">
        <v>Festival Hydro Inc.</v>
      </c>
      <c r="B277" s="18">
        <v>2023</v>
      </c>
      <c r="C277" s="20">
        <v>22348</v>
      </c>
      <c r="D277" s="20">
        <v>20187</v>
      </c>
      <c r="E277" s="20">
        <v>600408654.86000001</v>
      </c>
      <c r="F277" s="20">
        <v>110318</v>
      </c>
      <c r="G277" s="20">
        <v>153.38454595307999</v>
      </c>
      <c r="H277" s="20">
        <v>7046503.8200000003</v>
      </c>
      <c r="J277" s="20">
        <f t="shared" si="19"/>
        <v>45940.115910735301</v>
      </c>
      <c r="K277" s="22" cm="1">
        <f t="array" ref="K277">IFERROR(EXP(LN(J277) - AVERAGE(IF(ISNUMBER(J:J), LN(J:J)))), "")</f>
        <v>0.92630449150141814</v>
      </c>
      <c r="L277" s="22">
        <f t="shared" si="16"/>
        <v>2.6856543799768276E-2</v>
      </c>
      <c r="M277" s="22" cm="1">
        <f t="array" ref="M277">IFERROR(EXP(
 (IF(C277&gt;0,LN(C277),"") - AVERAGE(IF($C$2:$C$1000&gt;0,LN($C$2:$C$1000),"")))*Assumptions!B$2 +
 (IF(F277&gt;0,LN(F277),"") - AVERAGE(IF($F$2:$F$1000&gt;0,LN($F$2:$F$1000),"")))*Assumptions!B$3 +
 (IF(E277&gt;0,LN(E277),"") - AVERAGE(IF($E$2:$E$1000&gt;0,LN($E$2:$E$1000),"")))*Assumptions!B$4
), "")</f>
        <v>1.1009827848552647</v>
      </c>
      <c r="N277" s="22">
        <f t="shared" si="17"/>
        <v>8.2765532706487593E-3</v>
      </c>
      <c r="O277" s="22">
        <f t="shared" si="18"/>
        <v>-1.8579990529119517E-2</v>
      </c>
    </row>
    <row r="278" spans="1:15" x14ac:dyDescent="0.35">
      <c r="A278" s="15" t="str">
        <v>Festival Hydro Inc.</v>
      </c>
      <c r="B278" s="17">
        <v>2022</v>
      </c>
      <c r="C278" s="19">
        <v>22211</v>
      </c>
      <c r="D278" s="19">
        <v>20057</v>
      </c>
      <c r="E278" s="19">
        <v>611606380.99000001</v>
      </c>
      <c r="F278" s="19">
        <v>107738</v>
      </c>
      <c r="G278" s="19">
        <v>147.99762098913001</v>
      </c>
      <c r="H278" s="19">
        <v>6618859.6500000004</v>
      </c>
      <c r="J278" s="19">
        <f t="shared" si="19"/>
        <v>44722.743553331413</v>
      </c>
      <c r="K278" s="21" cm="1">
        <f t="array" ref="K278">IFERROR(EXP(LN(J278) - AVERAGE(IF(ISNUMBER(J:J), LN(J:J)))), "")</f>
        <v>0.90175824341001209</v>
      </c>
      <c r="L278" s="21">
        <f t="shared" si="16"/>
        <v>8.264423098568939E-2</v>
      </c>
      <c r="M278" s="21" cm="1">
        <f t="array" ref="M278">IFERROR(EXP(
 (IF(C278&gt;0,LN(C278),"") - AVERAGE(IF($C$2:$C$1000&gt;0,LN($C$2:$C$1000),"")))*Assumptions!B$2 +
 (IF(F278&gt;0,LN(F278),"") - AVERAGE(IF($F$2:$F$1000&gt;0,LN($F$2:$F$1000),"")))*Assumptions!B$3 +
 (IF(E278&gt;0,LN(E278),"") - AVERAGE(IF($E$2:$E$1000&gt;0,LN($E$2:$E$1000),"")))*Assumptions!B$4
), "")</f>
        <v>1.091908047761404</v>
      </c>
      <c r="N278" s="21">
        <f t="shared" si="17"/>
        <v>1.4219745533633726E-2</v>
      </c>
      <c r="O278" s="21">
        <f t="shared" si="18"/>
        <v>-6.8424485452055664E-2</v>
      </c>
    </row>
    <row r="279" spans="1:15" x14ac:dyDescent="0.35">
      <c r="A279" s="16" t="str">
        <v>Festival Hydro Inc.</v>
      </c>
      <c r="B279" s="18">
        <v>2021</v>
      </c>
      <c r="C279" s="20">
        <v>21908</v>
      </c>
      <c r="D279" s="20">
        <v>19885</v>
      </c>
      <c r="E279" s="20">
        <v>597239897.88999999</v>
      </c>
      <c r="F279" s="20">
        <v>106448</v>
      </c>
      <c r="G279" s="20">
        <v>142.35185495298001</v>
      </c>
      <c r="H279" s="20">
        <v>5861376.7199999997</v>
      </c>
      <c r="J279" s="20">
        <f t="shared" si="19"/>
        <v>41175.274617503659</v>
      </c>
      <c r="K279" s="22" cm="1">
        <f t="array" ref="K279">IFERROR(EXP(LN(J279) - AVERAGE(IF(ISNUMBER(J:J), LN(J:J)))), "")</f>
        <v>0.83022955125120179</v>
      </c>
      <c r="L279" s="22">
        <f t="shared" si="16"/>
        <v>-5.7216621345286683E-2</v>
      </c>
      <c r="M279" s="22" cm="1">
        <f t="array" ref="M279">IFERROR(EXP(
 (IF(C279&gt;0,LN(C279),"") - AVERAGE(IF($C$2:$C$1000&gt;0,LN($C$2:$C$1000),"")))*Assumptions!B$2 +
 (IF(F279&gt;0,LN(F279),"") - AVERAGE(IF($F$2:$F$1000&gt;0,LN($F$2:$F$1000),"")))*Assumptions!B$3 +
 (IF(E279&gt;0,LN(E279),"") - AVERAGE(IF($E$2:$E$1000&gt;0,LN($E$2:$E$1000),"")))*Assumptions!B$4
), "")</f>
        <v>1.076491264318284</v>
      </c>
      <c r="N279" s="22">
        <f t="shared" si="17"/>
        <v>-1.4200760875248825E-2</v>
      </c>
      <c r="O279" s="22">
        <f t="shared" si="18"/>
        <v>4.3015860470037859E-2</v>
      </c>
    </row>
    <row r="280" spans="1:15" x14ac:dyDescent="0.35">
      <c r="A280" s="15" t="str">
        <v>Festival Hydro Inc.</v>
      </c>
      <c r="B280" s="17">
        <v>2020</v>
      </c>
      <c r="C280" s="19">
        <v>21654</v>
      </c>
      <c r="D280" s="19">
        <v>19579</v>
      </c>
      <c r="E280" s="19">
        <v>590935763.94000006</v>
      </c>
      <c r="F280" s="19">
        <v>116734</v>
      </c>
      <c r="G280" s="19">
        <v>137.67888687842</v>
      </c>
      <c r="H280" s="19">
        <v>6002783.96</v>
      </c>
      <c r="J280" s="19">
        <f t="shared" si="19"/>
        <v>43599.887361820947</v>
      </c>
      <c r="K280" s="21" cm="1">
        <f t="array" ref="K280">IFERROR(EXP(LN(J280) - AVERAGE(IF(ISNUMBER(J:J), LN(J:J)))), "")</f>
        <v>0.87911775343982268</v>
      </c>
      <c r="L280" s="21">
        <f t="shared" si="16"/>
        <v>-2.9614239385301375E-2</v>
      </c>
      <c r="M280" s="21" cm="1">
        <f t="array" ref="M280">IFERROR(EXP(
 (IF(C280&gt;0,LN(C280),"") - AVERAGE(IF($C$2:$C$1000&gt;0,LN($C$2:$C$1000),"")))*Assumptions!B$2 +
 (IF(F280&gt;0,LN(F280),"") - AVERAGE(IF($F$2:$F$1000&gt;0,LN($F$2:$F$1000),"")))*Assumptions!B$3 +
 (IF(E280&gt;0,LN(E280),"") - AVERAGE(IF($E$2:$E$1000&gt;0,LN($E$2:$E$1000),"")))*Assumptions!B$4
), "")</f>
        <v>1.0918873184568996</v>
      </c>
      <c r="N280" s="21">
        <f t="shared" si="17"/>
        <v>3.6599513019843023E-2</v>
      </c>
      <c r="O280" s="21">
        <f t="shared" si="18"/>
        <v>6.6213752405144405E-2</v>
      </c>
    </row>
    <row r="281" spans="1:15" x14ac:dyDescent="0.35">
      <c r="A281" s="16" t="str">
        <v>Festival Hydro Inc.</v>
      </c>
      <c r="B281" s="18">
        <v>2019</v>
      </c>
      <c r="C281" s="20">
        <v>21382</v>
      </c>
      <c r="D281" s="20">
        <v>19531</v>
      </c>
      <c r="E281" s="20">
        <v>607370642</v>
      </c>
      <c r="F281" s="20">
        <v>103142</v>
      </c>
      <c r="G281" s="20">
        <v>130.38976696128</v>
      </c>
      <c r="H281" s="20">
        <v>5855853.1500000004</v>
      </c>
      <c r="J281" s="20">
        <f t="shared" si="19"/>
        <v>44910.373616504199</v>
      </c>
      <c r="K281" s="22" cm="1">
        <f t="array" ref="K281">IFERROR(EXP(LN(J281) - AVERAGE(IF(ISNUMBER(J:J), LN(J:J)))), "")</f>
        <v>0.90554148528505085</v>
      </c>
      <c r="L281" s="22">
        <f t="shared" si="16"/>
        <v>-7.6857998827696533E-2</v>
      </c>
      <c r="M281" s="22" cm="1">
        <f t="array" ref="M281">IFERROR(EXP(
 (IF(C281&gt;0,LN(C281),"") - AVERAGE(IF($C$2:$C$1000&gt;0,LN($C$2:$C$1000),"")))*Assumptions!B$2 +
 (IF(F281&gt;0,LN(F281),"") - AVERAGE(IF($F$2:$F$1000&gt;0,LN($F$2:$F$1000),"")))*Assumptions!B$3 +
 (IF(E281&gt;0,LN(E281),"") - AVERAGE(IF($E$2:$E$1000&gt;0,LN($E$2:$E$1000),"")))*Assumptions!B$4
), "")</f>
        <v>1.0526472383951786</v>
      </c>
      <c r="N281" s="22">
        <f t="shared" si="17"/>
        <v>-1.2971030821161834E-2</v>
      </c>
      <c r="O281" s="22">
        <f t="shared" si="18"/>
        <v>6.3886968006534706E-2</v>
      </c>
    </row>
    <row r="282" spans="1:15" x14ac:dyDescent="0.35">
      <c r="A282" s="15" t="str">
        <v>Festival Hydro Inc.</v>
      </c>
      <c r="B282" s="17">
        <v>2018</v>
      </c>
      <c r="C282" s="19">
        <v>21369</v>
      </c>
      <c r="D282" s="19">
        <v>19394</v>
      </c>
      <c r="E282" s="19">
        <v>609956991</v>
      </c>
      <c r="F282" s="19">
        <v>108689</v>
      </c>
      <c r="G282" s="19">
        <v>127.18550362672001</v>
      </c>
      <c r="H282" s="19">
        <v>6168268.7400000002</v>
      </c>
      <c r="J282" s="19">
        <f t="shared" si="19"/>
        <v>48498.205881256799</v>
      </c>
      <c r="K282" s="21" cm="1">
        <f t="array" ref="K282">IFERROR(EXP(LN(J282) - AVERAGE(IF(ISNUMBER(J:J), LN(J:J)))), "")</f>
        <v>0.9778840354878332</v>
      </c>
      <c r="L282" s="21">
        <f t="shared" si="16"/>
        <v>0.10364456565288373</v>
      </c>
      <c r="M282" s="21" cm="1">
        <f t="array" ref="M282">IFERROR(EXP(
 (IF(C282&gt;0,LN(C282),"") - AVERAGE(IF($C$2:$C$1000&gt;0,LN($C$2:$C$1000),"")))*Assumptions!B$2 +
 (IF(F282&gt;0,LN(F282),"") - AVERAGE(IF($F$2:$F$1000&gt;0,LN($F$2:$F$1000),"")))*Assumptions!B$3 +
 (IF(E282&gt;0,LN(E282),"") - AVERAGE(IF($E$2:$E$1000&gt;0,LN($E$2:$E$1000),"")))*Assumptions!B$4
), "")</f>
        <v>1.0663900949934071</v>
      </c>
      <c r="N282" s="21">
        <f t="shared" si="17"/>
        <v>2.109348969757277E-2</v>
      </c>
      <c r="O282" s="21">
        <f t="shared" si="18"/>
        <v>-8.2551075955310957E-2</v>
      </c>
    </row>
    <row r="283" spans="1:15" x14ac:dyDescent="0.35">
      <c r="A283" s="16" t="str">
        <v>Festival Hydro Inc.</v>
      </c>
      <c r="B283" s="18">
        <v>2017</v>
      </c>
      <c r="C283" s="20">
        <v>21108</v>
      </c>
      <c r="D283" s="20">
        <v>19262</v>
      </c>
      <c r="E283" s="20">
        <v>589356772.60000002</v>
      </c>
      <c r="F283" s="20">
        <v>104450</v>
      </c>
      <c r="G283" s="20">
        <v>124.05142591788</v>
      </c>
      <c r="H283" s="20">
        <v>5423943.6699999999</v>
      </c>
      <c r="J283" s="20">
        <f t="shared" si="19"/>
        <v>43723.348037857795</v>
      </c>
      <c r="K283" s="22" cm="1">
        <f t="array" ref="K283">IFERROR(EXP(LN(J283) - AVERAGE(IF(ISNUMBER(J:J), LN(J:J)))), "")</f>
        <v>0.88160712849840839</v>
      </c>
      <c r="L283" s="22">
        <f t="shared" si="16"/>
        <v>-3.8442026498545473E-2</v>
      </c>
      <c r="M283" s="22" cm="1">
        <f t="array" ref="M283">IFERROR(EXP(
 (IF(C283&gt;0,LN(C283),"") - AVERAGE(IF($C$2:$C$1000&gt;0,LN($C$2:$C$1000),"")))*Assumptions!B$2 +
 (IF(F283&gt;0,LN(F283),"") - AVERAGE(IF($F$2:$F$1000&gt;0,LN($F$2:$F$1000),"")))*Assumptions!B$3 +
 (IF(E283&gt;0,LN(E283),"") - AVERAGE(IF($E$2:$E$1000&gt;0,LN($E$2:$E$1000),"")))*Assumptions!B$4
), "")</f>
        <v>1.044131784518644</v>
      </c>
      <c r="N283" s="22">
        <f t="shared" si="17"/>
        <v>-3.6247697981312693E-4</v>
      </c>
      <c r="O283" s="22">
        <f t="shared" si="18"/>
        <v>3.8079549518732346E-2</v>
      </c>
    </row>
    <row r="284" spans="1:15" x14ac:dyDescent="0.35">
      <c r="A284" s="15" t="str">
        <v>Festival Hydro Inc.</v>
      </c>
      <c r="B284" s="17">
        <v>2016</v>
      </c>
      <c r="C284" s="19">
        <v>20825</v>
      </c>
      <c r="D284" s="19">
        <v>19025</v>
      </c>
      <c r="E284" s="19">
        <v>604044502.87</v>
      </c>
      <c r="F284" s="19">
        <v>107476</v>
      </c>
      <c r="G284" s="19">
        <v>121.90346028562</v>
      </c>
      <c r="H284" s="19">
        <v>5538913.7599999998</v>
      </c>
      <c r="J284" s="19">
        <f t="shared" si="19"/>
        <v>45436.887082797453</v>
      </c>
      <c r="K284" s="21" cm="1">
        <f t="array" ref="K284">IFERROR(EXP(LN(J284) - AVERAGE(IF(ISNUMBER(J:J), LN(J:J)))), "")</f>
        <v>0.91615773600612149</v>
      </c>
      <c r="L284" s="21">
        <f t="shared" si="16"/>
        <v>7.2113462269944861E-2</v>
      </c>
      <c r="M284" s="21" cm="1">
        <f t="array" ref="M284">IFERROR(EXP(
 (IF(C284&gt;0,LN(C284),"") - AVERAGE(IF($C$2:$C$1000&gt;0,LN($C$2:$C$1000),"")))*Assumptions!B$2 +
 (IF(F284&gt;0,LN(F284),"") - AVERAGE(IF($F$2:$F$1000&gt;0,LN($F$2:$F$1000),"")))*Assumptions!B$3 +
 (IF(E284&gt;0,LN(E284),"") - AVERAGE(IF($E$2:$E$1000&gt;0,LN($E$2:$E$1000),"")))*Assumptions!B$4
), "")</f>
        <v>1.0445103268567202</v>
      </c>
      <c r="N284" s="21">
        <f t="shared" si="17"/>
        <v>1.6018044617713254E-2</v>
      </c>
      <c r="O284" s="21">
        <f t="shared" si="18"/>
        <v>-5.6095417652231611E-2</v>
      </c>
    </row>
    <row r="285" spans="1:15" x14ac:dyDescent="0.35">
      <c r="A285" s="16" t="str">
        <v>Festival Hydro Inc.</v>
      </c>
      <c r="B285" s="18">
        <v>2015</v>
      </c>
      <c r="C285" s="20">
        <v>20556</v>
      </c>
      <c r="D285" s="20">
        <v>18860</v>
      </c>
      <c r="E285" s="20">
        <v>600448606.10000002</v>
      </c>
      <c r="F285" s="20">
        <v>104538</v>
      </c>
      <c r="G285" s="20">
        <v>120.53406410219</v>
      </c>
      <c r="H285" s="20">
        <v>5095653.53</v>
      </c>
      <c r="J285" s="20">
        <f t="shared" si="19"/>
        <v>42275.630278921431</v>
      </c>
      <c r="K285" s="22" cm="1">
        <f t="array" ref="K285">IFERROR(EXP(LN(J285) - AVERAGE(IF(ISNUMBER(J:J), LN(J:J)))), "")</f>
        <v>0.85241635620835077</v>
      </c>
      <c r="L285" s="22">
        <f t="shared" si="16"/>
        <v>-4.2376430305618995E-3</v>
      </c>
      <c r="M285" s="22" cm="1">
        <f t="array" ref="M285">IFERROR(EXP(
 (IF(C285&gt;0,LN(C285),"") - AVERAGE(IF($C$2:$C$1000&gt;0,LN($C$2:$C$1000),"")))*Assumptions!B$2 +
 (IF(F285&gt;0,LN(F285),"") - AVERAGE(IF($F$2:$F$1000&gt;0,LN($F$2:$F$1000),"")))*Assumptions!B$3 +
 (IF(E285&gt;0,LN(E285),"") - AVERAGE(IF($E$2:$E$1000&gt;0,LN($E$2:$E$1000),"")))*Assumptions!B$4
), "")</f>
        <v>1.0279126002823098</v>
      </c>
      <c r="N285" s="22">
        <f t="shared" si="17"/>
        <v>1.8240101431048657E-2</v>
      </c>
      <c r="O285" s="22">
        <f t="shared" si="18"/>
        <v>2.2477744461610556E-2</v>
      </c>
    </row>
    <row r="286" spans="1:15" x14ac:dyDescent="0.35">
      <c r="A286" s="15" t="str">
        <v>Festival Hydro Inc.</v>
      </c>
      <c r="B286" s="17">
        <v>2014</v>
      </c>
      <c r="C286" s="19">
        <v>20362</v>
      </c>
      <c r="D286" s="19">
        <v>18684</v>
      </c>
      <c r="E286" s="19">
        <v>592794145.62</v>
      </c>
      <c r="F286" s="19">
        <v>100080</v>
      </c>
      <c r="G286" s="19">
        <v>117.80868349316</v>
      </c>
      <c r="H286" s="19">
        <v>5001586.4400000004</v>
      </c>
      <c r="J286" s="19">
        <f t="shared" si="19"/>
        <v>42455.159430504915</v>
      </c>
      <c r="K286" s="21" cm="1">
        <f t="array" ref="K286">IFERROR(EXP(LN(J286) - AVERAGE(IF(ISNUMBER(J:J), LN(J:J)))), "")</f>
        <v>0.85603625694587515</v>
      </c>
      <c r="L286" s="21">
        <f t="shared" si="16"/>
        <v>-4.4353275112420931E-3</v>
      </c>
      <c r="M286" s="21" cm="1">
        <f t="array" ref="M286">IFERROR(EXP(
 (IF(C286&gt;0,LN(C286),"") - AVERAGE(IF($C$2:$C$1000&gt;0,LN($C$2:$C$1000),"")))*Assumptions!B$2 +
 (IF(F286&gt;0,LN(F286),"") - AVERAGE(IF($F$2:$F$1000&gt;0,LN($F$2:$F$1000),"")))*Assumptions!B$3 +
 (IF(E286&gt;0,LN(E286),"") - AVERAGE(IF($E$2:$E$1000&gt;0,LN($E$2:$E$1000),"")))*Assumptions!B$4
), "")</f>
        <v>1.0093333291949296</v>
      </c>
      <c r="N286" s="21">
        <f t="shared" si="17"/>
        <v>-6.0650428269078578E-3</v>
      </c>
      <c r="O286" s="21">
        <f t="shared" si="18"/>
        <v>-1.6297153156657647E-3</v>
      </c>
    </row>
    <row r="287" spans="1:15" x14ac:dyDescent="0.35">
      <c r="A287" s="15" t="str">
        <v>Festival Hydro Inc.</v>
      </c>
      <c r="B287" s="17">
        <v>2013</v>
      </c>
      <c r="C287" s="19">
        <v>20187</v>
      </c>
      <c r="D287" s="19">
        <v>18487</v>
      </c>
      <c r="E287" s="19">
        <v>586415518</v>
      </c>
      <c r="F287" s="19">
        <v>105361</v>
      </c>
      <c r="G287" s="19">
        <v>115.45354291344999</v>
      </c>
      <c r="H287" s="19">
        <v>4923387.05</v>
      </c>
      <c r="J287" s="19">
        <f t="shared" si="19"/>
        <v>42643.880176902217</v>
      </c>
      <c r="K287" s="21" cm="1">
        <f t="array" ref="K287">IFERROR(EXP(LN(J287) - AVERAGE(IF(ISNUMBER(J:J), LN(J:J)))), "")</f>
        <v>0.85984149059759341</v>
      </c>
      <c r="L287" s="21" t="str">
        <f t="shared" si="16"/>
        <v/>
      </c>
      <c r="M287" s="21" cm="1">
        <f t="array" ref="M287">IFERROR(EXP(
 (IF(C287&gt;0,LN(C287),"") - AVERAGE(IF($C$2:$C$1000&gt;0,LN($C$2:$C$1000),"")))*Assumptions!B$2 +
 (IF(F287&gt;0,LN(F287),"") - AVERAGE(IF($F$2:$F$1000&gt;0,LN($F$2:$F$1000),"")))*Assumptions!B$3 +
 (IF(E287&gt;0,LN(E287),"") - AVERAGE(IF($E$2:$E$1000&gt;0,LN($E$2:$E$1000),"")))*Assumptions!B$4
), "")</f>
        <v>1.0154735806849629</v>
      </c>
      <c r="N287" s="21" t="str">
        <f t="shared" si="17"/>
        <v/>
      </c>
      <c r="O287" s="21" t="str">
        <f t="shared" si="18"/>
        <v/>
      </c>
    </row>
    <row r="288" spans="1:15" x14ac:dyDescent="0.35">
      <c r="A288" s="16" t="str">
        <v>Fort Frances Power Corporation</v>
      </c>
      <c r="B288" s="18">
        <v>2023</v>
      </c>
      <c r="C288" s="20">
        <v>3753</v>
      </c>
      <c r="D288" s="20">
        <v>3697</v>
      </c>
      <c r="E288" s="20">
        <v>69548121.870000005</v>
      </c>
      <c r="F288" s="20">
        <v>14643</v>
      </c>
      <c r="G288" s="20">
        <v>150.87480525090999</v>
      </c>
      <c r="H288" s="20">
        <v>1899200.79</v>
      </c>
      <c r="J288" s="20">
        <f t="shared" si="19"/>
        <v>12587.92537853861</v>
      </c>
      <c r="K288" s="22" cm="1">
        <f t="array" ref="K288">IFERROR(EXP(LN(J288) - AVERAGE(IF(ISNUMBER(J:J), LN(J:J)))), "")</f>
        <v>0.25381415753241987</v>
      </c>
      <c r="L288" s="22">
        <f t="shared" si="16"/>
        <v>3.9344689467140981E-2</v>
      </c>
      <c r="M288" s="22" cm="1">
        <f t="array" ref="M288">IFERROR(EXP(
 (IF(C288&gt;0,LN(C288),"") - AVERAGE(IF($C$2:$C$1000&gt;0,LN($C$2:$C$1000),"")))*Assumptions!B$2 +
 (IF(F288&gt;0,LN(F288),"") - AVERAGE(IF($F$2:$F$1000&gt;0,LN($F$2:$F$1000),"")))*Assumptions!B$3 +
 (IF(E288&gt;0,LN(E288),"") - AVERAGE(IF($E$2:$E$1000&gt;0,LN($E$2:$E$1000),"")))*Assumptions!B$4
), "")</f>
        <v>0.16868192874609569</v>
      </c>
      <c r="N288" s="22">
        <f t="shared" si="17"/>
        <v>-1.2347205037713582E-2</v>
      </c>
      <c r="O288" s="22">
        <f t="shared" si="18"/>
        <v>-5.1691894504854563E-2</v>
      </c>
    </row>
    <row r="289" spans="1:15" x14ac:dyDescent="0.35">
      <c r="A289" s="15" t="str">
        <v>Fort Frances Power Corporation</v>
      </c>
      <c r="B289" s="17">
        <v>2022</v>
      </c>
      <c r="C289" s="19">
        <v>3744</v>
      </c>
      <c r="D289" s="19">
        <v>3780</v>
      </c>
      <c r="E289" s="19">
        <v>72625000.819999993</v>
      </c>
      <c r="F289" s="19">
        <v>15248</v>
      </c>
      <c r="G289" s="19">
        <v>145.57602335742001</v>
      </c>
      <c r="H289" s="19">
        <v>1761800.91</v>
      </c>
      <c r="J289" s="19">
        <f t="shared" si="19"/>
        <v>12102.27391412118</v>
      </c>
      <c r="K289" s="21" cm="1">
        <f t="array" ref="K289">IFERROR(EXP(LN(J289) - AVERAGE(IF(ISNUMBER(J:J), LN(J:J)))), "")</f>
        <v>0.24402181974928927</v>
      </c>
      <c r="L289" s="21">
        <f t="shared" si="16"/>
        <v>5.3044016404069083E-2</v>
      </c>
      <c r="M289" s="21" cm="1">
        <f t="array" ref="M289">IFERROR(EXP(
 (IF(C289&gt;0,LN(C289),"") - AVERAGE(IF($C$2:$C$1000&gt;0,LN($C$2:$C$1000),"")))*Assumptions!B$2 +
 (IF(F289&gt;0,LN(F289),"") - AVERAGE(IF($F$2:$F$1000&gt;0,LN($F$2:$F$1000),"")))*Assumptions!B$3 +
 (IF(E289&gt;0,LN(E289),"") - AVERAGE(IF($E$2:$E$1000&gt;0,LN($E$2:$E$1000),"")))*Assumptions!B$4
), "")</f>
        <v>0.17077759026353154</v>
      </c>
      <c r="N289" s="21">
        <f t="shared" si="17"/>
        <v>-7.3686623369195736E-4</v>
      </c>
      <c r="O289" s="21">
        <f t="shared" si="18"/>
        <v>-5.378088263776104E-2</v>
      </c>
    </row>
    <row r="290" spans="1:15" x14ac:dyDescent="0.35">
      <c r="A290" s="16" t="str">
        <v>Fort Frances Power Corporation</v>
      </c>
      <c r="B290" s="18">
        <v>2021</v>
      </c>
      <c r="C290" s="20">
        <v>3739</v>
      </c>
      <c r="D290" s="20">
        <v>3775</v>
      </c>
      <c r="E290" s="20">
        <v>69993170.349999994</v>
      </c>
      <c r="F290" s="20">
        <v>15555</v>
      </c>
      <c r="G290" s="20">
        <v>140.02263565526999</v>
      </c>
      <c r="H290" s="20">
        <v>1607046.72</v>
      </c>
      <c r="J290" s="20">
        <f t="shared" si="19"/>
        <v>11477.049496172056</v>
      </c>
      <c r="K290" s="22" cm="1">
        <f t="array" ref="K290">IFERROR(EXP(LN(J290) - AVERAGE(IF(ISNUMBER(J:J), LN(J:J)))), "")</f>
        <v>0.23141523016932489</v>
      </c>
      <c r="L290" s="22">
        <f t="shared" si="16"/>
        <v>-7.0355110025825951E-3</v>
      </c>
      <c r="M290" s="22" cm="1">
        <f t="array" ref="M290">IFERROR(EXP(
 (IF(C290&gt;0,LN(C290),"") - AVERAGE(IF($C$2:$C$1000&gt;0,LN($C$2:$C$1000),"")))*Assumptions!B$2 +
 (IF(F290&gt;0,LN(F290),"") - AVERAGE(IF($F$2:$F$1000&gt;0,LN($F$2:$F$1000),"")))*Assumptions!B$3 +
 (IF(E290&gt;0,LN(E290),"") - AVERAGE(IF($E$2:$E$1000&gt;0,LN($E$2:$E$1000),"")))*Assumptions!B$4
), "")</f>
        <v>0.17090347687836979</v>
      </c>
      <c r="N290" s="22">
        <f t="shared" si="17"/>
        <v>1.3027374951568138E-2</v>
      </c>
      <c r="O290" s="22">
        <f t="shared" si="18"/>
        <v>2.0062885954150733E-2</v>
      </c>
    </row>
    <row r="291" spans="1:15" x14ac:dyDescent="0.35">
      <c r="A291" s="15" t="str">
        <v>Fort Frances Power Corporation</v>
      </c>
      <c r="B291" s="17">
        <v>2020</v>
      </c>
      <c r="C291" s="19">
        <v>3761</v>
      </c>
      <c r="D291" s="19">
        <v>3777</v>
      </c>
      <c r="E291" s="19">
        <v>70535760.140000001</v>
      </c>
      <c r="F291" s="19">
        <v>14489</v>
      </c>
      <c r="G291" s="19">
        <v>135.42612859641</v>
      </c>
      <c r="H291" s="19">
        <v>1565266.18</v>
      </c>
      <c r="J291" s="19">
        <f t="shared" si="19"/>
        <v>11558.081119373395</v>
      </c>
      <c r="K291" s="21" cm="1">
        <f t="array" ref="K291">IFERROR(EXP(LN(J291) - AVERAGE(IF(ISNUMBER(J:J), LN(J:J)))), "")</f>
        <v>0.23304909536615831</v>
      </c>
      <c r="L291" s="21">
        <f t="shared" si="16"/>
        <v>-9.4463237902337127E-2</v>
      </c>
      <c r="M291" s="21" cm="1">
        <f t="array" ref="M291">IFERROR(EXP(
 (IF(C291&gt;0,LN(C291),"") - AVERAGE(IF($C$2:$C$1000&gt;0,LN($C$2:$C$1000),"")))*Assumptions!B$2 +
 (IF(F291&gt;0,LN(F291),"") - AVERAGE(IF($F$2:$F$1000&gt;0,LN($F$2:$F$1000),"")))*Assumptions!B$3 +
 (IF(E291&gt;0,LN(E291),"") - AVERAGE(IF($E$2:$E$1000&gt;0,LN($E$2:$E$1000),"")))*Assumptions!B$4
), "")</f>
        <v>0.16869149266179553</v>
      </c>
      <c r="N291" s="21">
        <f t="shared" si="17"/>
        <v>-3.8539655731241629E-2</v>
      </c>
      <c r="O291" s="21">
        <f t="shared" si="18"/>
        <v>5.5923582171095498E-2</v>
      </c>
    </row>
    <row r="292" spans="1:15" x14ac:dyDescent="0.35">
      <c r="A292" s="16" t="str">
        <v>Fort Frances Power Corporation</v>
      </c>
      <c r="B292" s="18">
        <v>2019</v>
      </c>
      <c r="C292" s="20">
        <v>3773</v>
      </c>
      <c r="D292" s="20">
        <v>3761</v>
      </c>
      <c r="E292" s="20">
        <v>72998194</v>
      </c>
      <c r="F292" s="20">
        <v>16574</v>
      </c>
      <c r="G292" s="20">
        <v>128.25627624188999</v>
      </c>
      <c r="H292" s="20">
        <v>1629255.62</v>
      </c>
      <c r="J292" s="20">
        <f t="shared" si="19"/>
        <v>12703.125864400126</v>
      </c>
      <c r="K292" s="22" cm="1">
        <f t="array" ref="K292">IFERROR(EXP(LN(J292) - AVERAGE(IF(ISNUMBER(J:J), LN(J:J)))), "")</f>
        <v>0.25613697987104905</v>
      </c>
      <c r="L292" s="22">
        <f t="shared" si="16"/>
        <v>-1.8677506500102581E-2</v>
      </c>
      <c r="M292" s="22" cm="1">
        <f t="array" ref="M292">IFERROR(EXP(
 (IF(C292&gt;0,LN(C292),"") - AVERAGE(IF($C$2:$C$1000&gt;0,LN($C$2:$C$1000),"")))*Assumptions!B$2 +
 (IF(F292&gt;0,LN(F292),"") - AVERAGE(IF($F$2:$F$1000&gt;0,LN($F$2:$F$1000),"")))*Assumptions!B$3 +
 (IF(E292&gt;0,LN(E292),"") - AVERAGE(IF($E$2:$E$1000&gt;0,LN($E$2:$E$1000),"")))*Assumptions!B$4
), "")</f>
        <v>0.17531970890997436</v>
      </c>
      <c r="N292" s="22">
        <f t="shared" si="17"/>
        <v>2.228220626704025E-2</v>
      </c>
      <c r="O292" s="22">
        <f t="shared" si="18"/>
        <v>4.0959712767142831E-2</v>
      </c>
    </row>
    <row r="293" spans="1:15" x14ac:dyDescent="0.35">
      <c r="A293" s="15" t="str">
        <v>Fort Frances Power Corporation</v>
      </c>
      <c r="B293" s="17">
        <v>2018</v>
      </c>
      <c r="C293" s="19">
        <v>3745</v>
      </c>
      <c r="D293" s="19">
        <v>4001</v>
      </c>
      <c r="E293" s="19">
        <v>73312156.159999996</v>
      </c>
      <c r="F293" s="19">
        <v>15430</v>
      </c>
      <c r="G293" s="19">
        <v>125.10444237512</v>
      </c>
      <c r="H293" s="19">
        <v>1619179.03</v>
      </c>
      <c r="J293" s="19">
        <f t="shared" si="19"/>
        <v>12942.618177737966</v>
      </c>
      <c r="K293" s="21" cm="1">
        <f t="array" ref="K293">IFERROR(EXP(LN(J293) - AVERAGE(IF(ISNUMBER(J:J), LN(J:J)))), "")</f>
        <v>0.26096593602684026</v>
      </c>
      <c r="L293" s="21">
        <f t="shared" si="16"/>
        <v>-2.8167753652546423E-2</v>
      </c>
      <c r="M293" s="21" cm="1">
        <f t="array" ref="M293">IFERROR(EXP(
 (IF(C293&gt;0,LN(C293),"") - AVERAGE(IF($C$2:$C$1000&gt;0,LN($C$2:$C$1000),"")))*Assumptions!B$2 +
 (IF(F293&gt;0,LN(F293),"") - AVERAGE(IF($F$2:$F$1000&gt;0,LN($F$2:$F$1000),"")))*Assumptions!B$3 +
 (IF(E293&gt;0,LN(E293),"") - AVERAGE(IF($E$2:$E$1000&gt;0,LN($E$2:$E$1000),"")))*Assumptions!B$4
), "")</f>
        <v>0.17145640035443038</v>
      </c>
      <c r="N293" s="21">
        <f t="shared" si="17"/>
        <v>7.9243173535314959E-3</v>
      </c>
      <c r="O293" s="21">
        <f t="shared" si="18"/>
        <v>3.6092071006077919E-2</v>
      </c>
    </row>
    <row r="294" spans="1:15" x14ac:dyDescent="0.35">
      <c r="A294" s="16" t="str">
        <v>Fort Frances Power Corporation</v>
      </c>
      <c r="B294" s="18">
        <v>2017</v>
      </c>
      <c r="C294" s="20">
        <v>3748</v>
      </c>
      <c r="D294" s="20">
        <v>3864</v>
      </c>
      <c r="E294" s="20">
        <v>71814133.549999997</v>
      </c>
      <c r="F294" s="20">
        <v>15025</v>
      </c>
      <c r="G294" s="20">
        <v>122.02164572814</v>
      </c>
      <c r="H294" s="20">
        <v>1624396.77</v>
      </c>
      <c r="J294" s="20">
        <f t="shared" si="19"/>
        <v>13312.365689765402</v>
      </c>
      <c r="K294" s="22" cm="1">
        <f t="array" ref="K294">IFERROR(EXP(LN(J294) - AVERAGE(IF(ISNUMBER(J:J), LN(J:J)))), "")</f>
        <v>0.26842126726235571</v>
      </c>
      <c r="L294" s="22">
        <f t="shared" si="16"/>
        <v>-4.7506798791001614E-2</v>
      </c>
      <c r="M294" s="22" cm="1">
        <f t="array" ref="M294">IFERROR(EXP(
 (IF(C294&gt;0,LN(C294),"") - AVERAGE(IF($C$2:$C$1000&gt;0,LN($C$2:$C$1000),"")))*Assumptions!B$2 +
 (IF(F294&gt;0,LN(F294),"") - AVERAGE(IF($F$2:$F$1000&gt;0,LN($F$2:$F$1000),"")))*Assumptions!B$3 +
 (IF(E294&gt;0,LN(E294),"") - AVERAGE(IF($E$2:$E$1000&gt;0,LN($E$2:$E$1000),"")))*Assumptions!B$4
), "")</f>
        <v>0.17010309451988967</v>
      </c>
      <c r="N294" s="22">
        <f t="shared" si="17"/>
        <v>-1.3831596982976313E-2</v>
      </c>
      <c r="O294" s="22">
        <f t="shared" si="18"/>
        <v>3.3675201808025301E-2</v>
      </c>
    </row>
    <row r="295" spans="1:15" x14ac:dyDescent="0.35">
      <c r="A295" s="15" t="str">
        <v>Fort Frances Power Corporation</v>
      </c>
      <c r="B295" s="17">
        <v>2016</v>
      </c>
      <c r="C295" s="19">
        <v>3746</v>
      </c>
      <c r="D295" s="19">
        <v>3981</v>
      </c>
      <c r="E295" s="19">
        <v>71275130.329999998</v>
      </c>
      <c r="F295" s="19">
        <v>15953</v>
      </c>
      <c r="G295" s="19">
        <v>119.90882598845999</v>
      </c>
      <c r="H295" s="19">
        <v>1673934</v>
      </c>
      <c r="J295" s="19">
        <f t="shared" si="19"/>
        <v>13960.056619694526</v>
      </c>
      <c r="K295" s="21" cm="1">
        <f t="array" ref="K295">IFERROR(EXP(LN(J295) - AVERAGE(IF(ISNUMBER(J:J), LN(J:J)))), "")</f>
        <v>0.28148085593783551</v>
      </c>
      <c r="L295" s="21">
        <f t="shared" si="16"/>
        <v>4.9225005492347762E-2</v>
      </c>
      <c r="M295" s="21" cm="1">
        <f t="array" ref="M295">IFERROR(EXP(
 (IF(C295&gt;0,LN(C295),"") - AVERAGE(IF($C$2:$C$1000&gt;0,LN($C$2:$C$1000),"")))*Assumptions!B$2 +
 (IF(F295&gt;0,LN(F295),"") - AVERAGE(IF($F$2:$F$1000&gt;0,LN($F$2:$F$1000),"")))*Assumptions!B$3 +
 (IF(E295&gt;0,LN(E295),"") - AVERAGE(IF($E$2:$E$1000&gt;0,LN($E$2:$E$1000),"")))*Assumptions!B$4
), "")</f>
        <v>0.1724722387221781</v>
      </c>
      <c r="N295" s="21">
        <f t="shared" si="17"/>
        <v>-1.1835253806958379E-2</v>
      </c>
      <c r="O295" s="21">
        <f t="shared" si="18"/>
        <v>-6.1060259299306141E-2</v>
      </c>
    </row>
    <row r="296" spans="1:15" x14ac:dyDescent="0.35">
      <c r="A296" s="16" t="str">
        <v>Fort Frances Power Corporation</v>
      </c>
      <c r="B296" s="18">
        <v>2015</v>
      </c>
      <c r="C296" s="20">
        <v>3729</v>
      </c>
      <c r="D296" s="20">
        <v>4040</v>
      </c>
      <c r="E296" s="20">
        <v>72938224.780000001</v>
      </c>
      <c r="F296" s="20">
        <v>16796</v>
      </c>
      <c r="G296" s="20">
        <v>118.56183642569999</v>
      </c>
      <c r="H296" s="20">
        <v>1575628.94</v>
      </c>
      <c r="J296" s="20">
        <f t="shared" si="19"/>
        <v>13289.5119331878</v>
      </c>
      <c r="K296" s="22" cm="1">
        <f t="array" ref="K296">IFERROR(EXP(LN(J296) - AVERAGE(IF(ISNUMBER(J:J), LN(J:J)))), "")</f>
        <v>0.26796046003656099</v>
      </c>
      <c r="L296" s="22">
        <f t="shared" si="16"/>
        <v>-1.4509313718207295E-2</v>
      </c>
      <c r="M296" s="22" cm="1">
        <f t="array" ref="M296">IFERROR(EXP(
 (IF(C296&gt;0,LN(C296),"") - AVERAGE(IF($C$2:$C$1000&gt;0,LN($C$2:$C$1000),"")))*Assumptions!B$2 +
 (IF(F296&gt;0,LN(F296),"") - AVERAGE(IF($F$2:$F$1000&gt;0,LN($F$2:$F$1000),"")))*Assumptions!B$3 +
 (IF(E296&gt;0,LN(E296),"") - AVERAGE(IF($E$2:$E$1000&gt;0,LN($E$2:$E$1000),"")))*Assumptions!B$4
), "")</f>
        <v>0.17452561860960034</v>
      </c>
      <c r="N296" s="22">
        <f t="shared" si="17"/>
        <v>-2.6761747500674504E-2</v>
      </c>
      <c r="O296" s="22">
        <f t="shared" si="18"/>
        <v>-1.2252433782467209E-2</v>
      </c>
    </row>
    <row r="297" spans="1:15" x14ac:dyDescent="0.35">
      <c r="A297" s="15" t="str">
        <v>Fort Frances Power Corporation</v>
      </c>
      <c r="B297" s="17">
        <v>2014</v>
      </c>
      <c r="C297" s="19">
        <v>3753</v>
      </c>
      <c r="D297" s="19">
        <v>4057</v>
      </c>
      <c r="E297" s="19">
        <v>78309268.879999995</v>
      </c>
      <c r="F297" s="19">
        <v>17924</v>
      </c>
      <c r="G297" s="19">
        <v>115.88104960936001</v>
      </c>
      <c r="H297" s="19">
        <v>1562509.86</v>
      </c>
      <c r="J297" s="19">
        <f t="shared" si="19"/>
        <v>13483.739276329374</v>
      </c>
      <c r="K297" s="21" cm="1">
        <f t="array" ref="K297">IFERROR(EXP(LN(J297) - AVERAGE(IF(ISNUMBER(J:J), LN(J:J)))), "")</f>
        <v>0.27187672486867442</v>
      </c>
      <c r="L297" s="21">
        <f t="shared" si="16"/>
        <v>6.9634170830331854E-2</v>
      </c>
      <c r="M297" s="21" cm="1">
        <f t="array" ref="M297">IFERROR(EXP(
 (IF(C297&gt;0,LN(C297),"") - AVERAGE(IF($C$2:$C$1000&gt;0,LN($C$2:$C$1000),"")))*Assumptions!B$2 +
 (IF(F297&gt;0,LN(F297),"") - AVERAGE(IF($F$2:$F$1000&gt;0,LN($F$2:$F$1000),"")))*Assumptions!B$3 +
 (IF(E297&gt;0,LN(E297),"") - AVERAGE(IF($E$2:$E$1000&gt;0,LN($E$2:$E$1000),"")))*Assumptions!B$4
), "")</f>
        <v>0.17925928725550402</v>
      </c>
      <c r="N297" s="21">
        <f t="shared" si="17"/>
        <v>2.0145415190278682E-2</v>
      </c>
      <c r="O297" s="21">
        <f t="shared" si="18"/>
        <v>-4.9488755640053173E-2</v>
      </c>
    </row>
    <row r="298" spans="1:15" x14ac:dyDescent="0.35">
      <c r="A298" s="16" t="str">
        <v>Fort Frances Power Corporation</v>
      </c>
      <c r="B298" s="18">
        <v>2013</v>
      </c>
      <c r="C298" s="20">
        <v>3697</v>
      </c>
      <c r="D298" s="20">
        <v>3787</v>
      </c>
      <c r="E298" s="20">
        <v>78778342.599999994</v>
      </c>
      <c r="F298" s="20">
        <v>17165</v>
      </c>
      <c r="G298" s="20">
        <v>113.56444480348</v>
      </c>
      <c r="H298" s="20">
        <v>1428272.23</v>
      </c>
      <c r="J298" s="20">
        <f t="shared" si="19"/>
        <v>12576.755272934093</v>
      </c>
      <c r="K298" s="22" cm="1">
        <f t="array" ref="K298">IFERROR(EXP(LN(J298) - AVERAGE(IF(ISNUMBER(J:J), LN(J:J)))), "")</f>
        <v>0.25358893130503951</v>
      </c>
      <c r="L298" s="22" t="str">
        <f t="shared" si="16"/>
        <v/>
      </c>
      <c r="M298" s="22" cm="1">
        <f t="array" ref="M298">IFERROR(EXP(
 (IF(C298&gt;0,LN(C298),"") - AVERAGE(IF($C$2:$C$1000&gt;0,LN($C$2:$C$1000),"")))*Assumptions!B$2 +
 (IF(F298&gt;0,LN(F298),"") - AVERAGE(IF($F$2:$F$1000&gt;0,LN($F$2:$F$1000),"")))*Assumptions!B$3 +
 (IF(E298&gt;0,LN(E298),"") - AVERAGE(IF($E$2:$E$1000&gt;0,LN($E$2:$E$1000),"")))*Assumptions!B$4
), "")</f>
        <v>0.17568416654169136</v>
      </c>
      <c r="N298" s="22" t="str">
        <f t="shared" si="17"/>
        <v/>
      </c>
      <c r="O298" s="22" t="str">
        <f t="shared" si="18"/>
        <v/>
      </c>
    </row>
    <row r="299" spans="1:15" x14ac:dyDescent="0.35">
      <c r="A299" s="15" t="str">
        <v>GRIMSBY POWER INCORPORATED</v>
      </c>
      <c r="B299" s="17">
        <v>2023</v>
      </c>
      <c r="C299" s="19">
        <v>0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J299" s="19" t="str">
        <f t="shared" si="19"/>
        <v/>
      </c>
      <c r="K299" s="21" t="str" cm="1">
        <f t="array" ref="K299">IFERROR(EXP(LN(J299) - AVERAGE(IF(ISNUMBER(J:J), LN(J:J)))), "")</f>
        <v/>
      </c>
      <c r="L299" s="21" t="str">
        <f t="shared" si="16"/>
        <v/>
      </c>
      <c r="M299" s="21" t="str" cm="1">
        <f t="array" ref="M299">IFERROR(EXP(
 (IF(C299&gt;0,LN(C299),"") - AVERAGE(IF($C$2:$C$1000&gt;0,LN($C$2:$C$1000),"")))*Assumptions!B$2 +
 (IF(F299&gt;0,LN(F299),"") - AVERAGE(IF($F$2:$F$1000&gt;0,LN($F$2:$F$1000),"")))*Assumptions!B$3 +
 (IF(E299&gt;0,LN(E299),"") - AVERAGE(IF($E$2:$E$1000&gt;0,LN($E$2:$E$1000),"")))*Assumptions!B$4
), "")</f>
        <v/>
      </c>
      <c r="N299" s="21" t="str">
        <f t="shared" si="17"/>
        <v/>
      </c>
      <c r="O299" s="21" t="str">
        <f t="shared" si="18"/>
        <v/>
      </c>
    </row>
    <row r="300" spans="1:15" x14ac:dyDescent="0.35">
      <c r="A300" s="16" t="str">
        <v>GRIMSBY POWER INCORPORATED</v>
      </c>
      <c r="B300" s="18">
        <v>2022</v>
      </c>
      <c r="C300" s="20">
        <v>0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J300" s="20" t="str">
        <f t="shared" si="19"/>
        <v/>
      </c>
      <c r="K300" s="22" t="str" cm="1">
        <f t="array" ref="K300">IFERROR(EXP(LN(J300) - AVERAGE(IF(ISNUMBER(J:J), LN(J:J)))), "")</f>
        <v/>
      </c>
      <c r="L300" s="22" t="str">
        <f t="shared" si="16"/>
        <v/>
      </c>
      <c r="M300" s="22" t="str" cm="1">
        <f t="array" ref="M300">IFERROR(EXP(
 (IF(C300&gt;0,LN(C300),"") - AVERAGE(IF($C$2:$C$1000&gt;0,LN($C$2:$C$1000),"")))*Assumptions!B$2 +
 (IF(F300&gt;0,LN(F300),"") - AVERAGE(IF($F$2:$F$1000&gt;0,LN($F$2:$F$1000),"")))*Assumptions!B$3 +
 (IF(E300&gt;0,LN(E300),"") - AVERAGE(IF($E$2:$E$1000&gt;0,LN($E$2:$E$1000),"")))*Assumptions!B$4
), "")</f>
        <v/>
      </c>
      <c r="N300" s="22" t="str">
        <f t="shared" si="17"/>
        <v/>
      </c>
      <c r="O300" s="22" t="str">
        <f t="shared" si="18"/>
        <v/>
      </c>
    </row>
    <row r="301" spans="1:15" x14ac:dyDescent="0.35">
      <c r="A301" s="15" t="str">
        <v>GRIMSBY POWER INCORPORATED</v>
      </c>
      <c r="B301" s="17">
        <v>2021</v>
      </c>
      <c r="C301" s="19">
        <v>0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J301" s="19" t="str">
        <f t="shared" si="19"/>
        <v/>
      </c>
      <c r="K301" s="21" t="str" cm="1">
        <f t="array" ref="K301">IFERROR(EXP(LN(J301) - AVERAGE(IF(ISNUMBER(J:J), LN(J:J)))), "")</f>
        <v/>
      </c>
      <c r="L301" s="21" t="str">
        <f t="shared" si="16"/>
        <v/>
      </c>
      <c r="M301" s="21" t="str" cm="1">
        <f t="array" ref="M301">IFERROR(EXP(
 (IF(C301&gt;0,LN(C301),"") - AVERAGE(IF($C$2:$C$1000&gt;0,LN($C$2:$C$1000),"")))*Assumptions!B$2 +
 (IF(F301&gt;0,LN(F301),"") - AVERAGE(IF($F$2:$F$1000&gt;0,LN($F$2:$F$1000),"")))*Assumptions!B$3 +
 (IF(E301&gt;0,LN(E301),"") - AVERAGE(IF($E$2:$E$1000&gt;0,LN($E$2:$E$1000),"")))*Assumptions!B$4
), "")</f>
        <v/>
      </c>
      <c r="N301" s="21" t="str">
        <f t="shared" si="17"/>
        <v/>
      </c>
      <c r="O301" s="21" t="str">
        <f t="shared" si="18"/>
        <v/>
      </c>
    </row>
    <row r="302" spans="1:15" x14ac:dyDescent="0.35">
      <c r="A302" s="15" t="str">
        <v>GRIMSBY POWER INCORPORATED</v>
      </c>
      <c r="B302" s="17">
        <v>2020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J302" s="19" t="str">
        <f t="shared" si="19"/>
        <v/>
      </c>
      <c r="K302" s="21" t="str" cm="1">
        <f t="array" ref="K302">IFERROR(EXP(LN(J302) - AVERAGE(IF(ISNUMBER(J:J), LN(J:J)))), "")</f>
        <v/>
      </c>
      <c r="L302" s="21" t="str">
        <f t="shared" si="16"/>
        <v/>
      </c>
      <c r="M302" s="21" t="str" cm="1">
        <f t="array" ref="M302">IFERROR(EXP(
 (IF(C302&gt;0,LN(C302),"") - AVERAGE(IF($C$2:$C$1000&gt;0,LN($C$2:$C$1000),"")))*Assumptions!B$2 +
 (IF(F302&gt;0,LN(F302),"") - AVERAGE(IF($F$2:$F$1000&gt;0,LN($F$2:$F$1000),"")))*Assumptions!B$3 +
 (IF(E302&gt;0,LN(E302),"") - AVERAGE(IF($E$2:$E$1000&gt;0,LN($E$2:$E$1000),"")))*Assumptions!B$4
), "")</f>
        <v/>
      </c>
      <c r="N302" s="21" t="str">
        <f t="shared" si="17"/>
        <v/>
      </c>
      <c r="O302" s="21" t="str">
        <f t="shared" si="18"/>
        <v/>
      </c>
    </row>
    <row r="303" spans="1:15" x14ac:dyDescent="0.35">
      <c r="A303" s="16" t="str">
        <v>GRIMSBY POWER INCORPORATED</v>
      </c>
      <c r="B303" s="18">
        <v>2019</v>
      </c>
      <c r="C303" s="20">
        <v>0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J303" s="20" t="str">
        <f t="shared" si="19"/>
        <v/>
      </c>
      <c r="K303" s="22" t="str" cm="1">
        <f t="array" ref="K303">IFERROR(EXP(LN(J303) - AVERAGE(IF(ISNUMBER(J:J), LN(J:J)))), "")</f>
        <v/>
      </c>
      <c r="L303" s="22" t="str">
        <f t="shared" si="16"/>
        <v/>
      </c>
      <c r="M303" s="22" t="str" cm="1">
        <f t="array" ref="M303">IFERROR(EXP(
 (IF(C303&gt;0,LN(C303),"") - AVERAGE(IF($C$2:$C$1000&gt;0,LN($C$2:$C$1000),"")))*Assumptions!B$2 +
 (IF(F303&gt;0,LN(F303),"") - AVERAGE(IF($F$2:$F$1000&gt;0,LN($F$2:$F$1000),"")))*Assumptions!B$3 +
 (IF(E303&gt;0,LN(E303),"") - AVERAGE(IF($E$2:$E$1000&gt;0,LN($E$2:$E$1000),"")))*Assumptions!B$4
), "")</f>
        <v/>
      </c>
      <c r="N303" s="22" t="str">
        <f t="shared" si="17"/>
        <v/>
      </c>
      <c r="O303" s="22" t="str">
        <f t="shared" si="18"/>
        <v/>
      </c>
    </row>
    <row r="304" spans="1:15" x14ac:dyDescent="0.35">
      <c r="A304" s="15" t="str">
        <v>GRIMSBY POWER INCORPORATED</v>
      </c>
      <c r="B304" s="17">
        <v>2018</v>
      </c>
      <c r="C304" s="19">
        <v>0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J304" s="19" t="str">
        <f t="shared" si="19"/>
        <v/>
      </c>
      <c r="K304" s="21" t="str" cm="1">
        <f t="array" ref="K304">IFERROR(EXP(LN(J304) - AVERAGE(IF(ISNUMBER(J:J), LN(J:J)))), "")</f>
        <v/>
      </c>
      <c r="L304" s="21" t="str">
        <f t="shared" si="16"/>
        <v/>
      </c>
      <c r="M304" s="21" t="str" cm="1">
        <f t="array" ref="M304">IFERROR(EXP(
 (IF(C304&gt;0,LN(C304),"") - AVERAGE(IF($C$2:$C$1000&gt;0,LN($C$2:$C$1000),"")))*Assumptions!B$2 +
 (IF(F304&gt;0,LN(F304),"") - AVERAGE(IF($F$2:$F$1000&gt;0,LN($F$2:$F$1000),"")))*Assumptions!B$3 +
 (IF(E304&gt;0,LN(E304),"") - AVERAGE(IF($E$2:$E$1000&gt;0,LN($E$2:$E$1000),"")))*Assumptions!B$4
), "")</f>
        <v/>
      </c>
      <c r="N304" s="21" t="str">
        <f t="shared" si="17"/>
        <v/>
      </c>
      <c r="O304" s="21" t="str">
        <f t="shared" si="18"/>
        <v/>
      </c>
    </row>
    <row r="305" spans="1:15" x14ac:dyDescent="0.35">
      <c r="A305" s="16" t="str">
        <v>GRIMSBY POWER INCORPORATED</v>
      </c>
      <c r="B305" s="18">
        <v>2017</v>
      </c>
      <c r="C305" s="20">
        <v>0</v>
      </c>
      <c r="D305" s="20">
        <v>0</v>
      </c>
      <c r="E305" s="20">
        <v>0</v>
      </c>
      <c r="F305" s="20">
        <v>0</v>
      </c>
      <c r="G305" s="20">
        <v>0</v>
      </c>
      <c r="H305" s="20">
        <v>0</v>
      </c>
      <c r="J305" s="20" t="str">
        <f t="shared" si="19"/>
        <v/>
      </c>
      <c r="K305" s="22" t="str" cm="1">
        <f t="array" ref="K305">IFERROR(EXP(LN(J305) - AVERAGE(IF(ISNUMBER(J:J), LN(J:J)))), "")</f>
        <v/>
      </c>
      <c r="L305" s="22" t="str">
        <f t="shared" si="16"/>
        <v/>
      </c>
      <c r="M305" s="22" t="str" cm="1">
        <f t="array" ref="M305">IFERROR(EXP(
 (IF(C305&gt;0,LN(C305),"") - AVERAGE(IF($C$2:$C$1000&gt;0,LN($C$2:$C$1000),"")))*Assumptions!B$2 +
 (IF(F305&gt;0,LN(F305),"") - AVERAGE(IF($F$2:$F$1000&gt;0,LN($F$2:$F$1000),"")))*Assumptions!B$3 +
 (IF(E305&gt;0,LN(E305),"") - AVERAGE(IF($E$2:$E$1000&gt;0,LN($E$2:$E$1000),"")))*Assumptions!B$4
), "")</f>
        <v/>
      </c>
      <c r="N305" s="22" t="str">
        <f t="shared" si="17"/>
        <v/>
      </c>
      <c r="O305" s="22" t="str">
        <f t="shared" si="18"/>
        <v/>
      </c>
    </row>
    <row r="306" spans="1:15" x14ac:dyDescent="0.35">
      <c r="A306" s="15" t="str">
        <v>GRIMSBY POWER INCORPORATED</v>
      </c>
      <c r="B306" s="17">
        <v>2016</v>
      </c>
      <c r="C306" s="19">
        <v>11169</v>
      </c>
      <c r="D306" s="19">
        <v>9508</v>
      </c>
      <c r="E306" s="19">
        <v>180110370.47999999</v>
      </c>
      <c r="F306" s="19">
        <v>43090</v>
      </c>
      <c r="G306" s="19">
        <v>136.80672909693001</v>
      </c>
      <c r="H306" s="19">
        <v>3318208.37</v>
      </c>
      <c r="J306" s="19">
        <f t="shared" si="19"/>
        <v>24254.716064799635</v>
      </c>
      <c r="K306" s="21" cm="1">
        <f t="array" ref="K306">IFERROR(EXP(LN(J306) - AVERAGE(IF(ISNUMBER(J:J), LN(J:J)))), "")</f>
        <v>0.48905519686913412</v>
      </c>
      <c r="L306" s="21">
        <f t="shared" si="16"/>
        <v>0.13237242853938547</v>
      </c>
      <c r="M306" s="21" cm="1">
        <f t="array" ref="M306">IFERROR(EXP(
 (IF(C306&gt;0,LN(C306),"") - AVERAGE(IF($C$2:$C$1000&gt;0,LN($C$2:$C$1000),"")))*Assumptions!B$2 +
 (IF(F306&gt;0,LN(F306),"") - AVERAGE(IF($F$2:$F$1000&gt;0,LN($F$2:$F$1000),"")))*Assumptions!B$3 +
 (IF(E306&gt;0,LN(E306),"") - AVERAGE(IF($E$2:$E$1000&gt;0,LN($E$2:$E$1000),"")))*Assumptions!B$4
), "")</f>
        <v>0.49437593520357981</v>
      </c>
      <c r="N306" s="21">
        <f t="shared" si="17"/>
        <v>1.2395622450269594E-2</v>
      </c>
      <c r="O306" s="21">
        <f t="shared" si="18"/>
        <v>-0.11997680608911587</v>
      </c>
    </row>
    <row r="307" spans="1:15" x14ac:dyDescent="0.35">
      <c r="A307" s="16" t="str">
        <v>GRIMSBY POWER INCORPORATED</v>
      </c>
      <c r="B307" s="18">
        <v>2015</v>
      </c>
      <c r="C307" s="20">
        <v>11145</v>
      </c>
      <c r="D307" s="20">
        <v>9530</v>
      </c>
      <c r="E307" s="20">
        <v>174955163.69</v>
      </c>
      <c r="F307" s="20">
        <v>41662</v>
      </c>
      <c r="G307" s="20">
        <v>135.26991781812001</v>
      </c>
      <c r="H307" s="20">
        <v>2874145.87</v>
      </c>
      <c r="J307" s="20">
        <f t="shared" si="19"/>
        <v>21247.487367180136</v>
      </c>
      <c r="K307" s="22" cm="1">
        <f t="array" ref="K307">IFERROR(EXP(LN(J307) - AVERAGE(IF(ISNUMBER(J:J), LN(J:J)))), "")</f>
        <v>0.42841953249707404</v>
      </c>
      <c r="L307" s="22">
        <f t="shared" si="16"/>
        <v>1.3269006298864738E-2</v>
      </c>
      <c r="M307" s="22" cm="1">
        <f t="array" ref="M307">IFERROR(EXP(
 (IF(C307&gt;0,LN(C307),"") - AVERAGE(IF($C$2:$C$1000&gt;0,LN($C$2:$C$1000),"")))*Assumptions!B$2 +
 (IF(F307&gt;0,LN(F307),"") - AVERAGE(IF($F$2:$F$1000&gt;0,LN($F$2:$F$1000),"")))*Assumptions!B$3 +
 (IF(E307&gt;0,LN(E307),"") - AVERAGE(IF($E$2:$E$1000&gt;0,LN($E$2:$E$1000),"")))*Assumptions!B$4
), "")</f>
        <v>0.48828566210667246</v>
      </c>
      <c r="N307" s="22">
        <f t="shared" si="17"/>
        <v>2.7509951213017914E-2</v>
      </c>
      <c r="O307" s="22">
        <f t="shared" si="18"/>
        <v>1.4240944914153175E-2</v>
      </c>
    </row>
    <row r="308" spans="1:15" x14ac:dyDescent="0.35">
      <c r="A308" s="15" t="str">
        <v>GRIMSBY POWER INCORPORATED</v>
      </c>
      <c r="B308" s="17">
        <v>2014</v>
      </c>
      <c r="C308" s="19">
        <v>11038</v>
      </c>
      <c r="D308" s="19">
        <v>9356</v>
      </c>
      <c r="E308" s="19">
        <v>174607062.30000001</v>
      </c>
      <c r="F308" s="19">
        <v>38288</v>
      </c>
      <c r="G308" s="19">
        <v>132.21134666853001</v>
      </c>
      <c r="H308" s="19">
        <v>2772130.38</v>
      </c>
      <c r="J308" s="19">
        <f t="shared" si="19"/>
        <v>20967.416563345876</v>
      </c>
      <c r="K308" s="21" cm="1">
        <f t="array" ref="K308">IFERROR(EXP(LN(J308) - AVERAGE(IF(ISNUMBER(J:J), LN(J:J)))), "")</f>
        <v>0.42277237992927913</v>
      </c>
      <c r="L308" s="21">
        <f t="shared" si="16"/>
        <v>2.3598213613656327E-2</v>
      </c>
      <c r="M308" s="21" cm="1">
        <f t="array" ref="M308">IFERROR(EXP(
 (IF(C308&gt;0,LN(C308),"") - AVERAGE(IF($C$2:$C$1000&gt;0,LN($C$2:$C$1000),"")))*Assumptions!B$2 +
 (IF(F308&gt;0,LN(F308),"") - AVERAGE(IF($F$2:$F$1000&gt;0,LN($F$2:$F$1000),"")))*Assumptions!B$3 +
 (IF(E308&gt;0,LN(E308),"") - AVERAGE(IF($E$2:$E$1000&gt;0,LN($E$2:$E$1000),"")))*Assumptions!B$4
), "")</f>
        <v>0.4750360313091726</v>
      </c>
      <c r="N308" s="21">
        <f t="shared" si="17"/>
        <v>-7.7276926888112385E-3</v>
      </c>
      <c r="O308" s="21">
        <f t="shared" si="18"/>
        <v>-3.1325906302467565E-2</v>
      </c>
    </row>
    <row r="309" spans="1:15" x14ac:dyDescent="0.35">
      <c r="A309" s="16" t="str">
        <v>GRIMSBY POWER INCORPORATED</v>
      </c>
      <c r="B309" s="18">
        <v>2013</v>
      </c>
      <c r="C309" s="20">
        <v>10595</v>
      </c>
      <c r="D309" s="20">
        <v>8969</v>
      </c>
      <c r="E309" s="20">
        <v>175492009</v>
      </c>
      <c r="F309" s="20">
        <v>43983</v>
      </c>
      <c r="G309" s="20">
        <v>129.56827912541999</v>
      </c>
      <c r="H309" s="20">
        <v>2653353.0499999998</v>
      </c>
      <c r="J309" s="20">
        <f t="shared" si="19"/>
        <v>20478.415457162915</v>
      </c>
      <c r="K309" s="22" cm="1">
        <f t="array" ref="K309">IFERROR(EXP(LN(J309) - AVERAGE(IF(ISNUMBER(J:J), LN(J:J)))), "")</f>
        <v>0.41291250230322901</v>
      </c>
      <c r="L309" s="22" t="str">
        <f t="shared" si="16"/>
        <v/>
      </c>
      <c r="M309" s="22" cm="1">
        <f t="array" ref="M309">IFERROR(EXP(
 (IF(C309&gt;0,LN(C309),"") - AVERAGE(IF($C$2:$C$1000&gt;0,LN($C$2:$C$1000),"")))*Assumptions!B$2 +
 (IF(F309&gt;0,LN(F309),"") - AVERAGE(IF($F$2:$F$1000&gt;0,LN($F$2:$F$1000),"")))*Assumptions!B$3 +
 (IF(E309&gt;0,LN(E309),"") - AVERAGE(IF($E$2:$E$1000&gt;0,LN($E$2:$E$1000),"")))*Assumptions!B$4
), "")</f>
        <v>0.47872118430124894</v>
      </c>
      <c r="N309" s="22" t="str">
        <f t="shared" si="17"/>
        <v/>
      </c>
      <c r="O309" s="22" t="str">
        <f t="shared" si="18"/>
        <v/>
      </c>
    </row>
    <row r="310" spans="1:15" x14ac:dyDescent="0.35">
      <c r="A310" s="15" t="str">
        <v>Greater Sudbury Hydro Inc.</v>
      </c>
      <c r="B310" s="17">
        <v>2023</v>
      </c>
      <c r="C310" s="19">
        <v>48124</v>
      </c>
      <c r="D310" s="19">
        <v>47074</v>
      </c>
      <c r="E310" s="19">
        <v>832850456.66999996</v>
      </c>
      <c r="F310" s="19">
        <v>160661</v>
      </c>
      <c r="G310" s="19">
        <v>152.85456962718999</v>
      </c>
      <c r="H310" s="19">
        <v>16102895.449999999</v>
      </c>
      <c r="J310" s="19">
        <f t="shared" si="19"/>
        <v>105347.81844778812</v>
      </c>
      <c r="K310" s="21" cm="1">
        <f t="array" ref="K310">IFERROR(EXP(LN(J310) - AVERAGE(IF(ISNUMBER(J:J), LN(J:J)))), "")</f>
        <v>2.1241600170899595</v>
      </c>
      <c r="L310" s="21">
        <f t="shared" si="16"/>
        <v>1.6738892183276954E-2</v>
      </c>
      <c r="M310" s="21" cm="1">
        <f t="array" ref="M310">IFERROR(EXP(
 (IF(C310&gt;0,LN(C310),"") - AVERAGE(IF($C$2:$C$1000&gt;0,LN($C$2:$C$1000),"")))*Assumptions!B$2 +
 (IF(F310&gt;0,LN(F310),"") - AVERAGE(IF($F$2:$F$1000&gt;0,LN($F$2:$F$1000),"")))*Assumptions!B$3 +
 (IF(E310&gt;0,LN(E310),"") - AVERAGE(IF($E$2:$E$1000&gt;0,LN($E$2:$E$1000),"")))*Assumptions!B$4
), "")</f>
        <v>2.0681797995846427</v>
      </c>
      <c r="N310" s="21">
        <f t="shared" si="17"/>
        <v>-3.8753099262475166E-3</v>
      </c>
      <c r="O310" s="21">
        <f t="shared" si="18"/>
        <v>-2.0614202109524471E-2</v>
      </c>
    </row>
    <row r="311" spans="1:15" x14ac:dyDescent="0.35">
      <c r="A311" s="16" t="str">
        <v>Greater Sudbury Hydro Inc.</v>
      </c>
      <c r="B311" s="18">
        <v>2022</v>
      </c>
      <c r="C311" s="20">
        <v>47962</v>
      </c>
      <c r="D311" s="20">
        <v>46879</v>
      </c>
      <c r="E311" s="20">
        <v>845434936.58000004</v>
      </c>
      <c r="F311" s="20">
        <v>163773</v>
      </c>
      <c r="G311" s="20">
        <v>147.48625763812001</v>
      </c>
      <c r="H311" s="20">
        <v>15279441.99</v>
      </c>
      <c r="J311" s="20">
        <f t="shared" si="19"/>
        <v>103599.08939780977</v>
      </c>
      <c r="K311" s="22" cm="1">
        <f t="array" ref="K311">IFERROR(EXP(LN(J311) - AVERAGE(IF(ISNUMBER(J:J), LN(J:J)))), "")</f>
        <v>2.0888998628369433</v>
      </c>
      <c r="L311" s="22">
        <f t="shared" si="16"/>
        <v>-1.096449348885109E-2</v>
      </c>
      <c r="M311" s="22" cm="1">
        <f t="array" ref="M311">IFERROR(EXP(
 (IF(C311&gt;0,LN(C311),"") - AVERAGE(IF($C$2:$C$1000&gt;0,LN($C$2:$C$1000),"")))*Assumptions!B$2 +
 (IF(F311&gt;0,LN(F311),"") - AVERAGE(IF($F$2:$F$1000&gt;0,LN($F$2:$F$1000),"")))*Assumptions!B$3 +
 (IF(E311&gt;0,LN(E311),"") - AVERAGE(IF($E$2:$E$1000&gt;0,LN($E$2:$E$1000),"")))*Assumptions!B$4
), "")</f>
        <v>2.0762101873619243</v>
      </c>
      <c r="N311" s="22">
        <f t="shared" si="17"/>
        <v>2.8126560868943828E-2</v>
      </c>
      <c r="O311" s="22">
        <f t="shared" si="18"/>
        <v>3.9091054357794919E-2</v>
      </c>
    </row>
    <row r="312" spans="1:15" x14ac:dyDescent="0.35">
      <c r="A312" s="15" t="str">
        <v>Greater Sudbury Hydro Inc.</v>
      </c>
      <c r="B312" s="17">
        <v>2021</v>
      </c>
      <c r="C312" s="19">
        <v>47865</v>
      </c>
      <c r="D312" s="19">
        <v>46748</v>
      </c>
      <c r="E312" s="19">
        <v>819566568.38</v>
      </c>
      <c r="F312" s="19">
        <v>148673</v>
      </c>
      <c r="G312" s="19">
        <v>141.85999892797</v>
      </c>
      <c r="H312" s="19">
        <v>14858593.77</v>
      </c>
      <c r="J312" s="19">
        <f t="shared" si="19"/>
        <v>104741.25110873935</v>
      </c>
      <c r="K312" s="21" cm="1">
        <f t="array" ref="K312">IFERROR(EXP(LN(J312) - AVERAGE(IF(ISNUMBER(J:J), LN(J:J)))), "")</f>
        <v>2.1119296158508609</v>
      </c>
      <c r="L312" s="21">
        <f t="shared" si="16"/>
        <v>-2.3281577149648069E-2</v>
      </c>
      <c r="M312" s="21" cm="1">
        <f t="array" ref="M312">IFERROR(EXP(
 (IF(C312&gt;0,LN(C312),"") - AVERAGE(IF($C$2:$C$1000&gt;0,LN($C$2:$C$1000),"")))*Assumptions!B$2 +
 (IF(F312&gt;0,LN(F312),"") - AVERAGE(IF($F$2:$F$1000&gt;0,LN($F$2:$F$1000),"")))*Assumptions!B$3 +
 (IF(E312&gt;0,LN(E312),"") - AVERAGE(IF($E$2:$E$1000&gt;0,LN($E$2:$E$1000),"")))*Assumptions!B$4
), "")</f>
        <v>2.0186271378528149</v>
      </c>
      <c r="N312" s="21">
        <f t="shared" si="17"/>
        <v>-5.3405285458913432E-2</v>
      </c>
      <c r="O312" s="21">
        <f t="shared" si="18"/>
        <v>-3.0123708309265362E-2</v>
      </c>
    </row>
    <row r="313" spans="1:15" x14ac:dyDescent="0.35">
      <c r="A313" s="16" t="str">
        <v>Greater Sudbury Hydro Inc.</v>
      </c>
      <c r="B313" s="18">
        <v>2020</v>
      </c>
      <c r="C313" s="20">
        <v>47865</v>
      </c>
      <c r="D313" s="20">
        <v>46710</v>
      </c>
      <c r="E313" s="20">
        <v>830196991.88999999</v>
      </c>
      <c r="F313" s="20">
        <v>183537</v>
      </c>
      <c r="G313" s="20">
        <v>137.20317695493</v>
      </c>
      <c r="H313" s="20">
        <v>14709333.18</v>
      </c>
      <c r="J313" s="20">
        <f t="shared" si="19"/>
        <v>107208.40075614199</v>
      </c>
      <c r="K313" s="22" cm="1">
        <f t="array" ref="K313">IFERROR(EXP(LN(J313) - AVERAGE(IF(ISNUMBER(J:J), LN(J:J)))), "")</f>
        <v>2.1616755025185324</v>
      </c>
      <c r="L313" s="22">
        <f t="shared" si="16"/>
        <v>-4.4641206859360349E-2</v>
      </c>
      <c r="M313" s="22" cm="1">
        <f t="array" ref="M313">IFERROR(EXP(
 (IF(C313&gt;0,LN(C313),"") - AVERAGE(IF($C$2:$C$1000&gt;0,LN($C$2:$C$1000),"")))*Assumptions!B$2 +
 (IF(F313&gt;0,LN(F313),"") - AVERAGE(IF($F$2:$F$1000&gt;0,LN($F$2:$F$1000),"")))*Assumptions!B$3 +
 (IF(E313&gt;0,LN(E313),"") - AVERAGE(IF($E$2:$E$1000&gt;0,LN($E$2:$E$1000),"")))*Assumptions!B$4
), "")</f>
        <v>2.1293631216473607</v>
      </c>
      <c r="N313" s="22">
        <f t="shared" si="17"/>
        <v>7.7704774879057137E-3</v>
      </c>
      <c r="O313" s="22">
        <f t="shared" si="18"/>
        <v>5.2411684347266063E-2</v>
      </c>
    </row>
    <row r="314" spans="1:15" x14ac:dyDescent="0.35">
      <c r="A314" s="15" t="str">
        <v>Greater Sudbury Hydro Inc.</v>
      </c>
      <c r="B314" s="17">
        <v>2019</v>
      </c>
      <c r="C314" s="19">
        <v>47725</v>
      </c>
      <c r="D314" s="19">
        <v>46349</v>
      </c>
      <c r="E314" s="19">
        <v>861995353.84000003</v>
      </c>
      <c r="F314" s="19">
        <v>176843</v>
      </c>
      <c r="G314" s="19">
        <v>129.93924250200001</v>
      </c>
      <c r="H314" s="19">
        <v>14566545.779999999</v>
      </c>
      <c r="J314" s="19">
        <f t="shared" si="19"/>
        <v>112102.7450946991</v>
      </c>
      <c r="K314" s="21" cm="1">
        <f t="array" ref="K314">IFERROR(EXP(LN(J314) - AVERAGE(IF(ISNUMBER(J:J), LN(J:J)))), "")</f>
        <v>2.2603616519520502</v>
      </c>
      <c r="L314" s="21">
        <f t="shared" si="16"/>
        <v>-3.3171778458164769E-2</v>
      </c>
      <c r="M314" s="21" cm="1">
        <f t="array" ref="M314">IFERROR(EXP(
 (IF(C314&gt;0,LN(C314),"") - AVERAGE(IF($C$2:$C$1000&gt;0,LN($C$2:$C$1000),"")))*Assumptions!B$2 +
 (IF(F314&gt;0,LN(F314),"") - AVERAGE(IF($F$2:$F$1000&gt;0,LN($F$2:$F$1000),"")))*Assumptions!B$3 +
 (IF(E314&gt;0,LN(E314),"") - AVERAGE(IF($E$2:$E$1000&gt;0,LN($E$2:$E$1000),"")))*Assumptions!B$4
), "")</f>
        <v>2.1128810730732543</v>
      </c>
      <c r="N314" s="21">
        <f t="shared" si="17"/>
        <v>1.3175664852938529E-2</v>
      </c>
      <c r="O314" s="21">
        <f t="shared" si="18"/>
        <v>4.6347443311103298E-2</v>
      </c>
    </row>
    <row r="315" spans="1:15" x14ac:dyDescent="0.35">
      <c r="A315" s="16" t="str">
        <v>Greater Sudbury Hydro Inc.</v>
      </c>
      <c r="B315" s="18">
        <v>2018</v>
      </c>
      <c r="C315" s="20">
        <v>47626</v>
      </c>
      <c r="D315" s="20">
        <v>46215</v>
      </c>
      <c r="E315" s="20">
        <v>873638798.22000003</v>
      </c>
      <c r="F315" s="20">
        <v>167806</v>
      </c>
      <c r="G315" s="20">
        <v>126.74605058079</v>
      </c>
      <c r="H315" s="20">
        <v>14687808.560000001</v>
      </c>
      <c r="J315" s="20">
        <f t="shared" si="19"/>
        <v>115883.7572665647</v>
      </c>
      <c r="K315" s="22" cm="1">
        <f t="array" ref="K315">IFERROR(EXP(LN(J315) - AVERAGE(IF(ISNUMBER(J:J), LN(J:J)))), "")</f>
        <v>2.3365993472165987</v>
      </c>
      <c r="L315" s="22">
        <f t="shared" si="16"/>
        <v>-2.5018997309568247E-3</v>
      </c>
      <c r="M315" s="22" cm="1">
        <f t="array" ref="M315">IFERROR(EXP(
 (IF(C315&gt;0,LN(C315),"") - AVERAGE(IF($C$2:$C$1000&gt;0,LN($C$2:$C$1000),"")))*Assumptions!B$2 +
 (IF(F315&gt;0,LN(F315),"") - AVERAGE(IF($F$2:$F$1000&gt;0,LN($F$2:$F$1000),"")))*Assumptions!B$3 +
 (IF(E315&gt;0,LN(E315),"") - AVERAGE(IF($E$2:$E$1000&gt;0,LN($E$2:$E$1000),"")))*Assumptions!B$4
), "")</f>
        <v>2.0852250534879175</v>
      </c>
      <c r="N315" s="22">
        <f t="shared" si="17"/>
        <v>1.2728338894702595E-2</v>
      </c>
      <c r="O315" s="22">
        <f t="shared" si="18"/>
        <v>1.523023862565942E-2</v>
      </c>
    </row>
    <row r="316" spans="1:15" x14ac:dyDescent="0.35">
      <c r="A316" s="15" t="str">
        <v>Greater Sudbury Hydro Inc.</v>
      </c>
      <c r="B316" s="17">
        <v>2017</v>
      </c>
      <c r="C316" s="19">
        <v>47427</v>
      </c>
      <c r="D316" s="19">
        <v>46451</v>
      </c>
      <c r="E316" s="19">
        <v>838657079.19000006</v>
      </c>
      <c r="F316" s="19">
        <v>163611</v>
      </c>
      <c r="G316" s="19">
        <v>123.62280177899</v>
      </c>
      <c r="H316" s="19">
        <v>14361761.529999999</v>
      </c>
      <c r="J316" s="19">
        <f t="shared" si="19"/>
        <v>116174.04979767103</v>
      </c>
      <c r="K316" s="21" cm="1">
        <f t="array" ref="K316">IFERROR(EXP(LN(J316) - AVERAGE(IF(ISNUMBER(J:J), LN(J:J)))), "")</f>
        <v>2.3424526035717985</v>
      </c>
      <c r="L316" s="21">
        <f t="shared" si="16"/>
        <v>-5.9632239963031353E-2</v>
      </c>
      <c r="M316" s="21" cm="1">
        <f t="array" ref="M316">IFERROR(EXP(
 (IF(C316&gt;0,LN(C316),"") - AVERAGE(IF($C$2:$C$1000&gt;0,LN($C$2:$C$1000),"")))*Assumptions!B$2 +
 (IF(F316&gt;0,LN(F316),"") - AVERAGE(IF($F$2:$F$1000&gt;0,LN($F$2:$F$1000),"")))*Assumptions!B$3 +
 (IF(E316&gt;0,LN(E316),"") - AVERAGE(IF($E$2:$E$1000&gt;0,LN($E$2:$E$1000),"")))*Assumptions!B$4
), "")</f>
        <v>2.0588518022364917</v>
      </c>
      <c r="N316" s="21">
        <f t="shared" si="17"/>
        <v>-1.1485779582180666E-2</v>
      </c>
      <c r="O316" s="21">
        <f t="shared" si="18"/>
        <v>4.8146460380850686E-2</v>
      </c>
    </row>
    <row r="317" spans="1:15" x14ac:dyDescent="0.35">
      <c r="A317" s="15" t="str">
        <v>Greater Sudbury Hydro Inc.</v>
      </c>
      <c r="B317" s="17">
        <v>2016</v>
      </c>
      <c r="C317" s="19">
        <v>47362</v>
      </c>
      <c r="D317" s="19">
        <v>46020</v>
      </c>
      <c r="E317" s="19">
        <v>847850242.13999999</v>
      </c>
      <c r="F317" s="19">
        <v>171316</v>
      </c>
      <c r="G317" s="19">
        <v>121.48225782618999</v>
      </c>
      <c r="H317" s="19">
        <v>14980280.199999999</v>
      </c>
      <c r="J317" s="19">
        <f t="shared" si="19"/>
        <v>123312.49408809099</v>
      </c>
      <c r="K317" s="21" cm="1">
        <f t="array" ref="K317">IFERROR(EXP(LN(J317) - AVERAGE(IF(ISNUMBER(J:J), LN(J:J)))), "")</f>
        <v>2.4863872210071762</v>
      </c>
      <c r="L317" s="21">
        <f t="shared" si="16"/>
        <v>0.12119911030277741</v>
      </c>
      <c r="M317" s="21" cm="1">
        <f t="array" ref="M317">IFERROR(EXP(
 (IF(C317&gt;0,LN(C317),"") - AVERAGE(IF($C$2:$C$1000&gt;0,LN($C$2:$C$1000),"")))*Assumptions!B$2 +
 (IF(F317&gt;0,LN(F317),"") - AVERAGE(IF($F$2:$F$1000&gt;0,LN($F$2:$F$1000),"")))*Assumptions!B$3 +
 (IF(E317&gt;0,LN(E317),"") - AVERAGE(IF($E$2:$E$1000&gt;0,LN($E$2:$E$1000),"")))*Assumptions!B$4
), "")</f>
        <v>2.0826356467578857</v>
      </c>
      <c r="N317" s="21">
        <f t="shared" si="17"/>
        <v>-2.1321381253571303E-2</v>
      </c>
      <c r="O317" s="21">
        <f t="shared" si="18"/>
        <v>-0.14252049155634872</v>
      </c>
    </row>
    <row r="318" spans="1:15" x14ac:dyDescent="0.35">
      <c r="A318" s="16" t="str">
        <v>Greater Sudbury Hydro Inc.</v>
      </c>
      <c r="B318" s="18">
        <v>2015</v>
      </c>
      <c r="C318" s="20">
        <v>47298</v>
      </c>
      <c r="D318" s="20">
        <v>45915</v>
      </c>
      <c r="E318" s="20">
        <v>876411380.01999998</v>
      </c>
      <c r="F318" s="20">
        <v>185132</v>
      </c>
      <c r="G318" s="20">
        <v>120.11759319868</v>
      </c>
      <c r="H318" s="20">
        <v>13121322.16</v>
      </c>
      <c r="J318" s="20">
        <f t="shared" si="19"/>
        <v>109237.30496578243</v>
      </c>
      <c r="K318" s="22" cm="1">
        <f t="array" ref="K318">IFERROR(EXP(LN(J318) - AVERAGE(IF(ISNUMBER(J:J), LN(J:J)))), "")</f>
        <v>2.2025849134975539</v>
      </c>
      <c r="L318" s="22">
        <f t="shared" si="16"/>
        <v>-0.14664702549390196</v>
      </c>
      <c r="M318" s="22" cm="1">
        <f t="array" ref="M318">IFERROR(EXP(
 (IF(C318&gt;0,LN(C318),"") - AVERAGE(IF($C$2:$C$1000&gt;0,LN($C$2:$C$1000),"")))*Assumptions!B$2 +
 (IF(F318&gt;0,LN(F318),"") - AVERAGE(IF($F$2:$F$1000&gt;0,LN($F$2:$F$1000),"")))*Assumptions!B$3 +
 (IF(E318&gt;0,LN(E318),"") - AVERAGE(IF($E$2:$E$1000&gt;0,LN($E$2:$E$1000),"")))*Assumptions!B$4
), "")</f>
        <v>2.127517082242925</v>
      </c>
      <c r="N318" s="22">
        <f t="shared" si="17"/>
        <v>-1.4257001703668948E-2</v>
      </c>
      <c r="O318" s="22">
        <f t="shared" si="18"/>
        <v>0.13239002379023301</v>
      </c>
    </row>
    <row r="319" spans="1:15" x14ac:dyDescent="0.35">
      <c r="A319" s="15" t="str">
        <v>Greater Sudbury Hydro Inc.</v>
      </c>
      <c r="B319" s="17">
        <v>2014</v>
      </c>
      <c r="C319" s="19">
        <v>47187</v>
      </c>
      <c r="D319" s="19">
        <v>46296</v>
      </c>
      <c r="E319" s="19">
        <v>916103112.33000004</v>
      </c>
      <c r="F319" s="19">
        <v>194174</v>
      </c>
      <c r="G319" s="19">
        <v>117.40162936103</v>
      </c>
      <c r="H319" s="19">
        <v>14850227.1</v>
      </c>
      <c r="J319" s="19">
        <f t="shared" si="19"/>
        <v>126490.80920617399</v>
      </c>
      <c r="K319" s="21" cm="1">
        <f t="array" ref="K319">IFERROR(EXP(LN(J319) - AVERAGE(IF(ISNUMBER(J:J), LN(J:J)))), "")</f>
        <v>2.5504725527683716</v>
      </c>
      <c r="L319" s="21">
        <f t="shared" si="16"/>
        <v>0.27262740124612073</v>
      </c>
      <c r="M319" s="21" cm="1">
        <f t="array" ref="M319">IFERROR(EXP(
 (IF(C319&gt;0,LN(C319),"") - AVERAGE(IF($C$2:$C$1000&gt;0,LN($C$2:$C$1000),"")))*Assumptions!B$2 +
 (IF(F319&gt;0,LN(F319),"") - AVERAGE(IF($F$2:$F$1000&gt;0,LN($F$2:$F$1000),"")))*Assumptions!B$3 +
 (IF(E319&gt;0,LN(E319),"") - AVERAGE(IF($E$2:$E$1000&gt;0,LN($E$2:$E$1000),"")))*Assumptions!B$4
), "")</f>
        <v>2.1580663499325294</v>
      </c>
      <c r="N319" s="21">
        <f t="shared" si="17"/>
        <v>-2.1392304073730717E-4</v>
      </c>
      <c r="O319" s="21">
        <f t="shared" si="18"/>
        <v>-0.27284132428685803</v>
      </c>
    </row>
    <row r="320" spans="1:15" x14ac:dyDescent="0.35">
      <c r="A320" s="16" t="str">
        <v>Greater Sudbury Hydro Inc.</v>
      </c>
      <c r="B320" s="18">
        <v>2013</v>
      </c>
      <c r="C320" s="20">
        <v>47074</v>
      </c>
      <c r="D320" s="20">
        <v>45752</v>
      </c>
      <c r="E320" s="20">
        <v>914045725</v>
      </c>
      <c r="F320" s="20">
        <v>195749</v>
      </c>
      <c r="G320" s="20">
        <v>115.05462629442</v>
      </c>
      <c r="H320" s="20">
        <v>11080579.68</v>
      </c>
      <c r="J320" s="20">
        <f t="shared" si="19"/>
        <v>96307.11981667958</v>
      </c>
      <c r="K320" s="22" cm="1">
        <f t="array" ref="K320">IFERROR(EXP(LN(J320) - AVERAGE(IF(ISNUMBER(J:J), LN(J:J)))), "")</f>
        <v>1.9418696683982257</v>
      </c>
      <c r="L320" s="22" t="str">
        <f t="shared" si="16"/>
        <v/>
      </c>
      <c r="M320" s="22" cm="1">
        <f t="array" ref="M320">IFERROR(EXP(
 (IF(C320&gt;0,LN(C320),"") - AVERAGE(IF($C$2:$C$1000&gt;0,LN($C$2:$C$1000),"")))*Assumptions!B$2 +
 (IF(F320&gt;0,LN(F320),"") - AVERAGE(IF($F$2:$F$1000&gt;0,LN($F$2:$F$1000),"")))*Assumptions!B$3 +
 (IF(E320&gt;0,LN(E320),"") - AVERAGE(IF($E$2:$E$1000&gt;0,LN($E$2:$E$1000),"")))*Assumptions!B$4
), "")</f>
        <v>2.158528059431609</v>
      </c>
      <c r="N320" s="22" t="str">
        <f t="shared" si="17"/>
        <v/>
      </c>
      <c r="O320" s="22" t="str">
        <f t="shared" si="18"/>
        <v/>
      </c>
    </row>
    <row r="321" spans="1:15" x14ac:dyDescent="0.35">
      <c r="A321" s="15" t="str">
        <v>Grimsby Power Inc</v>
      </c>
      <c r="B321" s="17">
        <v>2023</v>
      </c>
      <c r="C321" s="19">
        <v>11938</v>
      </c>
      <c r="D321" s="19">
        <v>10595</v>
      </c>
      <c r="E321" s="19">
        <v>250477958.25</v>
      </c>
      <c r="F321" s="19">
        <v>69436</v>
      </c>
      <c r="G321" s="19">
        <v>172.13652489185</v>
      </c>
      <c r="H321" s="19">
        <v>3889143.78</v>
      </c>
      <c r="J321" s="19">
        <f t="shared" si="19"/>
        <v>22593.367575205044</v>
      </c>
      <c r="K321" s="21" cm="1">
        <f t="array" ref="K321">IFERROR(EXP(LN(J321) - AVERAGE(IF(ISNUMBER(J:J), LN(J:J)))), "")</f>
        <v>0.45555692335909853</v>
      </c>
      <c r="L321" s="21">
        <f t="shared" si="16"/>
        <v>-5.6862401825057418E-3</v>
      </c>
      <c r="M321" s="21" cm="1">
        <f t="array" ref="M321">IFERROR(EXP(
 (IF(C321&gt;0,LN(C321),"") - AVERAGE(IF($C$2:$C$1000&gt;0,LN($C$2:$C$1000),"")))*Assumptions!B$2 +
 (IF(F321&gt;0,LN(F321),"") - AVERAGE(IF($F$2:$F$1000&gt;0,LN($F$2:$F$1000),"")))*Assumptions!B$3 +
 (IF(E321&gt;0,LN(E321),"") - AVERAGE(IF($E$2:$E$1000&gt;0,LN($E$2:$E$1000),"")))*Assumptions!B$4
), "")</f>
        <v>0.59907192798928943</v>
      </c>
      <c r="N321" s="21">
        <f t="shared" si="17"/>
        <v>5.4193253301326849E-2</v>
      </c>
      <c r="O321" s="21">
        <f t="shared" si="18"/>
        <v>5.9879493483832591E-2</v>
      </c>
    </row>
    <row r="322" spans="1:15" x14ac:dyDescent="0.35">
      <c r="A322" s="16" t="str">
        <v>Grimsby Power Inc</v>
      </c>
      <c r="B322" s="18">
        <v>2022</v>
      </c>
      <c r="C322" s="20">
        <v>11871</v>
      </c>
      <c r="D322" s="20">
        <v>10488</v>
      </c>
      <c r="E322" s="20">
        <v>257757138.5</v>
      </c>
      <c r="F322" s="20">
        <v>56065</v>
      </c>
      <c r="G322" s="20">
        <v>166.09102312773001</v>
      </c>
      <c r="H322" s="20">
        <v>3773954.25</v>
      </c>
      <c r="J322" s="20">
        <f t="shared" si="19"/>
        <v>22722.2048424477</v>
      </c>
      <c r="K322" s="22" cm="1">
        <f t="array" ref="K322">IFERROR(EXP(LN(J322) - AVERAGE(IF(ISNUMBER(J:J), LN(J:J)))), "")</f>
        <v>0.45815470825697557</v>
      </c>
      <c r="L322" s="22">
        <f t="shared" ref="L322:L385" si="20">IFERROR(IF(A323=A322, LN(K322) - LN(K323), NA()), "")</f>
        <v>4.6917416125621614E-2</v>
      </c>
      <c r="M322" s="22" cm="1">
        <f t="array" ref="M322">IFERROR(EXP(
 (IF(C322&gt;0,LN(C322),"") - AVERAGE(IF($C$2:$C$1000&gt;0,LN($C$2:$C$1000),"")))*Assumptions!B$2 +
 (IF(F322&gt;0,LN(F322),"") - AVERAGE(IF($F$2:$F$1000&gt;0,LN($F$2:$F$1000),"")))*Assumptions!B$3 +
 (IF(E322&gt;0,LN(E322),"") - AVERAGE(IF($E$2:$E$1000&gt;0,LN($E$2:$E$1000),"")))*Assumptions!B$4
), "")</f>
        <v>0.56747030257431519</v>
      </c>
      <c r="N322" s="22">
        <f t="shared" ref="N322:N385" si="21">IFERROR(IF(A323=A322, LN(M322) - LN(M323), ""), "")</f>
        <v>-1.2917509079359513E-2</v>
      </c>
      <c r="O322" s="22">
        <f t="shared" ref="O322:O385" si="22">IFERROR(N322-L322, "")</f>
        <v>-5.9834925204981126E-2</v>
      </c>
    </row>
    <row r="323" spans="1:15" x14ac:dyDescent="0.35">
      <c r="A323" s="15" t="str">
        <v>Grimsby Power Inc</v>
      </c>
      <c r="B323" s="17">
        <v>2021</v>
      </c>
      <c r="C323" s="19">
        <v>11870</v>
      </c>
      <c r="D323" s="19">
        <v>10307</v>
      </c>
      <c r="E323" s="19">
        <v>265259631.84</v>
      </c>
      <c r="F323" s="19">
        <v>58464</v>
      </c>
      <c r="G323" s="19">
        <v>159.75503575837001</v>
      </c>
      <c r="H323" s="19">
        <v>3463610.54</v>
      </c>
      <c r="J323" s="19">
        <f t="shared" ref="J323:J386" si="23">IFERROR(IF(H323/G323 = 0, "", H323/G323), "")</f>
        <v>21680.759692850759</v>
      </c>
      <c r="K323" s="21" cm="1">
        <f t="array" ref="K323">IFERROR(EXP(LN(J323) - AVERAGE(IF(ISNUMBER(J:J), LN(J:J)))), "")</f>
        <v>0.43715573381819794</v>
      </c>
      <c r="L323" s="21">
        <f t="shared" si="20"/>
        <v>-1.1488097432080124E-2</v>
      </c>
      <c r="M323" s="21" cm="1">
        <f t="array" ref="M323">IFERROR(EXP(
 (IF(C323&gt;0,LN(C323),"") - AVERAGE(IF($C$2:$C$1000&gt;0,LN($C$2:$C$1000),"")))*Assumptions!B$2 +
 (IF(F323&gt;0,LN(F323),"") - AVERAGE(IF($F$2:$F$1000&gt;0,LN($F$2:$F$1000),"")))*Assumptions!B$3 +
 (IF(E323&gt;0,LN(E323),"") - AVERAGE(IF($E$2:$E$1000&gt;0,LN($E$2:$E$1000),"")))*Assumptions!B$4
), "")</f>
        <v>0.57484815450473392</v>
      </c>
      <c r="N323" s="21">
        <f t="shared" si="21"/>
        <v>4.512067683050125E-3</v>
      </c>
      <c r="O323" s="21">
        <f t="shared" si="22"/>
        <v>1.6000165115130249E-2</v>
      </c>
    </row>
    <row r="324" spans="1:15" x14ac:dyDescent="0.35">
      <c r="A324" s="16" t="str">
        <v>Grimsby Power Inc</v>
      </c>
      <c r="B324" s="18">
        <v>2020</v>
      </c>
      <c r="C324" s="20">
        <v>11685</v>
      </c>
      <c r="D324" s="20">
        <v>10151</v>
      </c>
      <c r="E324" s="20">
        <v>245875042.86000001</v>
      </c>
      <c r="F324" s="20">
        <v>61540</v>
      </c>
      <c r="G324" s="20">
        <v>154.51077545634001</v>
      </c>
      <c r="H324" s="20">
        <v>3388617</v>
      </c>
      <c r="J324" s="20">
        <f t="shared" si="23"/>
        <v>21931.266541067351</v>
      </c>
      <c r="K324" s="22" cm="1">
        <f t="array" ref="K324">IFERROR(EXP(LN(J324) - AVERAGE(IF(ISNUMBER(J:J), LN(J:J)))), "")</f>
        <v>0.44220677938163927</v>
      </c>
      <c r="L324" s="22">
        <f t="shared" si="20"/>
        <v>1.8131205817702778E-2</v>
      </c>
      <c r="M324" s="22" cm="1">
        <f t="array" ref="M324">IFERROR(EXP(
 (IF(C324&gt;0,LN(C324),"") - AVERAGE(IF($C$2:$C$1000&gt;0,LN($C$2:$C$1000),"")))*Assumptions!B$2 +
 (IF(F324&gt;0,LN(F324),"") - AVERAGE(IF($F$2:$F$1000&gt;0,LN($F$2:$F$1000),"")))*Assumptions!B$3 +
 (IF(E324&gt;0,LN(E324),"") - AVERAGE(IF($E$2:$E$1000&gt;0,LN($E$2:$E$1000),"")))*Assumptions!B$4
), "")</f>
        <v>0.57226024352942351</v>
      </c>
      <c r="N324" s="22">
        <f t="shared" si="21"/>
        <v>3.5950888986401419E-2</v>
      </c>
      <c r="O324" s="22">
        <f t="shared" si="22"/>
        <v>1.7819683168698641E-2</v>
      </c>
    </row>
    <row r="325" spans="1:15" x14ac:dyDescent="0.35">
      <c r="A325" s="15" t="str">
        <v>Grimsby Power Inc</v>
      </c>
      <c r="B325" s="17">
        <v>2019</v>
      </c>
      <c r="C325" s="19">
        <v>11632</v>
      </c>
      <c r="D325" s="19">
        <v>9992</v>
      </c>
      <c r="E325" s="19">
        <v>228394772.78</v>
      </c>
      <c r="F325" s="19">
        <v>55347</v>
      </c>
      <c r="G325" s="19">
        <v>146.33052649932</v>
      </c>
      <c r="H325" s="19">
        <v>3151551.19</v>
      </c>
      <c r="J325" s="19">
        <f t="shared" si="23"/>
        <v>21537.209394340865</v>
      </c>
      <c r="K325" s="21" cm="1">
        <f t="array" ref="K325">IFERROR(EXP(LN(J325) - AVERAGE(IF(ISNUMBER(J:J), LN(J:J)))), "")</f>
        <v>0.43426128560817501</v>
      </c>
      <c r="L325" s="21">
        <f t="shared" si="20"/>
        <v>-1.7413438640634382E-2</v>
      </c>
      <c r="M325" s="21" cm="1">
        <f t="array" ref="M325">IFERROR(EXP(
 (IF(C325&gt;0,LN(C325),"") - AVERAGE(IF($C$2:$C$1000&gt;0,LN($C$2:$C$1000),"")))*Assumptions!B$2 +
 (IF(F325&gt;0,LN(F325),"") - AVERAGE(IF($F$2:$F$1000&gt;0,LN($F$2:$F$1000),"")))*Assumptions!B$3 +
 (IF(E325&gt;0,LN(E325),"") - AVERAGE(IF($E$2:$E$1000&gt;0,LN($E$2:$E$1000),"")))*Assumptions!B$4
), "")</f>
        <v>0.55205240045415804</v>
      </c>
      <c r="N325" s="21">
        <f t="shared" si="21"/>
        <v>3.3015430317961947E-3</v>
      </c>
      <c r="O325" s="21">
        <f t="shared" si="22"/>
        <v>2.0714981672430577E-2</v>
      </c>
    </row>
    <row r="326" spans="1:15" x14ac:dyDescent="0.35">
      <c r="A326" s="16" t="str">
        <v>Grimsby Power Inc</v>
      </c>
      <c r="B326" s="18">
        <v>2018</v>
      </c>
      <c r="C326" s="20">
        <v>11552</v>
      </c>
      <c r="D326" s="20">
        <v>9937</v>
      </c>
      <c r="E326" s="20">
        <v>226242421.22</v>
      </c>
      <c r="F326" s="20">
        <v>55822</v>
      </c>
      <c r="G326" s="20">
        <v>142.73452696871999</v>
      </c>
      <c r="H326" s="20">
        <v>3128102.9</v>
      </c>
      <c r="J326" s="20">
        <f t="shared" si="23"/>
        <v>21915.530645822771</v>
      </c>
      <c r="K326" s="22" cm="1">
        <f t="array" ref="K326">IFERROR(EXP(LN(J326) - AVERAGE(IF(ISNUMBER(J:J), LN(J:J)))), "")</f>
        <v>0.44188949175286674</v>
      </c>
      <c r="L326" s="22">
        <f t="shared" si="20"/>
        <v>3.8915796537146718E-2</v>
      </c>
      <c r="M326" s="22" cm="1">
        <f t="array" ref="M326">IFERROR(EXP(
 (IF(C326&gt;0,LN(C326),"") - AVERAGE(IF($C$2:$C$1000&gt;0,LN($C$2:$C$1000),"")))*Assumptions!B$2 +
 (IF(F326&gt;0,LN(F326),"") - AVERAGE(IF($F$2:$F$1000&gt;0,LN($F$2:$F$1000),"")))*Assumptions!B$3 +
 (IF(E326&gt;0,LN(E326),"") - AVERAGE(IF($E$2:$E$1000&gt;0,LN($E$2:$E$1000),"")))*Assumptions!B$4
), "")</f>
        <v>0.55023278112685636</v>
      </c>
      <c r="N326" s="22">
        <f t="shared" si="21"/>
        <v>6.3346455330733797E-2</v>
      </c>
      <c r="O326" s="22">
        <f t="shared" si="22"/>
        <v>2.4430658793587079E-2</v>
      </c>
    </row>
    <row r="327" spans="1:15" x14ac:dyDescent="0.35">
      <c r="A327" s="15" t="str">
        <v>Grimsby Power Inc</v>
      </c>
      <c r="B327" s="17">
        <v>2017</v>
      </c>
      <c r="C327" s="19">
        <v>11354</v>
      </c>
      <c r="D327" s="19">
        <v>9792</v>
      </c>
      <c r="E327" s="19">
        <v>171849084.97999999</v>
      </c>
      <c r="F327" s="19">
        <v>50033</v>
      </c>
      <c r="G327" s="19">
        <v>139.2172935852</v>
      </c>
      <c r="H327" s="19">
        <v>2934568.57</v>
      </c>
      <c r="J327" s="19">
        <f t="shared" si="23"/>
        <v>21079.051994385056</v>
      </c>
      <c r="K327" s="21" cm="1">
        <f t="array" ref="K327">IFERROR(EXP(LN(J327) - AVERAGE(IF(ISNUMBER(J:J), LN(J:J)))), "")</f>
        <v>0.42502331898618639</v>
      </c>
      <c r="L327" s="21" t="str">
        <f t="shared" si="20"/>
        <v/>
      </c>
      <c r="M327" s="21" cm="1">
        <f t="array" ref="M327">IFERROR(EXP(
 (IF(C327&gt;0,LN(C327),"") - AVERAGE(IF($C$2:$C$1000&gt;0,LN($C$2:$C$1000),"")))*Assumptions!B$2 +
 (IF(F327&gt;0,LN(F327),"") - AVERAGE(IF($F$2:$F$1000&gt;0,LN($F$2:$F$1000),"")))*Assumptions!B$3 +
 (IF(E327&gt;0,LN(E327),"") - AVERAGE(IF($E$2:$E$1000&gt;0,LN($E$2:$E$1000),"")))*Assumptions!B$4
), "")</f>
        <v>0.51645851804303167</v>
      </c>
      <c r="N327" s="21" t="str">
        <f t="shared" si="21"/>
        <v/>
      </c>
      <c r="O327" s="21" t="str">
        <f t="shared" si="22"/>
        <v/>
      </c>
    </row>
    <row r="328" spans="1:15" x14ac:dyDescent="0.35">
      <c r="A328" s="16" t="str">
        <v>Grimsby Power Inc</v>
      </c>
      <c r="B328" s="18">
        <v>2016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0</v>
      </c>
      <c r="J328" s="20" t="str">
        <f t="shared" si="23"/>
        <v/>
      </c>
      <c r="K328" s="22" t="str" cm="1">
        <f t="array" ref="K328">IFERROR(EXP(LN(J328) - AVERAGE(IF(ISNUMBER(J:J), LN(J:J)))), "")</f>
        <v/>
      </c>
      <c r="L328" s="22" t="str">
        <f t="shared" si="20"/>
        <v/>
      </c>
      <c r="M328" s="22" t="str" cm="1">
        <f t="array" ref="M328">IFERROR(EXP(
 (IF(C328&gt;0,LN(C328),"") - AVERAGE(IF($C$2:$C$1000&gt;0,LN($C$2:$C$1000),"")))*Assumptions!B$2 +
 (IF(F328&gt;0,LN(F328),"") - AVERAGE(IF($F$2:$F$1000&gt;0,LN($F$2:$F$1000),"")))*Assumptions!B$3 +
 (IF(E328&gt;0,LN(E328),"") - AVERAGE(IF($E$2:$E$1000&gt;0,LN($E$2:$E$1000),"")))*Assumptions!B$4
), "")</f>
        <v/>
      </c>
      <c r="N328" s="22" t="str">
        <f t="shared" si="21"/>
        <v/>
      </c>
      <c r="O328" s="22" t="str">
        <f t="shared" si="22"/>
        <v/>
      </c>
    </row>
    <row r="329" spans="1:15" x14ac:dyDescent="0.35">
      <c r="A329" s="15" t="str">
        <v>Grimsby Power Inc</v>
      </c>
      <c r="B329" s="17">
        <v>2015</v>
      </c>
      <c r="C329" s="19">
        <v>0</v>
      </c>
      <c r="D329" s="19">
        <v>0</v>
      </c>
      <c r="E329" s="19">
        <v>0</v>
      </c>
      <c r="F329" s="19">
        <v>0</v>
      </c>
      <c r="G329" s="19">
        <v>0</v>
      </c>
      <c r="H329" s="19">
        <v>0</v>
      </c>
      <c r="J329" s="19" t="str">
        <f t="shared" si="23"/>
        <v/>
      </c>
      <c r="K329" s="21" t="str" cm="1">
        <f t="array" ref="K329">IFERROR(EXP(LN(J329) - AVERAGE(IF(ISNUMBER(J:J), LN(J:J)))), "")</f>
        <v/>
      </c>
      <c r="L329" s="21" t="str">
        <f t="shared" si="20"/>
        <v/>
      </c>
      <c r="M329" s="21" t="str" cm="1">
        <f t="array" ref="M329">IFERROR(EXP(
 (IF(C329&gt;0,LN(C329),"") - AVERAGE(IF($C$2:$C$1000&gt;0,LN($C$2:$C$1000),"")))*Assumptions!B$2 +
 (IF(F329&gt;0,LN(F329),"") - AVERAGE(IF($F$2:$F$1000&gt;0,LN($F$2:$F$1000),"")))*Assumptions!B$3 +
 (IF(E329&gt;0,LN(E329),"") - AVERAGE(IF($E$2:$E$1000&gt;0,LN($E$2:$E$1000),"")))*Assumptions!B$4
), "")</f>
        <v/>
      </c>
      <c r="N329" s="21" t="str">
        <f t="shared" si="21"/>
        <v/>
      </c>
      <c r="O329" s="21" t="str">
        <f t="shared" si="22"/>
        <v/>
      </c>
    </row>
    <row r="330" spans="1:15" x14ac:dyDescent="0.35">
      <c r="A330" s="16" t="str">
        <v>Grimsby Power Inc</v>
      </c>
      <c r="B330" s="18">
        <v>2014</v>
      </c>
      <c r="C330" s="20">
        <v>0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J330" s="20" t="str">
        <f t="shared" si="23"/>
        <v/>
      </c>
      <c r="K330" s="22" t="str" cm="1">
        <f t="array" ref="K330">IFERROR(EXP(LN(J330) - AVERAGE(IF(ISNUMBER(J:J), LN(J:J)))), "")</f>
        <v/>
      </c>
      <c r="L330" s="22" t="str">
        <f t="shared" si="20"/>
        <v/>
      </c>
      <c r="M330" s="22" t="str" cm="1">
        <f t="array" ref="M330">IFERROR(EXP(
 (IF(C330&gt;0,LN(C330),"") - AVERAGE(IF($C$2:$C$1000&gt;0,LN($C$2:$C$1000),"")))*Assumptions!B$2 +
 (IF(F330&gt;0,LN(F330),"") - AVERAGE(IF($F$2:$F$1000&gt;0,LN($F$2:$F$1000),"")))*Assumptions!B$3 +
 (IF(E330&gt;0,LN(E330),"") - AVERAGE(IF($E$2:$E$1000&gt;0,LN($E$2:$E$1000),"")))*Assumptions!B$4
), "")</f>
        <v/>
      </c>
      <c r="N330" s="22" t="str">
        <f t="shared" si="21"/>
        <v/>
      </c>
      <c r="O330" s="22" t="str">
        <f t="shared" si="22"/>
        <v/>
      </c>
    </row>
    <row r="331" spans="1:15" x14ac:dyDescent="0.35">
      <c r="A331" s="15" t="str">
        <v>Grimsby Power Inc</v>
      </c>
      <c r="B331" s="17">
        <v>2013</v>
      </c>
      <c r="C331" s="19">
        <v>0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J331" s="19" t="str">
        <f t="shared" si="23"/>
        <v/>
      </c>
      <c r="K331" s="21" t="str" cm="1">
        <f t="array" ref="K331">IFERROR(EXP(LN(J331) - AVERAGE(IF(ISNUMBER(J:J), LN(J:J)))), "")</f>
        <v/>
      </c>
      <c r="L331" s="21" t="str">
        <f t="shared" si="20"/>
        <v/>
      </c>
      <c r="M331" s="21" t="str" cm="1">
        <f t="array" ref="M331">IFERROR(EXP(
 (IF(C331&gt;0,LN(C331),"") - AVERAGE(IF($C$2:$C$1000&gt;0,LN($C$2:$C$1000),"")))*Assumptions!B$2 +
 (IF(F331&gt;0,LN(F331),"") - AVERAGE(IF($F$2:$F$1000&gt;0,LN($F$2:$F$1000),"")))*Assumptions!B$3 +
 (IF(E331&gt;0,LN(E331),"") - AVERAGE(IF($E$2:$E$1000&gt;0,LN($E$2:$E$1000),"")))*Assumptions!B$4
), "")</f>
        <v/>
      </c>
      <c r="N331" s="21" t="str">
        <f t="shared" si="21"/>
        <v/>
      </c>
      <c r="O331" s="21" t="str">
        <f t="shared" si="22"/>
        <v/>
      </c>
    </row>
    <row r="332" spans="1:15" x14ac:dyDescent="0.35">
      <c r="A332" s="15" t="str">
        <v>Guelph Hydro Electric Systems Inc.</v>
      </c>
      <c r="B332" s="17">
        <v>2023</v>
      </c>
      <c r="C332" s="19">
        <v>0</v>
      </c>
      <c r="D332" s="19">
        <v>0</v>
      </c>
      <c r="E332" s="19">
        <v>0</v>
      </c>
      <c r="F332" s="19">
        <v>0</v>
      </c>
      <c r="G332" s="19">
        <v>0</v>
      </c>
      <c r="H332" s="19">
        <v>0</v>
      </c>
      <c r="J332" s="19" t="str">
        <f t="shared" si="23"/>
        <v/>
      </c>
      <c r="K332" s="21" t="str" cm="1">
        <f t="array" ref="K332">IFERROR(EXP(LN(J332) - AVERAGE(IF(ISNUMBER(J:J), LN(J:J)))), "")</f>
        <v/>
      </c>
      <c r="L332" s="21" t="str">
        <f t="shared" si="20"/>
        <v/>
      </c>
      <c r="M332" s="21" t="str" cm="1">
        <f t="array" ref="M332">IFERROR(EXP(
 (IF(C332&gt;0,LN(C332),"") - AVERAGE(IF($C$2:$C$1000&gt;0,LN($C$2:$C$1000),"")))*Assumptions!B$2 +
 (IF(F332&gt;0,LN(F332),"") - AVERAGE(IF($F$2:$F$1000&gt;0,LN($F$2:$F$1000),"")))*Assumptions!B$3 +
 (IF(E332&gt;0,LN(E332),"") - AVERAGE(IF($E$2:$E$1000&gt;0,LN($E$2:$E$1000),"")))*Assumptions!B$4
), "")</f>
        <v/>
      </c>
      <c r="N332" s="21" t="str">
        <f t="shared" si="21"/>
        <v/>
      </c>
      <c r="O332" s="21" t="str">
        <f t="shared" si="22"/>
        <v/>
      </c>
    </row>
    <row r="333" spans="1:15" x14ac:dyDescent="0.35">
      <c r="A333" s="16" t="str">
        <v>Guelph Hydro Electric Systems Inc.</v>
      </c>
      <c r="B333" s="18">
        <v>2022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J333" s="20" t="str">
        <f t="shared" si="23"/>
        <v/>
      </c>
      <c r="K333" s="22" t="str" cm="1">
        <f t="array" ref="K333">IFERROR(EXP(LN(J333) - AVERAGE(IF(ISNUMBER(J:J), LN(J:J)))), "")</f>
        <v/>
      </c>
      <c r="L333" s="22" t="str">
        <f t="shared" si="20"/>
        <v/>
      </c>
      <c r="M333" s="22" t="str" cm="1">
        <f t="array" ref="M333">IFERROR(EXP(
 (IF(C333&gt;0,LN(C333),"") - AVERAGE(IF($C$2:$C$1000&gt;0,LN($C$2:$C$1000),"")))*Assumptions!B$2 +
 (IF(F333&gt;0,LN(F333),"") - AVERAGE(IF($F$2:$F$1000&gt;0,LN($F$2:$F$1000),"")))*Assumptions!B$3 +
 (IF(E333&gt;0,LN(E333),"") - AVERAGE(IF($E$2:$E$1000&gt;0,LN($E$2:$E$1000),"")))*Assumptions!B$4
), "")</f>
        <v/>
      </c>
      <c r="N333" s="22" t="str">
        <f t="shared" si="21"/>
        <v/>
      </c>
      <c r="O333" s="22" t="str">
        <f t="shared" si="22"/>
        <v/>
      </c>
    </row>
    <row r="334" spans="1:15" x14ac:dyDescent="0.35">
      <c r="A334" s="15" t="str">
        <v>Guelph Hydro Electric Systems Inc.</v>
      </c>
      <c r="B334" s="17">
        <v>2021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J334" s="19" t="str">
        <f t="shared" si="23"/>
        <v/>
      </c>
      <c r="K334" s="21" t="str" cm="1">
        <f t="array" ref="K334">IFERROR(EXP(LN(J334) - AVERAGE(IF(ISNUMBER(J:J), LN(J:J)))), "")</f>
        <v/>
      </c>
      <c r="L334" s="21" t="str">
        <f t="shared" si="20"/>
        <v/>
      </c>
      <c r="M334" s="21" t="str" cm="1">
        <f t="array" ref="M334">IFERROR(EXP(
 (IF(C334&gt;0,LN(C334),"") - AVERAGE(IF($C$2:$C$1000&gt;0,LN($C$2:$C$1000),"")))*Assumptions!B$2 +
 (IF(F334&gt;0,LN(F334),"") - AVERAGE(IF($F$2:$F$1000&gt;0,LN($F$2:$F$1000),"")))*Assumptions!B$3 +
 (IF(E334&gt;0,LN(E334),"") - AVERAGE(IF($E$2:$E$1000&gt;0,LN($E$2:$E$1000),"")))*Assumptions!B$4
), "")</f>
        <v/>
      </c>
      <c r="N334" s="21" t="str">
        <f t="shared" si="21"/>
        <v/>
      </c>
      <c r="O334" s="21" t="str">
        <f t="shared" si="22"/>
        <v/>
      </c>
    </row>
    <row r="335" spans="1:15" x14ac:dyDescent="0.35">
      <c r="A335" s="16" t="str">
        <v>Guelph Hydro Electric Systems Inc.</v>
      </c>
      <c r="B335" s="18">
        <v>2020</v>
      </c>
      <c r="C335" s="20">
        <v>0</v>
      </c>
      <c r="D335" s="20">
        <v>50250</v>
      </c>
      <c r="E335" s="20">
        <v>0</v>
      </c>
      <c r="F335" s="20">
        <v>0</v>
      </c>
      <c r="G335" s="20">
        <v>144.43995091300999</v>
      </c>
      <c r="H335" s="20">
        <v>0</v>
      </c>
      <c r="J335" s="20" t="str">
        <f t="shared" si="23"/>
        <v/>
      </c>
      <c r="K335" s="22" t="str" cm="1">
        <f t="array" ref="K335">IFERROR(EXP(LN(J335) - AVERAGE(IF(ISNUMBER(J:J), LN(J:J)))), "")</f>
        <v/>
      </c>
      <c r="L335" s="22" t="str">
        <f t="shared" si="20"/>
        <v/>
      </c>
      <c r="M335" s="22" t="str" cm="1">
        <f t="array" ref="M335">IFERROR(EXP(
 (IF(C335&gt;0,LN(C335),"") - AVERAGE(IF($C$2:$C$1000&gt;0,LN($C$2:$C$1000),"")))*Assumptions!B$2 +
 (IF(F335&gt;0,LN(F335),"") - AVERAGE(IF($F$2:$F$1000&gt;0,LN($F$2:$F$1000),"")))*Assumptions!B$3 +
 (IF(E335&gt;0,LN(E335),"") - AVERAGE(IF($E$2:$E$1000&gt;0,LN($E$2:$E$1000),"")))*Assumptions!B$4
), "")</f>
        <v/>
      </c>
      <c r="N335" s="22" t="str">
        <f t="shared" si="21"/>
        <v/>
      </c>
      <c r="O335" s="22" t="str">
        <f t="shared" si="22"/>
        <v/>
      </c>
    </row>
    <row r="336" spans="1:15" x14ac:dyDescent="0.35">
      <c r="A336" s="15" t="str">
        <v>Guelph Hydro Electric Systems Inc.</v>
      </c>
      <c r="B336" s="17">
        <v>2019</v>
      </c>
      <c r="C336" s="19">
        <v>0</v>
      </c>
      <c r="D336" s="19">
        <v>0</v>
      </c>
      <c r="E336" s="19">
        <v>0</v>
      </c>
      <c r="F336" s="19">
        <v>0</v>
      </c>
      <c r="G336" s="19">
        <v>136.79288064028</v>
      </c>
      <c r="H336" s="19">
        <v>0</v>
      </c>
      <c r="J336" s="19" t="str">
        <f t="shared" si="23"/>
        <v/>
      </c>
      <c r="K336" s="21" t="str" cm="1">
        <f t="array" ref="K336">IFERROR(EXP(LN(J336) - AVERAGE(IF(ISNUMBER(J:J), LN(J:J)))), "")</f>
        <v/>
      </c>
      <c r="L336" s="21" t="str">
        <f t="shared" si="20"/>
        <v/>
      </c>
      <c r="M336" s="21" t="str" cm="1">
        <f t="array" ref="M336">IFERROR(EXP(
 (IF(C336&gt;0,LN(C336),"") - AVERAGE(IF($C$2:$C$1000&gt;0,LN($C$2:$C$1000),"")))*Assumptions!B$2 +
 (IF(F336&gt;0,LN(F336),"") - AVERAGE(IF($F$2:$F$1000&gt;0,LN($F$2:$F$1000),"")))*Assumptions!B$3 +
 (IF(E336&gt;0,LN(E336),"") - AVERAGE(IF($E$2:$E$1000&gt;0,LN($E$2:$E$1000),"")))*Assumptions!B$4
), "")</f>
        <v/>
      </c>
      <c r="N336" s="21" t="str">
        <f t="shared" si="21"/>
        <v/>
      </c>
      <c r="O336" s="21" t="str">
        <f t="shared" si="22"/>
        <v/>
      </c>
    </row>
    <row r="337" spans="1:15" x14ac:dyDescent="0.35">
      <c r="A337" s="16" t="str">
        <v>Guelph Hydro Electric Systems Inc.</v>
      </c>
      <c r="B337" s="18">
        <v>2018</v>
      </c>
      <c r="C337" s="20">
        <v>55673</v>
      </c>
      <c r="D337" s="20">
        <v>48914</v>
      </c>
      <c r="E337" s="20">
        <v>1666447879.6199999</v>
      </c>
      <c r="F337" s="20">
        <v>294370</v>
      </c>
      <c r="G337" s="20">
        <v>133.43126398831001</v>
      </c>
      <c r="H337" s="20">
        <v>16367154.310000001</v>
      </c>
      <c r="J337" s="20">
        <f t="shared" si="23"/>
        <v>122663.56340170724</v>
      </c>
      <c r="K337" s="22" cm="1">
        <f t="array" ref="K337">IFERROR(EXP(LN(J337) - AVERAGE(IF(ISNUMBER(J:J), LN(J:J)))), "")</f>
        <v>2.4733026347462639</v>
      </c>
      <c r="L337" s="22">
        <f t="shared" si="20"/>
        <v>6.6247833556367652E-2</v>
      </c>
      <c r="M337" s="22" cm="1">
        <f t="array" ref="M337">IFERROR(EXP(
 (IF(C337&gt;0,LN(C337),"") - AVERAGE(IF($C$2:$C$1000&gt;0,LN($C$2:$C$1000),"")))*Assumptions!B$2 +
 (IF(F337&gt;0,LN(F337),"") - AVERAGE(IF($F$2:$F$1000&gt;0,LN($F$2:$F$1000),"")))*Assumptions!B$3 +
 (IF(E337&gt;0,LN(E337),"") - AVERAGE(IF($E$2:$E$1000&gt;0,LN($E$2:$E$1000),"")))*Assumptions!B$4
), "")</f>
        <v>2.8171605870758274</v>
      </c>
      <c r="N337" s="22">
        <f t="shared" si="21"/>
        <v>2.4195906504720588E-2</v>
      </c>
      <c r="O337" s="22">
        <f t="shared" si="22"/>
        <v>-4.2051927051647064E-2</v>
      </c>
    </row>
    <row r="338" spans="1:15" x14ac:dyDescent="0.35">
      <c r="A338" s="15" t="str">
        <v>Guelph Hydro Electric Systems Inc.</v>
      </c>
      <c r="B338" s="17">
        <v>2017</v>
      </c>
      <c r="C338" s="19">
        <v>55239</v>
      </c>
      <c r="D338" s="19">
        <v>47720</v>
      </c>
      <c r="E338" s="19">
        <v>1589990377.8800001</v>
      </c>
      <c r="F338" s="19">
        <v>277330</v>
      </c>
      <c r="G338" s="19">
        <v>130.14327960169999</v>
      </c>
      <c r="H338" s="19">
        <v>14940538.640000001</v>
      </c>
      <c r="J338" s="19">
        <f t="shared" si="23"/>
        <v>114800.69263449575</v>
      </c>
      <c r="K338" s="21" cm="1">
        <f t="array" ref="K338">IFERROR(EXP(LN(J338) - AVERAGE(IF(ISNUMBER(J:J), LN(J:J)))), "")</f>
        <v>2.3147611865288664</v>
      </c>
      <c r="L338" s="21">
        <f t="shared" si="20"/>
        <v>3.3544357900730293E-2</v>
      </c>
      <c r="M338" s="21" cm="1">
        <f t="array" ref="M338">IFERROR(EXP(
 (IF(C338&gt;0,LN(C338),"") - AVERAGE(IF($C$2:$C$1000&gt;0,LN($C$2:$C$1000),"")))*Assumptions!B$2 +
 (IF(F338&gt;0,LN(F338),"") - AVERAGE(IF($F$2:$F$1000&gt;0,LN($F$2:$F$1000),"")))*Assumptions!B$3 +
 (IF(E338&gt;0,LN(E338),"") - AVERAGE(IF($E$2:$E$1000&gt;0,LN($E$2:$E$1000),"")))*Assumptions!B$4
), "")</f>
        <v>2.7498148638652125</v>
      </c>
      <c r="N338" s="21">
        <f t="shared" si="21"/>
        <v>-7.2500677788722712E-3</v>
      </c>
      <c r="O338" s="21">
        <f t="shared" si="22"/>
        <v>-4.0794425679602564E-2</v>
      </c>
    </row>
    <row r="339" spans="1:15" x14ac:dyDescent="0.35">
      <c r="A339" s="16" t="str">
        <v>Guelph Hydro Electric Systems Inc.</v>
      </c>
      <c r="B339" s="18">
        <v>2016</v>
      </c>
      <c r="C339" s="20">
        <v>54414</v>
      </c>
      <c r="D339" s="20">
        <v>46276</v>
      </c>
      <c r="E339" s="20">
        <v>1662873707.4000001</v>
      </c>
      <c r="F339" s="20">
        <v>292465</v>
      </c>
      <c r="G339" s="20">
        <v>127.88983277684</v>
      </c>
      <c r="H339" s="20">
        <v>14197517.029999999</v>
      </c>
      <c r="J339" s="20">
        <f t="shared" si="23"/>
        <v>111013.64918330769</v>
      </c>
      <c r="K339" s="22" cm="1">
        <f t="array" ref="K339">IFERROR(EXP(LN(J339) - AVERAGE(IF(ISNUMBER(J:J), LN(J:J)))), "")</f>
        <v>2.2384018807499504</v>
      </c>
      <c r="L339" s="22">
        <f t="shared" si="20"/>
        <v>-5.7950727199502228E-2</v>
      </c>
      <c r="M339" s="22" cm="1">
        <f t="array" ref="M339">IFERROR(EXP(
 (IF(C339&gt;0,LN(C339),"") - AVERAGE(IF($C$2:$C$1000&gt;0,LN($C$2:$C$1000),"")))*Assumptions!B$2 +
 (IF(F339&gt;0,LN(F339),"") - AVERAGE(IF($F$2:$F$1000&gt;0,LN($F$2:$F$1000),"")))*Assumptions!B$3 +
 (IF(E339&gt;0,LN(E339),"") - AVERAGE(IF($E$2:$E$1000&gt;0,LN($E$2:$E$1000),"")))*Assumptions!B$4
), "")</f>
        <v>2.7698236529017035</v>
      </c>
      <c r="N339" s="22">
        <f t="shared" si="21"/>
        <v>2.3417257094835442E-3</v>
      </c>
      <c r="O339" s="22">
        <f t="shared" si="22"/>
        <v>6.0292452908985772E-2</v>
      </c>
    </row>
    <row r="340" spans="1:15" x14ac:dyDescent="0.35">
      <c r="A340" s="15" t="str">
        <v>Guelph Hydro Electric Systems Inc.</v>
      </c>
      <c r="B340" s="17">
        <v>2015</v>
      </c>
      <c r="C340" s="19">
        <v>53789</v>
      </c>
      <c r="D340" s="19">
        <v>44089</v>
      </c>
      <c r="E340" s="19">
        <v>1760372045.2</v>
      </c>
      <c r="F340" s="19">
        <v>292675</v>
      </c>
      <c r="G340" s="19">
        <v>126.45318898924999</v>
      </c>
      <c r="H340" s="19">
        <v>14875577.880000001</v>
      </c>
      <c r="J340" s="19">
        <f t="shared" si="23"/>
        <v>117637.03231924503</v>
      </c>
      <c r="K340" s="21" cm="1">
        <f t="array" ref="K340">IFERROR(EXP(LN(J340) - AVERAGE(IF(ISNUMBER(J:J), LN(J:J)))), "")</f>
        <v>2.3719511639009747</v>
      </c>
      <c r="L340" s="21">
        <f t="shared" si="20"/>
        <v>5.4044381024093369E-2</v>
      </c>
      <c r="M340" s="21" cm="1">
        <f t="array" ref="M340">IFERROR(EXP(
 (IF(C340&gt;0,LN(C340),"") - AVERAGE(IF($C$2:$C$1000&gt;0,LN($C$2:$C$1000),"")))*Assumptions!B$2 +
 (IF(F340&gt;0,LN(F340),"") - AVERAGE(IF($F$2:$F$1000&gt;0,LN($F$2:$F$1000),"")))*Assumptions!B$3 +
 (IF(E340&gt;0,LN(E340),"") - AVERAGE(IF($E$2:$E$1000&gt;0,LN($E$2:$E$1000),"")))*Assumptions!B$4
), "")</f>
        <v>2.7633450741307395</v>
      </c>
      <c r="N340" s="21">
        <f t="shared" si="21"/>
        <v>1.8718314748985554E-2</v>
      </c>
      <c r="O340" s="21">
        <f t="shared" si="22"/>
        <v>-3.5326066275107815E-2</v>
      </c>
    </row>
    <row r="341" spans="1:15" x14ac:dyDescent="0.35">
      <c r="A341" s="16" t="str">
        <v>Guelph Hydro Electric Systems Inc.</v>
      </c>
      <c r="B341" s="18">
        <v>2014</v>
      </c>
      <c r="C341" s="20">
        <v>52963</v>
      </c>
      <c r="D341" s="20">
        <v>44556</v>
      </c>
      <c r="E341" s="20">
        <v>1719508183.3299999</v>
      </c>
      <c r="F341" s="20">
        <v>285265</v>
      </c>
      <c r="G341" s="20">
        <v>123.59397178963999</v>
      </c>
      <c r="H341" s="20">
        <v>13774320.130000001</v>
      </c>
      <c r="J341" s="20">
        <f t="shared" si="23"/>
        <v>111448.15503982861</v>
      </c>
      <c r="K341" s="22" cm="1">
        <f t="array" ref="K341">IFERROR(EXP(LN(J341) - AVERAGE(IF(ISNUMBER(J:J), LN(J:J)))), "")</f>
        <v>2.2471629541277602</v>
      </c>
      <c r="L341" s="22">
        <f t="shared" si="20"/>
        <v>-8.9983126035507621E-2</v>
      </c>
      <c r="M341" s="22" cm="1">
        <f t="array" ref="M341">IFERROR(EXP(
 (IF(C341&gt;0,LN(C341),"") - AVERAGE(IF($C$2:$C$1000&gt;0,LN($C$2:$C$1000),"")))*Assumptions!B$2 +
 (IF(F341&gt;0,LN(F341),"") - AVERAGE(IF($F$2:$F$1000&gt;0,LN($F$2:$F$1000),"")))*Assumptions!B$3 +
 (IF(E341&gt;0,LN(E341),"") - AVERAGE(IF($E$2:$E$1000&gt;0,LN($E$2:$E$1000),"")))*Assumptions!B$4
), "")</f>
        <v>2.7121010087579585</v>
      </c>
      <c r="N341" s="22">
        <f t="shared" si="21"/>
        <v>-2.4280570712962302E-3</v>
      </c>
      <c r="O341" s="22">
        <f t="shared" si="22"/>
        <v>8.7555068964211391E-2</v>
      </c>
    </row>
    <row r="342" spans="1:15" x14ac:dyDescent="0.35">
      <c r="A342" s="15" t="str">
        <v>Guelph Hydro Electric Systems Inc.</v>
      </c>
      <c r="B342" s="17">
        <v>2013</v>
      </c>
      <c r="C342" s="19">
        <v>52323</v>
      </c>
      <c r="D342" s="19">
        <v>44229</v>
      </c>
      <c r="E342" s="19">
        <v>1698361347</v>
      </c>
      <c r="F342" s="19">
        <v>298913</v>
      </c>
      <c r="G342" s="19">
        <v>121.12317617645</v>
      </c>
      <c r="H342" s="19">
        <v>14769959.66</v>
      </c>
      <c r="J342" s="19">
        <f t="shared" si="23"/>
        <v>121941.64755458027</v>
      </c>
      <c r="K342" s="21" cm="1">
        <f t="array" ref="K342">IFERROR(EXP(LN(J342) - AVERAGE(IF(ISNUMBER(J:J), LN(J:J)))), "")</f>
        <v>2.458746426551687</v>
      </c>
      <c r="L342" s="21" t="str">
        <f t="shared" si="20"/>
        <v/>
      </c>
      <c r="M342" s="21" cm="1">
        <f t="array" ref="M342">IFERROR(EXP(
 (IF(C342&gt;0,LN(C342),"") - AVERAGE(IF($C$2:$C$1000&gt;0,LN($C$2:$C$1000),"")))*Assumptions!B$2 +
 (IF(F342&gt;0,LN(F342),"") - AVERAGE(IF($F$2:$F$1000&gt;0,LN($F$2:$F$1000),"")))*Assumptions!B$3 +
 (IF(E342&gt;0,LN(E342),"") - AVERAGE(IF($E$2:$E$1000&gt;0,LN($E$2:$E$1000),"")))*Assumptions!B$4
), "")</f>
        <v>2.7186941458077292</v>
      </c>
      <c r="N342" s="21" t="str">
        <f t="shared" si="21"/>
        <v/>
      </c>
      <c r="O342" s="21" t="str">
        <f t="shared" si="22"/>
        <v/>
      </c>
    </row>
    <row r="343" spans="1:15" x14ac:dyDescent="0.35">
      <c r="A343" s="16" t="str">
        <v>Haldimand County Hydro Inc.</v>
      </c>
      <c r="B343" s="18">
        <v>2023</v>
      </c>
      <c r="C343" s="20">
        <v>0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J343" s="20" t="str">
        <f t="shared" si="23"/>
        <v/>
      </c>
      <c r="K343" s="22" t="str" cm="1">
        <f t="array" ref="K343">IFERROR(EXP(LN(J343) - AVERAGE(IF(ISNUMBER(J:J), LN(J:J)))), "")</f>
        <v/>
      </c>
      <c r="L343" s="22" t="str">
        <f t="shared" si="20"/>
        <v/>
      </c>
      <c r="M343" s="22" t="str" cm="1">
        <f t="array" ref="M343">IFERROR(EXP(
 (IF(C343&gt;0,LN(C343),"") - AVERAGE(IF($C$2:$C$1000&gt;0,LN($C$2:$C$1000),"")))*Assumptions!B$2 +
 (IF(F343&gt;0,LN(F343),"") - AVERAGE(IF($F$2:$F$1000&gt;0,LN($F$2:$F$1000),"")))*Assumptions!B$3 +
 (IF(E343&gt;0,LN(E343),"") - AVERAGE(IF($E$2:$E$1000&gt;0,LN($E$2:$E$1000),"")))*Assumptions!B$4
), "")</f>
        <v/>
      </c>
      <c r="N343" s="22" t="str">
        <f t="shared" si="21"/>
        <v/>
      </c>
      <c r="O343" s="22" t="str">
        <f t="shared" si="22"/>
        <v/>
      </c>
    </row>
    <row r="344" spans="1:15" x14ac:dyDescent="0.35">
      <c r="A344" s="15" t="str">
        <v>Haldimand County Hydro Inc.</v>
      </c>
      <c r="B344" s="17">
        <v>2022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J344" s="19" t="str">
        <f t="shared" si="23"/>
        <v/>
      </c>
      <c r="K344" s="21" t="str" cm="1">
        <f t="array" ref="K344">IFERROR(EXP(LN(J344) - AVERAGE(IF(ISNUMBER(J:J), LN(J:J)))), "")</f>
        <v/>
      </c>
      <c r="L344" s="21" t="str">
        <f t="shared" si="20"/>
        <v/>
      </c>
      <c r="M344" s="21" t="str" cm="1">
        <f t="array" ref="M344">IFERROR(EXP(
 (IF(C344&gt;0,LN(C344),"") - AVERAGE(IF($C$2:$C$1000&gt;0,LN($C$2:$C$1000),"")))*Assumptions!B$2 +
 (IF(F344&gt;0,LN(F344),"") - AVERAGE(IF($F$2:$F$1000&gt;0,LN($F$2:$F$1000),"")))*Assumptions!B$3 +
 (IF(E344&gt;0,LN(E344),"") - AVERAGE(IF($E$2:$E$1000&gt;0,LN($E$2:$E$1000),"")))*Assumptions!B$4
), "")</f>
        <v/>
      </c>
      <c r="N344" s="21" t="str">
        <f t="shared" si="21"/>
        <v/>
      </c>
      <c r="O344" s="21" t="str">
        <f t="shared" si="22"/>
        <v/>
      </c>
    </row>
    <row r="345" spans="1:15" x14ac:dyDescent="0.35">
      <c r="A345" s="16" t="str">
        <v>Haldimand County Hydro Inc.</v>
      </c>
      <c r="B345" s="18">
        <v>2021</v>
      </c>
      <c r="C345" s="20">
        <v>0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J345" s="20" t="str">
        <f t="shared" si="23"/>
        <v/>
      </c>
      <c r="K345" s="22" t="str" cm="1">
        <f t="array" ref="K345">IFERROR(EXP(LN(J345) - AVERAGE(IF(ISNUMBER(J:J), LN(J:J)))), "")</f>
        <v/>
      </c>
      <c r="L345" s="22" t="str">
        <f t="shared" si="20"/>
        <v/>
      </c>
      <c r="M345" s="22" t="str" cm="1">
        <f t="array" ref="M345">IFERROR(EXP(
 (IF(C345&gt;0,LN(C345),"") - AVERAGE(IF($C$2:$C$1000&gt;0,LN($C$2:$C$1000),"")))*Assumptions!B$2 +
 (IF(F345&gt;0,LN(F345),"") - AVERAGE(IF($F$2:$F$1000&gt;0,LN($F$2:$F$1000),"")))*Assumptions!B$3 +
 (IF(E345&gt;0,LN(E345),"") - AVERAGE(IF($E$2:$E$1000&gt;0,LN($E$2:$E$1000),"")))*Assumptions!B$4
), "")</f>
        <v/>
      </c>
      <c r="N345" s="22" t="str">
        <f t="shared" si="21"/>
        <v/>
      </c>
      <c r="O345" s="22" t="str">
        <f t="shared" si="22"/>
        <v/>
      </c>
    </row>
    <row r="346" spans="1:15" x14ac:dyDescent="0.35">
      <c r="A346" s="15" t="str">
        <v>Haldimand County Hydro Inc.</v>
      </c>
      <c r="B346" s="17">
        <v>2020</v>
      </c>
      <c r="C346" s="19">
        <v>0</v>
      </c>
      <c r="D346" s="19">
        <v>20971</v>
      </c>
      <c r="E346" s="19">
        <v>0</v>
      </c>
      <c r="F346" s="19">
        <v>0</v>
      </c>
      <c r="G346" s="19">
        <v>0</v>
      </c>
      <c r="H346" s="19">
        <v>0</v>
      </c>
      <c r="J346" s="19" t="str">
        <f t="shared" si="23"/>
        <v/>
      </c>
      <c r="K346" s="21" t="str" cm="1">
        <f t="array" ref="K346">IFERROR(EXP(LN(J346) - AVERAGE(IF(ISNUMBER(J:J), LN(J:J)))), "")</f>
        <v/>
      </c>
      <c r="L346" s="21" t="str">
        <f t="shared" si="20"/>
        <v/>
      </c>
      <c r="M346" s="21" t="str" cm="1">
        <f t="array" ref="M346">IFERROR(EXP(
 (IF(C346&gt;0,LN(C346),"") - AVERAGE(IF($C$2:$C$1000&gt;0,LN($C$2:$C$1000),"")))*Assumptions!B$2 +
 (IF(F346&gt;0,LN(F346),"") - AVERAGE(IF($F$2:$F$1000&gt;0,LN($F$2:$F$1000),"")))*Assumptions!B$3 +
 (IF(E346&gt;0,LN(E346),"") - AVERAGE(IF($E$2:$E$1000&gt;0,LN($E$2:$E$1000),"")))*Assumptions!B$4
), "")</f>
        <v/>
      </c>
      <c r="N346" s="21" t="str">
        <f t="shared" si="21"/>
        <v/>
      </c>
      <c r="O346" s="21" t="str">
        <f t="shared" si="22"/>
        <v/>
      </c>
    </row>
    <row r="347" spans="1:15" x14ac:dyDescent="0.35">
      <c r="A347" s="15" t="str">
        <v>Haldimand County Hydro Inc.</v>
      </c>
      <c r="B347" s="17">
        <v>2019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J347" s="19" t="str">
        <f t="shared" si="23"/>
        <v/>
      </c>
      <c r="K347" s="21" t="str" cm="1">
        <f t="array" ref="K347">IFERROR(EXP(LN(J347) - AVERAGE(IF(ISNUMBER(J:J), LN(J:J)))), "")</f>
        <v/>
      </c>
      <c r="L347" s="21" t="str">
        <f t="shared" si="20"/>
        <v/>
      </c>
      <c r="M347" s="21" t="str" cm="1">
        <f t="array" ref="M347">IFERROR(EXP(
 (IF(C347&gt;0,LN(C347),"") - AVERAGE(IF($C$2:$C$1000&gt;0,LN($C$2:$C$1000),"")))*Assumptions!B$2 +
 (IF(F347&gt;0,LN(F347),"") - AVERAGE(IF($F$2:$F$1000&gt;0,LN($F$2:$F$1000),"")))*Assumptions!B$3 +
 (IF(E347&gt;0,LN(E347),"") - AVERAGE(IF($E$2:$E$1000&gt;0,LN($E$2:$E$1000),"")))*Assumptions!B$4
), "")</f>
        <v/>
      </c>
      <c r="N347" s="21" t="str">
        <f t="shared" si="21"/>
        <v/>
      </c>
      <c r="O347" s="21" t="str">
        <f t="shared" si="22"/>
        <v/>
      </c>
    </row>
    <row r="348" spans="1:15" x14ac:dyDescent="0.35">
      <c r="A348" s="16" t="str">
        <v>Haldimand County Hydro Inc.</v>
      </c>
      <c r="B348" s="18">
        <v>2018</v>
      </c>
      <c r="C348" s="20">
        <v>0</v>
      </c>
      <c r="D348" s="20">
        <v>20815</v>
      </c>
      <c r="E348" s="20">
        <v>0</v>
      </c>
      <c r="F348" s="20">
        <v>0</v>
      </c>
      <c r="G348" s="20">
        <v>0</v>
      </c>
      <c r="H348" s="20">
        <v>0</v>
      </c>
      <c r="J348" s="20" t="str">
        <f t="shared" si="23"/>
        <v/>
      </c>
      <c r="K348" s="22" t="str" cm="1">
        <f t="array" ref="K348">IFERROR(EXP(LN(J348) - AVERAGE(IF(ISNUMBER(J:J), LN(J:J)))), "")</f>
        <v/>
      </c>
      <c r="L348" s="22" t="str">
        <f t="shared" si="20"/>
        <v/>
      </c>
      <c r="M348" s="22" t="str" cm="1">
        <f t="array" ref="M348">IFERROR(EXP(
 (IF(C348&gt;0,LN(C348),"") - AVERAGE(IF($C$2:$C$1000&gt;0,LN($C$2:$C$1000),"")))*Assumptions!B$2 +
 (IF(F348&gt;0,LN(F348),"") - AVERAGE(IF($F$2:$F$1000&gt;0,LN($F$2:$F$1000),"")))*Assumptions!B$3 +
 (IF(E348&gt;0,LN(E348),"") - AVERAGE(IF($E$2:$E$1000&gt;0,LN($E$2:$E$1000),"")))*Assumptions!B$4
), "")</f>
        <v/>
      </c>
      <c r="N348" s="22" t="str">
        <f t="shared" si="21"/>
        <v/>
      </c>
      <c r="O348" s="22" t="str">
        <f t="shared" si="22"/>
        <v/>
      </c>
    </row>
    <row r="349" spans="1:15" x14ac:dyDescent="0.35">
      <c r="A349" s="15" t="str">
        <v>Haldimand County Hydro Inc.</v>
      </c>
      <c r="B349" s="17">
        <v>2017</v>
      </c>
      <c r="C349" s="19">
        <v>0</v>
      </c>
      <c r="D349" s="19">
        <v>20698</v>
      </c>
      <c r="E349" s="19">
        <v>0</v>
      </c>
      <c r="F349" s="19">
        <v>0</v>
      </c>
      <c r="G349" s="19">
        <v>123.91350934662999</v>
      </c>
      <c r="H349" s="19">
        <v>0</v>
      </c>
      <c r="J349" s="19" t="str">
        <f t="shared" si="23"/>
        <v/>
      </c>
      <c r="K349" s="21" t="str" cm="1">
        <f t="array" ref="K349">IFERROR(EXP(LN(J349) - AVERAGE(IF(ISNUMBER(J:J), LN(J:J)))), "")</f>
        <v/>
      </c>
      <c r="L349" s="21" t="str">
        <f t="shared" si="20"/>
        <v/>
      </c>
      <c r="M349" s="21" t="str" cm="1">
        <f t="array" ref="M349">IFERROR(EXP(
 (IF(C349&gt;0,LN(C349),"") - AVERAGE(IF($C$2:$C$1000&gt;0,LN($C$2:$C$1000),"")))*Assumptions!B$2 +
 (IF(F349&gt;0,LN(F349),"") - AVERAGE(IF($F$2:$F$1000&gt;0,LN($F$2:$F$1000),"")))*Assumptions!B$3 +
 (IF(E349&gt;0,LN(E349),"") - AVERAGE(IF($E$2:$E$1000&gt;0,LN($E$2:$E$1000),"")))*Assumptions!B$4
), "")</f>
        <v/>
      </c>
      <c r="N349" s="21" t="str">
        <f t="shared" si="21"/>
        <v/>
      </c>
      <c r="O349" s="21" t="str">
        <f t="shared" si="22"/>
        <v/>
      </c>
    </row>
    <row r="350" spans="1:15" x14ac:dyDescent="0.35">
      <c r="A350" s="16" t="str">
        <v>Haldimand County Hydro Inc.</v>
      </c>
      <c r="B350" s="18">
        <v>2016</v>
      </c>
      <c r="C350" s="20">
        <v>0</v>
      </c>
      <c r="D350" s="20">
        <v>20577</v>
      </c>
      <c r="E350" s="20">
        <v>0</v>
      </c>
      <c r="F350" s="20">
        <v>0</v>
      </c>
      <c r="G350" s="20">
        <v>121.76793175669</v>
      </c>
      <c r="H350" s="20">
        <v>0</v>
      </c>
      <c r="J350" s="20" t="str">
        <f t="shared" si="23"/>
        <v/>
      </c>
      <c r="K350" s="22" t="str" cm="1">
        <f t="array" ref="K350">IFERROR(EXP(LN(J350) - AVERAGE(IF(ISNUMBER(J:J), LN(J:J)))), "")</f>
        <v/>
      </c>
      <c r="L350" s="22" t="str">
        <f t="shared" si="20"/>
        <v/>
      </c>
      <c r="M350" s="22" t="str" cm="1">
        <f t="array" ref="M350">IFERROR(EXP(
 (IF(C350&gt;0,LN(C350),"") - AVERAGE(IF($C$2:$C$1000&gt;0,LN($C$2:$C$1000),"")))*Assumptions!B$2 +
 (IF(F350&gt;0,LN(F350),"") - AVERAGE(IF($F$2:$F$1000&gt;0,LN($F$2:$F$1000),"")))*Assumptions!B$3 +
 (IF(E350&gt;0,LN(E350),"") - AVERAGE(IF($E$2:$E$1000&gt;0,LN($E$2:$E$1000),"")))*Assumptions!B$4
), "")</f>
        <v/>
      </c>
      <c r="N350" s="22" t="str">
        <f t="shared" si="21"/>
        <v/>
      </c>
      <c r="O350" s="22" t="str">
        <f t="shared" si="22"/>
        <v/>
      </c>
    </row>
    <row r="351" spans="1:15" x14ac:dyDescent="0.35">
      <c r="A351" s="15" t="str">
        <v>Haldimand County Hydro Inc.</v>
      </c>
      <c r="B351" s="17">
        <v>2015</v>
      </c>
      <c r="C351" s="19">
        <v>21415</v>
      </c>
      <c r="D351" s="19">
        <v>20462</v>
      </c>
      <c r="E351" s="19">
        <v>417540784</v>
      </c>
      <c r="F351" s="19">
        <v>73744</v>
      </c>
      <c r="G351" s="19">
        <v>120.40005802594</v>
      </c>
      <c r="H351" s="19">
        <v>7564016.7199999997</v>
      </c>
      <c r="J351" s="19">
        <f t="shared" si="23"/>
        <v>62824.028858610225</v>
      </c>
      <c r="K351" s="21" cm="1">
        <f t="array" ref="K351">IFERROR(EXP(LN(J351) - AVERAGE(IF(ISNUMBER(J:J), LN(J:J)))), "")</f>
        <v>1.2667399494381031</v>
      </c>
      <c r="L351" s="21">
        <f t="shared" si="20"/>
        <v>-1.0022186129232252E-2</v>
      </c>
      <c r="M351" s="21" cm="1">
        <f t="array" ref="M351">IFERROR(EXP(
 (IF(C351&gt;0,LN(C351),"") - AVERAGE(IF($C$2:$C$1000&gt;0,LN($C$2:$C$1000),"")))*Assumptions!B$2 +
 (IF(F351&gt;0,LN(F351),"") - AVERAGE(IF($F$2:$F$1000&gt;0,LN($F$2:$F$1000),"")))*Assumptions!B$3 +
 (IF(E351&gt;0,LN(E351),"") - AVERAGE(IF($E$2:$E$1000&gt;0,LN($E$2:$E$1000),"")))*Assumptions!B$4
), "")</f>
        <v>0.93743787271774348</v>
      </c>
      <c r="N351" s="21">
        <f t="shared" si="21"/>
        <v>-2.2392839712295526E-2</v>
      </c>
      <c r="O351" s="21">
        <f t="shared" si="22"/>
        <v>-1.2370653583063274E-2</v>
      </c>
    </row>
    <row r="352" spans="1:15" x14ac:dyDescent="0.35">
      <c r="A352" s="16" t="str">
        <v>Haldimand County Hydro Inc.</v>
      </c>
      <c r="B352" s="18">
        <v>2014</v>
      </c>
      <c r="C352" s="20">
        <v>21331</v>
      </c>
      <c r="D352" s="20">
        <v>20312</v>
      </c>
      <c r="E352" s="20">
        <v>413556629</v>
      </c>
      <c r="F352" s="20">
        <v>81848</v>
      </c>
      <c r="G352" s="20">
        <v>117.67770741151</v>
      </c>
      <c r="H352" s="20">
        <v>7467454.1200000001</v>
      </c>
      <c r="J352" s="20">
        <f t="shared" si="23"/>
        <v>63456.828691324525</v>
      </c>
      <c r="K352" s="22" cm="1">
        <f t="array" ref="K352">IFERROR(EXP(LN(J352) - AVERAGE(IF(ISNUMBER(J:J), LN(J:J)))), "")</f>
        <v>1.279499284403725</v>
      </c>
      <c r="L352" s="22">
        <f t="shared" si="20"/>
        <v>-1.1815318585412599E-2</v>
      </c>
      <c r="M352" s="22" cm="1">
        <f t="array" ref="M352">IFERROR(EXP(
 (IF(C352&gt;0,LN(C352),"") - AVERAGE(IF($C$2:$C$1000&gt;0,LN($C$2:$C$1000),"")))*Assumptions!B$2 +
 (IF(F352&gt;0,LN(F352),"") - AVERAGE(IF($F$2:$F$1000&gt;0,LN($F$2:$F$1000),"")))*Assumptions!B$3 +
 (IF(E352&gt;0,LN(E352),"") - AVERAGE(IF($E$2:$E$1000&gt;0,LN($E$2:$E$1000),"")))*Assumptions!B$4
), "")</f>
        <v>0.95866656704880604</v>
      </c>
      <c r="N352" s="22">
        <f t="shared" si="21"/>
        <v>-2.4844432928053089E-2</v>
      </c>
      <c r="O352" s="22">
        <f t="shared" si="22"/>
        <v>-1.302911434264049E-2</v>
      </c>
    </row>
    <row r="353" spans="1:15" x14ac:dyDescent="0.35">
      <c r="A353" s="15" t="str">
        <v>Haldimand County Hydro Inc.</v>
      </c>
      <c r="B353" s="17">
        <v>2013</v>
      </c>
      <c r="C353" s="19">
        <v>21225</v>
      </c>
      <c r="D353" s="19">
        <v>20112</v>
      </c>
      <c r="E353" s="19">
        <v>426068562</v>
      </c>
      <c r="F353" s="19">
        <v>90697</v>
      </c>
      <c r="G353" s="19">
        <v>115.32518520487</v>
      </c>
      <c r="H353" s="19">
        <v>7405149.8700000001</v>
      </c>
      <c r="J353" s="19">
        <f t="shared" si="23"/>
        <v>64211.038177351154</v>
      </c>
      <c r="K353" s="21" cm="1">
        <f t="array" ref="K353">IFERROR(EXP(LN(J353) - AVERAGE(IF(ISNUMBER(J:J), LN(J:J)))), "")</f>
        <v>1.2947066390346293</v>
      </c>
      <c r="L353" s="21" t="str">
        <f t="shared" si="20"/>
        <v/>
      </c>
      <c r="M353" s="21" cm="1">
        <f t="array" ref="M353">IFERROR(EXP(
 (IF(C353&gt;0,LN(C353),"") - AVERAGE(IF($C$2:$C$1000&gt;0,LN($C$2:$C$1000),"")))*Assumptions!B$2 +
 (IF(F353&gt;0,LN(F353),"") - AVERAGE(IF($F$2:$F$1000&gt;0,LN($F$2:$F$1000),"")))*Assumptions!B$3 +
 (IF(E353&gt;0,LN(E353),"") - AVERAGE(IF($E$2:$E$1000&gt;0,LN($E$2:$E$1000),"")))*Assumptions!B$4
), "")</f>
        <v>0.98278242625914158</v>
      </c>
      <c r="N353" s="21" t="str">
        <f t="shared" si="21"/>
        <v/>
      </c>
      <c r="O353" s="21" t="str">
        <f t="shared" si="22"/>
        <v/>
      </c>
    </row>
    <row r="354" spans="1:15" x14ac:dyDescent="0.35">
      <c r="A354" s="16" t="str">
        <v>Halton Hills Hydro Inc.</v>
      </c>
      <c r="B354" s="18">
        <v>2023</v>
      </c>
      <c r="C354" s="20">
        <v>23055</v>
      </c>
      <c r="D354" s="20">
        <v>21499</v>
      </c>
      <c r="E354" s="20">
        <v>490257699</v>
      </c>
      <c r="F354" s="20">
        <v>105622</v>
      </c>
      <c r="G354" s="20">
        <v>175.66160505842001</v>
      </c>
      <c r="H354" s="20">
        <v>7576862.4699999997</v>
      </c>
      <c r="J354" s="20">
        <f t="shared" si="23"/>
        <v>43133.287251247377</v>
      </c>
      <c r="K354" s="22" cm="1">
        <f t="array" ref="K354">IFERROR(EXP(LN(J354) - AVERAGE(IF(ISNUMBER(J:J), LN(J:J)))), "")</f>
        <v>0.86970955388283533</v>
      </c>
      <c r="L354" s="22">
        <f t="shared" si="20"/>
        <v>1.0127334891247813E-2</v>
      </c>
      <c r="M354" s="22" cm="1">
        <f t="array" ref="M354">IFERROR(EXP(
 (IF(C354&gt;0,LN(C354),"") - AVERAGE(IF($C$2:$C$1000&gt;0,LN($C$2:$C$1000),"")))*Assumptions!B$2 +
 (IF(F354&gt;0,LN(F354),"") - AVERAGE(IF($F$2:$F$1000&gt;0,LN($F$2:$F$1000),"")))*Assumptions!B$3 +
 (IF(E354&gt;0,LN(E354),"") - AVERAGE(IF($E$2:$E$1000&gt;0,LN($E$2:$E$1000),"")))*Assumptions!B$4
), "")</f>
        <v>1.0917615779273557</v>
      </c>
      <c r="N354" s="22">
        <f t="shared" si="21"/>
        <v>4.2141710058347936E-4</v>
      </c>
      <c r="O354" s="22">
        <f t="shared" si="22"/>
        <v>-9.705917790664334E-3</v>
      </c>
    </row>
    <row r="355" spans="1:15" x14ac:dyDescent="0.35">
      <c r="A355" s="15" t="str">
        <v>Halton Hills Hydro Inc.</v>
      </c>
      <c r="B355" s="17">
        <v>2022</v>
      </c>
      <c r="C355" s="19">
        <v>22908</v>
      </c>
      <c r="D355" s="19">
        <v>20893</v>
      </c>
      <c r="E355" s="19">
        <v>498519342</v>
      </c>
      <c r="F355" s="19">
        <v>106610</v>
      </c>
      <c r="G355" s="19">
        <v>169.4923011066</v>
      </c>
      <c r="H355" s="19">
        <v>7237095.2385769999</v>
      </c>
      <c r="J355" s="19">
        <f t="shared" si="23"/>
        <v>42698.666495921381</v>
      </c>
      <c r="K355" s="21" cm="1">
        <f t="array" ref="K355">IFERROR(EXP(LN(J355) - AVERAGE(IF(ISNUMBER(J:J), LN(J:J)))), "")</f>
        <v>0.86094616376556898</v>
      </c>
      <c r="L355" s="21">
        <f t="shared" si="20"/>
        <v>2.4146141985497083E-2</v>
      </c>
      <c r="M355" s="21" cm="1">
        <f t="array" ref="M355">IFERROR(EXP(
 (IF(C355&gt;0,LN(C355),"") - AVERAGE(IF($C$2:$C$1000&gt;0,LN($C$2:$C$1000),"")))*Assumptions!B$2 +
 (IF(F355&gt;0,LN(F355),"") - AVERAGE(IF($F$2:$F$1000&gt;0,LN($F$2:$F$1000),"")))*Assumptions!B$3 +
 (IF(E355&gt;0,LN(E355),"") - AVERAGE(IF($E$2:$E$1000&gt;0,LN($E$2:$E$1000),"")))*Assumptions!B$4
), "")</f>
        <v>1.0913015878593051</v>
      </c>
      <c r="N355" s="21">
        <f t="shared" si="21"/>
        <v>1.8632841412135615E-3</v>
      </c>
      <c r="O355" s="21">
        <f t="shared" si="22"/>
        <v>-2.2282857844283521E-2</v>
      </c>
    </row>
    <row r="356" spans="1:15" x14ac:dyDescent="0.35">
      <c r="A356" s="16" t="str">
        <v>Halton Hills Hydro Inc.</v>
      </c>
      <c r="B356" s="18">
        <v>2021</v>
      </c>
      <c r="C356" s="20">
        <v>22738</v>
      </c>
      <c r="D356" s="20">
        <v>21232</v>
      </c>
      <c r="E356" s="20">
        <v>497057950</v>
      </c>
      <c r="F356" s="20">
        <v>108052</v>
      </c>
      <c r="G356" s="20">
        <v>163.02656286985999</v>
      </c>
      <c r="H356" s="20">
        <v>6794948.1645</v>
      </c>
      <c r="J356" s="20">
        <f t="shared" si="23"/>
        <v>41680.006281701688</v>
      </c>
      <c r="K356" s="22" cm="1">
        <f t="array" ref="K356">IFERROR(EXP(LN(J356) - AVERAGE(IF(ISNUMBER(J:J), LN(J:J)))), "")</f>
        <v>0.84040660888984886</v>
      </c>
      <c r="L356" s="22">
        <f t="shared" si="20"/>
        <v>1.8283764708741046E-2</v>
      </c>
      <c r="M356" s="22" cm="1">
        <f t="array" ref="M356">IFERROR(EXP(
 (IF(C356&gt;0,LN(C356),"") - AVERAGE(IF($C$2:$C$1000&gt;0,LN($C$2:$C$1000),"")))*Assumptions!B$2 +
 (IF(F356&gt;0,LN(F356),"") - AVERAGE(IF($F$2:$F$1000&gt;0,LN($F$2:$F$1000),"")))*Assumptions!B$3 +
 (IF(E356&gt;0,LN(E356),"") - AVERAGE(IF($E$2:$E$1000&gt;0,LN($E$2:$E$1000),"")))*Assumptions!B$4
), "")</f>
        <v>1.0892700761468987</v>
      </c>
      <c r="N356" s="22">
        <f t="shared" si="21"/>
        <v>-2.4937375533023998E-3</v>
      </c>
      <c r="O356" s="22">
        <f t="shared" si="22"/>
        <v>-2.0777502262043446E-2</v>
      </c>
    </row>
    <row r="357" spans="1:15" x14ac:dyDescent="0.35">
      <c r="A357" s="15" t="str">
        <v>Halton Hills Hydro Inc.</v>
      </c>
      <c r="B357" s="17">
        <v>2020</v>
      </c>
      <c r="C357" s="19">
        <v>22564</v>
      </c>
      <c r="D357" s="19">
        <v>20790</v>
      </c>
      <c r="E357" s="19">
        <v>501052558</v>
      </c>
      <c r="F357" s="19">
        <v>111082</v>
      </c>
      <c r="G357" s="19">
        <v>157.67490852122</v>
      </c>
      <c r="H357" s="19">
        <v>6452824.0800000001</v>
      </c>
      <c r="J357" s="19">
        <f t="shared" si="23"/>
        <v>40924.863318576616</v>
      </c>
      <c r="K357" s="21" cm="1">
        <f t="array" ref="K357">IFERROR(EXP(LN(J357) - AVERAGE(IF(ISNUMBER(J:J), LN(J:J)))), "")</f>
        <v>0.8251804322770675</v>
      </c>
      <c r="L357" s="21">
        <f t="shared" si="20"/>
        <v>-1.6955889521385659E-2</v>
      </c>
      <c r="M357" s="21" cm="1">
        <f t="array" ref="M357">IFERROR(EXP(
 (IF(C357&gt;0,LN(C357),"") - AVERAGE(IF($C$2:$C$1000&gt;0,LN($C$2:$C$1000),"")))*Assumptions!B$2 +
 (IF(F357&gt;0,LN(F357),"") - AVERAGE(IF($F$2:$F$1000&gt;0,LN($F$2:$F$1000),"")))*Assumptions!B$3 +
 (IF(E357&gt;0,LN(E357),"") - AVERAGE(IF($E$2:$E$1000&gt;0,LN($E$2:$E$1000),"")))*Assumptions!B$4
), "")</f>
        <v>1.091989819595216</v>
      </c>
      <c r="N357" s="21">
        <f t="shared" si="21"/>
        <v>3.020018812269868E-2</v>
      </c>
      <c r="O357" s="21">
        <f t="shared" si="22"/>
        <v>4.7156077644084339E-2</v>
      </c>
    </row>
    <row r="358" spans="1:15" x14ac:dyDescent="0.35">
      <c r="A358" s="16" t="str">
        <v>Halton Hills Hydro Inc.</v>
      </c>
      <c r="B358" s="18">
        <v>2019</v>
      </c>
      <c r="C358" s="20">
        <v>22528</v>
      </c>
      <c r="D358" s="20">
        <v>21044</v>
      </c>
      <c r="E358" s="20">
        <v>491767051</v>
      </c>
      <c r="F358" s="20">
        <v>99439</v>
      </c>
      <c r="G358" s="20">
        <v>149.32714117508999</v>
      </c>
      <c r="H358" s="20">
        <v>6215697.0300000003</v>
      </c>
      <c r="J358" s="20">
        <f t="shared" si="23"/>
        <v>41624.69716548</v>
      </c>
      <c r="K358" s="22" cm="1">
        <f t="array" ref="K358">IFERROR(EXP(LN(J358) - AVERAGE(IF(ISNUMBER(J:J), LN(J:J)))), "")</f>
        <v>0.83929139440330425</v>
      </c>
      <c r="L358" s="22">
        <f t="shared" si="20"/>
        <v>-1.1100225200895153E-3</v>
      </c>
      <c r="M358" s="22" cm="1">
        <f t="array" ref="M358">IFERROR(EXP(
 (IF(C358&gt;0,LN(C358),"") - AVERAGE(IF($C$2:$C$1000&gt;0,LN($C$2:$C$1000),"")))*Assumptions!B$2 +
 (IF(F358&gt;0,LN(F358),"") - AVERAGE(IF($F$2:$F$1000&gt;0,LN($F$2:$F$1000),"")))*Assumptions!B$3 +
 (IF(E358&gt;0,LN(E358),"") - AVERAGE(IF($E$2:$E$1000&gt;0,LN($E$2:$E$1000),"")))*Assumptions!B$4
), "")</f>
        <v>1.0595045216540486</v>
      </c>
      <c r="N358" s="22">
        <f t="shared" si="21"/>
        <v>-1.1301503450375831E-2</v>
      </c>
      <c r="O358" s="22">
        <f t="shared" si="22"/>
        <v>-1.0191480930286316E-2</v>
      </c>
    </row>
    <row r="359" spans="1:15" x14ac:dyDescent="0.35">
      <c r="A359" s="15" t="str">
        <v>Halton Hills Hydro Inc.</v>
      </c>
      <c r="B359" s="17">
        <v>2018</v>
      </c>
      <c r="C359" s="19">
        <v>22442</v>
      </c>
      <c r="D359" s="19">
        <v>20818</v>
      </c>
      <c r="E359" s="19">
        <v>497133892</v>
      </c>
      <c r="F359" s="19">
        <v>104730</v>
      </c>
      <c r="G359" s="19">
        <v>145.65750133699001</v>
      </c>
      <c r="H359" s="19">
        <v>6069683.1299999999</v>
      </c>
      <c r="J359" s="19">
        <f t="shared" si="23"/>
        <v>41670.927170151808</v>
      </c>
      <c r="K359" s="21" cm="1">
        <f t="array" ref="K359">IFERROR(EXP(LN(J359) - AVERAGE(IF(ISNUMBER(J:J), LN(J:J)))), "")</f>
        <v>0.84022354400982457</v>
      </c>
      <c r="L359" s="21">
        <f t="shared" si="20"/>
        <v>-1.1980799307359319E-2</v>
      </c>
      <c r="M359" s="21" cm="1">
        <f t="array" ref="M359">IFERROR(EXP(
 (IF(C359&gt;0,LN(C359),"") - AVERAGE(IF($C$2:$C$1000&gt;0,LN($C$2:$C$1000),"")))*Assumptions!B$2 +
 (IF(F359&gt;0,LN(F359),"") - AVERAGE(IF($F$2:$F$1000&gt;0,LN($F$2:$F$1000),"")))*Assumptions!B$3 +
 (IF(E359&gt;0,LN(E359),"") - AVERAGE(IF($E$2:$E$1000&gt;0,LN($E$2:$E$1000),"")))*Assumptions!B$4
), "")</f>
        <v>1.0715464333446696</v>
      </c>
      <c r="N359" s="21">
        <f t="shared" si="21"/>
        <v>3.3831334153191221E-2</v>
      </c>
      <c r="O359" s="21">
        <f t="shared" si="22"/>
        <v>4.581213346055054E-2</v>
      </c>
    </row>
    <row r="360" spans="1:15" x14ac:dyDescent="0.35">
      <c r="A360" s="16" t="str">
        <v>Halton Hills Hydro Inc.</v>
      </c>
      <c r="B360" s="18">
        <v>2017</v>
      </c>
      <c r="C360" s="20">
        <v>22195</v>
      </c>
      <c r="D360" s="20">
        <v>20078</v>
      </c>
      <c r="E360" s="20">
        <v>478905081</v>
      </c>
      <c r="F360" s="20">
        <v>95399</v>
      </c>
      <c r="G360" s="20">
        <v>142.06824065044</v>
      </c>
      <c r="H360" s="20">
        <v>5991469.6100000003</v>
      </c>
      <c r="J360" s="20">
        <f t="shared" si="23"/>
        <v>42173.180878209489</v>
      </c>
      <c r="K360" s="22" cm="1">
        <f t="array" ref="K360">IFERROR(EXP(LN(J360) - AVERAGE(IF(ISNUMBER(J:J), LN(J:J)))), "")</f>
        <v>0.85035063786720733</v>
      </c>
      <c r="L360" s="22">
        <f t="shared" si="20"/>
        <v>-4.003851423074245E-2</v>
      </c>
      <c r="M360" s="22" cm="1">
        <f t="array" ref="M360">IFERROR(EXP(
 (IF(C360&gt;0,LN(C360),"") - AVERAGE(IF($C$2:$C$1000&gt;0,LN($C$2:$C$1000),"")))*Assumptions!B$2 +
 (IF(F360&gt;0,LN(F360),"") - AVERAGE(IF($F$2:$F$1000&gt;0,LN($F$2:$F$1000),"")))*Assumptions!B$3 +
 (IF(E360&gt;0,LN(E360),"") - AVERAGE(IF($E$2:$E$1000&gt;0,LN($E$2:$E$1000),"")))*Assumptions!B$4
), "")</f>
        <v>1.0359009547447393</v>
      </c>
      <c r="N360" s="22">
        <f t="shared" si="21"/>
        <v>-3.112703281334097E-2</v>
      </c>
      <c r="O360" s="22">
        <f t="shared" si="22"/>
        <v>8.9114814174014803E-3</v>
      </c>
    </row>
    <row r="361" spans="1:15" x14ac:dyDescent="0.35">
      <c r="A361" s="15" t="str">
        <v>Halton Hills Hydro Inc.</v>
      </c>
      <c r="B361" s="17">
        <v>2016</v>
      </c>
      <c r="C361" s="19">
        <v>22112</v>
      </c>
      <c r="D361" s="19">
        <v>19007</v>
      </c>
      <c r="E361" s="19">
        <v>500219027</v>
      </c>
      <c r="F361" s="19">
        <v>107531</v>
      </c>
      <c r="G361" s="19">
        <v>139.60831166458999</v>
      </c>
      <c r="H361" s="19">
        <v>6128245.2800000003</v>
      </c>
      <c r="J361" s="19">
        <f t="shared" si="23"/>
        <v>43895.991627799034</v>
      </c>
      <c r="K361" s="21" cm="1">
        <f t="array" ref="K361">IFERROR(EXP(LN(J361) - AVERAGE(IF(ISNUMBER(J:J), LN(J:J)))), "")</f>
        <v>0.88508819356803614</v>
      </c>
      <c r="L361" s="21">
        <f t="shared" si="20"/>
        <v>4.7199281327630516E-2</v>
      </c>
      <c r="M361" s="21" cm="1">
        <f t="array" ref="M361">IFERROR(EXP(
 (IF(C361&gt;0,LN(C361),"") - AVERAGE(IF($C$2:$C$1000&gt;0,LN($C$2:$C$1000),"")))*Assumptions!B$2 +
 (IF(F361&gt;0,LN(F361),"") - AVERAGE(IF($F$2:$F$1000&gt;0,LN($F$2:$F$1000),"")))*Assumptions!B$3 +
 (IF(E361&gt;0,LN(E361),"") - AVERAGE(IF($E$2:$E$1000&gt;0,LN($E$2:$E$1000),"")))*Assumptions!B$4
), "")</f>
        <v>1.0686525636008082</v>
      </c>
      <c r="N361" s="21">
        <f t="shared" si="21"/>
        <v>1.9190250108799004E-2</v>
      </c>
      <c r="O361" s="21">
        <f t="shared" si="22"/>
        <v>-2.8009031218831512E-2</v>
      </c>
    </row>
    <row r="362" spans="1:15" x14ac:dyDescent="0.35">
      <c r="A362" s="15" t="str">
        <v>Halton Hills Hydro Inc.</v>
      </c>
      <c r="B362" s="17">
        <v>2015</v>
      </c>
      <c r="C362" s="19">
        <v>21929</v>
      </c>
      <c r="D362" s="19">
        <v>19873</v>
      </c>
      <c r="E362" s="19">
        <v>506234922</v>
      </c>
      <c r="F362" s="19">
        <v>101316</v>
      </c>
      <c r="G362" s="19">
        <v>138.04002895364999</v>
      </c>
      <c r="H362" s="19">
        <v>5780048.9800000004</v>
      </c>
      <c r="J362" s="19">
        <f t="shared" si="23"/>
        <v>41872.267224319257</v>
      </c>
      <c r="K362" s="21" cm="1">
        <f t="array" ref="K362">IFERROR(EXP(LN(J362) - AVERAGE(IF(ISNUMBER(J:J), LN(J:J)))), "")</f>
        <v>0.84428322459175387</v>
      </c>
      <c r="L362" s="21">
        <f t="shared" si="20"/>
        <v>8.2571044161067447E-2</v>
      </c>
      <c r="M362" s="21" cm="1">
        <f t="array" ref="M362">IFERROR(EXP(
 (IF(C362&gt;0,LN(C362),"") - AVERAGE(IF($C$2:$C$1000&gt;0,LN($C$2:$C$1000),"")))*Assumptions!B$2 +
 (IF(F362&gt;0,LN(F362),"") - AVERAGE(IF($F$2:$F$1000&gt;0,LN($F$2:$F$1000),"")))*Assumptions!B$3 +
 (IF(E362&gt;0,LN(E362),"") - AVERAGE(IF($E$2:$E$1000&gt;0,LN($E$2:$E$1000),"")))*Assumptions!B$4
), "")</f>
        <v>1.0483403749689868</v>
      </c>
      <c r="N362" s="21">
        <f t="shared" si="21"/>
        <v>1.94609406518754E-2</v>
      </c>
      <c r="O362" s="21">
        <f t="shared" si="22"/>
        <v>-6.311010350919205E-2</v>
      </c>
    </row>
    <row r="363" spans="1:15" x14ac:dyDescent="0.35">
      <c r="A363" s="16" t="str">
        <v>Halton Hills Hydro Inc.</v>
      </c>
      <c r="B363" s="18">
        <v>2014</v>
      </c>
      <c r="C363" s="20">
        <v>21534</v>
      </c>
      <c r="D363" s="20">
        <v>18719</v>
      </c>
      <c r="E363" s="20">
        <v>501295171</v>
      </c>
      <c r="F363" s="20">
        <v>98677</v>
      </c>
      <c r="G363" s="20">
        <v>134.91882316853</v>
      </c>
      <c r="H363" s="20">
        <v>5201623</v>
      </c>
      <c r="J363" s="20">
        <f t="shared" si="23"/>
        <v>38553.723474911589</v>
      </c>
      <c r="K363" s="22" cm="1">
        <f t="array" ref="K363">IFERROR(EXP(LN(J363) - AVERAGE(IF(ISNUMBER(J:J), LN(J:J)))), "")</f>
        <v>0.77737042040350934</v>
      </c>
      <c r="L363" s="22">
        <f t="shared" si="20"/>
        <v>5.5725865020340548E-2</v>
      </c>
      <c r="M363" s="22" cm="1">
        <f t="array" ref="M363">IFERROR(EXP(
 (IF(C363&gt;0,LN(C363),"") - AVERAGE(IF($C$2:$C$1000&gt;0,LN($C$2:$C$1000),"")))*Assumptions!B$2 +
 (IF(F363&gt;0,LN(F363),"") - AVERAGE(IF($F$2:$F$1000&gt;0,LN($F$2:$F$1000),"")))*Assumptions!B$3 +
 (IF(E363&gt;0,LN(E363),"") - AVERAGE(IF($E$2:$E$1000&gt;0,LN($E$2:$E$1000),"")))*Assumptions!B$4
), "")</f>
        <v>1.028135921644622</v>
      </c>
      <c r="N363" s="22">
        <f t="shared" si="21"/>
        <v>-2.7707004448925949E-2</v>
      </c>
      <c r="O363" s="22">
        <f t="shared" si="22"/>
        <v>-8.3432869469266494E-2</v>
      </c>
    </row>
    <row r="364" spans="1:15" x14ac:dyDescent="0.35">
      <c r="A364" s="15" t="str">
        <v>Halton Hills Hydro Inc.</v>
      </c>
      <c r="B364" s="17">
        <v>2013</v>
      </c>
      <c r="C364" s="19">
        <v>21499</v>
      </c>
      <c r="D364" s="19">
        <v>18365</v>
      </c>
      <c r="E364" s="19">
        <v>495629720</v>
      </c>
      <c r="F364" s="19">
        <v>111279</v>
      </c>
      <c r="G364" s="19">
        <v>132.22162983787001</v>
      </c>
      <c r="H364" s="19">
        <v>4821336</v>
      </c>
      <c r="J364" s="19">
        <f t="shared" si="23"/>
        <v>36464.049081167097</v>
      </c>
      <c r="K364" s="21" cm="1">
        <f t="array" ref="K364">IFERROR(EXP(LN(J364) - AVERAGE(IF(ISNUMBER(J:J), LN(J:J)))), "")</f>
        <v>0.73523568176980347</v>
      </c>
      <c r="L364" s="21" t="str">
        <f t="shared" si="20"/>
        <v/>
      </c>
      <c r="M364" s="21" cm="1">
        <f t="array" ref="M364">IFERROR(EXP(
 (IF(C364&gt;0,LN(C364),"") - AVERAGE(IF($C$2:$C$1000&gt;0,LN($C$2:$C$1000),"")))*Assumptions!B$2 +
 (IF(F364&gt;0,LN(F364),"") - AVERAGE(IF($F$2:$F$1000&gt;0,LN($F$2:$F$1000),"")))*Assumptions!B$3 +
 (IF(E364&gt;0,LN(E364),"") - AVERAGE(IF($E$2:$E$1000&gt;0,LN($E$2:$E$1000),"")))*Assumptions!B$4
), "")</f>
        <v>1.0570207970519019</v>
      </c>
      <c r="N364" s="21" t="str">
        <f t="shared" si="21"/>
        <v/>
      </c>
      <c r="O364" s="21" t="str">
        <f t="shared" si="22"/>
        <v/>
      </c>
    </row>
    <row r="365" spans="1:15" x14ac:dyDescent="0.35">
      <c r="A365" s="16" t="str">
        <v>Hearst Power Distribution</v>
      </c>
      <c r="B365" s="18">
        <v>2023</v>
      </c>
      <c r="C365" s="20">
        <v>2678</v>
      </c>
      <c r="D365" s="20">
        <v>2787</v>
      </c>
      <c r="E365" s="20">
        <v>74071635.840000004</v>
      </c>
      <c r="F365" s="20">
        <v>15198</v>
      </c>
      <c r="G365" s="20">
        <v>152.85456962718999</v>
      </c>
      <c r="H365" s="20">
        <v>1286492.6399999999</v>
      </c>
      <c r="J365" s="20">
        <f t="shared" si="23"/>
        <v>8416.4486749577482</v>
      </c>
      <c r="K365" s="22" cm="1">
        <f t="array" ref="K365">IFERROR(EXP(LN(J365) - AVERAGE(IF(ISNUMBER(J:J), LN(J:J)))), "")</f>
        <v>0.16970340748057855</v>
      </c>
      <c r="L365" s="22">
        <f t="shared" si="20"/>
        <v>3.1936649713403042E-2</v>
      </c>
      <c r="M365" s="22" cm="1">
        <f t="array" ref="M365">IFERROR(EXP(
 (IF(C365&gt;0,LN(C365),"") - AVERAGE(IF($C$2:$C$1000&gt;0,LN($C$2:$C$1000),"")))*Assumptions!B$2 +
 (IF(F365&gt;0,LN(F365),"") - AVERAGE(IF($F$2:$F$1000&gt;0,LN($F$2:$F$1000),"")))*Assumptions!B$3 +
 (IF(E365&gt;0,LN(E365),"") - AVERAGE(IF($E$2:$E$1000&gt;0,LN($E$2:$E$1000),"")))*Assumptions!B$4
), "")</f>
        <v>0.13693369176824791</v>
      </c>
      <c r="N365" s="22">
        <f t="shared" si="21"/>
        <v>-1.4619499062074715E-2</v>
      </c>
      <c r="O365" s="22">
        <f t="shared" si="22"/>
        <v>-4.6556148775477757E-2</v>
      </c>
    </row>
    <row r="366" spans="1:15" x14ac:dyDescent="0.35">
      <c r="A366" s="15" t="str">
        <v>Hearst Power Distribution</v>
      </c>
      <c r="B366" s="17">
        <v>2022</v>
      </c>
      <c r="C366" s="19">
        <v>2720</v>
      </c>
      <c r="D366" s="19">
        <v>2787</v>
      </c>
      <c r="E366" s="19">
        <v>75311912</v>
      </c>
      <c r="F366" s="19">
        <v>15372</v>
      </c>
      <c r="G366" s="19">
        <v>147.48625763812001</v>
      </c>
      <c r="H366" s="19">
        <v>1202293.57</v>
      </c>
      <c r="J366" s="19">
        <f t="shared" si="23"/>
        <v>8151.9023484208974</v>
      </c>
      <c r="K366" s="21" cm="1">
        <f t="array" ref="K366">IFERROR(EXP(LN(J366) - AVERAGE(IF(ISNUMBER(J:J), LN(J:J)))), "")</f>
        <v>0.16436927965736123</v>
      </c>
      <c r="L366" s="21">
        <f t="shared" si="20"/>
        <v>-1.3371173855190932E-2</v>
      </c>
      <c r="M366" s="21" cm="1">
        <f t="array" ref="M366">IFERROR(EXP(
 (IF(C366&gt;0,LN(C366),"") - AVERAGE(IF($C$2:$C$1000&gt;0,LN($C$2:$C$1000),"")))*Assumptions!B$2 +
 (IF(F366&gt;0,LN(F366),"") - AVERAGE(IF($F$2:$F$1000&gt;0,LN($F$2:$F$1000),"")))*Assumptions!B$3 +
 (IF(E366&gt;0,LN(E366),"") - AVERAGE(IF($E$2:$E$1000&gt;0,LN($E$2:$E$1000),"")))*Assumptions!B$4
), "")</f>
        <v>0.13895029872106704</v>
      </c>
      <c r="N366" s="21">
        <f t="shared" si="21"/>
        <v>1.0601848516343271E-2</v>
      </c>
      <c r="O366" s="21">
        <f t="shared" si="22"/>
        <v>2.3973022371534203E-2</v>
      </c>
    </row>
    <row r="367" spans="1:15" x14ac:dyDescent="0.35">
      <c r="A367" s="16" t="str">
        <v>Hearst Power Distribution</v>
      </c>
      <c r="B367" s="18">
        <v>2021</v>
      </c>
      <c r="C367" s="20">
        <v>2715</v>
      </c>
      <c r="D367" s="20">
        <v>2817</v>
      </c>
      <c r="E367" s="20">
        <v>73589734.920000002</v>
      </c>
      <c r="F367" s="20">
        <v>14926</v>
      </c>
      <c r="G367" s="20">
        <v>141.85999892797</v>
      </c>
      <c r="H367" s="20">
        <v>1171995.51</v>
      </c>
      <c r="J367" s="20">
        <f t="shared" si="23"/>
        <v>8261.634843202597</v>
      </c>
      <c r="K367" s="22" cm="1">
        <f t="array" ref="K367">IFERROR(EXP(LN(J367) - AVERAGE(IF(ISNUMBER(J:J), LN(J:J)))), "")</f>
        <v>0.16658184923331631</v>
      </c>
      <c r="L367" s="22">
        <f t="shared" si="20"/>
        <v>3.9424138821003041E-2</v>
      </c>
      <c r="M367" s="22" cm="1">
        <f t="array" ref="M367">IFERROR(EXP(
 (IF(C367&gt;0,LN(C367),"") - AVERAGE(IF($C$2:$C$1000&gt;0,LN($C$2:$C$1000),"")))*Assumptions!B$2 +
 (IF(F367&gt;0,LN(F367),"") - AVERAGE(IF($F$2:$F$1000&gt;0,LN($F$2:$F$1000),"")))*Assumptions!B$3 +
 (IF(E367&gt;0,LN(E367),"") - AVERAGE(IF($E$2:$E$1000&gt;0,LN($E$2:$E$1000),"")))*Assumptions!B$4
), "")</f>
        <v>0.13748495012992651</v>
      </c>
      <c r="N367" s="22">
        <f t="shared" si="21"/>
        <v>1.3657516809339354E-2</v>
      </c>
      <c r="O367" s="22">
        <f t="shared" si="22"/>
        <v>-2.5766622011663687E-2</v>
      </c>
    </row>
    <row r="368" spans="1:15" x14ac:dyDescent="0.35">
      <c r="A368" s="15" t="str">
        <v>Hearst Power Distribution</v>
      </c>
      <c r="B368" s="17">
        <v>2020</v>
      </c>
      <c r="C368" s="19">
        <v>2659</v>
      </c>
      <c r="D368" s="19">
        <v>2734</v>
      </c>
      <c r="E368" s="19">
        <v>73935930.409999996</v>
      </c>
      <c r="F368" s="19">
        <v>14909</v>
      </c>
      <c r="G368" s="19">
        <v>137.20317695493</v>
      </c>
      <c r="H368" s="19">
        <v>1089703.83</v>
      </c>
      <c r="J368" s="19">
        <f t="shared" si="23"/>
        <v>7942.2638322577468</v>
      </c>
      <c r="K368" s="21" cm="1">
        <f t="array" ref="K368">IFERROR(EXP(LN(J368) - AVERAGE(IF(ISNUMBER(J:J), LN(J:J)))), "")</f>
        <v>0.16014227466915118</v>
      </c>
      <c r="L368" s="21">
        <f t="shared" si="20"/>
        <v>-5.129993710518832E-2</v>
      </c>
      <c r="M368" s="21" cm="1">
        <f t="array" ref="M368">IFERROR(EXP(
 (IF(C368&gt;0,LN(C368),"") - AVERAGE(IF($C$2:$C$1000&gt;0,LN($C$2:$C$1000),"")))*Assumptions!B$2 +
 (IF(F368&gt;0,LN(F368),"") - AVERAGE(IF($F$2:$F$1000&gt;0,LN($F$2:$F$1000),"")))*Assumptions!B$3 +
 (IF(E368&gt;0,LN(E368),"") - AVERAGE(IF($E$2:$E$1000&gt;0,LN($E$2:$E$1000),"")))*Assumptions!B$4
), "")</f>
        <v>0.13562001131756729</v>
      </c>
      <c r="N368" s="21">
        <f t="shared" si="21"/>
        <v>-2.8156236237937504E-2</v>
      </c>
      <c r="O368" s="21">
        <f t="shared" si="22"/>
        <v>2.3143700867250816E-2</v>
      </c>
    </row>
    <row r="369" spans="1:15" x14ac:dyDescent="0.35">
      <c r="A369" s="16" t="str">
        <v>Hearst Power Distribution</v>
      </c>
      <c r="B369" s="18">
        <v>2019</v>
      </c>
      <c r="C369" s="20">
        <v>2700</v>
      </c>
      <c r="D369" s="20">
        <v>2764</v>
      </c>
      <c r="E369" s="20">
        <v>77289803.75</v>
      </c>
      <c r="F369" s="20">
        <v>15777</v>
      </c>
      <c r="G369" s="20">
        <v>129.93924250200001</v>
      </c>
      <c r="H369" s="20">
        <v>1086335.3700000001</v>
      </c>
      <c r="J369" s="20">
        <f t="shared" si="23"/>
        <v>8360.3332533147513</v>
      </c>
      <c r="K369" s="22" cm="1">
        <f t="array" ref="K369">IFERROR(EXP(LN(J369) - AVERAGE(IF(ISNUMBER(J:J), LN(J:J)))), "")</f>
        <v>0.16857193521325986</v>
      </c>
      <c r="L369" s="22">
        <f t="shared" si="20"/>
        <v>-6.902063646652401E-2</v>
      </c>
      <c r="M369" s="22" cm="1">
        <f t="array" ref="M369">IFERROR(EXP(
 (IF(C369&gt;0,LN(C369),"") - AVERAGE(IF($C$2:$C$1000&gt;0,LN($C$2:$C$1000),"")))*Assumptions!B$2 +
 (IF(F369&gt;0,LN(F369),"") - AVERAGE(IF($F$2:$F$1000&gt;0,LN($F$2:$F$1000),"")))*Assumptions!B$3 +
 (IF(E369&gt;0,LN(E369),"") - AVERAGE(IF($E$2:$E$1000&gt;0,LN($E$2:$E$1000),"")))*Assumptions!B$4
), "")</f>
        <v>0.13949282649219674</v>
      </c>
      <c r="N369" s="22">
        <f t="shared" si="21"/>
        <v>-1.628751804169859E-2</v>
      </c>
      <c r="O369" s="22">
        <f t="shared" si="22"/>
        <v>5.273311842482542E-2</v>
      </c>
    </row>
    <row r="370" spans="1:15" x14ac:dyDescent="0.35">
      <c r="A370" s="15" t="str">
        <v>Hearst Power Distribution</v>
      </c>
      <c r="B370" s="17">
        <v>2018</v>
      </c>
      <c r="C370" s="19">
        <v>2697</v>
      </c>
      <c r="D370" s="19">
        <v>2763</v>
      </c>
      <c r="E370" s="19">
        <v>77821848.609999999</v>
      </c>
      <c r="F370" s="19">
        <v>16856</v>
      </c>
      <c r="G370" s="19">
        <v>126.74605058079</v>
      </c>
      <c r="H370" s="19">
        <v>1135359.26</v>
      </c>
      <c r="J370" s="19">
        <f t="shared" si="23"/>
        <v>8957.7486225206176</v>
      </c>
      <c r="K370" s="21" cm="1">
        <f t="array" ref="K370">IFERROR(EXP(LN(J370) - AVERAGE(IF(ISNUMBER(J:J), LN(J:J)))), "")</f>
        <v>0.18061780250847184</v>
      </c>
      <c r="L370" s="21">
        <f t="shared" si="20"/>
        <v>9.3326771541093478E-3</v>
      </c>
      <c r="M370" s="21" cm="1">
        <f t="array" ref="M370">IFERROR(EXP(
 (IF(C370&gt;0,LN(C370),"") - AVERAGE(IF($C$2:$C$1000&gt;0,LN($C$2:$C$1000),"")))*Assumptions!B$2 +
 (IF(F370&gt;0,LN(F370),"") - AVERAGE(IF($F$2:$F$1000&gt;0,LN($F$2:$F$1000),"")))*Assumptions!B$3 +
 (IF(E370&gt;0,LN(E370),"") - AVERAGE(IF($E$2:$E$1000&gt;0,LN($E$2:$E$1000),"")))*Assumptions!B$4
), "")</f>
        <v>0.14178342183907203</v>
      </c>
      <c r="N370" s="21">
        <f t="shared" si="21"/>
        <v>2.3140230186027955E-2</v>
      </c>
      <c r="O370" s="21">
        <f t="shared" si="22"/>
        <v>1.3807553031918607E-2</v>
      </c>
    </row>
    <row r="371" spans="1:15" x14ac:dyDescent="0.35">
      <c r="A371" s="16" t="str">
        <v>Hearst Power Distribution</v>
      </c>
      <c r="B371" s="18">
        <v>2017</v>
      </c>
      <c r="C371" s="20">
        <v>2697</v>
      </c>
      <c r="D371" s="20">
        <v>2772</v>
      </c>
      <c r="E371" s="20">
        <v>76802531</v>
      </c>
      <c r="F371" s="20">
        <v>15428</v>
      </c>
      <c r="G371" s="20">
        <v>123.62280177899</v>
      </c>
      <c r="H371" s="20">
        <v>1097095.22</v>
      </c>
      <c r="J371" s="20">
        <f t="shared" si="23"/>
        <v>8874.5377407103388</v>
      </c>
      <c r="K371" s="22" cm="1">
        <f t="array" ref="K371">IFERROR(EXP(LN(J371) - AVERAGE(IF(ISNUMBER(J:J), LN(J:J)))), "")</f>
        <v>0.17893999625930129</v>
      </c>
      <c r="L371" s="22" t="str">
        <f t="shared" si="20"/>
        <v/>
      </c>
      <c r="M371" s="22" cm="1">
        <f t="array" ref="M371">IFERROR(EXP(
 (IF(C371&gt;0,LN(C371),"") - AVERAGE(IF($C$2:$C$1000&gt;0,LN($C$2:$C$1000),"")))*Assumptions!B$2 +
 (IF(F371&gt;0,LN(F371),"") - AVERAGE(IF($F$2:$F$1000&gt;0,LN($F$2:$F$1000),"")))*Assumptions!B$3 +
 (IF(E371&gt;0,LN(E371),"") - AVERAGE(IF($E$2:$E$1000&gt;0,LN($E$2:$E$1000),"")))*Assumptions!B$4
), "")</f>
        <v>0.13854019010546917</v>
      </c>
      <c r="N371" s="22" t="str">
        <f t="shared" si="21"/>
        <v/>
      </c>
      <c r="O371" s="22" t="str">
        <f t="shared" si="22"/>
        <v/>
      </c>
    </row>
    <row r="372" spans="1:15" x14ac:dyDescent="0.35">
      <c r="A372" s="15" t="str">
        <v>Hearst Power Distribution</v>
      </c>
      <c r="B372" s="17">
        <v>2016</v>
      </c>
      <c r="C372" s="19">
        <v>0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J372" s="19" t="str">
        <f t="shared" si="23"/>
        <v/>
      </c>
      <c r="K372" s="21" t="str" cm="1">
        <f t="array" ref="K372">IFERROR(EXP(LN(J372) - AVERAGE(IF(ISNUMBER(J:J), LN(J:J)))), "")</f>
        <v/>
      </c>
      <c r="L372" s="21" t="str">
        <f t="shared" si="20"/>
        <v/>
      </c>
      <c r="M372" s="21" t="str" cm="1">
        <f t="array" ref="M372">IFERROR(EXP(
 (IF(C372&gt;0,LN(C372),"") - AVERAGE(IF($C$2:$C$1000&gt;0,LN($C$2:$C$1000),"")))*Assumptions!B$2 +
 (IF(F372&gt;0,LN(F372),"") - AVERAGE(IF($F$2:$F$1000&gt;0,LN($F$2:$F$1000),"")))*Assumptions!B$3 +
 (IF(E372&gt;0,LN(E372),"") - AVERAGE(IF($E$2:$E$1000&gt;0,LN($E$2:$E$1000),"")))*Assumptions!B$4
), "")</f>
        <v/>
      </c>
      <c r="N372" s="21" t="str">
        <f t="shared" si="21"/>
        <v/>
      </c>
      <c r="O372" s="21" t="str">
        <f t="shared" si="22"/>
        <v/>
      </c>
    </row>
    <row r="373" spans="1:15" x14ac:dyDescent="0.35">
      <c r="A373" s="16" t="str">
        <v>Hearst Power Distribution</v>
      </c>
      <c r="B373" s="18">
        <v>2015</v>
      </c>
      <c r="C373" s="20">
        <v>0</v>
      </c>
      <c r="D373" s="20">
        <v>0</v>
      </c>
      <c r="E373" s="20">
        <v>0</v>
      </c>
      <c r="F373" s="20">
        <v>0</v>
      </c>
      <c r="G373" s="20">
        <v>0</v>
      </c>
      <c r="H373" s="20">
        <v>0</v>
      </c>
      <c r="J373" s="20" t="str">
        <f t="shared" si="23"/>
        <v/>
      </c>
      <c r="K373" s="22" t="str" cm="1">
        <f t="array" ref="K373">IFERROR(EXP(LN(J373) - AVERAGE(IF(ISNUMBER(J:J), LN(J:J)))), "")</f>
        <v/>
      </c>
      <c r="L373" s="22" t="str">
        <f t="shared" si="20"/>
        <v/>
      </c>
      <c r="M373" s="22" t="str" cm="1">
        <f t="array" ref="M373">IFERROR(EXP(
 (IF(C373&gt;0,LN(C373),"") - AVERAGE(IF($C$2:$C$1000&gt;0,LN($C$2:$C$1000),"")))*Assumptions!B$2 +
 (IF(F373&gt;0,LN(F373),"") - AVERAGE(IF($F$2:$F$1000&gt;0,LN($F$2:$F$1000),"")))*Assumptions!B$3 +
 (IF(E373&gt;0,LN(E373),"") - AVERAGE(IF($E$2:$E$1000&gt;0,LN($E$2:$E$1000),"")))*Assumptions!B$4
), "")</f>
        <v/>
      </c>
      <c r="N373" s="22" t="str">
        <f t="shared" si="21"/>
        <v/>
      </c>
      <c r="O373" s="22" t="str">
        <f t="shared" si="22"/>
        <v/>
      </c>
    </row>
    <row r="374" spans="1:15" x14ac:dyDescent="0.35">
      <c r="A374" s="15" t="str">
        <v>Hearst Power Distribution</v>
      </c>
      <c r="B374" s="17">
        <v>2014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J374" s="19" t="str">
        <f t="shared" si="23"/>
        <v/>
      </c>
      <c r="K374" s="21" t="str" cm="1">
        <f t="array" ref="K374">IFERROR(EXP(LN(J374) - AVERAGE(IF(ISNUMBER(J:J), LN(J:J)))), "")</f>
        <v/>
      </c>
      <c r="L374" s="21" t="str">
        <f t="shared" si="20"/>
        <v/>
      </c>
      <c r="M374" s="21" t="str" cm="1">
        <f t="array" ref="M374">IFERROR(EXP(
 (IF(C374&gt;0,LN(C374),"") - AVERAGE(IF($C$2:$C$1000&gt;0,LN($C$2:$C$1000),"")))*Assumptions!B$2 +
 (IF(F374&gt;0,LN(F374),"") - AVERAGE(IF($F$2:$F$1000&gt;0,LN($F$2:$F$1000),"")))*Assumptions!B$3 +
 (IF(E374&gt;0,LN(E374),"") - AVERAGE(IF($E$2:$E$1000&gt;0,LN($E$2:$E$1000),"")))*Assumptions!B$4
), "")</f>
        <v/>
      </c>
      <c r="N374" s="21" t="str">
        <f t="shared" si="21"/>
        <v/>
      </c>
      <c r="O374" s="21" t="str">
        <f t="shared" si="22"/>
        <v/>
      </c>
    </row>
    <row r="375" spans="1:15" x14ac:dyDescent="0.35">
      <c r="A375" s="16" t="str">
        <v>Hearst Power Distribution</v>
      </c>
      <c r="B375" s="18">
        <v>2013</v>
      </c>
      <c r="C375" s="20">
        <v>0</v>
      </c>
      <c r="D375" s="20">
        <v>0</v>
      </c>
      <c r="E375" s="20">
        <v>0</v>
      </c>
      <c r="F375" s="20">
        <v>0</v>
      </c>
      <c r="G375" s="20">
        <v>0</v>
      </c>
      <c r="H375" s="20">
        <v>0</v>
      </c>
      <c r="J375" s="20" t="str">
        <f t="shared" si="23"/>
        <v/>
      </c>
      <c r="K375" s="22" t="str" cm="1">
        <f t="array" ref="K375">IFERROR(EXP(LN(J375) - AVERAGE(IF(ISNUMBER(J:J), LN(J:J)))), "")</f>
        <v/>
      </c>
      <c r="L375" s="22" t="str">
        <f t="shared" si="20"/>
        <v/>
      </c>
      <c r="M375" s="22" t="str" cm="1">
        <f t="array" ref="M375">IFERROR(EXP(
 (IF(C375&gt;0,LN(C375),"") - AVERAGE(IF($C$2:$C$1000&gt;0,LN($C$2:$C$1000),"")))*Assumptions!B$2 +
 (IF(F375&gt;0,LN(F375),"") - AVERAGE(IF($F$2:$F$1000&gt;0,LN($F$2:$F$1000),"")))*Assumptions!B$3 +
 (IF(E375&gt;0,LN(E375),"") - AVERAGE(IF($E$2:$E$1000&gt;0,LN($E$2:$E$1000),"")))*Assumptions!B$4
), "")</f>
        <v/>
      </c>
      <c r="N375" s="22" t="str">
        <f t="shared" si="21"/>
        <v/>
      </c>
      <c r="O375" s="22" t="str">
        <f t="shared" si="22"/>
        <v/>
      </c>
    </row>
    <row r="376" spans="1:15" x14ac:dyDescent="0.35">
      <c r="A376" s="15" t="str">
        <v>Hearst Power Distribution Company Limited</v>
      </c>
      <c r="B376" s="17">
        <v>2023</v>
      </c>
      <c r="C376" s="19">
        <v>0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J376" s="19" t="str">
        <f t="shared" si="23"/>
        <v/>
      </c>
      <c r="K376" s="21" t="str" cm="1">
        <f t="array" ref="K376">IFERROR(EXP(LN(J376) - AVERAGE(IF(ISNUMBER(J:J), LN(J:J)))), "")</f>
        <v/>
      </c>
      <c r="L376" s="21" t="str">
        <f t="shared" si="20"/>
        <v/>
      </c>
      <c r="M376" s="21" t="str" cm="1">
        <f t="array" ref="M376">IFERROR(EXP(
 (IF(C376&gt;0,LN(C376),"") - AVERAGE(IF($C$2:$C$1000&gt;0,LN($C$2:$C$1000),"")))*Assumptions!B$2 +
 (IF(F376&gt;0,LN(F376),"") - AVERAGE(IF($F$2:$F$1000&gt;0,LN($F$2:$F$1000),"")))*Assumptions!B$3 +
 (IF(E376&gt;0,LN(E376),"") - AVERAGE(IF($E$2:$E$1000&gt;0,LN($E$2:$E$1000),"")))*Assumptions!B$4
), "")</f>
        <v/>
      </c>
      <c r="N376" s="21" t="str">
        <f t="shared" si="21"/>
        <v/>
      </c>
      <c r="O376" s="21" t="str">
        <f t="shared" si="22"/>
        <v/>
      </c>
    </row>
    <row r="377" spans="1:15" x14ac:dyDescent="0.35">
      <c r="A377" s="15" t="str">
        <v>Hearst Power Distribution Company Limited</v>
      </c>
      <c r="B377" s="17">
        <v>2022</v>
      </c>
      <c r="C377" s="19">
        <v>0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J377" s="19" t="str">
        <f t="shared" si="23"/>
        <v/>
      </c>
      <c r="K377" s="21" t="str" cm="1">
        <f t="array" ref="K377">IFERROR(EXP(LN(J377) - AVERAGE(IF(ISNUMBER(J:J), LN(J:J)))), "")</f>
        <v/>
      </c>
      <c r="L377" s="21" t="str">
        <f t="shared" si="20"/>
        <v/>
      </c>
      <c r="M377" s="21" t="str" cm="1">
        <f t="array" ref="M377">IFERROR(EXP(
 (IF(C377&gt;0,LN(C377),"") - AVERAGE(IF($C$2:$C$1000&gt;0,LN($C$2:$C$1000),"")))*Assumptions!B$2 +
 (IF(F377&gt;0,LN(F377),"") - AVERAGE(IF($F$2:$F$1000&gt;0,LN($F$2:$F$1000),"")))*Assumptions!B$3 +
 (IF(E377&gt;0,LN(E377),"") - AVERAGE(IF($E$2:$E$1000&gt;0,LN($E$2:$E$1000),"")))*Assumptions!B$4
), "")</f>
        <v/>
      </c>
      <c r="N377" s="21" t="str">
        <f t="shared" si="21"/>
        <v/>
      </c>
      <c r="O377" s="21" t="str">
        <f t="shared" si="22"/>
        <v/>
      </c>
    </row>
    <row r="378" spans="1:15" x14ac:dyDescent="0.35">
      <c r="A378" s="16" t="str">
        <v>Hearst Power Distribution Company Limited</v>
      </c>
      <c r="B378" s="18">
        <v>2021</v>
      </c>
      <c r="C378" s="20">
        <v>0</v>
      </c>
      <c r="D378" s="20">
        <v>0</v>
      </c>
      <c r="E378" s="20">
        <v>0</v>
      </c>
      <c r="F378" s="20">
        <v>0</v>
      </c>
      <c r="G378" s="20">
        <v>0</v>
      </c>
      <c r="H378" s="20">
        <v>0</v>
      </c>
      <c r="J378" s="20" t="str">
        <f t="shared" si="23"/>
        <v/>
      </c>
      <c r="K378" s="22" t="str" cm="1">
        <f t="array" ref="K378">IFERROR(EXP(LN(J378) - AVERAGE(IF(ISNUMBER(J:J), LN(J:J)))), "")</f>
        <v/>
      </c>
      <c r="L378" s="22" t="str">
        <f t="shared" si="20"/>
        <v/>
      </c>
      <c r="M378" s="22" t="str" cm="1">
        <f t="array" ref="M378">IFERROR(EXP(
 (IF(C378&gt;0,LN(C378),"") - AVERAGE(IF($C$2:$C$1000&gt;0,LN($C$2:$C$1000),"")))*Assumptions!B$2 +
 (IF(F378&gt;0,LN(F378),"") - AVERAGE(IF($F$2:$F$1000&gt;0,LN($F$2:$F$1000),"")))*Assumptions!B$3 +
 (IF(E378&gt;0,LN(E378),"") - AVERAGE(IF($E$2:$E$1000&gt;0,LN($E$2:$E$1000),"")))*Assumptions!B$4
), "")</f>
        <v/>
      </c>
      <c r="N378" s="22" t="str">
        <f t="shared" si="21"/>
        <v/>
      </c>
      <c r="O378" s="22" t="str">
        <f t="shared" si="22"/>
        <v/>
      </c>
    </row>
    <row r="379" spans="1:15" x14ac:dyDescent="0.35">
      <c r="A379" s="15" t="str">
        <v>Hearst Power Distribution Company Limited</v>
      </c>
      <c r="B379" s="17">
        <v>2020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J379" s="19" t="str">
        <f t="shared" si="23"/>
        <v/>
      </c>
      <c r="K379" s="21" t="str" cm="1">
        <f t="array" ref="K379">IFERROR(EXP(LN(J379) - AVERAGE(IF(ISNUMBER(J:J), LN(J:J)))), "")</f>
        <v/>
      </c>
      <c r="L379" s="21" t="str">
        <f t="shared" si="20"/>
        <v/>
      </c>
      <c r="M379" s="21" t="str" cm="1">
        <f t="array" ref="M379">IFERROR(EXP(
 (IF(C379&gt;0,LN(C379),"") - AVERAGE(IF($C$2:$C$1000&gt;0,LN($C$2:$C$1000),"")))*Assumptions!B$2 +
 (IF(F379&gt;0,LN(F379),"") - AVERAGE(IF($F$2:$F$1000&gt;0,LN($F$2:$F$1000),"")))*Assumptions!B$3 +
 (IF(E379&gt;0,LN(E379),"") - AVERAGE(IF($E$2:$E$1000&gt;0,LN($E$2:$E$1000),"")))*Assumptions!B$4
), "")</f>
        <v/>
      </c>
      <c r="N379" s="21" t="str">
        <f t="shared" si="21"/>
        <v/>
      </c>
      <c r="O379" s="21" t="str">
        <f t="shared" si="22"/>
        <v/>
      </c>
    </row>
    <row r="380" spans="1:15" x14ac:dyDescent="0.35">
      <c r="A380" s="16" t="str">
        <v>Hearst Power Distribution Company Limited</v>
      </c>
      <c r="B380" s="18">
        <v>2019</v>
      </c>
      <c r="C380" s="20">
        <v>0</v>
      </c>
      <c r="D380" s="20">
        <v>0</v>
      </c>
      <c r="E380" s="20">
        <v>0</v>
      </c>
      <c r="F380" s="20">
        <v>0</v>
      </c>
      <c r="G380" s="20">
        <v>0</v>
      </c>
      <c r="H380" s="20">
        <v>0</v>
      </c>
      <c r="J380" s="20" t="str">
        <f t="shared" si="23"/>
        <v/>
      </c>
      <c r="K380" s="22" t="str" cm="1">
        <f t="array" ref="K380">IFERROR(EXP(LN(J380) - AVERAGE(IF(ISNUMBER(J:J), LN(J:J)))), "")</f>
        <v/>
      </c>
      <c r="L380" s="22" t="str">
        <f t="shared" si="20"/>
        <v/>
      </c>
      <c r="M380" s="22" t="str" cm="1">
        <f t="array" ref="M380">IFERROR(EXP(
 (IF(C380&gt;0,LN(C380),"") - AVERAGE(IF($C$2:$C$1000&gt;0,LN($C$2:$C$1000),"")))*Assumptions!B$2 +
 (IF(F380&gt;0,LN(F380),"") - AVERAGE(IF($F$2:$F$1000&gt;0,LN($F$2:$F$1000),"")))*Assumptions!B$3 +
 (IF(E380&gt;0,LN(E380),"") - AVERAGE(IF($E$2:$E$1000&gt;0,LN($E$2:$E$1000),"")))*Assumptions!B$4
), "")</f>
        <v/>
      </c>
      <c r="N380" s="22" t="str">
        <f t="shared" si="21"/>
        <v/>
      </c>
      <c r="O380" s="22" t="str">
        <f t="shared" si="22"/>
        <v/>
      </c>
    </row>
    <row r="381" spans="1:15" x14ac:dyDescent="0.35">
      <c r="A381" s="15" t="str">
        <v>Hearst Power Distribution Company Limited</v>
      </c>
      <c r="B381" s="17">
        <v>2018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J381" s="19" t="str">
        <f t="shared" si="23"/>
        <v/>
      </c>
      <c r="K381" s="21" t="str" cm="1">
        <f t="array" ref="K381">IFERROR(EXP(LN(J381) - AVERAGE(IF(ISNUMBER(J:J), LN(J:J)))), "")</f>
        <v/>
      </c>
      <c r="L381" s="21" t="str">
        <f t="shared" si="20"/>
        <v/>
      </c>
      <c r="M381" s="21" t="str" cm="1">
        <f t="array" ref="M381">IFERROR(EXP(
 (IF(C381&gt;0,LN(C381),"") - AVERAGE(IF($C$2:$C$1000&gt;0,LN($C$2:$C$1000),"")))*Assumptions!B$2 +
 (IF(F381&gt;0,LN(F381),"") - AVERAGE(IF($F$2:$F$1000&gt;0,LN($F$2:$F$1000),"")))*Assumptions!B$3 +
 (IF(E381&gt;0,LN(E381),"") - AVERAGE(IF($E$2:$E$1000&gt;0,LN($E$2:$E$1000),"")))*Assumptions!B$4
), "")</f>
        <v/>
      </c>
      <c r="N381" s="21" t="str">
        <f t="shared" si="21"/>
        <v/>
      </c>
      <c r="O381" s="21" t="str">
        <f t="shared" si="22"/>
        <v/>
      </c>
    </row>
    <row r="382" spans="1:15" x14ac:dyDescent="0.35">
      <c r="A382" s="16" t="str">
        <v>Hearst Power Distribution Company Limited</v>
      </c>
      <c r="B382" s="18">
        <v>2017</v>
      </c>
      <c r="C382" s="20">
        <v>0</v>
      </c>
      <c r="D382" s="20">
        <v>0</v>
      </c>
      <c r="E382" s="20">
        <v>0</v>
      </c>
      <c r="F382" s="20">
        <v>0</v>
      </c>
      <c r="G382" s="20">
        <v>0</v>
      </c>
      <c r="H382" s="20">
        <v>0</v>
      </c>
      <c r="J382" s="20" t="str">
        <f t="shared" si="23"/>
        <v/>
      </c>
      <c r="K382" s="22" t="str" cm="1">
        <f t="array" ref="K382">IFERROR(EXP(LN(J382) - AVERAGE(IF(ISNUMBER(J:J), LN(J:J)))), "")</f>
        <v/>
      </c>
      <c r="L382" s="22" t="str">
        <f t="shared" si="20"/>
        <v/>
      </c>
      <c r="M382" s="22" t="str" cm="1">
        <f t="array" ref="M382">IFERROR(EXP(
 (IF(C382&gt;0,LN(C382),"") - AVERAGE(IF($C$2:$C$1000&gt;0,LN($C$2:$C$1000),"")))*Assumptions!B$2 +
 (IF(F382&gt;0,LN(F382),"") - AVERAGE(IF($F$2:$F$1000&gt;0,LN($F$2:$F$1000),"")))*Assumptions!B$3 +
 (IF(E382&gt;0,LN(E382),"") - AVERAGE(IF($E$2:$E$1000&gt;0,LN($E$2:$E$1000),"")))*Assumptions!B$4
), "")</f>
        <v/>
      </c>
      <c r="N382" s="22" t="str">
        <f t="shared" si="21"/>
        <v/>
      </c>
      <c r="O382" s="22" t="str">
        <f t="shared" si="22"/>
        <v/>
      </c>
    </row>
    <row r="383" spans="1:15" x14ac:dyDescent="0.35">
      <c r="A383" s="15" t="str">
        <v>Hearst Power Distribution Company Limited</v>
      </c>
      <c r="B383" s="17">
        <v>2016</v>
      </c>
      <c r="C383" s="19">
        <v>2704</v>
      </c>
      <c r="D383" s="19">
        <v>2757</v>
      </c>
      <c r="E383" s="19">
        <v>78856294</v>
      </c>
      <c r="F383" s="19">
        <v>16159</v>
      </c>
      <c r="G383" s="19">
        <v>121.48225782618999</v>
      </c>
      <c r="H383" s="19">
        <v>1052200.6399999999</v>
      </c>
      <c r="J383" s="19">
        <f t="shared" si="23"/>
        <v>8661.3523557113131</v>
      </c>
      <c r="K383" s="21" cm="1">
        <f t="array" ref="K383">IFERROR(EXP(LN(J383) - AVERAGE(IF(ISNUMBER(J:J), LN(J:J)))), "")</f>
        <v>0.1746414746789299</v>
      </c>
      <c r="L383" s="21">
        <f t="shared" si="20"/>
        <v>-0.15842065515774628</v>
      </c>
      <c r="M383" s="21" cm="1">
        <f t="array" ref="M383">IFERROR(EXP(
 (IF(C383&gt;0,LN(C383),"") - AVERAGE(IF($C$2:$C$1000&gt;0,LN($C$2:$C$1000),"")))*Assumptions!B$2 +
 (IF(F383&gt;0,LN(F383),"") - AVERAGE(IF($F$2:$F$1000&gt;0,LN($F$2:$F$1000),"")))*Assumptions!B$3 +
 (IF(E383&gt;0,LN(E383),"") - AVERAGE(IF($E$2:$E$1000&gt;0,LN($E$2:$E$1000),"")))*Assumptions!B$4
), "")</f>
        <v>0.14071438515400728</v>
      </c>
      <c r="N383" s="21">
        <f t="shared" si="21"/>
        <v>4.1773074934181587E-4</v>
      </c>
      <c r="O383" s="21">
        <f t="shared" si="22"/>
        <v>0.1588383859070881</v>
      </c>
    </row>
    <row r="384" spans="1:15" x14ac:dyDescent="0.35">
      <c r="A384" s="16" t="str">
        <v>Hearst Power Distribution Company Limited</v>
      </c>
      <c r="B384" s="18">
        <v>2015</v>
      </c>
      <c r="C384" s="20">
        <v>2703</v>
      </c>
      <c r="D384" s="20">
        <v>2780</v>
      </c>
      <c r="E384" s="20">
        <v>75457447.530000001</v>
      </c>
      <c r="F384" s="20">
        <v>16408</v>
      </c>
      <c r="G384" s="20">
        <v>120.11759319868</v>
      </c>
      <c r="H384" s="20">
        <v>1218971.48</v>
      </c>
      <c r="J384" s="20">
        <f t="shared" si="23"/>
        <v>10148.151053807458</v>
      </c>
      <c r="K384" s="22" cm="1">
        <f t="array" ref="K384">IFERROR(EXP(LN(J384) - AVERAGE(IF(ISNUMBER(J:J), LN(J:J)))), "")</f>
        <v>0.20462024779915805</v>
      </c>
      <c r="L384" s="22">
        <f t="shared" si="20"/>
        <v>0.20650397267329978</v>
      </c>
      <c r="M384" s="22" cm="1">
        <f t="array" ref="M384">IFERROR(EXP(
 (IF(C384&gt;0,LN(C384),"") - AVERAGE(IF($C$2:$C$1000&gt;0,LN($C$2:$C$1000),"")))*Assumptions!B$2 +
 (IF(F384&gt;0,LN(F384),"") - AVERAGE(IF($F$2:$F$1000&gt;0,LN($F$2:$F$1000),"")))*Assumptions!B$3 +
 (IF(E384&gt;0,LN(E384),"") - AVERAGE(IF($E$2:$E$1000&gt;0,LN($E$2:$E$1000),"")))*Assumptions!B$4
), "")</f>
        <v>0.14065561670400262</v>
      </c>
      <c r="N384" s="22">
        <f t="shared" si="21"/>
        <v>-2.3997980313217315E-2</v>
      </c>
      <c r="O384" s="22">
        <f t="shared" si="22"/>
        <v>-0.2305019529865171</v>
      </c>
    </row>
    <row r="385" spans="1:15" x14ac:dyDescent="0.35">
      <c r="A385" s="15" t="str">
        <v>Hearst Power Distribution Company Limited</v>
      </c>
      <c r="B385" s="17">
        <v>2014</v>
      </c>
      <c r="C385" s="19">
        <v>2718</v>
      </c>
      <c r="D385" s="19">
        <v>2797</v>
      </c>
      <c r="E385" s="19">
        <v>81151498.319999993</v>
      </c>
      <c r="F385" s="19">
        <v>17346</v>
      </c>
      <c r="G385" s="19">
        <v>117.40162936103</v>
      </c>
      <c r="H385" s="19">
        <v>969119.9</v>
      </c>
      <c r="J385" s="19">
        <f t="shared" si="23"/>
        <v>8254.7397789496717</v>
      </c>
      <c r="K385" s="21" cm="1">
        <f t="array" ref="K385">IFERROR(EXP(LN(J385) - AVERAGE(IF(ISNUMBER(J:J), LN(J:J)))), "")</f>
        <v>0.16644282196139795</v>
      </c>
      <c r="L385" s="21">
        <f t="shared" si="20"/>
        <v>0.13381831995805626</v>
      </c>
      <c r="M385" s="21" cm="1">
        <f t="array" ref="M385">IFERROR(EXP(
 (IF(C385&gt;0,LN(C385),"") - AVERAGE(IF($C$2:$C$1000&gt;0,LN($C$2:$C$1000),"")))*Assumptions!B$2 +
 (IF(F385&gt;0,LN(F385),"") - AVERAGE(IF($F$2:$F$1000&gt;0,LN($F$2:$F$1000),"")))*Assumptions!B$3 +
 (IF(E385&gt;0,LN(E385),"") - AVERAGE(IF($E$2:$E$1000&gt;0,LN($E$2:$E$1000),"")))*Assumptions!B$4
), "")</f>
        <v>0.1440718953664476</v>
      </c>
      <c r="N385" s="21">
        <f t="shared" si="21"/>
        <v>-1.8973286041695125E-2</v>
      </c>
      <c r="O385" s="21">
        <f t="shared" si="22"/>
        <v>-0.15279160599975139</v>
      </c>
    </row>
    <row r="386" spans="1:15" x14ac:dyDescent="0.35">
      <c r="A386" s="16" t="str">
        <v>Hearst Power Distribution Company Limited</v>
      </c>
      <c r="B386" s="18">
        <v>2013</v>
      </c>
      <c r="C386" s="20">
        <v>2787</v>
      </c>
      <c r="D386" s="20">
        <v>2755</v>
      </c>
      <c r="E386" s="20">
        <v>80796036</v>
      </c>
      <c r="F386" s="20">
        <v>17541</v>
      </c>
      <c r="G386" s="20">
        <v>115.05462629442</v>
      </c>
      <c r="H386" s="20">
        <v>830789.34</v>
      </c>
      <c r="J386" s="20">
        <f t="shared" si="23"/>
        <v>7220.8251572087556</v>
      </c>
      <c r="K386" s="22" cm="1">
        <f t="array" ref="K386">IFERROR(EXP(LN(J386) - AVERAGE(IF(ISNUMBER(J:J), LN(J:J)))), "")</f>
        <v>0.1455956878399145</v>
      </c>
      <c r="L386" s="22" t="str">
        <f t="shared" ref="L386:L449" si="24">IFERROR(IF(A387=A386, LN(K386) - LN(K387), NA()), "")</f>
        <v/>
      </c>
      <c r="M386" s="22" cm="1">
        <f t="array" ref="M386">IFERROR(EXP(
 (IF(C386&gt;0,LN(C386),"") - AVERAGE(IF($C$2:$C$1000&gt;0,LN($C$2:$C$1000),"")))*Assumptions!B$2 +
 (IF(F386&gt;0,LN(F386),"") - AVERAGE(IF($F$2:$F$1000&gt;0,LN($F$2:$F$1000),"")))*Assumptions!B$3 +
 (IF(E386&gt;0,LN(E386),"") - AVERAGE(IF($E$2:$E$1000&gt;0,LN($E$2:$E$1000),"")))*Assumptions!B$4
), "")</f>
        <v>0.14683150933579997</v>
      </c>
      <c r="N386" s="22" t="str">
        <f t="shared" ref="N386:N449" si="25">IFERROR(IF(A387=A386, LN(M386) - LN(M387), ""), "")</f>
        <v/>
      </c>
      <c r="O386" s="22" t="str">
        <f t="shared" ref="O386:O449" si="26">IFERROR(N386-L386, "")</f>
        <v/>
      </c>
    </row>
    <row r="387" spans="1:15" x14ac:dyDescent="0.35">
      <c r="A387" s="15" t="str">
        <v>Horizon Utilities Corporation</v>
      </c>
      <c r="B387" s="17">
        <v>2023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J387" s="19" t="str">
        <f t="shared" ref="J387:J450" si="27">IFERROR(IF(H387/G387 = 0, "", H387/G387), "")</f>
        <v/>
      </c>
      <c r="K387" s="21" t="str" cm="1">
        <f t="array" ref="K387">IFERROR(EXP(LN(J387) - AVERAGE(IF(ISNUMBER(J:J), LN(J:J)))), "")</f>
        <v/>
      </c>
      <c r="L387" s="21" t="str">
        <f t="shared" si="24"/>
        <v/>
      </c>
      <c r="M387" s="21" t="str" cm="1">
        <f t="array" ref="M387">IFERROR(EXP(
 (IF(C387&gt;0,LN(C387),"") - AVERAGE(IF($C$2:$C$1000&gt;0,LN($C$2:$C$1000),"")))*Assumptions!B$2 +
 (IF(F387&gt;0,LN(F387),"") - AVERAGE(IF($F$2:$F$1000&gt;0,LN($F$2:$F$1000),"")))*Assumptions!B$3 +
 (IF(E387&gt;0,LN(E387),"") - AVERAGE(IF($E$2:$E$1000&gt;0,LN($E$2:$E$1000),"")))*Assumptions!B$4
), "")</f>
        <v/>
      </c>
      <c r="N387" s="21" t="str">
        <f t="shared" si="25"/>
        <v/>
      </c>
      <c r="O387" s="21" t="str">
        <f t="shared" si="26"/>
        <v/>
      </c>
    </row>
    <row r="388" spans="1:15" x14ac:dyDescent="0.35">
      <c r="A388" s="16" t="str">
        <v>Horizon Utilities Corporation</v>
      </c>
      <c r="B388" s="18">
        <v>2022</v>
      </c>
      <c r="C388" s="20">
        <v>0</v>
      </c>
      <c r="D388" s="20">
        <v>0</v>
      </c>
      <c r="E388" s="20">
        <v>0</v>
      </c>
      <c r="F388" s="20">
        <v>0</v>
      </c>
      <c r="G388" s="20">
        <v>0</v>
      </c>
      <c r="H388" s="20">
        <v>0</v>
      </c>
      <c r="J388" s="20" t="str">
        <f t="shared" si="27"/>
        <v/>
      </c>
      <c r="K388" s="22" t="str" cm="1">
        <f t="array" ref="K388">IFERROR(EXP(LN(J388) - AVERAGE(IF(ISNUMBER(J:J), LN(J:J)))), "")</f>
        <v/>
      </c>
      <c r="L388" s="22" t="str">
        <f t="shared" si="24"/>
        <v/>
      </c>
      <c r="M388" s="22" t="str" cm="1">
        <f t="array" ref="M388">IFERROR(EXP(
 (IF(C388&gt;0,LN(C388),"") - AVERAGE(IF($C$2:$C$1000&gt;0,LN($C$2:$C$1000),"")))*Assumptions!B$2 +
 (IF(F388&gt;0,LN(F388),"") - AVERAGE(IF($F$2:$F$1000&gt;0,LN($F$2:$F$1000),"")))*Assumptions!B$3 +
 (IF(E388&gt;0,LN(E388),"") - AVERAGE(IF($E$2:$E$1000&gt;0,LN($E$2:$E$1000),"")))*Assumptions!B$4
), "")</f>
        <v/>
      </c>
      <c r="N388" s="22" t="str">
        <f t="shared" si="25"/>
        <v/>
      </c>
      <c r="O388" s="22" t="str">
        <f t="shared" si="26"/>
        <v/>
      </c>
    </row>
    <row r="389" spans="1:15" x14ac:dyDescent="0.35">
      <c r="A389" s="15" t="str">
        <v>Horizon Utilities Corporation</v>
      </c>
      <c r="B389" s="17">
        <v>2021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J389" s="19" t="str">
        <f t="shared" si="27"/>
        <v/>
      </c>
      <c r="K389" s="21" t="str" cm="1">
        <f t="array" ref="K389">IFERROR(EXP(LN(J389) - AVERAGE(IF(ISNUMBER(J:J), LN(J:J)))), "")</f>
        <v/>
      </c>
      <c r="L389" s="21" t="str">
        <f t="shared" si="24"/>
        <v/>
      </c>
      <c r="M389" s="21" t="str" cm="1">
        <f t="array" ref="M389">IFERROR(EXP(
 (IF(C389&gt;0,LN(C389),"") - AVERAGE(IF($C$2:$C$1000&gt;0,LN($C$2:$C$1000),"")))*Assumptions!B$2 +
 (IF(F389&gt;0,LN(F389),"") - AVERAGE(IF($F$2:$F$1000&gt;0,LN($F$2:$F$1000),"")))*Assumptions!B$3 +
 (IF(E389&gt;0,LN(E389),"") - AVERAGE(IF($E$2:$E$1000&gt;0,LN($E$2:$E$1000),"")))*Assumptions!B$4
), "")</f>
        <v/>
      </c>
      <c r="N389" s="21" t="str">
        <f t="shared" si="25"/>
        <v/>
      </c>
      <c r="O389" s="21" t="str">
        <f t="shared" si="26"/>
        <v/>
      </c>
    </row>
    <row r="390" spans="1:15" x14ac:dyDescent="0.35">
      <c r="A390" s="16" t="str">
        <v>Horizon Utilities Corporation</v>
      </c>
      <c r="B390" s="18">
        <v>2020</v>
      </c>
      <c r="C390" s="20">
        <v>0</v>
      </c>
      <c r="D390" s="20">
        <v>234464</v>
      </c>
      <c r="E390" s="20">
        <v>0</v>
      </c>
      <c r="F390" s="20">
        <v>0</v>
      </c>
      <c r="G390" s="20">
        <v>0</v>
      </c>
      <c r="H390" s="20">
        <v>0</v>
      </c>
      <c r="J390" s="20" t="str">
        <f t="shared" si="27"/>
        <v/>
      </c>
      <c r="K390" s="22" t="str" cm="1">
        <f t="array" ref="K390">IFERROR(EXP(LN(J390) - AVERAGE(IF(ISNUMBER(J:J), LN(J:J)))), "")</f>
        <v/>
      </c>
      <c r="L390" s="22" t="str">
        <f t="shared" si="24"/>
        <v/>
      </c>
      <c r="M390" s="22" t="str" cm="1">
        <f t="array" ref="M390">IFERROR(EXP(
 (IF(C390&gt;0,LN(C390),"") - AVERAGE(IF($C$2:$C$1000&gt;0,LN($C$2:$C$1000),"")))*Assumptions!B$2 +
 (IF(F390&gt;0,LN(F390),"") - AVERAGE(IF($F$2:$F$1000&gt;0,LN($F$2:$F$1000),"")))*Assumptions!B$3 +
 (IF(E390&gt;0,LN(E390),"") - AVERAGE(IF($E$2:$E$1000&gt;0,LN($E$2:$E$1000),"")))*Assumptions!B$4
), "")</f>
        <v/>
      </c>
      <c r="N390" s="22" t="str">
        <f t="shared" si="25"/>
        <v/>
      </c>
      <c r="O390" s="22" t="str">
        <f t="shared" si="26"/>
        <v/>
      </c>
    </row>
    <row r="391" spans="1:15" x14ac:dyDescent="0.35">
      <c r="A391" s="15" t="str">
        <v>Horizon Utilities Corporation</v>
      </c>
      <c r="B391" s="17">
        <v>2019</v>
      </c>
      <c r="C391" s="19">
        <v>0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J391" s="19" t="str">
        <f t="shared" si="27"/>
        <v/>
      </c>
      <c r="K391" s="21" t="str" cm="1">
        <f t="array" ref="K391">IFERROR(EXP(LN(J391) - AVERAGE(IF(ISNUMBER(J:J), LN(J:J)))), "")</f>
        <v/>
      </c>
      <c r="L391" s="21" t="str">
        <f t="shared" si="24"/>
        <v/>
      </c>
      <c r="M391" s="21" t="str" cm="1">
        <f t="array" ref="M391">IFERROR(EXP(
 (IF(C391&gt;0,LN(C391),"") - AVERAGE(IF($C$2:$C$1000&gt;0,LN($C$2:$C$1000),"")))*Assumptions!B$2 +
 (IF(F391&gt;0,LN(F391),"") - AVERAGE(IF($F$2:$F$1000&gt;0,LN($F$2:$F$1000),"")))*Assumptions!B$3 +
 (IF(E391&gt;0,LN(E391),"") - AVERAGE(IF($E$2:$E$1000&gt;0,LN($E$2:$E$1000),"")))*Assumptions!B$4
), "")</f>
        <v/>
      </c>
      <c r="N391" s="21" t="str">
        <f t="shared" si="25"/>
        <v/>
      </c>
      <c r="O391" s="21" t="str">
        <f t="shared" si="26"/>
        <v/>
      </c>
    </row>
    <row r="392" spans="1:15" x14ac:dyDescent="0.35">
      <c r="A392" s="15" t="str">
        <v>Horizon Utilities Corporation</v>
      </c>
      <c r="B392" s="17">
        <v>2018</v>
      </c>
      <c r="C392" s="19">
        <v>0</v>
      </c>
      <c r="D392" s="19">
        <v>233947</v>
      </c>
      <c r="E392" s="19">
        <v>0</v>
      </c>
      <c r="F392" s="19">
        <v>0</v>
      </c>
      <c r="G392" s="19">
        <v>0</v>
      </c>
      <c r="H392" s="19">
        <v>0</v>
      </c>
      <c r="J392" s="19" t="str">
        <f t="shared" si="27"/>
        <v/>
      </c>
      <c r="K392" s="21" t="str" cm="1">
        <f t="array" ref="K392">IFERROR(EXP(LN(J392) - AVERAGE(IF(ISNUMBER(J:J), LN(J:J)))), "")</f>
        <v/>
      </c>
      <c r="L392" s="21" t="str">
        <f t="shared" si="24"/>
        <v/>
      </c>
      <c r="M392" s="21" t="str" cm="1">
        <f t="array" ref="M392">IFERROR(EXP(
 (IF(C392&gt;0,LN(C392),"") - AVERAGE(IF($C$2:$C$1000&gt;0,LN($C$2:$C$1000),"")))*Assumptions!B$2 +
 (IF(F392&gt;0,LN(F392),"") - AVERAGE(IF($F$2:$F$1000&gt;0,LN($F$2:$F$1000),"")))*Assumptions!B$3 +
 (IF(E392&gt;0,LN(E392),"") - AVERAGE(IF($E$2:$E$1000&gt;0,LN($E$2:$E$1000),"")))*Assumptions!B$4
), "")</f>
        <v/>
      </c>
      <c r="N392" s="21" t="str">
        <f t="shared" si="25"/>
        <v/>
      </c>
      <c r="O392" s="21" t="str">
        <f t="shared" si="26"/>
        <v/>
      </c>
    </row>
    <row r="393" spans="1:15" x14ac:dyDescent="0.35">
      <c r="A393" s="16" t="str">
        <v>Horizon Utilities Corporation</v>
      </c>
      <c r="B393" s="18">
        <v>2017</v>
      </c>
      <c r="C393" s="20">
        <v>0</v>
      </c>
      <c r="D393" s="20">
        <v>232493</v>
      </c>
      <c r="E393" s="20">
        <v>0</v>
      </c>
      <c r="F393" s="20">
        <v>0</v>
      </c>
      <c r="G393" s="20">
        <v>139.2172935852</v>
      </c>
      <c r="H393" s="20">
        <v>0</v>
      </c>
      <c r="J393" s="20" t="str">
        <f t="shared" si="27"/>
        <v/>
      </c>
      <c r="K393" s="22" t="str" cm="1">
        <f t="array" ref="K393">IFERROR(EXP(LN(J393) - AVERAGE(IF(ISNUMBER(J:J), LN(J:J)))), "")</f>
        <v/>
      </c>
      <c r="L393" s="22" t="str">
        <f t="shared" si="24"/>
        <v/>
      </c>
      <c r="M393" s="22" t="str" cm="1">
        <f t="array" ref="M393">IFERROR(EXP(
 (IF(C393&gt;0,LN(C393),"") - AVERAGE(IF($C$2:$C$1000&gt;0,LN($C$2:$C$1000),"")))*Assumptions!B$2 +
 (IF(F393&gt;0,LN(F393),"") - AVERAGE(IF($F$2:$F$1000&gt;0,LN($F$2:$F$1000),"")))*Assumptions!B$3 +
 (IF(E393&gt;0,LN(E393),"") - AVERAGE(IF($E$2:$E$1000&gt;0,LN($E$2:$E$1000),"")))*Assumptions!B$4
), "")</f>
        <v/>
      </c>
      <c r="N393" s="22" t="str">
        <f t="shared" si="25"/>
        <v/>
      </c>
      <c r="O393" s="22" t="str">
        <f t="shared" si="26"/>
        <v/>
      </c>
    </row>
    <row r="394" spans="1:15" x14ac:dyDescent="0.35">
      <c r="A394" s="15" t="str">
        <v>Horizon Utilities Corporation</v>
      </c>
      <c r="B394" s="17">
        <v>2016</v>
      </c>
      <c r="C394" s="19">
        <v>244114</v>
      </c>
      <c r="D394" s="19">
        <v>231499</v>
      </c>
      <c r="E394" s="19">
        <v>5368791037</v>
      </c>
      <c r="F394" s="19">
        <v>1033474</v>
      </c>
      <c r="G394" s="19">
        <v>136.80672909693001</v>
      </c>
      <c r="H394" s="19">
        <v>60084978.630000003</v>
      </c>
      <c r="J394" s="19">
        <f t="shared" si="27"/>
        <v>439196.07629408874</v>
      </c>
      <c r="K394" s="21" cm="1">
        <f t="array" ref="K394">IFERROR(EXP(LN(J394) - AVERAGE(IF(ISNUMBER(J:J), LN(J:J)))), "")</f>
        <v>8.8556437017161809</v>
      </c>
      <c r="L394" s="21">
        <f t="shared" si="24"/>
        <v>-3.9047321309020333E-2</v>
      </c>
      <c r="M394" s="21" cm="1">
        <f t="array" ref="M394">IFERROR(EXP(
 (IF(C394&gt;0,LN(C394),"") - AVERAGE(IF($C$2:$C$1000&gt;0,LN($C$2:$C$1000),"")))*Assumptions!B$2 +
 (IF(F394&gt;0,LN(F394),"") - AVERAGE(IF($F$2:$F$1000&gt;0,LN($F$2:$F$1000),"")))*Assumptions!B$3 +
 (IF(E394&gt;0,LN(E394),"") - AVERAGE(IF($E$2:$E$1000&gt;0,LN($E$2:$E$1000),"")))*Assumptions!B$4
), "")</f>
        <v>11.370237599396411</v>
      </c>
      <c r="N394" s="21">
        <f t="shared" si="25"/>
        <v>1.8755928438350278E-2</v>
      </c>
      <c r="O394" s="21">
        <f t="shared" si="26"/>
        <v>5.7803249747370611E-2</v>
      </c>
    </row>
    <row r="395" spans="1:15" x14ac:dyDescent="0.35">
      <c r="A395" s="16" t="str">
        <v>Horizon Utilities Corporation</v>
      </c>
      <c r="B395" s="18">
        <v>2015</v>
      </c>
      <c r="C395" s="20">
        <v>241986</v>
      </c>
      <c r="D395" s="20">
        <v>230327</v>
      </c>
      <c r="E395" s="20">
        <v>5380380628.0100002</v>
      </c>
      <c r="F395" s="20">
        <v>980087</v>
      </c>
      <c r="G395" s="20">
        <v>135.26991781812001</v>
      </c>
      <c r="H395" s="20">
        <v>61775705.5</v>
      </c>
      <c r="J395" s="20">
        <f t="shared" si="27"/>
        <v>456684.72707333061</v>
      </c>
      <c r="K395" s="22" cm="1">
        <f t="array" ref="K395">IFERROR(EXP(LN(J395) - AVERAGE(IF(ISNUMBER(J:J), LN(J:J)))), "")</f>
        <v>9.2082726719736527</v>
      </c>
      <c r="L395" s="22">
        <f t="shared" si="24"/>
        <v>5.9251168315899605E-2</v>
      </c>
      <c r="M395" s="22" cm="1">
        <f t="array" ref="M395">IFERROR(EXP(
 (IF(C395&gt;0,LN(C395),"") - AVERAGE(IF($C$2:$C$1000&gt;0,LN($C$2:$C$1000),"")))*Assumptions!B$2 +
 (IF(F395&gt;0,LN(F395),"") - AVERAGE(IF($F$2:$F$1000&gt;0,LN($F$2:$F$1000),"")))*Assumptions!B$3 +
 (IF(E395&gt;0,LN(E395),"") - AVERAGE(IF($E$2:$E$1000&gt;0,LN($E$2:$E$1000),"")))*Assumptions!B$4
), "")</f>
        <v>11.158965730169173</v>
      </c>
      <c r="N395" s="22">
        <f t="shared" si="25"/>
        <v>1.3279982416019465E-2</v>
      </c>
      <c r="O395" s="22">
        <f t="shared" si="26"/>
        <v>-4.597118589988014E-2</v>
      </c>
    </row>
    <row r="396" spans="1:15" x14ac:dyDescent="0.35">
      <c r="A396" s="15" t="str">
        <v>Horizon Utilities Corporation</v>
      </c>
      <c r="B396" s="17">
        <v>2014</v>
      </c>
      <c r="C396" s="19">
        <v>240076</v>
      </c>
      <c r="D396" s="19">
        <v>229474</v>
      </c>
      <c r="E396" s="19">
        <v>5455103284</v>
      </c>
      <c r="F396" s="19">
        <v>944108</v>
      </c>
      <c r="G396" s="19">
        <v>132.21134666853001</v>
      </c>
      <c r="H396" s="19">
        <v>56905305.75</v>
      </c>
      <c r="J396" s="19">
        <f t="shared" si="27"/>
        <v>430411.6642323336</v>
      </c>
      <c r="K396" s="21" cm="1">
        <f t="array" ref="K396">IFERROR(EXP(LN(J396) - AVERAGE(IF(ISNUMBER(J:J), LN(J:J)))), "")</f>
        <v>8.6785209368582503</v>
      </c>
      <c r="L396" s="21">
        <f t="shared" si="24"/>
        <v>3.6472128344254173E-2</v>
      </c>
      <c r="M396" s="21" cm="1">
        <f t="array" ref="M396">IFERROR(EXP(
 (IF(C396&gt;0,LN(C396),"") - AVERAGE(IF($C$2:$C$1000&gt;0,LN($C$2:$C$1000),"")))*Assumptions!B$2 +
 (IF(F396&gt;0,LN(F396),"") - AVERAGE(IF($F$2:$F$1000&gt;0,LN($F$2:$F$1000),"")))*Assumptions!B$3 +
 (IF(E396&gt;0,LN(E396),"") - AVERAGE(IF($E$2:$E$1000&gt;0,LN($E$2:$E$1000),"")))*Assumptions!B$4
), "")</f>
        <v>11.011754506206964</v>
      </c>
      <c r="N396" s="21">
        <f t="shared" si="25"/>
        <v>-2.2016195800963256E-2</v>
      </c>
      <c r="O396" s="21">
        <f t="shared" si="26"/>
        <v>-5.848832414521743E-2</v>
      </c>
    </row>
    <row r="397" spans="1:15" x14ac:dyDescent="0.35">
      <c r="A397" s="16" t="str">
        <v>Horizon Utilities Corporation</v>
      </c>
      <c r="B397" s="18">
        <v>2013</v>
      </c>
      <c r="C397" s="20">
        <v>238777</v>
      </c>
      <c r="D397" s="20">
        <v>227634</v>
      </c>
      <c r="E397" s="20">
        <v>4841255460</v>
      </c>
      <c r="F397" s="20">
        <v>1093152</v>
      </c>
      <c r="G397" s="20">
        <v>129.56827912541999</v>
      </c>
      <c r="H397" s="20">
        <v>53770376.68</v>
      </c>
      <c r="J397" s="20">
        <f t="shared" si="27"/>
        <v>414996.45625416655</v>
      </c>
      <c r="K397" s="22" cm="1">
        <f t="array" ref="K397">IFERROR(EXP(LN(J397) - AVERAGE(IF(ISNUMBER(J:J), LN(J:J)))), "")</f>
        <v>8.3676994227081778</v>
      </c>
      <c r="L397" s="22" t="str">
        <f t="shared" si="24"/>
        <v/>
      </c>
      <c r="M397" s="22" cm="1">
        <f t="array" ref="M397">IFERROR(EXP(
 (IF(C397&gt;0,LN(C397),"") - AVERAGE(IF($C$2:$C$1000&gt;0,LN($C$2:$C$1000),"")))*Assumptions!B$2 +
 (IF(F397&gt;0,LN(F397),"") - AVERAGE(IF($F$2:$F$1000&gt;0,LN($F$2:$F$1000),"")))*Assumptions!B$3 +
 (IF(E397&gt;0,LN(E397),"") - AVERAGE(IF($E$2:$E$1000&gt;0,LN($E$2:$E$1000),"")))*Assumptions!B$4
), "")</f>
        <v>11.25687991279459</v>
      </c>
      <c r="N397" s="22" t="str">
        <f t="shared" si="25"/>
        <v/>
      </c>
      <c r="O397" s="22" t="str">
        <f t="shared" si="26"/>
        <v/>
      </c>
    </row>
    <row r="398" spans="1:15" x14ac:dyDescent="0.35">
      <c r="A398" s="15" t="str">
        <v>Hydro 2000 Inc.</v>
      </c>
      <c r="B398" s="17">
        <v>2023</v>
      </c>
      <c r="C398" s="19">
        <v>1278</v>
      </c>
      <c r="D398" s="19">
        <v>1220</v>
      </c>
      <c r="E398" s="19">
        <v>19121513</v>
      </c>
      <c r="F398" s="19">
        <v>5107</v>
      </c>
      <c r="G398" s="19">
        <v>139.35579327107001</v>
      </c>
      <c r="H398" s="19">
        <v>679371.96</v>
      </c>
      <c r="J398" s="19">
        <f t="shared" si="27"/>
        <v>4875.089467421777</v>
      </c>
      <c r="K398" s="21" cm="1">
        <f t="array" ref="K398">IFERROR(EXP(LN(J398) - AVERAGE(IF(ISNUMBER(J:J), LN(J:J)))), "")</f>
        <v>9.829790762649758E-2</v>
      </c>
      <c r="L398" s="21">
        <f t="shared" si="24"/>
        <v>-8.753658384732077E-3</v>
      </c>
      <c r="M398" s="21" cm="1">
        <f t="array" ref="M398">IFERROR(EXP(
 (IF(C398&gt;0,LN(C398),"") - AVERAGE(IF($C$2:$C$1000&gt;0,LN($C$2:$C$1000),"")))*Assumptions!B$2 +
 (IF(F398&gt;0,LN(F398),"") - AVERAGE(IF($F$2:$F$1000&gt;0,LN($F$2:$F$1000),"")))*Assumptions!B$3 +
 (IF(E398&gt;0,LN(E398),"") - AVERAGE(IF($E$2:$E$1000&gt;0,LN($E$2:$E$1000),"")))*Assumptions!B$4
), "")</f>
        <v>5.6680486242145417E-2</v>
      </c>
      <c r="N398" s="21">
        <f t="shared" si="25"/>
        <v>1.9678775799794046E-3</v>
      </c>
      <c r="O398" s="21">
        <f t="shared" si="26"/>
        <v>1.0721535964711482E-2</v>
      </c>
    </row>
    <row r="399" spans="1:15" x14ac:dyDescent="0.35">
      <c r="A399" s="16" t="str">
        <v>Hydro 2000 Inc.</v>
      </c>
      <c r="B399" s="18">
        <v>2022</v>
      </c>
      <c r="C399" s="20">
        <v>1268</v>
      </c>
      <c r="D399" s="20">
        <v>1216</v>
      </c>
      <c r="E399" s="20">
        <v>19982076</v>
      </c>
      <c r="F399" s="20">
        <v>5092</v>
      </c>
      <c r="G399" s="20">
        <v>134.46156356246999</v>
      </c>
      <c r="H399" s="20">
        <v>661275.47</v>
      </c>
      <c r="J399" s="20">
        <f t="shared" si="27"/>
        <v>4917.9516620210625</v>
      </c>
      <c r="K399" s="22" cm="1">
        <f t="array" ref="K399">IFERROR(EXP(LN(J399) - AVERAGE(IF(ISNUMBER(J:J), LN(J:J)))), "")</f>
        <v>9.9162151057011955E-2</v>
      </c>
      <c r="L399" s="22">
        <f t="shared" si="24"/>
        <v>4.3948803093636357E-2</v>
      </c>
      <c r="M399" s="22" cm="1">
        <f t="array" ref="M399">IFERROR(EXP(
 (IF(C399&gt;0,LN(C399),"") - AVERAGE(IF($C$2:$C$1000&gt;0,LN($C$2:$C$1000),"")))*Assumptions!B$2 +
 (IF(F399&gt;0,LN(F399),"") - AVERAGE(IF($F$2:$F$1000&gt;0,LN($F$2:$F$1000),"")))*Assumptions!B$3 +
 (IF(E399&gt;0,LN(E399),"") - AVERAGE(IF($E$2:$E$1000&gt;0,LN($E$2:$E$1000),"")))*Assumptions!B$4
), "")</f>
        <v>5.6569055660878435E-2</v>
      </c>
      <c r="N399" s="22">
        <f t="shared" si="25"/>
        <v>3.4414418361608412E-2</v>
      </c>
      <c r="O399" s="22">
        <f t="shared" si="26"/>
        <v>-9.5343847320279451E-3</v>
      </c>
    </row>
    <row r="400" spans="1:15" x14ac:dyDescent="0.35">
      <c r="A400" s="15" t="str">
        <v>Hydro 2000 Inc.</v>
      </c>
      <c r="B400" s="17">
        <v>2021</v>
      </c>
      <c r="C400" s="19">
        <v>1263</v>
      </c>
      <c r="D400" s="19">
        <v>1208</v>
      </c>
      <c r="E400" s="19">
        <v>19728875</v>
      </c>
      <c r="F400" s="19">
        <v>4500</v>
      </c>
      <c r="G400" s="19">
        <v>129.33216672720999</v>
      </c>
      <c r="H400" s="19">
        <v>608701.1</v>
      </c>
      <c r="J400" s="19">
        <f t="shared" si="27"/>
        <v>4706.4942574099496</v>
      </c>
      <c r="K400" s="21" cm="1">
        <f t="array" ref="K400">IFERROR(EXP(LN(J400) - AVERAGE(IF(ISNUMBER(J:J), LN(J:J)))), "")</f>
        <v>9.4898471269327114E-2</v>
      </c>
      <c r="L400" s="21">
        <f t="shared" si="24"/>
        <v>7.6039893201009789E-3</v>
      </c>
      <c r="M400" s="21" cm="1">
        <f t="array" ref="M400">IFERROR(EXP(
 (IF(C400&gt;0,LN(C400),"") - AVERAGE(IF($C$2:$C$1000&gt;0,LN($C$2:$C$1000),"")))*Assumptions!B$2 +
 (IF(F400&gt;0,LN(F400),"") - AVERAGE(IF($F$2:$F$1000&gt;0,LN($F$2:$F$1000),"")))*Assumptions!B$3 +
 (IF(E400&gt;0,LN(E400),"") - AVERAGE(IF($E$2:$E$1000&gt;0,LN($E$2:$E$1000),"")))*Assumptions!B$4
), "")</f>
        <v>5.4655382358071672E-2</v>
      </c>
      <c r="N400" s="21">
        <f t="shared" si="25"/>
        <v>-2.7331831898981029E-2</v>
      </c>
      <c r="O400" s="21">
        <f t="shared" si="26"/>
        <v>-3.4935821219082008E-2</v>
      </c>
    </row>
    <row r="401" spans="1:15" x14ac:dyDescent="0.35">
      <c r="A401" s="16" t="str">
        <v>Hydro 2000 Inc.</v>
      </c>
      <c r="B401" s="18">
        <v>2020</v>
      </c>
      <c r="C401" s="20">
        <v>1273</v>
      </c>
      <c r="D401" s="20">
        <v>1196</v>
      </c>
      <c r="E401" s="20">
        <v>20253538</v>
      </c>
      <c r="F401" s="20">
        <v>4873</v>
      </c>
      <c r="G401" s="20">
        <v>125.08659447014</v>
      </c>
      <c r="H401" s="20">
        <v>584259.69999999995</v>
      </c>
      <c r="J401" s="20">
        <f t="shared" si="27"/>
        <v>4670.8418474009322</v>
      </c>
      <c r="K401" s="22" cm="1">
        <f t="array" ref="K401">IFERROR(EXP(LN(J401) - AVERAGE(IF(ISNUMBER(J:J), LN(J:J)))), "")</f>
        <v>9.4179600912352543E-2</v>
      </c>
      <c r="L401" s="22">
        <f t="shared" si="24"/>
        <v>8.908843981398995E-2</v>
      </c>
      <c r="M401" s="22" cm="1">
        <f t="array" ref="M401">IFERROR(EXP(
 (IF(C401&gt;0,LN(C401),"") - AVERAGE(IF($C$2:$C$1000&gt;0,LN($C$2:$C$1000),"")))*Assumptions!B$2 +
 (IF(F401&gt;0,LN(F401),"") - AVERAGE(IF($F$2:$F$1000&gt;0,LN($F$2:$F$1000),"")))*Assumptions!B$3 +
 (IF(E401&gt;0,LN(E401),"") - AVERAGE(IF($E$2:$E$1000&gt;0,LN($E$2:$E$1000),"")))*Assumptions!B$4
), "")</f>
        <v>5.6169815926940085E-2</v>
      </c>
      <c r="N401" s="22">
        <f t="shared" si="25"/>
        <v>-3.8169207928855364E-3</v>
      </c>
      <c r="O401" s="22">
        <f t="shared" si="26"/>
        <v>-9.2905360606875487E-2</v>
      </c>
    </row>
    <row r="402" spans="1:15" x14ac:dyDescent="0.35">
      <c r="A402" s="15" t="str">
        <v>Hydro 2000 Inc.</v>
      </c>
      <c r="B402" s="17">
        <v>2019</v>
      </c>
      <c r="C402" s="19">
        <v>1244</v>
      </c>
      <c r="D402" s="19">
        <v>1178</v>
      </c>
      <c r="E402" s="19">
        <v>20821358</v>
      </c>
      <c r="F402" s="19">
        <v>5210</v>
      </c>
      <c r="G402" s="19">
        <v>118.46414706522999</v>
      </c>
      <c r="H402" s="19">
        <v>506164.26</v>
      </c>
      <c r="J402" s="19">
        <f t="shared" si="27"/>
        <v>4272.7210935920593</v>
      </c>
      <c r="K402" s="21" cm="1">
        <f t="array" ref="K402">IFERROR(EXP(LN(J402) - AVERAGE(IF(ISNUMBER(J:J), LN(J:J)))), "")</f>
        <v>8.6152171396727109E-2</v>
      </c>
      <c r="L402" s="21">
        <f t="shared" si="24"/>
        <v>-0.10159913305153978</v>
      </c>
      <c r="M402" s="21" cm="1">
        <f t="array" ref="M402">IFERROR(EXP(
 (IF(C402&gt;0,LN(C402),"") - AVERAGE(IF($C$2:$C$1000&gt;0,LN($C$2:$C$1000),"")))*Assumptions!B$2 +
 (IF(F402&gt;0,LN(F402),"") - AVERAGE(IF($F$2:$F$1000&gt;0,LN($F$2:$F$1000),"")))*Assumptions!B$3 +
 (IF(E402&gt;0,LN(E402),"") - AVERAGE(IF($E$2:$E$1000&gt;0,LN($E$2:$E$1000),"")))*Assumptions!B$4
), "")</f>
        <v>5.6384621352141562E-2</v>
      </c>
      <c r="N402" s="21">
        <f t="shared" si="25"/>
        <v>-2.6401779697666772E-2</v>
      </c>
      <c r="O402" s="21">
        <f t="shared" si="26"/>
        <v>7.5197353353873009E-2</v>
      </c>
    </row>
    <row r="403" spans="1:15" x14ac:dyDescent="0.35">
      <c r="A403" s="16" t="str">
        <v>Hydro 2000 Inc.</v>
      </c>
      <c r="B403" s="18">
        <v>2018</v>
      </c>
      <c r="C403" s="20">
        <v>1262</v>
      </c>
      <c r="D403" s="20">
        <v>1177</v>
      </c>
      <c r="E403" s="20">
        <v>21998708</v>
      </c>
      <c r="F403" s="20">
        <v>5467</v>
      </c>
      <c r="G403" s="20">
        <v>115.55294987739001</v>
      </c>
      <c r="H403" s="20">
        <v>546524.36</v>
      </c>
      <c r="J403" s="20">
        <f t="shared" si="27"/>
        <v>4729.6443801729138</v>
      </c>
      <c r="K403" s="22" cm="1">
        <f t="array" ref="K403">IFERROR(EXP(LN(J403) - AVERAGE(IF(ISNUMBER(J:J), LN(J:J)))), "")</f>
        <v>9.5365254216409914E-2</v>
      </c>
      <c r="L403" s="22">
        <f t="shared" si="24"/>
        <v>-7.2682804071137141E-2</v>
      </c>
      <c r="M403" s="22" cm="1">
        <f t="array" ref="M403">IFERROR(EXP(
 (IF(C403&gt;0,LN(C403),"") - AVERAGE(IF($C$2:$C$1000&gt;0,LN($C$2:$C$1000),"")))*Assumptions!B$2 +
 (IF(F403&gt;0,LN(F403),"") - AVERAGE(IF($F$2:$F$1000&gt;0,LN($F$2:$F$1000),"")))*Assumptions!B$3 +
 (IF(E403&gt;0,LN(E403),"") - AVERAGE(IF($E$2:$E$1000&gt;0,LN($E$2:$E$1000),"")))*Assumptions!B$4
), "")</f>
        <v>5.7893101358506741E-2</v>
      </c>
      <c r="N403" s="22">
        <f t="shared" si="25"/>
        <v>4.3564204959065655E-3</v>
      </c>
      <c r="O403" s="22">
        <f t="shared" si="26"/>
        <v>7.7039224567043707E-2</v>
      </c>
    </row>
    <row r="404" spans="1:15" x14ac:dyDescent="0.35">
      <c r="A404" s="15" t="str">
        <v>Hydro 2000 Inc.</v>
      </c>
      <c r="B404" s="17">
        <v>2017</v>
      </c>
      <c r="C404" s="19">
        <v>1254</v>
      </c>
      <c r="D404" s="19">
        <v>1159</v>
      </c>
      <c r="E404" s="19">
        <v>20656836</v>
      </c>
      <c r="F404" s="19">
        <v>5590</v>
      </c>
      <c r="G404" s="19">
        <v>112.70551904545999</v>
      </c>
      <c r="H404" s="19">
        <v>573243.86</v>
      </c>
      <c r="J404" s="19">
        <f t="shared" si="27"/>
        <v>5086.2093077161635</v>
      </c>
      <c r="K404" s="21" cm="1">
        <f t="array" ref="K404">IFERROR(EXP(LN(J404) - AVERAGE(IF(ISNUMBER(J:J), LN(J:J)))), "")</f>
        <v>0.10255478100247561</v>
      </c>
      <c r="L404" s="21">
        <f t="shared" si="24"/>
        <v>8.9789747620548255E-2</v>
      </c>
      <c r="M404" s="21" cm="1">
        <f t="array" ref="M404">IFERROR(EXP(
 (IF(C404&gt;0,LN(C404),"") - AVERAGE(IF($C$2:$C$1000&gt;0,LN($C$2:$C$1000),"")))*Assumptions!B$2 +
 (IF(F404&gt;0,LN(F404),"") - AVERAGE(IF($F$2:$F$1000&gt;0,LN($F$2:$F$1000),"")))*Assumptions!B$3 +
 (IF(E404&gt;0,LN(E404),"") - AVERAGE(IF($E$2:$E$1000&gt;0,LN($E$2:$E$1000),"")))*Assumptions!B$4
), "")</f>
        <v>5.7641443227502469E-2</v>
      </c>
      <c r="N404" s="21">
        <f t="shared" si="25"/>
        <v>-3.7142563659488204E-2</v>
      </c>
      <c r="O404" s="21">
        <f t="shared" si="26"/>
        <v>-0.12693231128003646</v>
      </c>
    </row>
    <row r="405" spans="1:15" x14ac:dyDescent="0.35">
      <c r="A405" s="16" t="str">
        <v>Hydro 2000 Inc.</v>
      </c>
      <c r="B405" s="18">
        <v>2016</v>
      </c>
      <c r="C405" s="20">
        <v>1327</v>
      </c>
      <c r="D405" s="20">
        <v>1138</v>
      </c>
      <c r="E405" s="20">
        <v>20584680</v>
      </c>
      <c r="F405" s="20">
        <v>5590</v>
      </c>
      <c r="G405" s="20">
        <v>110.75400918022</v>
      </c>
      <c r="H405" s="20">
        <v>514942.21</v>
      </c>
      <c r="J405" s="20">
        <f t="shared" si="27"/>
        <v>4649.4227505758372</v>
      </c>
      <c r="K405" s="22" cm="1">
        <f t="array" ref="K405">IFERROR(EXP(LN(J405) - AVERAGE(IF(ISNUMBER(J:J), LN(J:J)))), "")</f>
        <v>9.3747721166303546E-2</v>
      </c>
      <c r="L405" s="22">
        <f t="shared" si="24"/>
        <v>-1.6046142444590572E-2</v>
      </c>
      <c r="M405" s="22" cm="1">
        <f t="array" ref="M405">IFERROR(EXP(
 (IF(C405&gt;0,LN(C405),"") - AVERAGE(IF($C$2:$C$1000&gt;0,LN($C$2:$C$1000),"")))*Assumptions!B$2 +
 (IF(F405&gt;0,LN(F405),"") - AVERAGE(IF($F$2:$F$1000&gt;0,LN($F$2:$F$1000),"")))*Assumptions!B$3 +
 (IF(E405&gt;0,LN(E405),"") - AVERAGE(IF($E$2:$E$1000&gt;0,LN($E$2:$E$1000),"")))*Assumptions!B$4
), "")</f>
        <v>5.9822651276403647E-2</v>
      </c>
      <c r="N405" s="22">
        <f t="shared" si="25"/>
        <v>4.0305227062320981E-2</v>
      </c>
      <c r="O405" s="22">
        <f t="shared" si="26"/>
        <v>5.6351369506911553E-2</v>
      </c>
    </row>
    <row r="406" spans="1:15" x14ac:dyDescent="0.35">
      <c r="A406" s="15" t="str">
        <v>Hydro 2000 Inc.</v>
      </c>
      <c r="B406" s="17">
        <v>2015</v>
      </c>
      <c r="C406" s="19">
        <v>1225</v>
      </c>
      <c r="D406" s="19">
        <v>1130</v>
      </c>
      <c r="E406" s="19">
        <v>23688932</v>
      </c>
      <c r="F406" s="19">
        <v>5590</v>
      </c>
      <c r="G406" s="19">
        <v>109.50985977612</v>
      </c>
      <c r="H406" s="19">
        <v>517393.55</v>
      </c>
      <c r="J406" s="19">
        <f t="shared" si="27"/>
        <v>4724.6298283802953</v>
      </c>
      <c r="K406" s="21" cm="1">
        <f t="array" ref="K406">IFERROR(EXP(LN(J406) - AVERAGE(IF(ISNUMBER(J:J), LN(J:J)))), "")</f>
        <v>9.5264144287619326E-2</v>
      </c>
      <c r="L406" s="21">
        <f t="shared" si="24"/>
        <v>0.13760962941253219</v>
      </c>
      <c r="M406" s="21" cm="1">
        <f t="array" ref="M406">IFERROR(EXP(
 (IF(C406&gt;0,LN(C406),"") - AVERAGE(IF($C$2:$C$1000&gt;0,LN($C$2:$C$1000),"")))*Assumptions!B$2 +
 (IF(F406&gt;0,LN(F406),"") - AVERAGE(IF($F$2:$F$1000&gt;0,LN($F$2:$F$1000),"")))*Assumptions!B$3 +
 (IF(E406&gt;0,LN(E406),"") - AVERAGE(IF($E$2:$E$1000&gt;0,LN($E$2:$E$1000),"")))*Assumptions!B$4
), "")</f>
        <v>5.7459430718385177E-2</v>
      </c>
      <c r="N406" s="21">
        <f t="shared" si="25"/>
        <v>-1.9917952171650821E-2</v>
      </c>
      <c r="O406" s="21">
        <f t="shared" si="26"/>
        <v>-0.15752758158418301</v>
      </c>
    </row>
    <row r="407" spans="1:15" x14ac:dyDescent="0.35">
      <c r="A407" s="15" t="str">
        <v>Hydro 2000 Inc.</v>
      </c>
      <c r="B407" s="17">
        <v>2014</v>
      </c>
      <c r="C407" s="19">
        <v>1221</v>
      </c>
      <c r="D407" s="19">
        <v>1133</v>
      </c>
      <c r="E407" s="19">
        <v>22628526</v>
      </c>
      <c r="F407" s="19">
        <v>6213</v>
      </c>
      <c r="G407" s="19">
        <v>107.03374606874</v>
      </c>
      <c r="H407" s="19">
        <v>440682.1</v>
      </c>
      <c r="J407" s="19">
        <f t="shared" si="27"/>
        <v>4117.2257926671264</v>
      </c>
      <c r="K407" s="21" cm="1">
        <f t="array" ref="K407">IFERROR(EXP(LN(J407) - AVERAGE(IF(ISNUMBER(J:J), LN(J:J)))), "")</f>
        <v>8.3016872479893672E-2</v>
      </c>
      <c r="L407" s="21">
        <f t="shared" si="24"/>
        <v>-0.15551948700585783</v>
      </c>
      <c r="M407" s="21" cm="1">
        <f t="array" ref="M407">IFERROR(EXP(
 (IF(C407&gt;0,LN(C407),"") - AVERAGE(IF($C$2:$C$1000&gt;0,LN($C$2:$C$1000),"")))*Assumptions!B$2 +
 (IF(F407&gt;0,LN(F407),"") - AVERAGE(IF($F$2:$F$1000&gt;0,LN($F$2:$F$1000),"")))*Assumptions!B$3 +
 (IF(E407&gt;0,LN(E407),"") - AVERAGE(IF($E$2:$E$1000&gt;0,LN($E$2:$E$1000),"")))*Assumptions!B$4
), "")</f>
        <v>5.861537875423619E-2</v>
      </c>
      <c r="N407" s="21">
        <f t="shared" si="25"/>
        <v>-1.077141432711759E-3</v>
      </c>
      <c r="O407" s="21">
        <f t="shared" si="26"/>
        <v>0.15444234557314607</v>
      </c>
    </row>
    <row r="408" spans="1:15" x14ac:dyDescent="0.35">
      <c r="A408" s="16" t="str">
        <v>Hydro 2000 Inc.</v>
      </c>
      <c r="B408" s="18">
        <v>2013</v>
      </c>
      <c r="C408" s="20">
        <v>1220</v>
      </c>
      <c r="D408" s="20">
        <v>1122</v>
      </c>
      <c r="E408" s="20">
        <v>23162476</v>
      </c>
      <c r="F408" s="20">
        <v>6201</v>
      </c>
      <c r="G408" s="20">
        <v>104.89400974973</v>
      </c>
      <c r="H408" s="20">
        <v>504541.19</v>
      </c>
      <c r="J408" s="20">
        <f t="shared" si="27"/>
        <v>4810.0095630227224</v>
      </c>
      <c r="K408" s="22" cm="1">
        <f t="array" ref="K408">IFERROR(EXP(LN(J408) - AVERAGE(IF(ISNUMBER(J:J), LN(J:J)))), "")</f>
        <v>9.69856817742933E-2</v>
      </c>
      <c r="L408" s="22" t="str">
        <f t="shared" si="24"/>
        <v/>
      </c>
      <c r="M408" s="22" cm="1">
        <f t="array" ref="M408">IFERROR(EXP(
 (IF(C408&gt;0,LN(C408),"") - AVERAGE(IF($C$2:$C$1000&gt;0,LN($C$2:$C$1000),"")))*Assumptions!B$2 +
 (IF(F408&gt;0,LN(F408),"") - AVERAGE(IF($F$2:$F$1000&gt;0,LN($F$2:$F$1000),"")))*Assumptions!B$3 +
 (IF(E408&gt;0,LN(E408),"") - AVERAGE(IF($E$2:$E$1000&gt;0,LN($E$2:$E$1000),"")))*Assumptions!B$4
), "")</f>
        <v>5.8678549823266604E-2</v>
      </c>
      <c r="N408" s="22" t="str">
        <f t="shared" si="25"/>
        <v/>
      </c>
      <c r="O408" s="22" t="str">
        <f t="shared" si="26"/>
        <v/>
      </c>
    </row>
    <row r="409" spans="1:15" x14ac:dyDescent="0.35">
      <c r="A409" s="15" t="str">
        <v>Hydro Hawkesbury Inc.</v>
      </c>
      <c r="B409" s="17">
        <v>2023</v>
      </c>
      <c r="C409" s="19">
        <v>5640</v>
      </c>
      <c r="D409" s="19">
        <v>5517</v>
      </c>
      <c r="E409" s="19">
        <v>136699534.22999999</v>
      </c>
      <c r="F409" s="19">
        <v>29094</v>
      </c>
      <c r="G409" s="19">
        <v>139.35579327107001</v>
      </c>
      <c r="H409" s="19">
        <v>1453947.67</v>
      </c>
      <c r="J409" s="19">
        <f t="shared" si="27"/>
        <v>10433.349313091217</v>
      </c>
      <c r="K409" s="21" cm="1">
        <f t="array" ref="K409">IFERROR(EXP(LN(J409) - AVERAGE(IF(ISNUMBER(J:J), LN(J:J)))), "")</f>
        <v>0.21037078680642235</v>
      </c>
      <c r="L409" s="21">
        <f t="shared" si="24"/>
        <v>0.15542667115131081</v>
      </c>
      <c r="M409" s="21" cm="1">
        <f t="array" ref="M409">IFERROR(EXP(
 (IF(C409&gt;0,LN(C409),"") - AVERAGE(IF($C$2:$C$1000&gt;0,LN($C$2:$C$1000),"")))*Assumptions!B$2 +
 (IF(F409&gt;0,LN(F409),"") - AVERAGE(IF($F$2:$F$1000&gt;0,LN($F$2:$F$1000),"")))*Assumptions!B$3 +
 (IF(E409&gt;0,LN(E409),"") - AVERAGE(IF($E$2:$E$1000&gt;0,LN($E$2:$E$1000),"")))*Assumptions!B$4
), "")</f>
        <v>0.27831528493497826</v>
      </c>
      <c r="N409" s="21">
        <f t="shared" si="25"/>
        <v>-1.5459125954510711E-2</v>
      </c>
      <c r="O409" s="21">
        <f t="shared" si="26"/>
        <v>-0.17088579710582152</v>
      </c>
    </row>
    <row r="410" spans="1:15" x14ac:dyDescent="0.35">
      <c r="A410" s="16" t="str">
        <v>Hydro Hawkesbury Inc.</v>
      </c>
      <c r="B410" s="18">
        <v>2022</v>
      </c>
      <c r="C410" s="20">
        <v>5627</v>
      </c>
      <c r="D410" s="20">
        <v>5579</v>
      </c>
      <c r="E410" s="20">
        <v>140288222.84</v>
      </c>
      <c r="F410" s="20">
        <v>30865</v>
      </c>
      <c r="G410" s="20">
        <v>134.46156356246999</v>
      </c>
      <c r="H410" s="20">
        <v>1200939.03</v>
      </c>
      <c r="J410" s="20">
        <f t="shared" si="27"/>
        <v>8931.4670912781057</v>
      </c>
      <c r="K410" s="22" cm="1">
        <f t="array" ref="K410">IFERROR(EXP(LN(J410) - AVERAGE(IF(ISNUMBER(J:J), LN(J:J)))), "")</f>
        <v>0.18008788002240808</v>
      </c>
      <c r="L410" s="22">
        <f t="shared" si="24"/>
        <v>-3.9521067669365806E-2</v>
      </c>
      <c r="M410" s="22" cm="1">
        <f t="array" ref="M410">IFERROR(EXP(
 (IF(C410&gt;0,LN(C410),"") - AVERAGE(IF($C$2:$C$1000&gt;0,LN($C$2:$C$1000),"")))*Assumptions!B$2 +
 (IF(F410&gt;0,LN(F410),"") - AVERAGE(IF($F$2:$F$1000&gt;0,LN($F$2:$F$1000),"")))*Assumptions!B$3 +
 (IF(E410&gt;0,LN(E410),"") - AVERAGE(IF($E$2:$E$1000&gt;0,LN($E$2:$E$1000),"")))*Assumptions!B$4
), "")</f>
        <v>0.28265122454660063</v>
      </c>
      <c r="N410" s="22">
        <f t="shared" si="25"/>
        <v>4.5691240155306678E-2</v>
      </c>
      <c r="O410" s="22">
        <f t="shared" si="26"/>
        <v>8.5212307824672484E-2</v>
      </c>
    </row>
    <row r="411" spans="1:15" x14ac:dyDescent="0.35">
      <c r="A411" s="15" t="str">
        <v>Hydro Hawkesbury Inc.</v>
      </c>
      <c r="B411" s="17">
        <v>2021</v>
      </c>
      <c r="C411" s="19">
        <v>5576</v>
      </c>
      <c r="D411" s="19">
        <v>5521</v>
      </c>
      <c r="E411" s="19">
        <v>137392146.56</v>
      </c>
      <c r="F411" s="19">
        <v>26503</v>
      </c>
      <c r="G411" s="19">
        <v>129.33216672720999</v>
      </c>
      <c r="H411" s="19">
        <v>1201691.9099999999</v>
      </c>
      <c r="J411" s="19">
        <f t="shared" si="27"/>
        <v>9291.5161046874946</v>
      </c>
      <c r="K411" s="21" cm="1">
        <f t="array" ref="K411">IFERROR(EXP(LN(J411) - AVERAGE(IF(ISNUMBER(J:J), LN(J:J)))), "")</f>
        <v>0.18734765748857324</v>
      </c>
      <c r="L411" s="21">
        <f t="shared" si="24"/>
        <v>6.3767263276435671E-2</v>
      </c>
      <c r="M411" s="21" cm="1">
        <f t="array" ref="M411">IFERROR(EXP(
 (IF(C411&gt;0,LN(C411),"") - AVERAGE(IF($C$2:$C$1000&gt;0,LN($C$2:$C$1000),"")))*Assumptions!B$2 +
 (IF(F411&gt;0,LN(F411),"") - AVERAGE(IF($F$2:$F$1000&gt;0,LN($F$2:$F$1000),"")))*Assumptions!B$3 +
 (IF(E411&gt;0,LN(E411),"") - AVERAGE(IF($E$2:$E$1000&gt;0,LN($E$2:$E$1000),"")))*Assumptions!B$4
), "")</f>
        <v>0.27002714077476664</v>
      </c>
      <c r="N411" s="21">
        <f t="shared" si="25"/>
        <v>-2.1082338331319672E-3</v>
      </c>
      <c r="O411" s="21">
        <f t="shared" si="26"/>
        <v>-6.5875497109567638E-2</v>
      </c>
    </row>
    <row r="412" spans="1:15" x14ac:dyDescent="0.35">
      <c r="A412" s="16" t="str">
        <v>Hydro Hawkesbury Inc.</v>
      </c>
      <c r="B412" s="18">
        <v>2020</v>
      </c>
      <c r="C412" s="20">
        <v>5474</v>
      </c>
      <c r="D412" s="20">
        <v>5496</v>
      </c>
      <c r="E412" s="20">
        <v>136192955.71000001</v>
      </c>
      <c r="F412" s="20">
        <v>28169</v>
      </c>
      <c r="G412" s="20">
        <v>125.08659447014</v>
      </c>
      <c r="H412" s="20">
        <v>1090444.54</v>
      </c>
      <c r="J412" s="20">
        <f t="shared" si="27"/>
        <v>8717.5172097302966</v>
      </c>
      <c r="K412" s="22" cm="1">
        <f t="array" ref="K412">IFERROR(EXP(LN(J412) - AVERAGE(IF(ISNUMBER(J:J), LN(J:J)))), "")</f>
        <v>0.17577394366623925</v>
      </c>
      <c r="L412" s="22">
        <f t="shared" si="24"/>
        <v>4.0586912464588565E-2</v>
      </c>
      <c r="M412" s="22" cm="1">
        <f t="array" ref="M412">IFERROR(EXP(
 (IF(C412&gt;0,LN(C412),"") - AVERAGE(IF($C$2:$C$1000&gt;0,LN($C$2:$C$1000),"")))*Assumptions!B$2 +
 (IF(F412&gt;0,LN(F412),"") - AVERAGE(IF($F$2:$F$1000&gt;0,LN($F$2:$F$1000),"")))*Assumptions!B$3 +
 (IF(E412&gt;0,LN(E412),"") - AVERAGE(IF($E$2:$E$1000&gt;0,LN($E$2:$E$1000),"")))*Assumptions!B$4
), "")</f>
        <v>0.27059702163879434</v>
      </c>
      <c r="N412" s="22">
        <f t="shared" si="25"/>
        <v>-2.6602315059787829E-2</v>
      </c>
      <c r="O412" s="22">
        <f t="shared" si="26"/>
        <v>-6.7189227524376394E-2</v>
      </c>
    </row>
    <row r="413" spans="1:15" x14ac:dyDescent="0.35">
      <c r="A413" s="15" t="str">
        <v>Hydro Hawkesbury Inc.</v>
      </c>
      <c r="B413" s="17">
        <v>2019</v>
      </c>
      <c r="C413" s="19">
        <v>5549</v>
      </c>
      <c r="D413" s="19">
        <v>5449</v>
      </c>
      <c r="E413" s="19">
        <v>140205389</v>
      </c>
      <c r="F413" s="19">
        <v>29923</v>
      </c>
      <c r="G413" s="19">
        <v>118.46414706522999</v>
      </c>
      <c r="H413" s="19">
        <v>991637.8</v>
      </c>
      <c r="J413" s="19">
        <f t="shared" si="27"/>
        <v>8370.784111195886</v>
      </c>
      <c r="K413" s="21" cm="1">
        <f t="array" ref="K413">IFERROR(EXP(LN(J413) - AVERAGE(IF(ISNUMBER(J:J), LN(J:J)))), "")</f>
        <v>0.1687826590306345</v>
      </c>
      <c r="L413" s="21">
        <f t="shared" si="24"/>
        <v>-0.14716084880295099</v>
      </c>
      <c r="M413" s="21" cm="1">
        <f t="array" ref="M413">IFERROR(EXP(
 (IF(C413&gt;0,LN(C413),"") - AVERAGE(IF($C$2:$C$1000&gt;0,LN($C$2:$C$1000),"")))*Assumptions!B$2 +
 (IF(F413&gt;0,LN(F413),"") - AVERAGE(IF($F$2:$F$1000&gt;0,LN($F$2:$F$1000),"")))*Assumptions!B$3 +
 (IF(E413&gt;0,LN(E413),"") - AVERAGE(IF($E$2:$E$1000&gt;0,LN($E$2:$E$1000),"")))*Assumptions!B$4
), "")</f>
        <v>0.27789213206177432</v>
      </c>
      <c r="N413" s="21">
        <f t="shared" si="25"/>
        <v>9.3276205148236091E-3</v>
      </c>
      <c r="O413" s="21">
        <f t="shared" si="26"/>
        <v>0.1564884693177746</v>
      </c>
    </row>
    <row r="414" spans="1:15" x14ac:dyDescent="0.35">
      <c r="A414" s="16" t="str">
        <v>Hydro Hawkesbury Inc.</v>
      </c>
      <c r="B414" s="18">
        <v>2018</v>
      </c>
      <c r="C414" s="20">
        <v>5547</v>
      </c>
      <c r="D414" s="20">
        <v>5375</v>
      </c>
      <c r="E414" s="20">
        <v>143266333.08000001</v>
      </c>
      <c r="F414" s="20">
        <v>28621</v>
      </c>
      <c r="G414" s="20">
        <v>115.55294987739001</v>
      </c>
      <c r="H414" s="20">
        <v>1120619.8799999999</v>
      </c>
      <c r="J414" s="20">
        <f t="shared" si="27"/>
        <v>9697.8907175373552</v>
      </c>
      <c r="K414" s="22" cm="1">
        <f t="array" ref="K414">IFERROR(EXP(LN(J414) - AVERAGE(IF(ISNUMBER(J:J), LN(J:J)))), "")</f>
        <v>0.1955415120675732</v>
      </c>
      <c r="L414" s="22">
        <f t="shared" si="24"/>
        <v>2.3201526624541557E-2</v>
      </c>
      <c r="M414" s="22" cm="1">
        <f t="array" ref="M414">IFERROR(EXP(
 (IF(C414&gt;0,LN(C414),"") - AVERAGE(IF($C$2:$C$1000&gt;0,LN($C$2:$C$1000),"")))*Assumptions!B$2 +
 (IF(F414&gt;0,LN(F414),"") - AVERAGE(IF($F$2:$F$1000&gt;0,LN($F$2:$F$1000),"")))*Assumptions!B$3 +
 (IF(E414&gt;0,LN(E414),"") - AVERAGE(IF($E$2:$E$1000&gt;0,LN($E$2:$E$1000),"")))*Assumptions!B$4
), "")</f>
        <v>0.2753121111439607</v>
      </c>
      <c r="N414" s="22">
        <f t="shared" si="25"/>
        <v>1.2137308531524171E-2</v>
      </c>
      <c r="O414" s="22">
        <f t="shared" si="26"/>
        <v>-1.1064218093017386E-2</v>
      </c>
    </row>
    <row r="415" spans="1:15" x14ac:dyDescent="0.35">
      <c r="A415" s="15" t="str">
        <v>Hydro Hawkesbury Inc.</v>
      </c>
      <c r="B415" s="17">
        <v>2017</v>
      </c>
      <c r="C415" s="19">
        <v>5534</v>
      </c>
      <c r="D415" s="19">
        <v>5428</v>
      </c>
      <c r="E415" s="19">
        <v>138089158.22999999</v>
      </c>
      <c r="F415" s="19">
        <v>27794</v>
      </c>
      <c r="G415" s="19">
        <v>112.70551904545999</v>
      </c>
      <c r="H415" s="19">
        <v>1067938.33</v>
      </c>
      <c r="J415" s="19">
        <f t="shared" si="27"/>
        <v>9475.4750170596799</v>
      </c>
      <c r="K415" s="21" cm="1">
        <f t="array" ref="K415">IFERROR(EXP(LN(J415) - AVERAGE(IF(ISNUMBER(J:J), LN(J:J)))), "")</f>
        <v>0.19105687683649927</v>
      </c>
      <c r="L415" s="21">
        <f t="shared" si="24"/>
        <v>9.2588242237416907E-2</v>
      </c>
      <c r="M415" s="21" cm="1">
        <f t="array" ref="M415">IFERROR(EXP(
 (IF(C415&gt;0,LN(C415),"") - AVERAGE(IF($C$2:$C$1000&gt;0,LN($C$2:$C$1000),"")))*Assumptions!B$2 +
 (IF(F415&gt;0,LN(F415),"") - AVERAGE(IF($F$2:$F$1000&gt;0,LN($F$2:$F$1000),"")))*Assumptions!B$3 +
 (IF(E415&gt;0,LN(E415),"") - AVERAGE(IF($E$2:$E$1000&gt;0,LN($E$2:$E$1000),"")))*Assumptions!B$4
), "")</f>
        <v>0.2719907600136775</v>
      </c>
      <c r="N415" s="21">
        <f t="shared" si="25"/>
        <v>-2.6529688328663426E-2</v>
      </c>
      <c r="O415" s="21">
        <f t="shared" si="26"/>
        <v>-0.11911793056608033</v>
      </c>
    </row>
    <row r="416" spans="1:15" x14ac:dyDescent="0.35">
      <c r="A416" s="16" t="str">
        <v>Hydro Hawkesbury Inc.</v>
      </c>
      <c r="B416" s="18">
        <v>2016</v>
      </c>
      <c r="C416" s="20">
        <v>5531</v>
      </c>
      <c r="D416" s="20">
        <v>5286</v>
      </c>
      <c r="E416" s="20">
        <v>140499412.40000001</v>
      </c>
      <c r="F416" s="20">
        <v>30783</v>
      </c>
      <c r="G416" s="20">
        <v>110.75400918022</v>
      </c>
      <c r="H416" s="20">
        <v>956642.97</v>
      </c>
      <c r="J416" s="20">
        <f t="shared" si="27"/>
        <v>8637.5470927047099</v>
      </c>
      <c r="K416" s="22" cm="1">
        <f t="array" ref="K416">IFERROR(EXP(LN(J416) - AVERAGE(IF(ISNUMBER(J:J), LN(J:J)))), "")</f>
        <v>0.17416148194039976</v>
      </c>
      <c r="L416" s="22">
        <f t="shared" si="24"/>
        <v>5.5475380250609163E-2</v>
      </c>
      <c r="M416" s="22" cm="1">
        <f t="array" ref="M416">IFERROR(EXP(
 (IF(C416&gt;0,LN(C416),"") - AVERAGE(IF($C$2:$C$1000&gt;0,LN($C$2:$C$1000),"")))*Assumptions!B$2 +
 (IF(F416&gt;0,LN(F416),"") - AVERAGE(IF($F$2:$F$1000&gt;0,LN($F$2:$F$1000),"")))*Assumptions!B$3 +
 (IF(E416&gt;0,LN(E416),"") - AVERAGE(IF($E$2:$E$1000&gt;0,LN($E$2:$E$1000),"")))*Assumptions!B$4
), "")</f>
        <v>0.2793031590568732</v>
      </c>
      <c r="N416" s="22">
        <f t="shared" si="25"/>
        <v>-1.4993281059733743E-2</v>
      </c>
      <c r="O416" s="22">
        <f t="shared" si="26"/>
        <v>-7.0468661310342906E-2</v>
      </c>
    </row>
    <row r="417" spans="1:15" x14ac:dyDescent="0.35">
      <c r="A417" s="15" t="str">
        <v>Hydro Hawkesbury Inc.</v>
      </c>
      <c r="B417" s="17">
        <v>2015</v>
      </c>
      <c r="C417" s="19">
        <v>5510</v>
      </c>
      <c r="D417" s="19">
        <v>5248</v>
      </c>
      <c r="E417" s="19">
        <v>138931642</v>
      </c>
      <c r="F417" s="19">
        <v>33170</v>
      </c>
      <c r="G417" s="19">
        <v>109.50985977612</v>
      </c>
      <c r="H417" s="19">
        <v>894851.56</v>
      </c>
      <c r="J417" s="19">
        <f t="shared" si="27"/>
        <v>8171.4245806671534</v>
      </c>
      <c r="K417" s="21" cm="1">
        <f t="array" ref="K417">IFERROR(EXP(LN(J417) - AVERAGE(IF(ISNUMBER(J:J), LN(J:J)))), "")</f>
        <v>0.16476291234755669</v>
      </c>
      <c r="L417" s="21">
        <f t="shared" si="24"/>
        <v>-7.6752559897839134E-2</v>
      </c>
      <c r="M417" s="21" cm="1">
        <f t="array" ref="M417">IFERROR(EXP(
 (IF(C417&gt;0,LN(C417),"") - AVERAGE(IF($C$2:$C$1000&gt;0,LN($C$2:$C$1000),"")))*Assumptions!B$2 +
 (IF(F417&gt;0,LN(F417),"") - AVERAGE(IF($F$2:$F$1000&gt;0,LN($F$2:$F$1000),"")))*Assumptions!B$3 +
 (IF(E417&gt;0,LN(E417),"") - AVERAGE(IF($E$2:$E$1000&gt;0,LN($E$2:$E$1000),"")))*Assumptions!B$4
), "")</f>
        <v>0.28352238077073394</v>
      </c>
      <c r="N417" s="21">
        <f t="shared" si="25"/>
        <v>-5.3784780679331234E-3</v>
      </c>
      <c r="O417" s="21">
        <f t="shared" si="26"/>
        <v>7.1374081829906011E-2</v>
      </c>
    </row>
    <row r="418" spans="1:15" x14ac:dyDescent="0.35">
      <c r="A418" s="16" t="str">
        <v>Hydro Hawkesbury Inc.</v>
      </c>
      <c r="B418" s="18">
        <v>2014</v>
      </c>
      <c r="C418" s="20">
        <v>5499</v>
      </c>
      <c r="D418" s="20">
        <v>5227</v>
      </c>
      <c r="E418" s="20">
        <v>141866269</v>
      </c>
      <c r="F418" s="20">
        <v>33821</v>
      </c>
      <c r="G418" s="20">
        <v>107.03374606874</v>
      </c>
      <c r="H418" s="20">
        <v>944390.73</v>
      </c>
      <c r="J418" s="20">
        <f t="shared" si="27"/>
        <v>8823.2988630846048</v>
      </c>
      <c r="K418" s="22" cm="1">
        <f t="array" ref="K418">IFERROR(EXP(LN(J418) - AVERAGE(IF(ISNUMBER(J:J), LN(J:J)))), "")</f>
        <v>0.17790685122813871</v>
      </c>
      <c r="L418" s="22">
        <f t="shared" si="24"/>
        <v>-0.15828089566933556</v>
      </c>
      <c r="M418" s="22" cm="1">
        <f t="array" ref="M418">IFERROR(EXP(
 (IF(C418&gt;0,LN(C418),"") - AVERAGE(IF($C$2:$C$1000&gt;0,LN($C$2:$C$1000),"")))*Assumptions!B$2 +
 (IF(F418&gt;0,LN(F418),"") - AVERAGE(IF($F$2:$F$1000&gt;0,LN($F$2:$F$1000),"")))*Assumptions!B$3 +
 (IF(E418&gt;0,LN(E418),"") - AVERAGE(IF($E$2:$E$1000&gt;0,LN($E$2:$E$1000),"")))*Assumptions!B$4
), "")</f>
        <v>0.28505140791097067</v>
      </c>
      <c r="N418" s="22">
        <f t="shared" si="25"/>
        <v>3.3417971842268912E-3</v>
      </c>
      <c r="O418" s="22">
        <f t="shared" si="26"/>
        <v>0.16162269285356246</v>
      </c>
    </row>
    <row r="419" spans="1:15" x14ac:dyDescent="0.35">
      <c r="A419" s="15" t="str">
        <v>Hydro Hawkesbury Inc.</v>
      </c>
      <c r="B419" s="17">
        <v>2013</v>
      </c>
      <c r="C419" s="19">
        <v>5517</v>
      </c>
      <c r="D419" s="19">
        <v>5214</v>
      </c>
      <c r="E419" s="19">
        <v>148429926</v>
      </c>
      <c r="F419" s="19">
        <v>32540</v>
      </c>
      <c r="G419" s="19">
        <v>104.89400974973</v>
      </c>
      <c r="H419" s="19">
        <v>1084231.94</v>
      </c>
      <c r="J419" s="19">
        <f t="shared" si="27"/>
        <v>10336.452411218752</v>
      </c>
      <c r="K419" s="21" cm="1">
        <f t="array" ref="K419">IFERROR(EXP(LN(J419) - AVERAGE(IF(ISNUMBER(J:J), LN(J:J)))), "")</f>
        <v>0.20841702518354302</v>
      </c>
      <c r="L419" s="21" t="str">
        <f t="shared" si="24"/>
        <v/>
      </c>
      <c r="M419" s="21" cm="1">
        <f t="array" ref="M419">IFERROR(EXP(
 (IF(C419&gt;0,LN(C419),"") - AVERAGE(IF($C$2:$C$1000&gt;0,LN($C$2:$C$1000),"")))*Assumptions!B$2 +
 (IF(F419&gt;0,LN(F419),"") - AVERAGE(IF($F$2:$F$1000&gt;0,LN($F$2:$F$1000),"")))*Assumptions!B$3 +
 (IF(E419&gt;0,LN(E419),"") - AVERAGE(IF($E$2:$E$1000&gt;0,LN($E$2:$E$1000),"")))*Assumptions!B$4
), "")</f>
        <v>0.28410041381837164</v>
      </c>
      <c r="N419" s="21" t="str">
        <f t="shared" si="25"/>
        <v/>
      </c>
      <c r="O419" s="21" t="str">
        <f t="shared" si="26"/>
        <v/>
      </c>
    </row>
    <row r="420" spans="1:15" x14ac:dyDescent="0.35">
      <c r="A420" s="16" t="str">
        <v>Hydro One Brampton Networks Inc.</v>
      </c>
      <c r="B420" s="18">
        <v>2023</v>
      </c>
      <c r="C420" s="20">
        <v>0</v>
      </c>
      <c r="D420" s="20">
        <v>0</v>
      </c>
      <c r="E420" s="20">
        <v>0</v>
      </c>
      <c r="F420" s="20">
        <v>0</v>
      </c>
      <c r="G420" s="20">
        <v>0</v>
      </c>
      <c r="H420" s="20">
        <v>0</v>
      </c>
      <c r="J420" s="20" t="str">
        <f t="shared" si="27"/>
        <v/>
      </c>
      <c r="K420" s="22" t="str" cm="1">
        <f t="array" ref="K420">IFERROR(EXP(LN(J420) - AVERAGE(IF(ISNUMBER(J:J), LN(J:J)))), "")</f>
        <v/>
      </c>
      <c r="L420" s="22" t="str">
        <f t="shared" si="24"/>
        <v/>
      </c>
      <c r="M420" s="22" t="str" cm="1">
        <f t="array" ref="M420">IFERROR(EXP(
 (IF(C420&gt;0,LN(C420),"") - AVERAGE(IF($C$2:$C$1000&gt;0,LN($C$2:$C$1000),"")))*Assumptions!B$2 +
 (IF(F420&gt;0,LN(F420),"") - AVERAGE(IF($F$2:$F$1000&gt;0,LN($F$2:$F$1000),"")))*Assumptions!B$3 +
 (IF(E420&gt;0,LN(E420),"") - AVERAGE(IF($E$2:$E$1000&gt;0,LN($E$2:$E$1000),"")))*Assumptions!B$4
), "")</f>
        <v/>
      </c>
      <c r="N420" s="22" t="str">
        <f t="shared" si="25"/>
        <v/>
      </c>
      <c r="O420" s="22" t="str">
        <f t="shared" si="26"/>
        <v/>
      </c>
    </row>
    <row r="421" spans="1:15" x14ac:dyDescent="0.35">
      <c r="A421" s="15" t="str">
        <v>Hydro One Brampton Networks Inc.</v>
      </c>
      <c r="B421" s="17">
        <v>2022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J421" s="19" t="str">
        <f t="shared" si="27"/>
        <v/>
      </c>
      <c r="K421" s="21" t="str" cm="1">
        <f t="array" ref="K421">IFERROR(EXP(LN(J421) - AVERAGE(IF(ISNUMBER(J:J), LN(J:J)))), "")</f>
        <v/>
      </c>
      <c r="L421" s="21" t="str">
        <f t="shared" si="24"/>
        <v/>
      </c>
      <c r="M421" s="21" t="str" cm="1">
        <f t="array" ref="M421">IFERROR(EXP(
 (IF(C421&gt;0,LN(C421),"") - AVERAGE(IF($C$2:$C$1000&gt;0,LN($C$2:$C$1000),"")))*Assumptions!B$2 +
 (IF(F421&gt;0,LN(F421),"") - AVERAGE(IF($F$2:$F$1000&gt;0,LN($F$2:$F$1000),"")))*Assumptions!B$3 +
 (IF(E421&gt;0,LN(E421),"") - AVERAGE(IF($E$2:$E$1000&gt;0,LN($E$2:$E$1000),"")))*Assumptions!B$4
), "")</f>
        <v/>
      </c>
      <c r="N421" s="21" t="str">
        <f t="shared" si="25"/>
        <v/>
      </c>
      <c r="O421" s="21" t="str">
        <f t="shared" si="26"/>
        <v/>
      </c>
    </row>
    <row r="422" spans="1:15" x14ac:dyDescent="0.35">
      <c r="A422" s="15" t="str">
        <v>Hydro One Brampton Networks Inc.</v>
      </c>
      <c r="B422" s="17">
        <v>2021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J422" s="19" t="str">
        <f t="shared" si="27"/>
        <v/>
      </c>
      <c r="K422" s="21" t="str" cm="1">
        <f t="array" ref="K422">IFERROR(EXP(LN(J422) - AVERAGE(IF(ISNUMBER(J:J), LN(J:J)))), "")</f>
        <v/>
      </c>
      <c r="L422" s="21" t="str">
        <f t="shared" si="24"/>
        <v/>
      </c>
      <c r="M422" s="21" t="str" cm="1">
        <f t="array" ref="M422">IFERROR(EXP(
 (IF(C422&gt;0,LN(C422),"") - AVERAGE(IF($C$2:$C$1000&gt;0,LN($C$2:$C$1000),"")))*Assumptions!B$2 +
 (IF(F422&gt;0,LN(F422),"") - AVERAGE(IF($F$2:$F$1000&gt;0,LN($F$2:$F$1000),"")))*Assumptions!B$3 +
 (IF(E422&gt;0,LN(E422),"") - AVERAGE(IF($E$2:$E$1000&gt;0,LN($E$2:$E$1000),"")))*Assumptions!B$4
), "")</f>
        <v/>
      </c>
      <c r="N422" s="21" t="str">
        <f t="shared" si="25"/>
        <v/>
      </c>
      <c r="O422" s="21" t="str">
        <f t="shared" si="26"/>
        <v/>
      </c>
    </row>
    <row r="423" spans="1:15" x14ac:dyDescent="0.35">
      <c r="A423" s="16" t="str">
        <v>Hydro One Brampton Networks Inc.</v>
      </c>
      <c r="B423" s="18">
        <v>2020</v>
      </c>
      <c r="C423" s="20">
        <v>0</v>
      </c>
      <c r="D423" s="20">
        <v>134228</v>
      </c>
      <c r="E423" s="20">
        <v>0</v>
      </c>
      <c r="F423" s="20">
        <v>0</v>
      </c>
      <c r="G423" s="20">
        <v>0</v>
      </c>
      <c r="H423" s="20">
        <v>0</v>
      </c>
      <c r="J423" s="20" t="str">
        <f t="shared" si="27"/>
        <v/>
      </c>
      <c r="K423" s="22" t="str" cm="1">
        <f t="array" ref="K423">IFERROR(EXP(LN(J423) - AVERAGE(IF(ISNUMBER(J:J), LN(J:J)))), "")</f>
        <v/>
      </c>
      <c r="L423" s="22" t="str">
        <f t="shared" si="24"/>
        <v/>
      </c>
      <c r="M423" s="22" t="str" cm="1">
        <f t="array" ref="M423">IFERROR(EXP(
 (IF(C423&gt;0,LN(C423),"") - AVERAGE(IF($C$2:$C$1000&gt;0,LN($C$2:$C$1000),"")))*Assumptions!B$2 +
 (IF(F423&gt;0,LN(F423),"") - AVERAGE(IF($F$2:$F$1000&gt;0,LN($F$2:$F$1000),"")))*Assumptions!B$3 +
 (IF(E423&gt;0,LN(E423),"") - AVERAGE(IF($E$2:$E$1000&gt;0,LN($E$2:$E$1000),"")))*Assumptions!B$4
), "")</f>
        <v/>
      </c>
      <c r="N423" s="22" t="str">
        <f t="shared" si="25"/>
        <v/>
      </c>
      <c r="O423" s="22" t="str">
        <f t="shared" si="26"/>
        <v/>
      </c>
    </row>
    <row r="424" spans="1:15" x14ac:dyDescent="0.35">
      <c r="A424" s="15" t="str">
        <v>Hydro One Brampton Networks Inc.</v>
      </c>
      <c r="B424" s="17">
        <v>2019</v>
      </c>
      <c r="C424" s="19">
        <v>0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J424" s="19" t="str">
        <f t="shared" si="27"/>
        <v/>
      </c>
      <c r="K424" s="21" t="str" cm="1">
        <f t="array" ref="K424">IFERROR(EXP(LN(J424) - AVERAGE(IF(ISNUMBER(J:J), LN(J:J)))), "")</f>
        <v/>
      </c>
      <c r="L424" s="21" t="str">
        <f t="shared" si="24"/>
        <v/>
      </c>
      <c r="M424" s="21" t="str" cm="1">
        <f t="array" ref="M424">IFERROR(EXP(
 (IF(C424&gt;0,LN(C424),"") - AVERAGE(IF($C$2:$C$1000&gt;0,LN($C$2:$C$1000),"")))*Assumptions!B$2 +
 (IF(F424&gt;0,LN(F424),"") - AVERAGE(IF($F$2:$F$1000&gt;0,LN($F$2:$F$1000),"")))*Assumptions!B$3 +
 (IF(E424&gt;0,LN(E424),"") - AVERAGE(IF($E$2:$E$1000&gt;0,LN($E$2:$E$1000),"")))*Assumptions!B$4
), "")</f>
        <v/>
      </c>
      <c r="N424" s="21" t="str">
        <f t="shared" si="25"/>
        <v/>
      </c>
      <c r="O424" s="21" t="str">
        <f t="shared" si="26"/>
        <v/>
      </c>
    </row>
    <row r="425" spans="1:15" x14ac:dyDescent="0.35">
      <c r="A425" s="16" t="str">
        <v>Hydro One Brampton Networks Inc.</v>
      </c>
      <c r="B425" s="18">
        <v>2018</v>
      </c>
      <c r="C425" s="20">
        <v>0</v>
      </c>
      <c r="D425" s="20">
        <v>129585</v>
      </c>
      <c r="E425" s="20">
        <v>0</v>
      </c>
      <c r="F425" s="20">
        <v>0</v>
      </c>
      <c r="G425" s="20">
        <v>0</v>
      </c>
      <c r="H425" s="20">
        <v>0</v>
      </c>
      <c r="J425" s="20" t="str">
        <f t="shared" si="27"/>
        <v/>
      </c>
      <c r="K425" s="22" t="str" cm="1">
        <f t="array" ref="K425">IFERROR(EXP(LN(J425) - AVERAGE(IF(ISNUMBER(J:J), LN(J:J)))), "")</f>
        <v/>
      </c>
      <c r="L425" s="22" t="str">
        <f t="shared" si="24"/>
        <v/>
      </c>
      <c r="M425" s="22" t="str" cm="1">
        <f t="array" ref="M425">IFERROR(EXP(
 (IF(C425&gt;0,LN(C425),"") - AVERAGE(IF($C$2:$C$1000&gt;0,LN($C$2:$C$1000),"")))*Assumptions!B$2 +
 (IF(F425&gt;0,LN(F425),"") - AVERAGE(IF($F$2:$F$1000&gt;0,LN($F$2:$F$1000),"")))*Assumptions!B$3 +
 (IF(E425&gt;0,LN(E425),"") - AVERAGE(IF($E$2:$E$1000&gt;0,LN($E$2:$E$1000),"")))*Assumptions!B$4
), "")</f>
        <v/>
      </c>
      <c r="N425" s="22" t="str">
        <f t="shared" si="25"/>
        <v/>
      </c>
      <c r="O425" s="22" t="str">
        <f t="shared" si="26"/>
        <v/>
      </c>
    </row>
    <row r="426" spans="1:15" x14ac:dyDescent="0.35">
      <c r="A426" s="15" t="str">
        <v>Hydro One Brampton Networks Inc.</v>
      </c>
      <c r="B426" s="17">
        <v>2017</v>
      </c>
      <c r="C426" s="19">
        <v>0</v>
      </c>
      <c r="D426" s="19">
        <v>126026</v>
      </c>
      <c r="E426" s="19">
        <v>0</v>
      </c>
      <c r="F426" s="19">
        <v>0</v>
      </c>
      <c r="G426" s="19">
        <v>144.91918771568001</v>
      </c>
      <c r="H426" s="19">
        <v>0</v>
      </c>
      <c r="J426" s="19" t="str">
        <f t="shared" si="27"/>
        <v/>
      </c>
      <c r="K426" s="21" t="str" cm="1">
        <f t="array" ref="K426">IFERROR(EXP(LN(J426) - AVERAGE(IF(ISNUMBER(J:J), LN(J:J)))), "")</f>
        <v/>
      </c>
      <c r="L426" s="21" t="str">
        <f t="shared" si="24"/>
        <v/>
      </c>
      <c r="M426" s="21" t="str" cm="1">
        <f t="array" ref="M426">IFERROR(EXP(
 (IF(C426&gt;0,LN(C426),"") - AVERAGE(IF($C$2:$C$1000&gt;0,LN($C$2:$C$1000),"")))*Assumptions!B$2 +
 (IF(F426&gt;0,LN(F426),"") - AVERAGE(IF($F$2:$F$1000&gt;0,LN($F$2:$F$1000),"")))*Assumptions!B$3 +
 (IF(E426&gt;0,LN(E426),"") - AVERAGE(IF($E$2:$E$1000&gt;0,LN($E$2:$E$1000),"")))*Assumptions!B$4
), "")</f>
        <v/>
      </c>
      <c r="N426" s="21" t="str">
        <f t="shared" si="25"/>
        <v/>
      </c>
      <c r="O426" s="21" t="str">
        <f t="shared" si="26"/>
        <v/>
      </c>
    </row>
    <row r="427" spans="1:15" x14ac:dyDescent="0.35">
      <c r="A427" s="16" t="str">
        <v>Hydro One Brampton Networks Inc.</v>
      </c>
      <c r="B427" s="18">
        <v>2016</v>
      </c>
      <c r="C427" s="20">
        <v>158631</v>
      </c>
      <c r="D427" s="20">
        <v>120364</v>
      </c>
      <c r="E427" s="20">
        <v>3990106814</v>
      </c>
      <c r="F427" s="20">
        <v>836218</v>
      </c>
      <c r="G427" s="20">
        <v>142.40989423223999</v>
      </c>
      <c r="H427" s="20">
        <v>30304363.84</v>
      </c>
      <c r="J427" s="20">
        <f t="shared" si="27"/>
        <v>212796.75828268001</v>
      </c>
      <c r="K427" s="22" cm="1">
        <f t="array" ref="K427">IFERROR(EXP(LN(J427) - AVERAGE(IF(ISNUMBER(J:J), LN(J:J)))), "")</f>
        <v>4.2906855820127836</v>
      </c>
      <c r="L427" s="22">
        <f t="shared" si="24"/>
        <v>0.11119001134391837</v>
      </c>
      <c r="M427" s="22" cm="1">
        <f t="array" ref="M427">IFERROR(EXP(
 (IF(C427&gt;0,LN(C427),"") - AVERAGE(IF($C$2:$C$1000&gt;0,LN($C$2:$C$1000),"")))*Assumptions!B$2 +
 (IF(F427&gt;0,LN(F427),"") - AVERAGE(IF($F$2:$F$1000&gt;0,LN($F$2:$F$1000),"")))*Assumptions!B$3 +
 (IF(E427&gt;0,LN(E427),"") - AVERAGE(IF($E$2:$E$1000&gt;0,LN($E$2:$E$1000),"")))*Assumptions!B$4
), "")</f>
        <v>7.8963929011935816</v>
      </c>
      <c r="N427" s="22">
        <f t="shared" si="25"/>
        <v>1.7460474448924255</v>
      </c>
      <c r="O427" s="22">
        <f t="shared" si="26"/>
        <v>1.6348574335485071</v>
      </c>
    </row>
    <row r="428" spans="1:15" x14ac:dyDescent="0.35">
      <c r="A428" s="15" t="str">
        <v>Hydro One Brampton Networks Inc.</v>
      </c>
      <c r="B428" s="17">
        <v>2015</v>
      </c>
      <c r="C428" s="19">
        <v>154106</v>
      </c>
      <c r="D428" s="19">
        <v>116166</v>
      </c>
      <c r="E428" s="19">
        <v>3908785751.9499998</v>
      </c>
      <c r="F428" s="19">
        <v>797</v>
      </c>
      <c r="G428" s="19">
        <v>140.81014008918001</v>
      </c>
      <c r="H428" s="19">
        <v>26810797.34</v>
      </c>
      <c r="J428" s="19">
        <f t="shared" si="27"/>
        <v>190403.88229867379</v>
      </c>
      <c r="K428" s="21" cm="1">
        <f t="array" ref="K428">IFERROR(EXP(LN(J428) - AVERAGE(IF(ISNUMBER(J:J), LN(J:J)))), "")</f>
        <v>3.8391712314194311</v>
      </c>
      <c r="L428" s="21">
        <f t="shared" si="24"/>
        <v>2.535767376708975E-2</v>
      </c>
      <c r="M428" s="21" cm="1">
        <f t="array" ref="M428">IFERROR(EXP(
 (IF(C428&gt;0,LN(C428),"") - AVERAGE(IF($C$2:$C$1000&gt;0,LN($C$2:$C$1000),"")))*Assumptions!B$2 +
 (IF(F428&gt;0,LN(F428),"") - AVERAGE(IF($F$2:$F$1000&gt;0,LN($F$2:$F$1000),"")))*Assumptions!B$3 +
 (IF(E428&gt;0,LN(E428),"") - AVERAGE(IF($E$2:$E$1000&gt;0,LN($E$2:$E$1000),"")))*Assumptions!B$4
), "")</f>
        <v>1.3776217122938961</v>
      </c>
      <c r="N428" s="21">
        <f t="shared" si="25"/>
        <v>-1.6765112918190934</v>
      </c>
      <c r="O428" s="21">
        <f t="shared" si="26"/>
        <v>-1.7018689655861832</v>
      </c>
    </row>
    <row r="429" spans="1:15" x14ac:dyDescent="0.35">
      <c r="A429" s="16" t="str">
        <v>Hydro One Brampton Networks Inc.</v>
      </c>
      <c r="B429" s="18">
        <v>2014</v>
      </c>
      <c r="C429" s="20">
        <v>149618</v>
      </c>
      <c r="D429" s="20">
        <v>110437</v>
      </c>
      <c r="E429" s="20">
        <v>3867155688.2399998</v>
      </c>
      <c r="F429" s="20">
        <v>746955</v>
      </c>
      <c r="G429" s="20">
        <v>137.62629966854001</v>
      </c>
      <c r="H429" s="20">
        <v>25548448.690000001</v>
      </c>
      <c r="J429" s="20">
        <f t="shared" si="27"/>
        <v>185636.38455390456</v>
      </c>
      <c r="K429" s="22" cm="1">
        <f t="array" ref="K429">IFERROR(EXP(LN(J429) - AVERAGE(IF(ISNUMBER(J:J), LN(J:J)))), "")</f>
        <v>3.743042728331115</v>
      </c>
      <c r="L429" s="22">
        <f t="shared" si="24"/>
        <v>8.8245032121191613E-2</v>
      </c>
      <c r="M429" s="22" cm="1">
        <f t="array" ref="M429">IFERROR(EXP(
 (IF(C429&gt;0,LN(C429),"") - AVERAGE(IF($C$2:$C$1000&gt;0,LN($C$2:$C$1000),"")))*Assumptions!B$2 +
 (IF(F429&gt;0,LN(F429),"") - AVERAGE(IF($F$2:$F$1000&gt;0,LN($F$2:$F$1000),"")))*Assumptions!B$3 +
 (IF(E429&gt;0,LN(E429),"") - AVERAGE(IF($E$2:$E$1000&gt;0,LN($E$2:$E$1000),"")))*Assumptions!B$4
), "")</f>
        <v>7.3659638280199902</v>
      </c>
      <c r="N429" s="22">
        <f t="shared" si="25"/>
        <v>-1.0308977148825171E-2</v>
      </c>
      <c r="O429" s="22">
        <f t="shared" si="26"/>
        <v>-9.8554009270016785E-2</v>
      </c>
    </row>
    <row r="430" spans="1:15" x14ac:dyDescent="0.35">
      <c r="A430" s="15" t="str">
        <v>Hydro One Brampton Networks Inc.</v>
      </c>
      <c r="B430" s="17">
        <v>2013</v>
      </c>
      <c r="C430" s="19">
        <v>145983</v>
      </c>
      <c r="D430" s="19">
        <v>103204</v>
      </c>
      <c r="E430" s="19">
        <v>3863316083</v>
      </c>
      <c r="F430" s="19">
        <v>831796</v>
      </c>
      <c r="G430" s="19">
        <v>134.87498055033001</v>
      </c>
      <c r="H430" s="19">
        <v>22922932</v>
      </c>
      <c r="J430" s="19">
        <f t="shared" si="27"/>
        <v>169956.88827140233</v>
      </c>
      <c r="K430" s="21" cm="1">
        <f t="array" ref="K430">IFERROR(EXP(LN(J430) - AVERAGE(IF(ISNUMBER(J:J), LN(J:J)))), "")</f>
        <v>3.4268922889377387</v>
      </c>
      <c r="L430" s="21" t="str">
        <f t="shared" si="24"/>
        <v/>
      </c>
      <c r="M430" s="21" cm="1">
        <f t="array" ref="M430">IFERROR(EXP(
 (IF(C430&gt;0,LN(C430),"") - AVERAGE(IF($C$2:$C$1000&gt;0,LN($C$2:$C$1000),"")))*Assumptions!B$2 +
 (IF(F430&gt;0,LN(F430),"") - AVERAGE(IF($F$2:$F$1000&gt;0,LN($F$2:$F$1000),"")))*Assumptions!B$3 +
 (IF(E430&gt;0,LN(E430),"") - AVERAGE(IF($E$2:$E$1000&gt;0,LN($E$2:$E$1000),"")))*Assumptions!B$4
), "")</f>
        <v>7.4422921382235065</v>
      </c>
      <c r="N430" s="21" t="str">
        <f t="shared" si="25"/>
        <v/>
      </c>
      <c r="O430" s="21" t="str">
        <f t="shared" si="26"/>
        <v/>
      </c>
    </row>
    <row r="431" spans="1:15" x14ac:dyDescent="0.35">
      <c r="A431" s="16" t="str">
        <v>Hydro One Networks Inc.</v>
      </c>
      <c r="B431" s="18">
        <v>2023</v>
      </c>
      <c r="C431" s="20">
        <v>1458062</v>
      </c>
      <c r="D431" s="20">
        <v>1325641</v>
      </c>
      <c r="E431" s="20">
        <v>37510274764.791</v>
      </c>
      <c r="F431" s="20">
        <v>6832143</v>
      </c>
      <c r="G431" s="20">
        <v>169.58747391486</v>
      </c>
      <c r="H431" s="20">
        <v>684623856.88999999</v>
      </c>
      <c r="J431" s="20">
        <f t="shared" si="27"/>
        <v>4036995.4282927155</v>
      </c>
      <c r="K431" s="22" cm="1">
        <f t="array" ref="K431">IFERROR(EXP(LN(J431) - AVERAGE(IF(ISNUMBER(J:J), LN(J:J)))), "")</f>
        <v>81.399163307822377</v>
      </c>
      <c r="L431" s="22">
        <f t="shared" si="24"/>
        <v>5.504140809419944E-2</v>
      </c>
      <c r="M431" s="22" cm="1">
        <f t="array" ref="M431">IFERROR(EXP(
 (IF(C431&gt;0,LN(C431),"") - AVERAGE(IF($C$2:$C$1000&gt;0,LN($C$2:$C$1000),"")))*Assumptions!B$2 +
 (IF(F431&gt;0,LN(F431),"") - AVERAGE(IF($F$2:$F$1000&gt;0,LN($F$2:$F$1000),"")))*Assumptions!B$3 +
 (IF(E431&gt;0,LN(E431),"") - AVERAGE(IF($E$2:$E$1000&gt;0,LN($E$2:$E$1000),"")))*Assumptions!B$4
), "")</f>
        <v>70.63360266926243</v>
      </c>
      <c r="N431" s="22">
        <f t="shared" si="25"/>
        <v>8.8239132450889102E-3</v>
      </c>
      <c r="O431" s="22">
        <f t="shared" si="26"/>
        <v>-4.621749484911053E-2</v>
      </c>
    </row>
    <row r="432" spans="1:15" x14ac:dyDescent="0.35">
      <c r="A432" s="15" t="str">
        <v>Hydro One Networks Inc.</v>
      </c>
      <c r="B432" s="17">
        <v>2022</v>
      </c>
      <c r="C432" s="19">
        <v>1440430</v>
      </c>
      <c r="D432" s="19">
        <v>1325590</v>
      </c>
      <c r="E432" s="19">
        <v>37352917583.019997</v>
      </c>
      <c r="F432" s="19">
        <v>6821370</v>
      </c>
      <c r="G432" s="19">
        <v>163.63149581335</v>
      </c>
      <c r="H432" s="19">
        <v>625202891.94000006</v>
      </c>
      <c r="J432" s="19">
        <f t="shared" si="27"/>
        <v>3820797.9999959911</v>
      </c>
      <c r="K432" s="21" cm="1">
        <f t="array" ref="K432">IFERROR(EXP(LN(J432) - AVERAGE(IF(ISNUMBER(J:J), LN(J:J)))), "")</f>
        <v>77.039908984837311</v>
      </c>
      <c r="L432" s="21">
        <f t="shared" si="24"/>
        <v>7.4559707540403863E-2</v>
      </c>
      <c r="M432" s="21" cm="1">
        <f t="array" ref="M432">IFERROR(EXP(
 (IF(C432&gt;0,LN(C432),"") - AVERAGE(IF($C$2:$C$1000&gt;0,LN($C$2:$C$1000),"")))*Assumptions!B$2 +
 (IF(F432&gt;0,LN(F432),"") - AVERAGE(IF($F$2:$F$1000&gt;0,LN($F$2:$F$1000),"")))*Assumptions!B$3 +
 (IF(E432&gt;0,LN(E432),"") - AVERAGE(IF($E$2:$E$1000&gt;0,LN($E$2:$E$1000),"")))*Assumptions!B$4
), "")</f>
        <v>70.013079634065136</v>
      </c>
      <c r="N432" s="21">
        <f t="shared" si="25"/>
        <v>1.7251939004067296E-2</v>
      </c>
      <c r="O432" s="21">
        <f t="shared" si="26"/>
        <v>-5.7307768536336567E-2</v>
      </c>
    </row>
    <row r="433" spans="1:15" x14ac:dyDescent="0.35">
      <c r="A433" s="16" t="str">
        <v>Hydro One Networks Inc.</v>
      </c>
      <c r="B433" s="18">
        <v>2021</v>
      </c>
      <c r="C433" s="20">
        <v>1440315</v>
      </c>
      <c r="D433" s="20">
        <v>1314667</v>
      </c>
      <c r="E433" s="20">
        <v>37509403006.760002</v>
      </c>
      <c r="F433" s="20">
        <v>6354683</v>
      </c>
      <c r="G433" s="20">
        <v>157.38933370742001</v>
      </c>
      <c r="H433" s="20">
        <v>558146884.69000006</v>
      </c>
      <c r="J433" s="20">
        <f t="shared" si="27"/>
        <v>3546281.5143977362</v>
      </c>
      <c r="K433" s="22" cm="1">
        <f t="array" ref="K433">IFERROR(EXP(LN(J433) - AVERAGE(IF(ISNUMBER(J:J), LN(J:J)))), "")</f>
        <v>71.504749820351435</v>
      </c>
      <c r="L433" s="22">
        <f t="shared" si="24"/>
        <v>2.5985175841064745E-2</v>
      </c>
      <c r="M433" s="22" cm="1">
        <f t="array" ref="M433">IFERROR(EXP(
 (IF(C433&gt;0,LN(C433),"") - AVERAGE(IF($C$2:$C$1000&gt;0,LN($C$2:$C$1000),"")))*Assumptions!B$2 +
 (IF(F433&gt;0,LN(F433),"") - AVERAGE(IF($F$2:$F$1000&gt;0,LN($F$2:$F$1000),"")))*Assumptions!B$3 +
 (IF(E433&gt;0,LN(E433),"") - AVERAGE(IF($E$2:$E$1000&gt;0,LN($E$2:$E$1000),"")))*Assumptions!B$4
), "")</f>
        <v>68.815577571836386</v>
      </c>
      <c r="N433" s="22">
        <f t="shared" si="25"/>
        <v>3.5967074581342295E-2</v>
      </c>
      <c r="O433" s="22">
        <f t="shared" si="26"/>
        <v>9.9818987402775505E-3</v>
      </c>
    </row>
    <row r="434" spans="1:15" x14ac:dyDescent="0.35">
      <c r="A434" s="15" t="str">
        <v>Hydro One Networks Inc.</v>
      </c>
      <c r="B434" s="17">
        <v>2020</v>
      </c>
      <c r="C434" s="19">
        <v>1361461</v>
      </c>
      <c r="D434" s="19">
        <v>1258015</v>
      </c>
      <c r="E434" s="19">
        <v>35848600867.769997</v>
      </c>
      <c r="F434" s="19">
        <v>6494088</v>
      </c>
      <c r="G434" s="19">
        <v>152.22273203627</v>
      </c>
      <c r="H434" s="19">
        <v>525977906.26999998</v>
      </c>
      <c r="J434" s="19">
        <f t="shared" si="27"/>
        <v>3455317.7389082438</v>
      </c>
      <c r="K434" s="21" cm="1">
        <f t="array" ref="K434">IFERROR(EXP(LN(J434) - AVERAGE(IF(ISNUMBER(J:J), LN(J:J)))), "")</f>
        <v>69.670619624346529</v>
      </c>
      <c r="L434" s="21">
        <f t="shared" si="24"/>
        <v>-7.8143647415647166E-2</v>
      </c>
      <c r="M434" s="21" cm="1">
        <f t="array" ref="M434">IFERROR(EXP(
 (IF(C434&gt;0,LN(C434),"") - AVERAGE(IF($C$2:$C$1000&gt;0,LN($C$2:$C$1000),"")))*Assumptions!B$2 +
 (IF(F434&gt;0,LN(F434),"") - AVERAGE(IF($F$2:$F$1000&gt;0,LN($F$2:$F$1000),"")))*Assumptions!B$3 +
 (IF(E434&gt;0,LN(E434),"") - AVERAGE(IF($E$2:$E$1000&gt;0,LN($E$2:$E$1000),"")))*Assumptions!B$4
), "")</f>
        <v>66.384464645414937</v>
      </c>
      <c r="N434" s="21">
        <f t="shared" si="25"/>
        <v>1.686088761188298E-2</v>
      </c>
      <c r="O434" s="21">
        <f t="shared" si="26"/>
        <v>9.5004535027530146E-2</v>
      </c>
    </row>
    <row r="435" spans="1:15" x14ac:dyDescent="0.35">
      <c r="A435" s="16" t="str">
        <v>Hydro One Networks Inc.</v>
      </c>
      <c r="B435" s="18">
        <v>2019</v>
      </c>
      <c r="C435" s="20">
        <v>1344318</v>
      </c>
      <c r="D435" s="20">
        <v>1248286</v>
      </c>
      <c r="E435" s="20">
        <v>35609662926.184998</v>
      </c>
      <c r="F435" s="20">
        <v>6291230</v>
      </c>
      <c r="G435" s="20">
        <v>144.16361873949</v>
      </c>
      <c r="H435" s="20">
        <v>538618194.63</v>
      </c>
      <c r="J435" s="20">
        <f t="shared" si="27"/>
        <v>3736158.9514710139</v>
      </c>
      <c r="K435" s="22" cm="1">
        <f t="array" ref="K435">IFERROR(EXP(LN(J435) - AVERAGE(IF(ISNUMBER(J:J), LN(J:J)))), "")</f>
        <v>75.333306177011721</v>
      </c>
      <c r="L435" s="22">
        <f t="shared" si="24"/>
        <v>-1.9121119720995949E-2</v>
      </c>
      <c r="M435" s="22" cm="1">
        <f t="array" ref="M435">IFERROR(EXP(
 (IF(C435&gt;0,LN(C435),"") - AVERAGE(IF($C$2:$C$1000&gt;0,LN($C$2:$C$1000),"")))*Assumptions!B$2 +
 (IF(F435&gt;0,LN(F435),"") - AVERAGE(IF($F$2:$F$1000&gt;0,LN($F$2:$F$1000),"")))*Assumptions!B$3 +
 (IF(E435&gt;0,LN(E435),"") - AVERAGE(IF($E$2:$E$1000&gt;0,LN($E$2:$E$1000),"")))*Assumptions!B$4
), "")</f>
        <v>65.274547040555603</v>
      </c>
      <c r="N435" s="22">
        <f t="shared" si="25"/>
        <v>2.3764167551540538E-2</v>
      </c>
      <c r="O435" s="22">
        <f t="shared" si="26"/>
        <v>4.2885287272536488E-2</v>
      </c>
    </row>
    <row r="436" spans="1:15" x14ac:dyDescent="0.35">
      <c r="A436" s="15" t="str">
        <v>Hydro One Networks Inc.</v>
      </c>
      <c r="B436" s="17">
        <v>2018</v>
      </c>
      <c r="C436" s="19">
        <v>1333961</v>
      </c>
      <c r="D436" s="19">
        <v>1241519</v>
      </c>
      <c r="E436" s="19">
        <v>36002283411.610001</v>
      </c>
      <c r="F436" s="19">
        <v>5812432</v>
      </c>
      <c r="G436" s="19">
        <v>140.62086988374</v>
      </c>
      <c r="H436" s="19">
        <v>535524471.83999997</v>
      </c>
      <c r="J436" s="19">
        <f t="shared" si="27"/>
        <v>3808285.8702463675</v>
      </c>
      <c r="K436" s="21" cm="1">
        <f t="array" ref="K436">IFERROR(EXP(LN(J436) - AVERAGE(IF(ISNUMBER(J:J), LN(J:J)))), "")</f>
        <v>76.787623117560742</v>
      </c>
      <c r="L436" s="21">
        <f t="shared" si="24"/>
        <v>-1.6488684064345449E-2</v>
      </c>
      <c r="M436" s="21" cm="1">
        <f t="array" ref="M436">IFERROR(EXP(
 (IF(C436&gt;0,LN(C436),"") - AVERAGE(IF($C$2:$C$1000&gt;0,LN($C$2:$C$1000),"")))*Assumptions!B$2 +
 (IF(F436&gt;0,LN(F436),"") - AVERAGE(IF($F$2:$F$1000&gt;0,LN($F$2:$F$1000),"")))*Assumptions!B$3 +
 (IF(E436&gt;0,LN(E436),"") - AVERAGE(IF($E$2:$E$1000&gt;0,LN($E$2:$E$1000),"")))*Assumptions!B$4
), "")</f>
        <v>63.74163806076934</v>
      </c>
      <c r="N436" s="21">
        <f t="shared" si="25"/>
        <v>3.2835228600796462E-2</v>
      </c>
      <c r="O436" s="21">
        <f t="shared" si="26"/>
        <v>4.9323912665141911E-2</v>
      </c>
    </row>
    <row r="437" spans="1:15" x14ac:dyDescent="0.35">
      <c r="A437" s="15" t="str">
        <v>Hydro One Networks Inc.</v>
      </c>
      <c r="B437" s="17">
        <v>2017</v>
      </c>
      <c r="C437" s="19">
        <v>1320458</v>
      </c>
      <c r="D437" s="19">
        <v>1173360</v>
      </c>
      <c r="E437" s="19">
        <v>33644689155.619999</v>
      </c>
      <c r="F437" s="19">
        <v>5361992</v>
      </c>
      <c r="G437" s="19">
        <v>137.15572078157999</v>
      </c>
      <c r="H437" s="19">
        <v>531012094.33999997</v>
      </c>
      <c r="J437" s="19">
        <f t="shared" si="27"/>
        <v>3871600.0420108973</v>
      </c>
      <c r="K437" s="21" cm="1">
        <f t="array" ref="K437">IFERROR(EXP(LN(J437) - AVERAGE(IF(ISNUMBER(J:J), LN(J:J)))), "")</f>
        <v>78.064245967079287</v>
      </c>
      <c r="L437" s="21">
        <f t="shared" si="24"/>
        <v>-4.2585336057719303E-2</v>
      </c>
      <c r="M437" s="21" cm="1">
        <f t="array" ref="M437">IFERROR(EXP(
 (IF(C437&gt;0,LN(C437),"") - AVERAGE(IF($C$2:$C$1000&gt;0,LN($C$2:$C$1000),"")))*Assumptions!B$2 +
 (IF(F437&gt;0,LN(F437),"") - AVERAGE(IF($F$2:$F$1000&gt;0,LN($F$2:$F$1000),"")))*Assumptions!B$3 +
 (IF(E437&gt;0,LN(E437),"") - AVERAGE(IF($E$2:$E$1000&gt;0,LN($E$2:$E$1000),"")))*Assumptions!B$4
), "")</f>
        <v>61.682655375310809</v>
      </c>
      <c r="N437" s="21">
        <f t="shared" si="25"/>
        <v>-8.1497127092520216E-3</v>
      </c>
      <c r="O437" s="21">
        <f t="shared" si="26"/>
        <v>3.4435623348467281E-2</v>
      </c>
    </row>
    <row r="438" spans="1:15" x14ac:dyDescent="0.35">
      <c r="A438" s="16" t="str">
        <v>Hydro One Networks Inc.</v>
      </c>
      <c r="B438" s="18">
        <v>2016</v>
      </c>
      <c r="C438" s="20">
        <v>1307906</v>
      </c>
      <c r="D438" s="20">
        <v>1199780</v>
      </c>
      <c r="E438" s="20">
        <v>34358400058.669998</v>
      </c>
      <c r="F438" s="20">
        <v>5641078</v>
      </c>
      <c r="G438" s="20">
        <v>134.78085267888</v>
      </c>
      <c r="H438" s="20">
        <v>544519280.41999996</v>
      </c>
      <c r="J438" s="20">
        <f t="shared" si="27"/>
        <v>4040034.393589539</v>
      </c>
      <c r="K438" s="22" cm="1">
        <f t="array" ref="K438">IFERROR(EXP(LN(J438) - AVERAGE(IF(ISNUMBER(J:J), LN(J:J)))), "")</f>
        <v>81.460438886870463</v>
      </c>
      <c r="L438" s="22">
        <f t="shared" si="24"/>
        <v>1.7068125504538401E-2</v>
      </c>
      <c r="M438" s="22" cm="1">
        <f t="array" ref="M438">IFERROR(EXP(
 (IF(C438&gt;0,LN(C438),"") - AVERAGE(IF($C$2:$C$1000&gt;0,LN($C$2:$C$1000),"")))*Assumptions!B$2 +
 (IF(F438&gt;0,LN(F438),"") - AVERAGE(IF($F$2:$F$1000&gt;0,LN($F$2:$F$1000),"")))*Assumptions!B$3 +
 (IF(E438&gt;0,LN(E438),"") - AVERAGE(IF($E$2:$E$1000&gt;0,LN($E$2:$E$1000),"")))*Assumptions!B$4
), "")</f>
        <v>62.18740528544636</v>
      </c>
      <c r="N438" s="22">
        <f t="shared" si="25"/>
        <v>3.0867534584167799E-2</v>
      </c>
      <c r="O438" s="22">
        <f t="shared" si="26"/>
        <v>1.3799409079629399E-2</v>
      </c>
    </row>
    <row r="439" spans="1:15" x14ac:dyDescent="0.35">
      <c r="A439" s="15" t="str">
        <v>Hydro One Networks Inc.</v>
      </c>
      <c r="B439" s="17">
        <v>2015</v>
      </c>
      <c r="C439" s="19">
        <v>1257467</v>
      </c>
      <c r="D439" s="19">
        <v>1171098</v>
      </c>
      <c r="E439" s="19">
        <v>23956730886.757999</v>
      </c>
      <c r="F439" s="19">
        <v>6305684.9978430998</v>
      </c>
      <c r="G439" s="19">
        <v>133.26679897747999</v>
      </c>
      <c r="H439" s="19">
        <v>529290910.44</v>
      </c>
      <c r="J439" s="19">
        <f t="shared" si="27"/>
        <v>3971663.71895405</v>
      </c>
      <c r="K439" s="21" cm="1">
        <f t="array" ref="K439">IFERROR(EXP(LN(J439) - AVERAGE(IF(ISNUMBER(J:J), LN(J:J)))), "")</f>
        <v>80.081860236244182</v>
      </c>
      <c r="L439" s="21">
        <f t="shared" si="24"/>
        <v>-0.13521736539800067</v>
      </c>
      <c r="M439" s="21" cm="1">
        <f t="array" ref="M439">IFERROR(EXP(
 (IF(C439&gt;0,LN(C439),"") - AVERAGE(IF($C$2:$C$1000&gt;0,LN($C$2:$C$1000),"")))*Assumptions!B$2 +
 (IF(F439&gt;0,LN(F439),"") - AVERAGE(IF($F$2:$F$1000&gt;0,LN($F$2:$F$1000),"")))*Assumptions!B$3 +
 (IF(E439&gt;0,LN(E439),"") - AVERAGE(IF($E$2:$E$1000&gt;0,LN($E$2:$E$1000),"")))*Assumptions!B$4
), "")</f>
        <v>60.297157136216384</v>
      </c>
      <c r="N439" s="21">
        <f t="shared" si="25"/>
        <v>3.6389587802961643E-2</v>
      </c>
      <c r="O439" s="21">
        <f t="shared" si="26"/>
        <v>0.17160695320096231</v>
      </c>
    </row>
    <row r="440" spans="1:15" x14ac:dyDescent="0.35">
      <c r="A440" s="16" t="str">
        <v>Hydro One Networks Inc.</v>
      </c>
      <c r="B440" s="18">
        <v>2014</v>
      </c>
      <c r="C440" s="20">
        <v>1219670</v>
      </c>
      <c r="D440" s="20">
        <v>1140552</v>
      </c>
      <c r="E440" s="20">
        <v>23943617623.98</v>
      </c>
      <c r="F440" s="20">
        <v>5908454.3687728001</v>
      </c>
      <c r="G440" s="20">
        <v>130.25352009682001</v>
      </c>
      <c r="H440" s="20">
        <v>592224123.99000001</v>
      </c>
      <c r="J440" s="20">
        <f t="shared" si="27"/>
        <v>4546703.4100098647</v>
      </c>
      <c r="K440" s="22" cm="1">
        <f t="array" ref="K440">IFERROR(EXP(LN(J440) - AVERAGE(IF(ISNUMBER(J:J), LN(J:J)))), "")</f>
        <v>91.67655994600517</v>
      </c>
      <c r="L440" s="22">
        <f t="shared" si="24"/>
        <v>3.2609862180580151E-2</v>
      </c>
      <c r="M440" s="22" cm="1">
        <f t="array" ref="M440">IFERROR(EXP(
 (IF(C440&gt;0,LN(C440),"") - AVERAGE(IF($C$2:$C$1000&gt;0,LN($C$2:$C$1000),"")))*Assumptions!B$2 +
 (IF(F440&gt;0,LN(F440),"") - AVERAGE(IF($F$2:$F$1000&gt;0,LN($F$2:$F$1000),"")))*Assumptions!B$3 +
 (IF(E440&gt;0,LN(E440),"") - AVERAGE(IF($E$2:$E$1000&gt;0,LN($E$2:$E$1000),"")))*Assumptions!B$4
), "")</f>
        <v>58.142411368812098</v>
      </c>
      <c r="N440" s="22">
        <f t="shared" si="25"/>
        <v>-1.296789539043619E-2</v>
      </c>
      <c r="O440" s="22">
        <f t="shared" si="26"/>
        <v>-4.5577757571016342E-2</v>
      </c>
    </row>
    <row r="441" spans="1:15" x14ac:dyDescent="0.35">
      <c r="A441" s="15" t="str">
        <v>Hydro One Networks Inc.</v>
      </c>
      <c r="B441" s="17">
        <v>2013</v>
      </c>
      <c r="C441" s="19">
        <v>1220476</v>
      </c>
      <c r="D441" s="19">
        <v>1129064</v>
      </c>
      <c r="E441" s="19">
        <v>31019262721</v>
      </c>
      <c r="F441" s="19">
        <v>5657333.7621250004</v>
      </c>
      <c r="G441" s="19">
        <v>127.64959191653</v>
      </c>
      <c r="H441" s="19">
        <v>561763829.69000006</v>
      </c>
      <c r="J441" s="19">
        <f t="shared" si="27"/>
        <v>4400827.4625534024</v>
      </c>
      <c r="K441" s="21" cm="1">
        <f t="array" ref="K441">IFERROR(EXP(LN(J441) - AVERAGE(IF(ISNUMBER(J:J), LN(J:J)))), "")</f>
        <v>88.735218970864821</v>
      </c>
      <c r="L441" s="21" t="str">
        <f t="shared" si="24"/>
        <v/>
      </c>
      <c r="M441" s="21" cm="1">
        <f t="array" ref="M441">IFERROR(EXP(
 (IF(C441&gt;0,LN(C441),"") - AVERAGE(IF($C$2:$C$1000&gt;0,LN($C$2:$C$1000),"")))*Assumptions!B$2 +
 (IF(F441&gt;0,LN(F441),"") - AVERAGE(IF($F$2:$F$1000&gt;0,LN($F$2:$F$1000),"")))*Assumptions!B$3 +
 (IF(E441&gt;0,LN(E441),"") - AVERAGE(IF($E$2:$E$1000&gt;0,LN($E$2:$E$1000),"")))*Assumptions!B$4
), "")</f>
        <v>58.901306075762818</v>
      </c>
      <c r="N441" s="21" t="str">
        <f t="shared" si="25"/>
        <v/>
      </c>
      <c r="O441" s="21" t="str">
        <f t="shared" si="26"/>
        <v/>
      </c>
    </row>
    <row r="442" spans="1:15" x14ac:dyDescent="0.35">
      <c r="A442" s="16" t="str">
        <v>Hydro Ottawa Limited</v>
      </c>
      <c r="B442" s="18">
        <v>2023</v>
      </c>
      <c r="C442" s="20">
        <v>364334</v>
      </c>
      <c r="D442" s="20">
        <v>314722</v>
      </c>
      <c r="E442" s="20">
        <v>7227010710.3999996</v>
      </c>
      <c r="F442" s="20">
        <v>1438526</v>
      </c>
      <c r="G442" s="20">
        <v>177.80984500725</v>
      </c>
      <c r="H442" s="20">
        <v>106888208.9545</v>
      </c>
      <c r="J442" s="20">
        <f t="shared" si="27"/>
        <v>601137.74324555404</v>
      </c>
      <c r="K442" s="22" cm="1">
        <f t="array" ref="K442">IFERROR(EXP(LN(J442) - AVERAGE(IF(ISNUMBER(J:J), LN(J:J)))), "")</f>
        <v>12.120922652031476</v>
      </c>
      <c r="L442" s="22">
        <f t="shared" si="24"/>
        <v>8.5207076037137952E-2</v>
      </c>
      <c r="M442" s="22" cm="1">
        <f t="array" ref="M442">IFERROR(EXP(
 (IF(C442&gt;0,LN(C442),"") - AVERAGE(IF($C$2:$C$1000&gt;0,LN($C$2:$C$1000),"")))*Assumptions!B$2 +
 (IF(F442&gt;0,LN(F442),"") - AVERAGE(IF($F$2:$F$1000&gt;0,LN($F$2:$F$1000),"")))*Assumptions!B$3 +
 (IF(E442&gt;0,LN(E442),"") - AVERAGE(IF($E$2:$E$1000&gt;0,LN($E$2:$E$1000),"")))*Assumptions!B$4
), "")</f>
        <v>16.524589723438783</v>
      </c>
      <c r="N442" s="22">
        <f t="shared" si="25"/>
        <v>3.9363773471853492E-2</v>
      </c>
      <c r="O442" s="22">
        <f t="shared" si="26"/>
        <v>-4.5843302565284461E-2</v>
      </c>
    </row>
    <row r="443" spans="1:15" x14ac:dyDescent="0.35">
      <c r="A443" s="15" t="str">
        <v>Hydro Ottawa Limited</v>
      </c>
      <c r="B443" s="17">
        <v>2022</v>
      </c>
      <c r="C443" s="19">
        <v>358901</v>
      </c>
      <c r="D443" s="19">
        <v>309534</v>
      </c>
      <c r="E443" s="19">
        <v>7195259722</v>
      </c>
      <c r="F443" s="19">
        <v>1279664</v>
      </c>
      <c r="G443" s="19">
        <v>171.56509403215</v>
      </c>
      <c r="H443" s="19">
        <v>94710464.434499994</v>
      </c>
      <c r="J443" s="19">
        <f t="shared" si="27"/>
        <v>552038.07609461609</v>
      </c>
      <c r="K443" s="21" cm="1">
        <f t="array" ref="K443">IFERROR(EXP(LN(J443) - AVERAGE(IF(ISNUMBER(J:J), LN(J:J)))), "")</f>
        <v>11.130911170529965</v>
      </c>
      <c r="L443" s="21">
        <f t="shared" si="24"/>
        <v>0.11457607383027124</v>
      </c>
      <c r="M443" s="21" cm="1">
        <f t="array" ref="M443">IFERROR(EXP(
 (IF(C443&gt;0,LN(C443),"") - AVERAGE(IF($C$2:$C$1000&gt;0,LN($C$2:$C$1000),"")))*Assumptions!B$2 +
 (IF(F443&gt;0,LN(F443),"") - AVERAGE(IF($F$2:$F$1000&gt;0,LN($F$2:$F$1000),"")))*Assumptions!B$3 +
 (IF(E443&gt;0,LN(E443),"") - AVERAGE(IF($E$2:$E$1000&gt;0,LN($E$2:$E$1000),"")))*Assumptions!B$4
), "")</f>
        <v>15.88675565332581</v>
      </c>
      <c r="N443" s="21">
        <f t="shared" si="25"/>
        <v>-3.1960154851451428E-3</v>
      </c>
      <c r="O443" s="21">
        <f t="shared" si="26"/>
        <v>-0.11777208931541638</v>
      </c>
    </row>
    <row r="444" spans="1:15" x14ac:dyDescent="0.35">
      <c r="A444" s="16" t="str">
        <v>Hydro Ottawa Limited</v>
      </c>
      <c r="B444" s="18">
        <v>2021</v>
      </c>
      <c r="C444" s="20">
        <v>353315</v>
      </c>
      <c r="D444" s="20">
        <v>305266</v>
      </c>
      <c r="E444" s="20">
        <v>7098952945</v>
      </c>
      <c r="F444" s="20">
        <v>1358319</v>
      </c>
      <c r="G444" s="20">
        <v>165.02028355208</v>
      </c>
      <c r="H444" s="20">
        <v>81235639.947500005</v>
      </c>
      <c r="J444" s="20">
        <f t="shared" si="27"/>
        <v>492276.69592424517</v>
      </c>
      <c r="K444" s="22" cm="1">
        <f t="array" ref="K444">IFERROR(EXP(LN(J444) - AVERAGE(IF(ISNUMBER(J:J), LN(J:J)))), "")</f>
        <v>9.9259243355445843</v>
      </c>
      <c r="L444" s="22">
        <f t="shared" si="24"/>
        <v>-2.031261014237451E-2</v>
      </c>
      <c r="M444" s="22" cm="1">
        <f t="array" ref="M444">IFERROR(EXP(
 (IF(C444&gt;0,LN(C444),"") - AVERAGE(IF($C$2:$C$1000&gt;0,LN($C$2:$C$1000),"")))*Assumptions!B$2 +
 (IF(F444&gt;0,LN(F444),"") - AVERAGE(IF($F$2:$F$1000&gt;0,LN($F$2:$F$1000),"")))*Assumptions!B$3 +
 (IF(E444&gt;0,LN(E444),"") - AVERAGE(IF($E$2:$E$1000&gt;0,LN($E$2:$E$1000),"")))*Assumptions!B$4
), "")</f>
        <v>15.937611194662647</v>
      </c>
      <c r="N444" s="22">
        <f t="shared" si="25"/>
        <v>-3.5230140103870156E-5</v>
      </c>
      <c r="O444" s="22">
        <f t="shared" si="26"/>
        <v>2.027738000227064E-2</v>
      </c>
    </row>
    <row r="445" spans="1:15" x14ac:dyDescent="0.35">
      <c r="A445" s="15" t="str">
        <v>Hydro Ottawa Limited</v>
      </c>
      <c r="B445" s="17">
        <v>2020</v>
      </c>
      <c r="C445" s="19">
        <v>346347</v>
      </c>
      <c r="D445" s="19">
        <v>300664</v>
      </c>
      <c r="E445" s="19">
        <v>7029452327</v>
      </c>
      <c r="F445" s="19">
        <v>1437824</v>
      </c>
      <c r="G445" s="19">
        <v>159.60318156245</v>
      </c>
      <c r="H445" s="19">
        <v>80181186.020500004</v>
      </c>
      <c r="J445" s="19">
        <f t="shared" si="27"/>
        <v>502378.36887434777</v>
      </c>
      <c r="K445" s="21" cm="1">
        <f t="array" ref="K445">IFERROR(EXP(LN(J445) - AVERAGE(IF(ISNUMBER(J:J), LN(J:J)))), "")</f>
        <v>10.129607431241165</v>
      </c>
      <c r="L445" s="21">
        <f t="shared" si="24"/>
        <v>-3.1067933336917264E-2</v>
      </c>
      <c r="M445" s="21" cm="1">
        <f t="array" ref="M445">IFERROR(EXP(
 (IF(C445&gt;0,LN(C445),"") - AVERAGE(IF($C$2:$C$1000&gt;0,LN($C$2:$C$1000),"")))*Assumptions!B$2 +
 (IF(F445&gt;0,LN(F445),"") - AVERAGE(IF($F$2:$F$1000&gt;0,LN($F$2:$F$1000),"")))*Assumptions!B$3 +
 (IF(E445&gt;0,LN(E445),"") - AVERAGE(IF($E$2:$E$1000&gt;0,LN($E$2:$E$1000),"")))*Assumptions!B$4
), "")</f>
        <v>15.938172688828658</v>
      </c>
      <c r="N445" s="21">
        <f t="shared" si="25"/>
        <v>2.6148581729436682E-2</v>
      </c>
      <c r="O445" s="21">
        <f t="shared" si="26"/>
        <v>5.7216515066353946E-2</v>
      </c>
    </row>
    <row r="446" spans="1:15" x14ac:dyDescent="0.35">
      <c r="A446" s="16" t="str">
        <v>Hydro Ottawa Limited</v>
      </c>
      <c r="B446" s="18">
        <v>2019</v>
      </c>
      <c r="C446" s="20">
        <v>339771</v>
      </c>
      <c r="D446" s="20">
        <v>296007</v>
      </c>
      <c r="E446" s="20">
        <v>7227463251</v>
      </c>
      <c r="F446" s="20">
        <v>1348215</v>
      </c>
      <c r="G446" s="20">
        <v>151.15332584423999</v>
      </c>
      <c r="H446" s="20">
        <v>78332370.787499994</v>
      </c>
      <c r="J446" s="20">
        <f t="shared" si="27"/>
        <v>518231.20893958822</v>
      </c>
      <c r="K446" s="22" cm="1">
        <f t="array" ref="K446">IFERROR(EXP(LN(J446) - AVERAGE(IF(ISNUMBER(J:J), LN(J:J)))), "")</f>
        <v>10.44925305390392</v>
      </c>
      <c r="L446" s="22">
        <f t="shared" si="24"/>
        <v>-6.8274257927402715E-2</v>
      </c>
      <c r="M446" s="22" cm="1">
        <f t="array" ref="M446">IFERROR(EXP(
 (IF(C446&gt;0,LN(C446),"") - AVERAGE(IF($C$2:$C$1000&gt;0,LN($C$2:$C$1000),"")))*Assumptions!B$2 +
 (IF(F446&gt;0,LN(F446),"") - AVERAGE(IF($F$2:$F$1000&gt;0,LN($F$2:$F$1000),"")))*Assumptions!B$3 +
 (IF(E446&gt;0,LN(E446),"") - AVERAGE(IF($E$2:$E$1000&gt;0,LN($E$2:$E$1000),"")))*Assumptions!B$4
), "")</f>
        <v>15.526813742733479</v>
      </c>
      <c r="N446" s="22">
        <f t="shared" si="25"/>
        <v>-9.3512137989733013E-3</v>
      </c>
      <c r="O446" s="22">
        <f t="shared" si="26"/>
        <v>5.8923044128429414E-2</v>
      </c>
    </row>
    <row r="447" spans="1:15" x14ac:dyDescent="0.35">
      <c r="A447" s="15" t="str">
        <v>Hydro Ottawa Limited</v>
      </c>
      <c r="B447" s="17">
        <v>2018</v>
      </c>
      <c r="C447" s="19">
        <v>335320</v>
      </c>
      <c r="D447" s="19">
        <v>291639</v>
      </c>
      <c r="E447" s="19">
        <v>7349859347</v>
      </c>
      <c r="F447" s="19">
        <v>1441369</v>
      </c>
      <c r="G447" s="19">
        <v>147.4388084309</v>
      </c>
      <c r="H447" s="19">
        <v>81806254.578999996</v>
      </c>
      <c r="J447" s="19">
        <f t="shared" si="27"/>
        <v>554848.85865270707</v>
      </c>
      <c r="K447" s="21" cm="1">
        <f t="array" ref="K447">IFERROR(EXP(LN(J447) - AVERAGE(IF(ISNUMBER(J:J), LN(J:J)))), "")</f>
        <v>11.187585831805357</v>
      </c>
      <c r="L447" s="21">
        <f t="shared" si="24"/>
        <v>4.099642115069102E-2</v>
      </c>
      <c r="M447" s="21" cm="1">
        <f t="array" ref="M447">IFERROR(EXP(
 (IF(C447&gt;0,LN(C447),"") - AVERAGE(IF($C$2:$C$1000&gt;0,LN($C$2:$C$1000),"")))*Assumptions!B$2 +
 (IF(F447&gt;0,LN(F447),"") - AVERAGE(IF($F$2:$F$1000&gt;0,LN($F$2:$F$1000),"")))*Assumptions!B$3 +
 (IF(E447&gt;0,LN(E447),"") - AVERAGE(IF($E$2:$E$1000&gt;0,LN($E$2:$E$1000),"")))*Assumptions!B$4
), "")</f>
        <v>15.672689291372143</v>
      </c>
      <c r="N447" s="21">
        <f t="shared" si="25"/>
        <v>2.3643149901187765E-2</v>
      </c>
      <c r="O447" s="21">
        <f t="shared" si="26"/>
        <v>-1.7353271249503255E-2</v>
      </c>
    </row>
    <row r="448" spans="1:15" x14ac:dyDescent="0.35">
      <c r="A448" s="16" t="str">
        <v>Hydro Ottawa Limited</v>
      </c>
      <c r="B448" s="18">
        <v>2017</v>
      </c>
      <c r="C448" s="20">
        <v>331777</v>
      </c>
      <c r="D448" s="20">
        <v>287006</v>
      </c>
      <c r="E448" s="20">
        <v>7167732847.9300003</v>
      </c>
      <c r="F448" s="20">
        <v>1360318</v>
      </c>
      <c r="G448" s="20">
        <v>143.80565315971</v>
      </c>
      <c r="H448" s="20">
        <v>76585426.719500005</v>
      </c>
      <c r="J448" s="20">
        <f t="shared" si="27"/>
        <v>532562.00320890395</v>
      </c>
      <c r="K448" s="22" cm="1">
        <f t="array" ref="K448">IFERROR(EXP(LN(J448) - AVERAGE(IF(ISNUMBER(J:J), LN(J:J)))), "")</f>
        <v>10.738209205521885</v>
      </c>
      <c r="L448" s="22">
        <f t="shared" si="24"/>
        <v>-2.89956381638099E-2</v>
      </c>
      <c r="M448" s="22" cm="1">
        <f t="array" ref="M448">IFERROR(EXP(
 (IF(C448&gt;0,LN(C448),"") - AVERAGE(IF($C$2:$C$1000&gt;0,LN($C$2:$C$1000),"")))*Assumptions!B$2 +
 (IF(F448&gt;0,LN(F448),"") - AVERAGE(IF($F$2:$F$1000&gt;0,LN($F$2:$F$1000),"")))*Assumptions!B$3 +
 (IF(E448&gt;0,LN(E448),"") - AVERAGE(IF($E$2:$E$1000&gt;0,LN($E$2:$E$1000),"")))*Assumptions!B$4
), "")</f>
        <v>15.306483734412375</v>
      </c>
      <c r="N448" s="22">
        <f t="shared" si="25"/>
        <v>-1.1982931323206714E-5</v>
      </c>
      <c r="O448" s="22">
        <f t="shared" si="26"/>
        <v>2.8983655232486694E-2</v>
      </c>
    </row>
    <row r="449" spans="1:15" x14ac:dyDescent="0.35">
      <c r="A449" s="15" t="str">
        <v>Hydro Ottawa Limited</v>
      </c>
      <c r="B449" s="17">
        <v>2016</v>
      </c>
      <c r="C449" s="19">
        <v>327880</v>
      </c>
      <c r="D449" s="19">
        <v>282393</v>
      </c>
      <c r="E449" s="19">
        <v>7347004292.7399998</v>
      </c>
      <c r="F449" s="19">
        <v>1391443</v>
      </c>
      <c r="G449" s="19">
        <v>141.31564066346999</v>
      </c>
      <c r="H449" s="19">
        <v>77473478.328999996</v>
      </c>
      <c r="J449" s="19">
        <f t="shared" si="27"/>
        <v>548230.03289137583</v>
      </c>
      <c r="K449" s="21" cm="1">
        <f t="array" ref="K449">IFERROR(EXP(LN(J449) - AVERAGE(IF(ISNUMBER(J:J), LN(J:J)))), "")</f>
        <v>11.054128440380847</v>
      </c>
      <c r="L449" s="21">
        <f t="shared" si="24"/>
        <v>-6.2656097250268772E-4</v>
      </c>
      <c r="M449" s="21" cm="1">
        <f t="array" ref="M449">IFERROR(EXP(
 (IF(C449&gt;0,LN(C449),"") - AVERAGE(IF($C$2:$C$1000&gt;0,LN($C$2:$C$1000),"")))*Assumptions!B$2 +
 (IF(F449&gt;0,LN(F449),"") - AVERAGE(IF($F$2:$F$1000&gt;0,LN($F$2:$F$1000),"")))*Assumptions!B$3 +
 (IF(E449&gt;0,LN(E449),"") - AVERAGE(IF($E$2:$E$1000&gt;0,LN($E$2:$E$1000),"")))*Assumptions!B$4
), "")</f>
        <v>15.3066671520547</v>
      </c>
      <c r="N449" s="21">
        <f t="shared" si="25"/>
        <v>1.0997327378984956E-2</v>
      </c>
      <c r="O449" s="21">
        <f t="shared" si="26"/>
        <v>1.1623888351487643E-2</v>
      </c>
    </row>
    <row r="450" spans="1:15" x14ac:dyDescent="0.35">
      <c r="A450" s="16" t="str">
        <v>Hydro Ottawa Limited</v>
      </c>
      <c r="B450" s="18">
        <v>2015</v>
      </c>
      <c r="C450" s="20">
        <v>323919</v>
      </c>
      <c r="D450" s="20">
        <v>278581</v>
      </c>
      <c r="E450" s="20">
        <v>7348001356.96</v>
      </c>
      <c r="F450" s="20">
        <v>1374915</v>
      </c>
      <c r="G450" s="20">
        <v>139.72817876098</v>
      </c>
      <c r="H450" s="20">
        <v>76651195.643000007</v>
      </c>
      <c r="J450" s="20">
        <f t="shared" si="27"/>
        <v>548573.64006812172</v>
      </c>
      <c r="K450" s="22" cm="1">
        <f t="array" ref="K450">IFERROR(EXP(LN(J450) - AVERAGE(IF(ISNUMBER(J:J), LN(J:J)))), "")</f>
        <v>11.061056696107286</v>
      </c>
      <c r="L450" s="22">
        <f t="shared" ref="L450:L513" si="28">IFERROR(IF(A451=A450, LN(K450) - LN(K451), NA()), "")</f>
        <v>-1.3722593444287057E-2</v>
      </c>
      <c r="M450" s="22" cm="1">
        <f t="array" ref="M450">IFERROR(EXP(
 (IF(C450&gt;0,LN(C450),"") - AVERAGE(IF($C$2:$C$1000&gt;0,LN($C$2:$C$1000),"")))*Assumptions!B$2 +
 (IF(F450&gt;0,LN(F450),"") - AVERAGE(IF($F$2:$F$1000&gt;0,LN($F$2:$F$1000),"")))*Assumptions!B$3 +
 (IF(E450&gt;0,LN(E450),"") - AVERAGE(IF($E$2:$E$1000&gt;0,LN($E$2:$E$1000),"")))*Assumptions!B$4
), "")</f>
        <v>15.139256941975187</v>
      </c>
      <c r="N450" s="22">
        <f t="shared" ref="N450:N513" si="29">IFERROR(IF(A451=A450, LN(M450) - LN(M451), ""), "")</f>
        <v>2.1296857519383483E-2</v>
      </c>
      <c r="O450" s="22">
        <f t="shared" ref="O450:O513" si="30">IFERROR(N450-L450, "")</f>
        <v>3.501945096367054E-2</v>
      </c>
    </row>
    <row r="451" spans="1:15" x14ac:dyDescent="0.35">
      <c r="A451" s="15" t="str">
        <v>Hydro Ottawa Limited</v>
      </c>
      <c r="B451" s="17">
        <v>2014</v>
      </c>
      <c r="C451" s="19">
        <v>319536</v>
      </c>
      <c r="D451" s="19">
        <v>274025</v>
      </c>
      <c r="E451" s="19">
        <v>7361197620.96</v>
      </c>
      <c r="F451" s="19">
        <v>1307651</v>
      </c>
      <c r="G451" s="19">
        <v>136.56880243225999</v>
      </c>
      <c r="H451" s="19">
        <v>75953201.213499993</v>
      </c>
      <c r="J451" s="19">
        <f t="shared" ref="J451:J514" si="31">IFERROR(IF(H451/G451 = 0, "", H451/G451), "")</f>
        <v>556153.38101228373</v>
      </c>
      <c r="K451" s="21" cm="1">
        <f t="array" ref="K451">IFERROR(EXP(LN(J451) - AVERAGE(IF(ISNUMBER(J:J), LN(J:J)))), "")</f>
        <v>11.213889311824605</v>
      </c>
      <c r="L451" s="21">
        <f t="shared" si="28"/>
        <v>4.9614249615919093E-2</v>
      </c>
      <c r="M451" s="21" cm="1">
        <f t="array" ref="M451">IFERROR(EXP(
 (IF(C451&gt;0,LN(C451),"") - AVERAGE(IF($C$2:$C$1000&gt;0,LN($C$2:$C$1000),"")))*Assumptions!B$2 +
 (IF(F451&gt;0,LN(F451),"") - AVERAGE(IF($F$2:$F$1000&gt;0,LN($F$2:$F$1000),"")))*Assumptions!B$3 +
 (IF(E451&gt;0,LN(E451),"") - AVERAGE(IF($E$2:$E$1000&gt;0,LN($E$2:$E$1000),"")))*Assumptions!B$4
), "")</f>
        <v>14.820247352129117</v>
      </c>
      <c r="N451" s="21">
        <f t="shared" si="29"/>
        <v>-1.3314521324503392E-2</v>
      </c>
      <c r="O451" s="21">
        <f t="shared" si="30"/>
        <v>-6.2928770940422485E-2</v>
      </c>
    </row>
    <row r="452" spans="1:15" x14ac:dyDescent="0.35">
      <c r="A452" s="15" t="str">
        <v>Hydro Ottawa Limited</v>
      </c>
      <c r="B452" s="17">
        <v>2013</v>
      </c>
      <c r="C452" s="19">
        <v>314722</v>
      </c>
      <c r="D452" s="19">
        <v>269190</v>
      </c>
      <c r="E452" s="19">
        <v>7454176542</v>
      </c>
      <c r="F452" s="19">
        <v>1430303</v>
      </c>
      <c r="G452" s="19">
        <v>133.83862398535999</v>
      </c>
      <c r="H452" s="19">
        <v>70831893.209000006</v>
      </c>
      <c r="J452" s="19">
        <f t="shared" si="31"/>
        <v>529233.57323778223</v>
      </c>
      <c r="K452" s="21" cm="1">
        <f t="array" ref="K452">IFERROR(EXP(LN(J452) - AVERAGE(IF(ISNUMBER(J:J), LN(J:J)))), "")</f>
        <v>10.671097062446567</v>
      </c>
      <c r="L452" s="21" t="str">
        <f t="shared" si="28"/>
        <v/>
      </c>
      <c r="M452" s="21" cm="1">
        <f t="array" ref="M452">IFERROR(EXP(
 (IF(C452&gt;0,LN(C452),"") - AVERAGE(IF($C$2:$C$1000&gt;0,LN($C$2:$C$1000),"")))*Assumptions!B$2 +
 (IF(F452&gt;0,LN(F452),"") - AVERAGE(IF($F$2:$F$1000&gt;0,LN($F$2:$F$1000),"")))*Assumptions!B$3 +
 (IF(E452&gt;0,LN(E452),"") - AVERAGE(IF($E$2:$E$1000&gt;0,LN($E$2:$E$1000),"")))*Assumptions!B$4
), "")</f>
        <v>15.018891341784679</v>
      </c>
      <c r="N452" s="21" t="str">
        <f t="shared" si="29"/>
        <v/>
      </c>
      <c r="O452" s="21" t="str">
        <f t="shared" si="30"/>
        <v/>
      </c>
    </row>
    <row r="453" spans="1:15" x14ac:dyDescent="0.35">
      <c r="A453" s="16" t="str">
        <v>InnPower Corporation</v>
      </c>
      <c r="B453" s="18">
        <v>2023</v>
      </c>
      <c r="C453" s="20">
        <v>22336</v>
      </c>
      <c r="D453" s="20">
        <v>15341</v>
      </c>
      <c r="E453" s="20">
        <v>284511952.69999999</v>
      </c>
      <c r="F453" s="20">
        <v>64660</v>
      </c>
      <c r="G453" s="20">
        <v>168.11606278332999</v>
      </c>
      <c r="H453" s="20">
        <v>8088933.7800000003</v>
      </c>
      <c r="J453" s="20">
        <f t="shared" si="31"/>
        <v>48115.174993273045</v>
      </c>
      <c r="K453" s="22" cm="1">
        <f t="array" ref="K453">IFERROR(EXP(LN(J453) - AVERAGE(IF(ISNUMBER(J:J), LN(J:J)))), "")</f>
        <v>0.97016086751384545</v>
      </c>
      <c r="L453" s="22">
        <f t="shared" si="28"/>
        <v>0.1524551497731732</v>
      </c>
      <c r="M453" s="22" cm="1">
        <f t="array" ref="M453">IFERROR(EXP(
 (IF(C453&gt;0,LN(C453),"") - AVERAGE(IF($C$2:$C$1000&gt;0,LN($C$2:$C$1000),"")))*Assumptions!B$2 +
 (IF(F453&gt;0,LN(F453),"") - AVERAGE(IF($F$2:$F$1000&gt;0,LN($F$2:$F$1000),"")))*Assumptions!B$3 +
 (IF(E453&gt;0,LN(E453),"") - AVERAGE(IF($E$2:$E$1000&gt;0,LN($E$2:$E$1000),"")))*Assumptions!B$4
), "")</f>
        <v>0.90135585065552504</v>
      </c>
      <c r="N453" s="22">
        <f t="shared" si="29"/>
        <v>6.1413559874226045E-2</v>
      </c>
      <c r="O453" s="22">
        <f t="shared" si="30"/>
        <v>-9.1041589898947159E-2</v>
      </c>
    </row>
    <row r="454" spans="1:15" x14ac:dyDescent="0.35">
      <c r="A454" s="15" t="str">
        <v>InnPower Corporation</v>
      </c>
      <c r="B454" s="17">
        <v>2022</v>
      </c>
      <c r="C454" s="19">
        <v>20513</v>
      </c>
      <c r="D454" s="19">
        <v>15062</v>
      </c>
      <c r="E454" s="19">
        <v>282181078.80000001</v>
      </c>
      <c r="F454" s="19">
        <v>63546</v>
      </c>
      <c r="G454" s="19">
        <v>162.21176121356001</v>
      </c>
      <c r="H454" s="19">
        <v>6701221.5899999999</v>
      </c>
      <c r="J454" s="19">
        <f t="shared" si="31"/>
        <v>41311.564216219202</v>
      </c>
      <c r="K454" s="21" cm="1">
        <f t="array" ref="K454">IFERROR(EXP(LN(J454) - AVERAGE(IF(ISNUMBER(J:J), LN(J:J)))), "")</f>
        <v>0.83297759976898222</v>
      </c>
      <c r="L454" s="21">
        <f t="shared" si="28"/>
        <v>-1.0388554359797963E-2</v>
      </c>
      <c r="M454" s="21" cm="1">
        <f t="array" ref="M454">IFERROR(EXP(
 (IF(C454&gt;0,LN(C454),"") - AVERAGE(IF($C$2:$C$1000&gt;0,LN($C$2:$C$1000),"")))*Assumptions!B$2 +
 (IF(F454&gt;0,LN(F454),"") - AVERAGE(IF($F$2:$F$1000&gt;0,LN($F$2:$F$1000),"")))*Assumptions!B$3 +
 (IF(E454&gt;0,LN(E454),"") - AVERAGE(IF($E$2:$E$1000&gt;0,LN($E$2:$E$1000),"")))*Assumptions!B$4
), "")</f>
        <v>0.84766589850352825</v>
      </c>
      <c r="N454" s="21">
        <f t="shared" si="29"/>
        <v>3.3740387691865881E-2</v>
      </c>
      <c r="O454" s="21">
        <f t="shared" si="30"/>
        <v>4.4128942051663844E-2</v>
      </c>
    </row>
    <row r="455" spans="1:15" x14ac:dyDescent="0.35">
      <c r="A455" s="16" t="str">
        <v>InnPower Corporation</v>
      </c>
      <c r="B455" s="18">
        <v>2021</v>
      </c>
      <c r="C455" s="20">
        <v>19703</v>
      </c>
      <c r="D455" s="20">
        <v>14826</v>
      </c>
      <c r="E455" s="20">
        <v>277083540.44</v>
      </c>
      <c r="F455" s="20">
        <v>62170</v>
      </c>
      <c r="G455" s="20">
        <v>156.02375869026</v>
      </c>
      <c r="H455" s="20">
        <v>6512894.8600000003</v>
      </c>
      <c r="J455" s="20">
        <f t="shared" si="31"/>
        <v>41742.968600887689</v>
      </c>
      <c r="K455" s="22" cm="1">
        <f t="array" ref="K455">IFERROR(EXP(LN(J455) - AVERAGE(IF(ISNUMBER(J:J), LN(J:J)))), "")</f>
        <v>0.84167613722910328</v>
      </c>
      <c r="L455" s="22">
        <f t="shared" si="28"/>
        <v>2.8613244485329842E-2</v>
      </c>
      <c r="M455" s="22" cm="1">
        <f t="array" ref="M455">IFERROR(EXP(
 (IF(C455&gt;0,LN(C455),"") - AVERAGE(IF($C$2:$C$1000&gt;0,LN($C$2:$C$1000),"")))*Assumptions!B$2 +
 (IF(F455&gt;0,LN(F455),"") - AVERAGE(IF($F$2:$F$1000&gt;0,LN($F$2:$F$1000),"")))*Assumptions!B$3 +
 (IF(E455&gt;0,LN(E455),"") - AVERAGE(IF($E$2:$E$1000&gt;0,LN($E$2:$E$1000),"")))*Assumptions!B$4
), "")</f>
        <v>0.81954243863497078</v>
      </c>
      <c r="N455" s="22">
        <f t="shared" si="29"/>
        <v>2.2724421759810487E-3</v>
      </c>
      <c r="O455" s="22">
        <f t="shared" si="30"/>
        <v>-2.6340802309348793E-2</v>
      </c>
    </row>
    <row r="456" spans="1:15" x14ac:dyDescent="0.35">
      <c r="A456" s="15" t="str">
        <v>InnPower Corporation</v>
      </c>
      <c r="B456" s="17">
        <v>2020</v>
      </c>
      <c r="C456" s="19">
        <v>19281</v>
      </c>
      <c r="D456" s="19">
        <v>14707</v>
      </c>
      <c r="E456" s="19">
        <v>274665683.49000001</v>
      </c>
      <c r="F456" s="19">
        <v>65476</v>
      </c>
      <c r="G456" s="19">
        <v>150.90198459414</v>
      </c>
      <c r="H456" s="19">
        <v>6121413.3799999999</v>
      </c>
      <c r="J456" s="19">
        <f t="shared" si="31"/>
        <v>40565.492869188638</v>
      </c>
      <c r="K456" s="21" cm="1">
        <f t="array" ref="K456">IFERROR(EXP(LN(J456) - AVERAGE(IF(ISNUMBER(J:J), LN(J:J)))), "")</f>
        <v>0.81793433690308659</v>
      </c>
      <c r="L456" s="21">
        <f t="shared" si="28"/>
        <v>5.4773756108232319E-3</v>
      </c>
      <c r="M456" s="21" cm="1">
        <f t="array" ref="M456">IFERROR(EXP(
 (IF(C456&gt;0,LN(C456),"") - AVERAGE(IF($C$2:$C$1000&gt;0,LN($C$2:$C$1000),"")))*Assumptions!B$2 +
 (IF(F456&gt;0,LN(F456),"") - AVERAGE(IF($F$2:$F$1000&gt;0,LN($F$2:$F$1000),"")))*Assumptions!B$3 +
 (IF(E456&gt;0,LN(E456),"") - AVERAGE(IF($E$2:$E$1000&gt;0,LN($E$2:$E$1000),"")))*Assumptions!B$4
), "")</f>
        <v>0.81768219028633871</v>
      </c>
      <c r="N456" s="21">
        <f t="shared" si="29"/>
        <v>4.6507444965064149E-2</v>
      </c>
      <c r="O456" s="21">
        <f t="shared" si="30"/>
        <v>4.1030069354240917E-2</v>
      </c>
    </row>
    <row r="457" spans="1:15" x14ac:dyDescent="0.35">
      <c r="A457" s="16" t="str">
        <v>InnPower Corporation</v>
      </c>
      <c r="B457" s="18">
        <v>2019</v>
      </c>
      <c r="C457" s="20">
        <v>18632</v>
      </c>
      <c r="D457" s="20">
        <v>14563</v>
      </c>
      <c r="E457" s="20">
        <v>268855307.14999998</v>
      </c>
      <c r="F457" s="20">
        <v>59938</v>
      </c>
      <c r="G457" s="20">
        <v>142.91279550074</v>
      </c>
      <c r="H457" s="20">
        <v>5765660.6500000004</v>
      </c>
      <c r="J457" s="20">
        <f t="shared" si="31"/>
        <v>40343.90783413194</v>
      </c>
      <c r="K457" s="22" cm="1">
        <f t="array" ref="K457">IFERROR(EXP(LN(J457) - AVERAGE(IF(ISNUMBER(J:J), LN(J:J)))), "")</f>
        <v>0.81346645063085055</v>
      </c>
      <c r="L457" s="22">
        <f t="shared" si="28"/>
        <v>-2.3574410662666467E-2</v>
      </c>
      <c r="M457" s="22" cm="1">
        <f t="array" ref="M457">IFERROR(EXP(
 (IF(C457&gt;0,LN(C457),"") - AVERAGE(IF($C$2:$C$1000&gt;0,LN($C$2:$C$1000),"")))*Assumptions!B$2 +
 (IF(F457&gt;0,LN(F457),"") - AVERAGE(IF($F$2:$F$1000&gt;0,LN($F$2:$F$1000),"")))*Assumptions!B$3 +
 (IF(E457&gt;0,LN(E457),"") - AVERAGE(IF($E$2:$E$1000&gt;0,LN($E$2:$E$1000),"")))*Assumptions!B$4
), "")</f>
        <v>0.78052462965633895</v>
      </c>
      <c r="N457" s="22">
        <f t="shared" si="29"/>
        <v>2.3158925500657457E-2</v>
      </c>
      <c r="O457" s="22">
        <f t="shared" si="30"/>
        <v>4.6733336163323924E-2</v>
      </c>
    </row>
    <row r="458" spans="1:15" x14ac:dyDescent="0.35">
      <c r="A458" s="15" t="str">
        <v>InnPower Corporation</v>
      </c>
      <c r="B458" s="17">
        <v>2018</v>
      </c>
      <c r="C458" s="19">
        <v>18163</v>
      </c>
      <c r="D458" s="19">
        <v>14471</v>
      </c>
      <c r="E458" s="19">
        <v>262295964.63</v>
      </c>
      <c r="F458" s="19">
        <v>58965</v>
      </c>
      <c r="G458" s="19">
        <v>139.40078500073</v>
      </c>
      <c r="H458" s="19">
        <v>5758129.3799999999</v>
      </c>
      <c r="J458" s="19">
        <f t="shared" si="31"/>
        <v>41306.29092203352</v>
      </c>
      <c r="K458" s="21" cm="1">
        <f t="array" ref="K458">IFERROR(EXP(LN(J458) - AVERAGE(IF(ISNUMBER(J:J), LN(J:J)))), "")</f>
        <v>0.83287127273883954</v>
      </c>
      <c r="L458" s="21">
        <f t="shared" si="28"/>
        <v>-6.0695014448189255E-2</v>
      </c>
      <c r="M458" s="21" cm="1">
        <f t="array" ref="M458">IFERROR(EXP(
 (IF(C458&gt;0,LN(C458),"") - AVERAGE(IF($C$2:$C$1000&gt;0,LN($C$2:$C$1000),"")))*Assumptions!B$2 +
 (IF(F458&gt;0,LN(F458),"") - AVERAGE(IF($F$2:$F$1000&gt;0,LN($F$2:$F$1000),"")))*Assumptions!B$3 +
 (IF(E458&gt;0,LN(E458),"") - AVERAGE(IF($E$2:$E$1000&gt;0,LN($E$2:$E$1000),"")))*Assumptions!B$4
), "")</f>
        <v>0.76265622307025571</v>
      </c>
      <c r="N458" s="21">
        <f t="shared" si="29"/>
        <v>7.8372485782430168E-2</v>
      </c>
      <c r="O458" s="21">
        <f t="shared" si="30"/>
        <v>0.13906750023061942</v>
      </c>
    </row>
    <row r="459" spans="1:15" x14ac:dyDescent="0.35">
      <c r="A459" s="16" t="str">
        <v>InnPower Corporation</v>
      </c>
      <c r="B459" s="18">
        <v>2017</v>
      </c>
      <c r="C459" s="20">
        <v>17228</v>
      </c>
      <c r="D459" s="20">
        <v>14120</v>
      </c>
      <c r="E459" s="20">
        <v>241133567.52000001</v>
      </c>
      <c r="F459" s="20">
        <v>51036</v>
      </c>
      <c r="G459" s="20">
        <v>135.96570096671999</v>
      </c>
      <c r="H459" s="20">
        <v>5967673.79</v>
      </c>
      <c r="J459" s="20">
        <f t="shared" si="31"/>
        <v>43891.023600582135</v>
      </c>
      <c r="K459" s="22" cm="1">
        <f t="array" ref="K459">IFERROR(EXP(LN(J459) - AVERAGE(IF(ISNUMBER(J:J), LN(J:J)))), "")</f>
        <v>0.88498802172837698</v>
      </c>
      <c r="L459" s="22" t="str">
        <f t="shared" si="28"/>
        <v/>
      </c>
      <c r="M459" s="22" cm="1">
        <f t="array" ref="M459">IFERROR(EXP(
 (IF(C459&gt;0,LN(C459),"") - AVERAGE(IF($C$2:$C$1000&gt;0,LN($C$2:$C$1000),"")))*Assumptions!B$2 +
 (IF(F459&gt;0,LN(F459),"") - AVERAGE(IF($F$2:$F$1000&gt;0,LN($F$2:$F$1000),"")))*Assumptions!B$3 +
 (IF(E459&gt;0,LN(E459),"") - AVERAGE(IF($E$2:$E$1000&gt;0,LN($E$2:$E$1000),"")))*Assumptions!B$4
), "")</f>
        <v>0.70516716235431154</v>
      </c>
      <c r="N459" s="22" t="str">
        <f t="shared" si="29"/>
        <v/>
      </c>
      <c r="O459" s="22" t="str">
        <f t="shared" si="30"/>
        <v/>
      </c>
    </row>
    <row r="460" spans="1:15" x14ac:dyDescent="0.35">
      <c r="A460" s="15" t="str">
        <v>InnPower Corporation</v>
      </c>
      <c r="B460" s="17">
        <v>2016</v>
      </c>
      <c r="C460" s="19">
        <v>0</v>
      </c>
      <c r="D460" s="19">
        <v>0</v>
      </c>
      <c r="E460" s="19">
        <v>0</v>
      </c>
      <c r="F460" s="19">
        <v>0</v>
      </c>
      <c r="G460" s="19">
        <v>0</v>
      </c>
      <c r="H460" s="19">
        <v>0</v>
      </c>
      <c r="J460" s="19" t="str">
        <f t="shared" si="31"/>
        <v/>
      </c>
      <c r="K460" s="21" t="str" cm="1">
        <f t="array" ref="K460">IFERROR(EXP(LN(J460) - AVERAGE(IF(ISNUMBER(J:J), LN(J:J)))), "")</f>
        <v/>
      </c>
      <c r="L460" s="21" t="str">
        <f t="shared" si="28"/>
        <v/>
      </c>
      <c r="M460" s="21" t="str" cm="1">
        <f t="array" ref="M460">IFERROR(EXP(
 (IF(C460&gt;0,LN(C460),"") - AVERAGE(IF($C$2:$C$1000&gt;0,LN($C$2:$C$1000),"")))*Assumptions!B$2 +
 (IF(F460&gt;0,LN(F460),"") - AVERAGE(IF($F$2:$F$1000&gt;0,LN($F$2:$F$1000),"")))*Assumptions!B$3 +
 (IF(E460&gt;0,LN(E460),"") - AVERAGE(IF($E$2:$E$1000&gt;0,LN($E$2:$E$1000),"")))*Assumptions!B$4
), "")</f>
        <v/>
      </c>
      <c r="N460" s="21" t="str">
        <f t="shared" si="29"/>
        <v/>
      </c>
      <c r="O460" s="21" t="str">
        <f t="shared" si="30"/>
        <v/>
      </c>
    </row>
    <row r="461" spans="1:15" x14ac:dyDescent="0.35">
      <c r="A461" s="16" t="str">
        <v>InnPower Corporation</v>
      </c>
      <c r="B461" s="18">
        <v>2015</v>
      </c>
      <c r="C461" s="20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J461" s="20" t="str">
        <f t="shared" si="31"/>
        <v/>
      </c>
      <c r="K461" s="22" t="str" cm="1">
        <f t="array" ref="K461">IFERROR(EXP(LN(J461) - AVERAGE(IF(ISNUMBER(J:J), LN(J:J)))), "")</f>
        <v/>
      </c>
      <c r="L461" s="22" t="str">
        <f t="shared" si="28"/>
        <v/>
      </c>
      <c r="M461" s="22" t="str" cm="1">
        <f t="array" ref="M461">IFERROR(EXP(
 (IF(C461&gt;0,LN(C461),"") - AVERAGE(IF($C$2:$C$1000&gt;0,LN($C$2:$C$1000),"")))*Assumptions!B$2 +
 (IF(F461&gt;0,LN(F461),"") - AVERAGE(IF($F$2:$F$1000&gt;0,LN($F$2:$F$1000),"")))*Assumptions!B$3 +
 (IF(E461&gt;0,LN(E461),"") - AVERAGE(IF($E$2:$E$1000&gt;0,LN($E$2:$E$1000),"")))*Assumptions!B$4
), "")</f>
        <v/>
      </c>
      <c r="N461" s="22" t="str">
        <f t="shared" si="29"/>
        <v/>
      </c>
      <c r="O461" s="22" t="str">
        <f t="shared" si="30"/>
        <v/>
      </c>
    </row>
    <row r="462" spans="1:15" x14ac:dyDescent="0.35">
      <c r="A462" s="15" t="str">
        <v>InnPower Corporation</v>
      </c>
      <c r="B462" s="17">
        <v>2014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J462" s="19" t="str">
        <f t="shared" si="31"/>
        <v/>
      </c>
      <c r="K462" s="21" t="str" cm="1">
        <f t="array" ref="K462">IFERROR(EXP(LN(J462) - AVERAGE(IF(ISNUMBER(J:J), LN(J:J)))), "")</f>
        <v/>
      </c>
      <c r="L462" s="21" t="str">
        <f t="shared" si="28"/>
        <v/>
      </c>
      <c r="M462" s="21" t="str" cm="1">
        <f t="array" ref="M462">IFERROR(EXP(
 (IF(C462&gt;0,LN(C462),"") - AVERAGE(IF($C$2:$C$1000&gt;0,LN($C$2:$C$1000),"")))*Assumptions!B$2 +
 (IF(F462&gt;0,LN(F462),"") - AVERAGE(IF($F$2:$F$1000&gt;0,LN($F$2:$F$1000),"")))*Assumptions!B$3 +
 (IF(E462&gt;0,LN(E462),"") - AVERAGE(IF($E$2:$E$1000&gt;0,LN($E$2:$E$1000),"")))*Assumptions!B$4
), "")</f>
        <v/>
      </c>
      <c r="N462" s="21" t="str">
        <f t="shared" si="29"/>
        <v/>
      </c>
      <c r="O462" s="21" t="str">
        <f t="shared" si="30"/>
        <v/>
      </c>
    </row>
    <row r="463" spans="1:15" x14ac:dyDescent="0.35">
      <c r="A463" s="16" t="str">
        <v>InnPower Corporation</v>
      </c>
      <c r="B463" s="18">
        <v>2013</v>
      </c>
      <c r="C463" s="20">
        <v>0</v>
      </c>
      <c r="D463" s="20">
        <v>0</v>
      </c>
      <c r="E463" s="20">
        <v>0</v>
      </c>
      <c r="F463" s="20">
        <v>0</v>
      </c>
      <c r="G463" s="20">
        <v>0</v>
      </c>
      <c r="H463" s="20">
        <v>0</v>
      </c>
      <c r="J463" s="20" t="str">
        <f t="shared" si="31"/>
        <v/>
      </c>
      <c r="K463" s="22" t="str" cm="1">
        <f t="array" ref="K463">IFERROR(EXP(LN(J463) - AVERAGE(IF(ISNUMBER(J:J), LN(J:J)))), "")</f>
        <v/>
      </c>
      <c r="L463" s="22" t="str">
        <f t="shared" si="28"/>
        <v/>
      </c>
      <c r="M463" s="22" t="str" cm="1">
        <f t="array" ref="M463">IFERROR(EXP(
 (IF(C463&gt;0,LN(C463),"") - AVERAGE(IF($C$2:$C$1000&gt;0,LN($C$2:$C$1000),"")))*Assumptions!B$2 +
 (IF(F463&gt;0,LN(F463),"") - AVERAGE(IF($F$2:$F$1000&gt;0,LN($F$2:$F$1000),"")))*Assumptions!B$3 +
 (IF(E463&gt;0,LN(E463),"") - AVERAGE(IF($E$2:$E$1000&gt;0,LN($E$2:$E$1000),"")))*Assumptions!B$4
), "")</f>
        <v/>
      </c>
      <c r="N463" s="22" t="str">
        <f t="shared" si="29"/>
        <v/>
      </c>
      <c r="O463" s="22" t="str">
        <f t="shared" si="30"/>
        <v/>
      </c>
    </row>
    <row r="464" spans="1:15" x14ac:dyDescent="0.35">
      <c r="A464" s="15" t="str">
        <v>Innisfil Hydro Distribution Systems Limited</v>
      </c>
      <c r="B464" s="17">
        <v>2023</v>
      </c>
      <c r="C464" s="19">
        <v>0</v>
      </c>
      <c r="D464" s="19">
        <v>0</v>
      </c>
      <c r="E464" s="19">
        <v>0</v>
      </c>
      <c r="F464" s="19">
        <v>0</v>
      </c>
      <c r="G464" s="19">
        <v>0</v>
      </c>
      <c r="H464" s="19">
        <v>0</v>
      </c>
      <c r="J464" s="19" t="str">
        <f t="shared" si="31"/>
        <v/>
      </c>
      <c r="K464" s="21" t="str" cm="1">
        <f t="array" ref="K464">IFERROR(EXP(LN(J464) - AVERAGE(IF(ISNUMBER(J:J), LN(J:J)))), "")</f>
        <v/>
      </c>
      <c r="L464" s="21" t="str">
        <f t="shared" si="28"/>
        <v/>
      </c>
      <c r="M464" s="21" t="str" cm="1">
        <f t="array" ref="M464">IFERROR(EXP(
 (IF(C464&gt;0,LN(C464),"") - AVERAGE(IF($C$2:$C$1000&gt;0,LN($C$2:$C$1000),"")))*Assumptions!B$2 +
 (IF(F464&gt;0,LN(F464),"") - AVERAGE(IF($F$2:$F$1000&gt;0,LN($F$2:$F$1000),"")))*Assumptions!B$3 +
 (IF(E464&gt;0,LN(E464),"") - AVERAGE(IF($E$2:$E$1000&gt;0,LN($E$2:$E$1000),"")))*Assumptions!B$4
), "")</f>
        <v/>
      </c>
      <c r="N464" s="21" t="str">
        <f t="shared" si="29"/>
        <v/>
      </c>
      <c r="O464" s="21" t="str">
        <f t="shared" si="30"/>
        <v/>
      </c>
    </row>
    <row r="465" spans="1:15" x14ac:dyDescent="0.35">
      <c r="A465" s="16" t="str">
        <v>Innisfil Hydro Distribution Systems Limited</v>
      </c>
      <c r="B465" s="18">
        <v>2022</v>
      </c>
      <c r="C465" s="20">
        <v>0</v>
      </c>
      <c r="D465" s="20">
        <v>0</v>
      </c>
      <c r="E465" s="20">
        <v>0</v>
      </c>
      <c r="F465" s="20">
        <v>0</v>
      </c>
      <c r="G465" s="20">
        <v>0</v>
      </c>
      <c r="H465" s="20">
        <v>0</v>
      </c>
      <c r="J465" s="20" t="str">
        <f t="shared" si="31"/>
        <v/>
      </c>
      <c r="K465" s="22" t="str" cm="1">
        <f t="array" ref="K465">IFERROR(EXP(LN(J465) - AVERAGE(IF(ISNUMBER(J:J), LN(J:J)))), "")</f>
        <v/>
      </c>
      <c r="L465" s="22" t="str">
        <f t="shared" si="28"/>
        <v/>
      </c>
      <c r="M465" s="22" t="str" cm="1">
        <f t="array" ref="M465">IFERROR(EXP(
 (IF(C465&gt;0,LN(C465),"") - AVERAGE(IF($C$2:$C$1000&gt;0,LN($C$2:$C$1000),"")))*Assumptions!B$2 +
 (IF(F465&gt;0,LN(F465),"") - AVERAGE(IF($F$2:$F$1000&gt;0,LN($F$2:$F$1000),"")))*Assumptions!B$3 +
 (IF(E465&gt;0,LN(E465),"") - AVERAGE(IF($E$2:$E$1000&gt;0,LN($E$2:$E$1000),"")))*Assumptions!B$4
), "")</f>
        <v/>
      </c>
      <c r="N465" s="22" t="str">
        <f t="shared" si="29"/>
        <v/>
      </c>
      <c r="O465" s="22" t="str">
        <f t="shared" si="30"/>
        <v/>
      </c>
    </row>
    <row r="466" spans="1:15" x14ac:dyDescent="0.35">
      <c r="A466" s="15" t="str">
        <v>Innisfil Hydro Distribution Systems Limited</v>
      </c>
      <c r="B466" s="17">
        <v>2021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J466" s="19" t="str">
        <f t="shared" si="31"/>
        <v/>
      </c>
      <c r="K466" s="21" t="str" cm="1">
        <f t="array" ref="K466">IFERROR(EXP(LN(J466) - AVERAGE(IF(ISNUMBER(J:J), LN(J:J)))), "")</f>
        <v/>
      </c>
      <c r="L466" s="21" t="str">
        <f t="shared" si="28"/>
        <v/>
      </c>
      <c r="M466" s="21" t="str" cm="1">
        <f t="array" ref="M466">IFERROR(EXP(
 (IF(C466&gt;0,LN(C466),"") - AVERAGE(IF($C$2:$C$1000&gt;0,LN($C$2:$C$1000),"")))*Assumptions!B$2 +
 (IF(F466&gt;0,LN(F466),"") - AVERAGE(IF($F$2:$F$1000&gt;0,LN($F$2:$F$1000),"")))*Assumptions!B$3 +
 (IF(E466&gt;0,LN(E466),"") - AVERAGE(IF($E$2:$E$1000&gt;0,LN($E$2:$E$1000),"")))*Assumptions!B$4
), "")</f>
        <v/>
      </c>
      <c r="N466" s="21" t="str">
        <f t="shared" si="29"/>
        <v/>
      </c>
      <c r="O466" s="21" t="str">
        <f t="shared" si="30"/>
        <v/>
      </c>
    </row>
    <row r="467" spans="1:15" x14ac:dyDescent="0.35">
      <c r="A467" s="15" t="str">
        <v>Innisfil Hydro Distribution Systems Limited</v>
      </c>
      <c r="B467" s="17">
        <v>2020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J467" s="19" t="str">
        <f t="shared" si="31"/>
        <v/>
      </c>
      <c r="K467" s="21" t="str" cm="1">
        <f t="array" ref="K467">IFERROR(EXP(LN(J467) - AVERAGE(IF(ISNUMBER(J:J), LN(J:J)))), "")</f>
        <v/>
      </c>
      <c r="L467" s="21" t="str">
        <f t="shared" si="28"/>
        <v/>
      </c>
      <c r="M467" s="21" t="str" cm="1">
        <f t="array" ref="M467">IFERROR(EXP(
 (IF(C467&gt;0,LN(C467),"") - AVERAGE(IF($C$2:$C$1000&gt;0,LN($C$2:$C$1000),"")))*Assumptions!B$2 +
 (IF(F467&gt;0,LN(F467),"") - AVERAGE(IF($F$2:$F$1000&gt;0,LN($F$2:$F$1000),"")))*Assumptions!B$3 +
 (IF(E467&gt;0,LN(E467),"") - AVERAGE(IF($E$2:$E$1000&gt;0,LN($E$2:$E$1000),"")))*Assumptions!B$4
), "")</f>
        <v/>
      </c>
      <c r="N467" s="21" t="str">
        <f t="shared" si="29"/>
        <v/>
      </c>
      <c r="O467" s="21" t="str">
        <f t="shared" si="30"/>
        <v/>
      </c>
    </row>
    <row r="468" spans="1:15" x14ac:dyDescent="0.35">
      <c r="A468" s="16" t="str">
        <v>Innisfil Hydro Distribution Systems Limited</v>
      </c>
      <c r="B468" s="18">
        <v>2019</v>
      </c>
      <c r="C468" s="20">
        <v>0</v>
      </c>
      <c r="D468" s="20">
        <v>0</v>
      </c>
      <c r="E468" s="20">
        <v>0</v>
      </c>
      <c r="F468" s="20">
        <v>0</v>
      </c>
      <c r="G468" s="20">
        <v>0</v>
      </c>
      <c r="H468" s="20">
        <v>0</v>
      </c>
      <c r="J468" s="20" t="str">
        <f t="shared" si="31"/>
        <v/>
      </c>
      <c r="K468" s="22" t="str" cm="1">
        <f t="array" ref="K468">IFERROR(EXP(LN(J468) - AVERAGE(IF(ISNUMBER(J:J), LN(J:J)))), "")</f>
        <v/>
      </c>
      <c r="L468" s="22" t="str">
        <f t="shared" si="28"/>
        <v/>
      </c>
      <c r="M468" s="22" t="str" cm="1">
        <f t="array" ref="M468">IFERROR(EXP(
 (IF(C468&gt;0,LN(C468),"") - AVERAGE(IF($C$2:$C$1000&gt;0,LN($C$2:$C$1000),"")))*Assumptions!B$2 +
 (IF(F468&gt;0,LN(F468),"") - AVERAGE(IF($F$2:$F$1000&gt;0,LN($F$2:$F$1000),"")))*Assumptions!B$3 +
 (IF(E468&gt;0,LN(E468),"") - AVERAGE(IF($E$2:$E$1000&gt;0,LN($E$2:$E$1000),"")))*Assumptions!B$4
), "")</f>
        <v/>
      </c>
      <c r="N468" s="22" t="str">
        <f t="shared" si="29"/>
        <v/>
      </c>
      <c r="O468" s="22" t="str">
        <f t="shared" si="30"/>
        <v/>
      </c>
    </row>
    <row r="469" spans="1:15" x14ac:dyDescent="0.35">
      <c r="A469" s="15" t="str">
        <v>Innisfil Hydro Distribution Systems Limited</v>
      </c>
      <c r="B469" s="17">
        <v>2018</v>
      </c>
      <c r="C469" s="19">
        <v>0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J469" s="19" t="str">
        <f t="shared" si="31"/>
        <v/>
      </c>
      <c r="K469" s="21" t="str" cm="1">
        <f t="array" ref="K469">IFERROR(EXP(LN(J469) - AVERAGE(IF(ISNUMBER(J:J), LN(J:J)))), "")</f>
        <v/>
      </c>
      <c r="L469" s="21" t="str">
        <f t="shared" si="28"/>
        <v/>
      </c>
      <c r="M469" s="21" t="str" cm="1">
        <f t="array" ref="M469">IFERROR(EXP(
 (IF(C469&gt;0,LN(C469),"") - AVERAGE(IF($C$2:$C$1000&gt;0,LN($C$2:$C$1000),"")))*Assumptions!B$2 +
 (IF(F469&gt;0,LN(F469),"") - AVERAGE(IF($F$2:$F$1000&gt;0,LN($F$2:$F$1000),"")))*Assumptions!B$3 +
 (IF(E469&gt;0,LN(E469),"") - AVERAGE(IF($E$2:$E$1000&gt;0,LN($E$2:$E$1000),"")))*Assumptions!B$4
), "")</f>
        <v/>
      </c>
      <c r="N469" s="21" t="str">
        <f t="shared" si="29"/>
        <v/>
      </c>
      <c r="O469" s="21" t="str">
        <f t="shared" si="30"/>
        <v/>
      </c>
    </row>
    <row r="470" spans="1:15" x14ac:dyDescent="0.35">
      <c r="A470" s="16" t="str">
        <v>Innisfil Hydro Distribution Systems Limited</v>
      </c>
      <c r="B470" s="18">
        <v>2017</v>
      </c>
      <c r="C470" s="20">
        <v>0</v>
      </c>
      <c r="D470" s="20">
        <v>0</v>
      </c>
      <c r="E470" s="20">
        <v>0</v>
      </c>
      <c r="F470" s="20">
        <v>0</v>
      </c>
      <c r="G470" s="20">
        <v>0</v>
      </c>
      <c r="H470" s="20">
        <v>0</v>
      </c>
      <c r="J470" s="20" t="str">
        <f t="shared" si="31"/>
        <v/>
      </c>
      <c r="K470" s="22" t="str" cm="1">
        <f t="array" ref="K470">IFERROR(EXP(LN(J470) - AVERAGE(IF(ISNUMBER(J:J), LN(J:J)))), "")</f>
        <v/>
      </c>
      <c r="L470" s="22" t="str">
        <f t="shared" si="28"/>
        <v/>
      </c>
      <c r="M470" s="22" t="str" cm="1">
        <f t="array" ref="M470">IFERROR(EXP(
 (IF(C470&gt;0,LN(C470),"") - AVERAGE(IF($C$2:$C$1000&gt;0,LN($C$2:$C$1000),"")))*Assumptions!B$2 +
 (IF(F470&gt;0,LN(F470),"") - AVERAGE(IF($F$2:$F$1000&gt;0,LN($F$2:$F$1000),"")))*Assumptions!B$3 +
 (IF(E470&gt;0,LN(E470),"") - AVERAGE(IF($E$2:$E$1000&gt;0,LN($E$2:$E$1000),"")))*Assumptions!B$4
), "")</f>
        <v/>
      </c>
      <c r="N470" s="22" t="str">
        <f t="shared" si="29"/>
        <v/>
      </c>
      <c r="O470" s="22" t="str">
        <f t="shared" si="30"/>
        <v/>
      </c>
    </row>
    <row r="471" spans="1:15" x14ac:dyDescent="0.35">
      <c r="A471" s="15" t="str">
        <v>Innisfil Hydro Distribution Systems Limited</v>
      </c>
      <c r="B471" s="17">
        <v>2016</v>
      </c>
      <c r="C471" s="19">
        <v>16443</v>
      </c>
      <c r="D471" s="19">
        <v>13832</v>
      </c>
      <c r="E471" s="19">
        <v>241690956.86000001</v>
      </c>
      <c r="F471" s="19">
        <v>52172</v>
      </c>
      <c r="G471" s="19">
        <v>133.61143820286</v>
      </c>
      <c r="H471" s="19">
        <v>5712209.3399999999</v>
      </c>
      <c r="J471" s="19">
        <f t="shared" si="31"/>
        <v>42752.397675169457</v>
      </c>
      <c r="K471" s="21" cm="1">
        <f t="array" ref="K471">IFERROR(EXP(LN(J471) - AVERAGE(IF(ISNUMBER(J:J), LN(J:J)))), "")</f>
        <v>0.86202956183029877</v>
      </c>
      <c r="L471" s="21">
        <f t="shared" si="28"/>
        <v>4.5591743746266372E-2</v>
      </c>
      <c r="M471" s="21" cm="1">
        <f t="array" ref="M471">IFERROR(EXP(
 (IF(C471&gt;0,LN(C471),"") - AVERAGE(IF($C$2:$C$1000&gt;0,LN($C$2:$C$1000),"")))*Assumptions!B$2 +
 (IF(F471&gt;0,LN(F471),"") - AVERAGE(IF($F$2:$F$1000&gt;0,LN($F$2:$F$1000),"")))*Assumptions!B$3 +
 (IF(E471&gt;0,LN(E471),"") - AVERAGE(IF($E$2:$E$1000&gt;0,LN($E$2:$E$1000),"")))*Assumptions!B$4
), "")</f>
        <v>0.68761508956981698</v>
      </c>
      <c r="N471" s="21">
        <f t="shared" si="29"/>
        <v>1.8846565819476691E-2</v>
      </c>
      <c r="O471" s="21">
        <f t="shared" si="30"/>
        <v>-2.6745177926789682E-2</v>
      </c>
    </row>
    <row r="472" spans="1:15" x14ac:dyDescent="0.35">
      <c r="A472" s="16" t="str">
        <v>Innisfil Hydro Distribution Systems Limited</v>
      </c>
      <c r="B472" s="18">
        <v>2015</v>
      </c>
      <c r="C472" s="20">
        <v>16157</v>
      </c>
      <c r="D472" s="20">
        <v>13793</v>
      </c>
      <c r="E472" s="20">
        <v>237763328.72</v>
      </c>
      <c r="F472" s="20">
        <v>50975</v>
      </c>
      <c r="G472" s="20">
        <v>132.11052105818001</v>
      </c>
      <c r="H472" s="20">
        <v>5396319.2999999998</v>
      </c>
      <c r="J472" s="20">
        <f t="shared" si="31"/>
        <v>40847.006406276458</v>
      </c>
      <c r="K472" s="22" cm="1">
        <f t="array" ref="K472">IFERROR(EXP(LN(J472) - AVERAGE(IF(ISNUMBER(J:J), LN(J:J)))), "")</f>
        <v>0.82361057973907714</v>
      </c>
      <c r="L472" s="22">
        <f t="shared" si="28"/>
        <v>1.5985031633071772E-2</v>
      </c>
      <c r="M472" s="22" cm="1">
        <f t="array" ref="M472">IFERROR(EXP(
 (IF(C472&gt;0,LN(C472),"") - AVERAGE(IF($C$2:$C$1000&gt;0,LN($C$2:$C$1000),"")))*Assumptions!B$2 +
 (IF(F472&gt;0,LN(F472),"") - AVERAGE(IF($F$2:$F$1000&gt;0,LN($F$2:$F$1000),"")))*Assumptions!B$3 +
 (IF(E472&gt;0,LN(E472),"") - AVERAGE(IF($E$2:$E$1000&gt;0,LN($E$2:$E$1000),"")))*Assumptions!B$4
), "")</f>
        <v>0.67477726100630819</v>
      </c>
      <c r="N472" s="22">
        <f t="shared" si="29"/>
        <v>1.4774915259750832E-2</v>
      </c>
      <c r="O472" s="22">
        <f t="shared" si="30"/>
        <v>-1.2101163733209408E-3</v>
      </c>
    </row>
    <row r="473" spans="1:15" x14ac:dyDescent="0.35">
      <c r="A473" s="15" t="str">
        <v>Innisfil Hydro Distribution Systems Limited</v>
      </c>
      <c r="B473" s="17">
        <v>2014</v>
      </c>
      <c r="C473" s="19">
        <v>15790</v>
      </c>
      <c r="D473" s="19">
        <v>13632</v>
      </c>
      <c r="E473" s="19">
        <v>233976512</v>
      </c>
      <c r="F473" s="19">
        <v>51363</v>
      </c>
      <c r="G473" s="19">
        <v>129.12338663254999</v>
      </c>
      <c r="H473" s="19">
        <v>5190664.16</v>
      </c>
      <c r="J473" s="19">
        <f t="shared" si="31"/>
        <v>40199.256659610524</v>
      </c>
      <c r="K473" s="21" cm="1">
        <f t="array" ref="K473">IFERROR(EXP(LN(J473) - AVERAGE(IF(ISNUMBER(J:J), LN(J:J)))), "")</f>
        <v>0.81054980512389219</v>
      </c>
      <c r="L473" s="21">
        <f t="shared" si="28"/>
        <v>2.0598909004899468E-2</v>
      </c>
      <c r="M473" s="21" cm="1">
        <f t="array" ref="M473">IFERROR(EXP(
 (IF(C473&gt;0,LN(C473),"") - AVERAGE(IF($C$2:$C$1000&gt;0,LN($C$2:$C$1000),"")))*Assumptions!B$2 +
 (IF(F473&gt;0,LN(F473),"") - AVERAGE(IF($F$2:$F$1000&gt;0,LN($F$2:$F$1000),"")))*Assumptions!B$3 +
 (IF(E473&gt;0,LN(E473),"") - AVERAGE(IF($E$2:$E$1000&gt;0,LN($E$2:$E$1000),"")))*Assumptions!B$4
), "")</f>
        <v>0.66488077406508306</v>
      </c>
      <c r="N473" s="21">
        <f t="shared" si="29"/>
        <v>-1.0253494974227451E-2</v>
      </c>
      <c r="O473" s="21">
        <f t="shared" si="30"/>
        <v>-3.0852403979126919E-2</v>
      </c>
    </row>
    <row r="474" spans="1:15" x14ac:dyDescent="0.35">
      <c r="A474" s="16" t="str">
        <v>Innisfil Hydro Distribution Systems Limited</v>
      </c>
      <c r="B474" s="18">
        <v>2013</v>
      </c>
      <c r="C474" s="20">
        <v>15341</v>
      </c>
      <c r="D474" s="20">
        <v>13362</v>
      </c>
      <c r="E474" s="20">
        <v>231663103</v>
      </c>
      <c r="F474" s="20">
        <v>58025</v>
      </c>
      <c r="G474" s="20">
        <v>126.54205121116</v>
      </c>
      <c r="H474" s="20">
        <v>4983183.7300000004</v>
      </c>
      <c r="J474" s="20">
        <f t="shared" si="31"/>
        <v>39379.666145008116</v>
      </c>
      <c r="K474" s="22" cm="1">
        <f t="array" ref="K474">IFERROR(EXP(LN(J474) - AVERAGE(IF(ISNUMBER(J:J), LN(J:J)))), "")</f>
        <v>0.79402415298267148</v>
      </c>
      <c r="L474" s="22" t="str">
        <f t="shared" si="28"/>
        <v/>
      </c>
      <c r="M474" s="22" cm="1">
        <f t="array" ref="M474">IFERROR(EXP(
 (IF(C474&gt;0,LN(C474),"") - AVERAGE(IF($C$2:$C$1000&gt;0,LN($C$2:$C$1000),"")))*Assumptions!B$2 +
 (IF(F474&gt;0,LN(F474),"") - AVERAGE(IF($F$2:$F$1000&gt;0,LN($F$2:$F$1000),"")))*Assumptions!B$3 +
 (IF(E474&gt;0,LN(E474),"") - AVERAGE(IF($E$2:$E$1000&gt;0,LN($E$2:$E$1000),"")))*Assumptions!B$4
), "")</f>
        <v>0.67173319634391915</v>
      </c>
      <c r="N474" s="22" t="str">
        <f t="shared" si="29"/>
        <v/>
      </c>
      <c r="O474" s="22" t="str">
        <f t="shared" si="30"/>
        <v/>
      </c>
    </row>
    <row r="475" spans="1:15" x14ac:dyDescent="0.35">
      <c r="A475" s="15" t="str">
        <v>Kenora Hydro Electric Corporation Ltd.</v>
      </c>
      <c r="B475" s="17">
        <v>2023</v>
      </c>
      <c r="C475" s="19">
        <v>0</v>
      </c>
      <c r="D475" s="19">
        <v>0</v>
      </c>
      <c r="E475" s="19">
        <v>0</v>
      </c>
      <c r="F475" s="19">
        <v>0</v>
      </c>
      <c r="G475" s="19">
        <v>0</v>
      </c>
      <c r="H475" s="19">
        <v>0</v>
      </c>
      <c r="J475" s="19" t="str">
        <f t="shared" si="31"/>
        <v/>
      </c>
      <c r="K475" s="21" t="str" cm="1">
        <f t="array" ref="K475">IFERROR(EXP(LN(J475) - AVERAGE(IF(ISNUMBER(J:J), LN(J:J)))), "")</f>
        <v/>
      </c>
      <c r="L475" s="21" t="str">
        <f t="shared" si="28"/>
        <v/>
      </c>
      <c r="M475" s="21" t="str" cm="1">
        <f t="array" ref="M475">IFERROR(EXP(
 (IF(C475&gt;0,LN(C475),"") - AVERAGE(IF($C$2:$C$1000&gt;0,LN($C$2:$C$1000),"")))*Assumptions!B$2 +
 (IF(F475&gt;0,LN(F475),"") - AVERAGE(IF($F$2:$F$1000&gt;0,LN($F$2:$F$1000),"")))*Assumptions!B$3 +
 (IF(E475&gt;0,LN(E475),"") - AVERAGE(IF($E$2:$E$1000&gt;0,LN($E$2:$E$1000),"")))*Assumptions!B$4
), "")</f>
        <v/>
      </c>
      <c r="N475" s="21" t="str">
        <f t="shared" si="29"/>
        <v/>
      </c>
      <c r="O475" s="21" t="str">
        <f t="shared" si="30"/>
        <v/>
      </c>
    </row>
    <row r="476" spans="1:15" x14ac:dyDescent="0.35">
      <c r="A476" s="16" t="str">
        <v>Kenora Hydro Electric Corporation Ltd.</v>
      </c>
      <c r="B476" s="18">
        <v>2022</v>
      </c>
      <c r="C476" s="20">
        <v>0</v>
      </c>
      <c r="D476" s="20">
        <v>0</v>
      </c>
      <c r="E476" s="20">
        <v>0</v>
      </c>
      <c r="F476" s="20">
        <v>0</v>
      </c>
      <c r="G476" s="20">
        <v>0</v>
      </c>
      <c r="H476" s="20">
        <v>0</v>
      </c>
      <c r="J476" s="20" t="str">
        <f t="shared" si="31"/>
        <v/>
      </c>
      <c r="K476" s="22" t="str" cm="1">
        <f t="array" ref="K476">IFERROR(EXP(LN(J476) - AVERAGE(IF(ISNUMBER(J:J), LN(J:J)))), "")</f>
        <v/>
      </c>
      <c r="L476" s="22" t="str">
        <f t="shared" si="28"/>
        <v/>
      </c>
      <c r="M476" s="22" t="str" cm="1">
        <f t="array" ref="M476">IFERROR(EXP(
 (IF(C476&gt;0,LN(C476),"") - AVERAGE(IF($C$2:$C$1000&gt;0,LN($C$2:$C$1000),"")))*Assumptions!B$2 +
 (IF(F476&gt;0,LN(F476),"") - AVERAGE(IF($F$2:$F$1000&gt;0,LN($F$2:$F$1000),"")))*Assumptions!B$3 +
 (IF(E476&gt;0,LN(E476),"") - AVERAGE(IF($E$2:$E$1000&gt;0,LN($E$2:$E$1000),"")))*Assumptions!B$4
), "")</f>
        <v/>
      </c>
      <c r="N476" s="22" t="str">
        <f t="shared" si="29"/>
        <v/>
      </c>
      <c r="O476" s="22" t="str">
        <f t="shared" si="30"/>
        <v/>
      </c>
    </row>
    <row r="477" spans="1:15" x14ac:dyDescent="0.35">
      <c r="A477" s="15" t="str">
        <v>Kenora Hydro Electric Corporation Ltd.</v>
      </c>
      <c r="B477" s="17">
        <v>2021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J477" s="19" t="str">
        <f t="shared" si="31"/>
        <v/>
      </c>
      <c r="K477" s="21" t="str" cm="1">
        <f t="array" ref="K477">IFERROR(EXP(LN(J477) - AVERAGE(IF(ISNUMBER(J:J), LN(J:J)))), "")</f>
        <v/>
      </c>
      <c r="L477" s="21" t="str">
        <f t="shared" si="28"/>
        <v/>
      </c>
      <c r="M477" s="21" t="str" cm="1">
        <f t="array" ref="M477">IFERROR(EXP(
 (IF(C477&gt;0,LN(C477),"") - AVERAGE(IF($C$2:$C$1000&gt;0,LN($C$2:$C$1000),"")))*Assumptions!B$2 +
 (IF(F477&gt;0,LN(F477),"") - AVERAGE(IF($F$2:$F$1000&gt;0,LN($F$2:$F$1000),"")))*Assumptions!B$3 +
 (IF(E477&gt;0,LN(E477),"") - AVERAGE(IF($E$2:$E$1000&gt;0,LN($E$2:$E$1000),"")))*Assumptions!B$4
), "")</f>
        <v/>
      </c>
      <c r="N477" s="21" t="str">
        <f t="shared" si="29"/>
        <v/>
      </c>
      <c r="O477" s="21" t="str">
        <f t="shared" si="30"/>
        <v/>
      </c>
    </row>
    <row r="478" spans="1:15" x14ac:dyDescent="0.35">
      <c r="A478" s="16" t="str">
        <v>Kenora Hydro Electric Corporation Ltd.</v>
      </c>
      <c r="B478" s="18">
        <v>2020</v>
      </c>
      <c r="C478" s="20">
        <v>0</v>
      </c>
      <c r="D478" s="20">
        <v>5580</v>
      </c>
      <c r="E478" s="20">
        <v>0</v>
      </c>
      <c r="F478" s="20">
        <v>0</v>
      </c>
      <c r="G478" s="20">
        <v>0</v>
      </c>
      <c r="H478" s="20">
        <v>0</v>
      </c>
      <c r="J478" s="20" t="str">
        <f t="shared" si="31"/>
        <v/>
      </c>
      <c r="K478" s="22" t="str" cm="1">
        <f t="array" ref="K478">IFERROR(EXP(LN(J478) - AVERAGE(IF(ISNUMBER(J:J), LN(J:J)))), "")</f>
        <v/>
      </c>
      <c r="L478" s="22" t="str">
        <f t="shared" si="28"/>
        <v/>
      </c>
      <c r="M478" s="22" t="str" cm="1">
        <f t="array" ref="M478">IFERROR(EXP(
 (IF(C478&gt;0,LN(C478),"") - AVERAGE(IF($C$2:$C$1000&gt;0,LN($C$2:$C$1000),"")))*Assumptions!B$2 +
 (IF(F478&gt;0,LN(F478),"") - AVERAGE(IF($F$2:$F$1000&gt;0,LN($F$2:$F$1000),"")))*Assumptions!B$3 +
 (IF(E478&gt;0,LN(E478),"") - AVERAGE(IF($E$2:$E$1000&gt;0,LN($E$2:$E$1000),"")))*Assumptions!B$4
), "")</f>
        <v/>
      </c>
      <c r="N478" s="22" t="str">
        <f t="shared" si="29"/>
        <v/>
      </c>
      <c r="O478" s="22" t="str">
        <f t="shared" si="30"/>
        <v/>
      </c>
    </row>
    <row r="479" spans="1:15" x14ac:dyDescent="0.35">
      <c r="A479" s="15" t="str">
        <v>Kenora Hydro Electric Corporation Ltd.</v>
      </c>
      <c r="B479" s="17">
        <v>2019</v>
      </c>
      <c r="C479" s="19">
        <v>0</v>
      </c>
      <c r="D479" s="19">
        <v>0</v>
      </c>
      <c r="E479" s="19">
        <v>0</v>
      </c>
      <c r="F479" s="19">
        <v>0</v>
      </c>
      <c r="G479" s="19">
        <v>0</v>
      </c>
      <c r="H479" s="19">
        <v>0</v>
      </c>
      <c r="J479" s="19" t="str">
        <f t="shared" si="31"/>
        <v/>
      </c>
      <c r="K479" s="21" t="str" cm="1">
        <f t="array" ref="K479">IFERROR(EXP(LN(J479) - AVERAGE(IF(ISNUMBER(J:J), LN(J:J)))), "")</f>
        <v/>
      </c>
      <c r="L479" s="21" t="str">
        <f t="shared" si="28"/>
        <v/>
      </c>
      <c r="M479" s="21" t="str" cm="1">
        <f t="array" ref="M479">IFERROR(EXP(
 (IF(C479&gt;0,LN(C479),"") - AVERAGE(IF($C$2:$C$1000&gt;0,LN($C$2:$C$1000),"")))*Assumptions!B$2 +
 (IF(F479&gt;0,LN(F479),"") - AVERAGE(IF($F$2:$F$1000&gt;0,LN($F$2:$F$1000),"")))*Assumptions!B$3 +
 (IF(E479&gt;0,LN(E479),"") - AVERAGE(IF($E$2:$E$1000&gt;0,LN($E$2:$E$1000),"")))*Assumptions!B$4
), "")</f>
        <v/>
      </c>
      <c r="N479" s="21" t="str">
        <f t="shared" si="29"/>
        <v/>
      </c>
      <c r="O479" s="21" t="str">
        <f t="shared" si="30"/>
        <v/>
      </c>
    </row>
    <row r="480" spans="1:15" x14ac:dyDescent="0.35">
      <c r="A480" s="16" t="str">
        <v>Kenora Hydro Electric Corporation Ltd.</v>
      </c>
      <c r="B480" s="18">
        <v>2018</v>
      </c>
      <c r="C480" s="20">
        <v>5565</v>
      </c>
      <c r="D480" s="20">
        <v>5583</v>
      </c>
      <c r="E480" s="20">
        <v>98208425</v>
      </c>
      <c r="F480" s="20">
        <v>20702</v>
      </c>
      <c r="G480" s="20">
        <v>133.03458021649999</v>
      </c>
      <c r="H480" s="20">
        <v>2283520</v>
      </c>
      <c r="J480" s="20">
        <f t="shared" si="31"/>
        <v>17164.860416621061</v>
      </c>
      <c r="K480" s="22" cm="1">
        <f t="array" ref="K480">IFERROR(EXP(LN(J480) - AVERAGE(IF(ISNUMBER(J:J), LN(J:J)))), "")</f>
        <v>0.34610028696500295</v>
      </c>
      <c r="L480" s="22">
        <f t="shared" si="28"/>
        <v>1.3746307885401876E-2</v>
      </c>
      <c r="M480" s="22" cm="1">
        <f t="array" ref="M480">IFERROR(EXP(
 (IF(C480&gt;0,LN(C480),"") - AVERAGE(IF($C$2:$C$1000&gt;0,LN($C$2:$C$1000),"")))*Assumptions!B$2 +
 (IF(F480&gt;0,LN(F480),"") - AVERAGE(IF($F$2:$F$1000&gt;0,LN($F$2:$F$1000),"")))*Assumptions!B$3 +
 (IF(E480&gt;0,LN(E480),"") - AVERAGE(IF($E$2:$E$1000&gt;0,LN($E$2:$E$1000),"")))*Assumptions!B$4
), "")</f>
        <v>0.24609930473752864</v>
      </c>
      <c r="N480" s="22">
        <f t="shared" si="29"/>
        <v>2.9418001090879553E-2</v>
      </c>
      <c r="O480" s="22">
        <f t="shared" si="30"/>
        <v>1.5671693205477677E-2</v>
      </c>
    </row>
    <row r="481" spans="1:15" x14ac:dyDescent="0.35">
      <c r="A481" s="15" t="str">
        <v>Kenora Hydro Electric Corporation Ltd.</v>
      </c>
      <c r="B481" s="17">
        <v>2017</v>
      </c>
      <c r="C481" s="19">
        <v>5581</v>
      </c>
      <c r="D481" s="19">
        <v>5642</v>
      </c>
      <c r="E481" s="19">
        <v>93475495</v>
      </c>
      <c r="F481" s="19">
        <v>18576</v>
      </c>
      <c r="G481" s="19">
        <v>129.75637082571001</v>
      </c>
      <c r="H481" s="19">
        <v>2196843</v>
      </c>
      <c r="J481" s="19">
        <f t="shared" si="31"/>
        <v>16930.521299419052</v>
      </c>
      <c r="K481" s="21" cm="1">
        <f t="array" ref="K481">IFERROR(EXP(LN(J481) - AVERAGE(IF(ISNUMBER(J:J), LN(J:J)))), "")</f>
        <v>0.34137523626594779</v>
      </c>
      <c r="L481" s="21">
        <f t="shared" si="28"/>
        <v>7.6850464933462703E-2</v>
      </c>
      <c r="M481" s="21" cm="1">
        <f t="array" ref="M481">IFERROR(EXP(
 (IF(C481&gt;0,LN(C481),"") - AVERAGE(IF($C$2:$C$1000&gt;0,LN($C$2:$C$1000),"")))*Assumptions!B$2 +
 (IF(F481&gt;0,LN(F481),"") - AVERAGE(IF($F$2:$F$1000&gt;0,LN($F$2:$F$1000),"")))*Assumptions!B$3 +
 (IF(E481&gt;0,LN(E481),"") - AVERAGE(IF($E$2:$E$1000&gt;0,LN($E$2:$E$1000),"")))*Assumptions!B$4
), "")</f>
        <v>0.23896500800231354</v>
      </c>
      <c r="N481" s="21">
        <f t="shared" si="29"/>
        <v>-6.5839506387095348E-3</v>
      </c>
      <c r="O481" s="21">
        <f t="shared" si="30"/>
        <v>-8.3434415572172238E-2</v>
      </c>
    </row>
    <row r="482" spans="1:15" x14ac:dyDescent="0.35">
      <c r="A482" s="15" t="str">
        <v>Kenora Hydro Electric Corporation Ltd.</v>
      </c>
      <c r="B482" s="17">
        <v>2016</v>
      </c>
      <c r="C482" s="19">
        <v>5563</v>
      </c>
      <c r="D482" s="19">
        <v>5828</v>
      </c>
      <c r="E482" s="19">
        <v>95899942</v>
      </c>
      <c r="F482" s="19">
        <v>19063</v>
      </c>
      <c r="G482" s="19">
        <v>127.50962337369999</v>
      </c>
      <c r="H482" s="19">
        <v>1999114</v>
      </c>
      <c r="J482" s="19">
        <f t="shared" si="31"/>
        <v>15678.142144150786</v>
      </c>
      <c r="K482" s="21" cm="1">
        <f t="array" ref="K482">IFERROR(EXP(LN(J482) - AVERAGE(IF(ISNUMBER(J:J), LN(J:J)))), "")</f>
        <v>0.31612313549106397</v>
      </c>
      <c r="L482" s="21">
        <f t="shared" si="28"/>
        <v>-0.11945913857296198</v>
      </c>
      <c r="M482" s="21" cm="1">
        <f t="array" ref="M482">IFERROR(EXP(
 (IF(C482&gt;0,LN(C482),"") - AVERAGE(IF($C$2:$C$1000&gt;0,LN($C$2:$C$1000),"")))*Assumptions!B$2 +
 (IF(F482&gt;0,LN(F482),"") - AVERAGE(IF($F$2:$F$1000&gt;0,LN($F$2:$F$1000),"")))*Assumptions!B$3 +
 (IF(E482&gt;0,LN(E482),"") - AVERAGE(IF($E$2:$E$1000&gt;0,LN($E$2:$E$1000),"")))*Assumptions!B$4
), "")</f>
        <v>0.24054353258112779</v>
      </c>
      <c r="N482" s="21">
        <f t="shared" si="29"/>
        <v>-2.3858802681691937E-2</v>
      </c>
      <c r="O482" s="21">
        <f t="shared" si="30"/>
        <v>9.5600335891270039E-2</v>
      </c>
    </row>
    <row r="483" spans="1:15" x14ac:dyDescent="0.35">
      <c r="A483" s="16" t="str">
        <v>Kenora Hydro Electric Corporation Ltd.</v>
      </c>
      <c r="B483" s="18">
        <v>2015</v>
      </c>
      <c r="C483" s="20">
        <v>5569</v>
      </c>
      <c r="D483" s="20">
        <v>5847</v>
      </c>
      <c r="E483" s="20">
        <v>98927894</v>
      </c>
      <c r="F483" s="20">
        <v>20693</v>
      </c>
      <c r="G483" s="20">
        <v>126.07725064867</v>
      </c>
      <c r="H483" s="20">
        <v>2227469.5299999998</v>
      </c>
      <c r="J483" s="20">
        <f t="shared" si="31"/>
        <v>17667.497653538794</v>
      </c>
      <c r="K483" s="22" cm="1">
        <f t="array" ref="K483">IFERROR(EXP(LN(J483) - AVERAGE(IF(ISNUMBER(J:J), LN(J:J)))), "")</f>
        <v>0.35623511403112207</v>
      </c>
      <c r="L483" s="22">
        <f t="shared" si="28"/>
        <v>0.13152624754104814</v>
      </c>
      <c r="M483" s="22" cm="1">
        <f t="array" ref="M483">IFERROR(EXP(
 (IF(C483&gt;0,LN(C483),"") - AVERAGE(IF($C$2:$C$1000&gt;0,LN($C$2:$C$1000),"")))*Assumptions!B$2 +
 (IF(F483&gt;0,LN(F483),"") - AVERAGE(IF($F$2:$F$1000&gt;0,LN($F$2:$F$1000),"")))*Assumptions!B$3 +
 (IF(E483&gt;0,LN(E483),"") - AVERAGE(IF($E$2:$E$1000&gt;0,LN($E$2:$E$1000),"")))*Assumptions!B$4
), "")</f>
        <v>0.24635162480943987</v>
      </c>
      <c r="N483" s="22">
        <f t="shared" si="29"/>
        <v>-1.5706606891751296E-2</v>
      </c>
      <c r="O483" s="22">
        <f t="shared" si="30"/>
        <v>-0.14723285443279943</v>
      </c>
    </row>
    <row r="484" spans="1:15" x14ac:dyDescent="0.35">
      <c r="A484" s="15" t="str">
        <v>Kenora Hydro Electric Corporation Ltd.</v>
      </c>
      <c r="B484" s="17">
        <v>2014</v>
      </c>
      <c r="C484" s="19">
        <v>5558</v>
      </c>
      <c r="D484" s="19">
        <v>5834</v>
      </c>
      <c r="E484" s="19">
        <v>104119771</v>
      </c>
      <c r="F484" s="19">
        <v>21755</v>
      </c>
      <c r="G484" s="19">
        <v>123.22653374373</v>
      </c>
      <c r="H484" s="19">
        <v>1908790</v>
      </c>
      <c r="J484" s="19">
        <f t="shared" si="31"/>
        <v>15490.08920408039</v>
      </c>
      <c r="K484" s="21" cm="1">
        <f t="array" ref="K484">IFERROR(EXP(LN(J484) - AVERAGE(IF(ISNUMBER(J:J), LN(J:J)))), "")</f>
        <v>0.31233136702087239</v>
      </c>
      <c r="L484" s="21">
        <f t="shared" si="28"/>
        <v>8.6617347902517849E-3</v>
      </c>
      <c r="M484" s="21" cm="1">
        <f t="array" ref="M484">IFERROR(EXP(
 (IF(C484&gt;0,LN(C484),"") - AVERAGE(IF($C$2:$C$1000&gt;0,LN($C$2:$C$1000),"")))*Assumptions!B$2 +
 (IF(F484&gt;0,LN(F484),"") - AVERAGE(IF($F$2:$F$1000&gt;0,LN($F$2:$F$1000),"")))*Assumptions!B$3 +
 (IF(E484&gt;0,LN(E484),"") - AVERAGE(IF($E$2:$E$1000&gt;0,LN($E$2:$E$1000),"")))*Assumptions!B$4
), "")</f>
        <v>0.25025151982220878</v>
      </c>
      <c r="N484" s="21">
        <f t="shared" si="29"/>
        <v>4.8652059367542133E-3</v>
      </c>
      <c r="O484" s="21">
        <f t="shared" si="30"/>
        <v>-3.7965288534975716E-3</v>
      </c>
    </row>
    <row r="485" spans="1:15" x14ac:dyDescent="0.35">
      <c r="A485" s="16" t="str">
        <v>Kenora Hydro Electric Corporation Ltd.</v>
      </c>
      <c r="B485" s="18">
        <v>2013</v>
      </c>
      <c r="C485" s="20">
        <v>5567</v>
      </c>
      <c r="D485" s="20">
        <v>5627</v>
      </c>
      <c r="E485" s="20">
        <v>103734960</v>
      </c>
      <c r="F485" s="20">
        <v>21269</v>
      </c>
      <c r="G485" s="20">
        <v>120.76308366932</v>
      </c>
      <c r="H485" s="20">
        <v>1854498</v>
      </c>
      <c r="J485" s="20">
        <f t="shared" si="31"/>
        <v>15356.497562434615</v>
      </c>
      <c r="K485" s="22" cm="1">
        <f t="array" ref="K485">IFERROR(EXP(LN(J485) - AVERAGE(IF(ISNUMBER(J:J), LN(J:J)))), "")</f>
        <v>0.30963771822982533</v>
      </c>
      <c r="L485" s="22" t="str">
        <f t="shared" si="28"/>
        <v/>
      </c>
      <c r="M485" s="22" cm="1">
        <f t="array" ref="M485">IFERROR(EXP(
 (IF(C485&gt;0,LN(C485),"") - AVERAGE(IF($C$2:$C$1000&gt;0,LN($C$2:$C$1000),"")))*Assumptions!B$2 +
 (IF(F485&gt;0,LN(F485),"") - AVERAGE(IF($F$2:$F$1000&gt;0,LN($F$2:$F$1000),"")))*Assumptions!B$3 +
 (IF(E485&gt;0,LN(E485),"") - AVERAGE(IF($E$2:$E$1000&gt;0,LN($E$2:$E$1000),"")))*Assumptions!B$4
), "")</f>
        <v>0.24903695160030789</v>
      </c>
      <c r="N485" s="22" t="str">
        <f t="shared" si="29"/>
        <v/>
      </c>
      <c r="O485" s="22" t="str">
        <f t="shared" si="30"/>
        <v/>
      </c>
    </row>
    <row r="486" spans="1:15" x14ac:dyDescent="0.35">
      <c r="A486" s="15" t="str">
        <v>Kingston Hydro Corporation</v>
      </c>
      <c r="B486" s="17">
        <v>2023</v>
      </c>
      <c r="C486" s="19">
        <v>28175</v>
      </c>
      <c r="D486" s="19">
        <v>27098</v>
      </c>
      <c r="E486" s="19">
        <v>670533564.44000006</v>
      </c>
      <c r="F486" s="19">
        <v>120953</v>
      </c>
      <c r="G486" s="19">
        <v>145.66217372204</v>
      </c>
      <c r="H486" s="19">
        <v>8001855.7999999998</v>
      </c>
      <c r="J486" s="19">
        <f t="shared" si="31"/>
        <v>54934.342908197636</v>
      </c>
      <c r="K486" s="21" cm="1">
        <f t="array" ref="K486">IFERROR(EXP(LN(J486) - AVERAGE(IF(ISNUMBER(J:J), LN(J:J)))), "")</f>
        <v>1.1076578185483321</v>
      </c>
      <c r="L486" s="21">
        <f t="shared" si="28"/>
        <v>-1.3141154381209288E-2</v>
      </c>
      <c r="M486" s="21" cm="1">
        <f t="array" ref="M486">IFERROR(EXP(
 (IF(C486&gt;0,LN(C486),"") - AVERAGE(IF($C$2:$C$1000&gt;0,LN($C$2:$C$1000),"")))*Assumptions!B$2 +
 (IF(F486&gt;0,LN(F486),"") - AVERAGE(IF($F$2:$F$1000&gt;0,LN($F$2:$F$1000),"")))*Assumptions!B$3 +
 (IF(E486&gt;0,LN(E486),"") - AVERAGE(IF($E$2:$E$1000&gt;0,LN($E$2:$E$1000),"")))*Assumptions!B$4
), "")</f>
        <v>1.326247870264154</v>
      </c>
      <c r="N486" s="21">
        <f t="shared" si="29"/>
        <v>7.3733265960519434E-3</v>
      </c>
      <c r="O486" s="21">
        <f t="shared" si="30"/>
        <v>2.0514480977261232E-2</v>
      </c>
    </row>
    <row r="487" spans="1:15" x14ac:dyDescent="0.35">
      <c r="A487" s="16" t="str">
        <v>Kingston Hydro Corporation</v>
      </c>
      <c r="B487" s="18">
        <v>2022</v>
      </c>
      <c r="C487" s="20">
        <v>27992</v>
      </c>
      <c r="D487" s="20">
        <v>26775</v>
      </c>
      <c r="E487" s="20">
        <v>682239160.97000003</v>
      </c>
      <c r="F487" s="20">
        <v>118722</v>
      </c>
      <c r="G487" s="20">
        <v>140.54646147702999</v>
      </c>
      <c r="H487" s="20">
        <v>7822957.6799999997</v>
      </c>
      <c r="J487" s="20">
        <f t="shared" si="31"/>
        <v>55661.007739270142</v>
      </c>
      <c r="K487" s="22" cm="1">
        <f t="array" ref="K487">IFERROR(EXP(LN(J487) - AVERAGE(IF(ISNUMBER(J:J), LN(J:J)))), "")</f>
        <v>1.1223097819466505</v>
      </c>
      <c r="L487" s="22">
        <f t="shared" si="28"/>
        <v>0.12559975834756187</v>
      </c>
      <c r="M487" s="22" cm="1">
        <f t="array" ref="M487">IFERROR(EXP(
 (IF(C487&gt;0,LN(C487),"") - AVERAGE(IF($C$2:$C$1000&gt;0,LN($C$2:$C$1000),"")))*Assumptions!B$2 +
 (IF(F487&gt;0,LN(F487),"") - AVERAGE(IF($F$2:$F$1000&gt;0,LN($F$2:$F$1000),"")))*Assumptions!B$3 +
 (IF(E487&gt;0,LN(E487),"") - AVERAGE(IF($E$2:$E$1000&gt;0,LN($E$2:$E$1000),"")))*Assumptions!B$4
), "")</f>
        <v>1.3165049744857655</v>
      </c>
      <c r="N487" s="22">
        <f t="shared" si="29"/>
        <v>1.8400439694928661E-2</v>
      </c>
      <c r="O487" s="22">
        <f t="shared" si="30"/>
        <v>-0.10719931865263321</v>
      </c>
    </row>
    <row r="488" spans="1:15" x14ac:dyDescent="0.35">
      <c r="A488" s="15" t="str">
        <v>Kingston Hydro Corporation</v>
      </c>
      <c r="B488" s="17">
        <v>2021</v>
      </c>
      <c r="C488" s="19">
        <v>27994</v>
      </c>
      <c r="D488" s="19">
        <v>26844</v>
      </c>
      <c r="E488" s="19">
        <v>657993749.99000001</v>
      </c>
      <c r="F488" s="19">
        <v>111668</v>
      </c>
      <c r="G488" s="19">
        <v>135.18493989712999</v>
      </c>
      <c r="H488" s="19">
        <v>6636392.9800000004</v>
      </c>
      <c r="J488" s="19">
        <f t="shared" si="31"/>
        <v>49091.215227450739</v>
      </c>
      <c r="K488" s="21" cm="1">
        <f t="array" ref="K488">IFERROR(EXP(LN(J488) - AVERAGE(IF(ISNUMBER(J:J), LN(J:J)))), "")</f>
        <v>0.98984106280463691</v>
      </c>
      <c r="L488" s="21">
        <f t="shared" si="28"/>
        <v>-8.9168490702768083E-2</v>
      </c>
      <c r="M488" s="21" cm="1">
        <f t="array" ref="M488">IFERROR(EXP(
 (IF(C488&gt;0,LN(C488),"") - AVERAGE(IF($C$2:$C$1000&gt;0,LN($C$2:$C$1000),"")))*Assumptions!B$2 +
 (IF(F488&gt;0,LN(F488),"") - AVERAGE(IF($F$2:$F$1000&gt;0,LN($F$2:$F$1000),"")))*Assumptions!B$3 +
 (IF(E488&gt;0,LN(E488),"") - AVERAGE(IF($E$2:$E$1000&gt;0,LN($E$2:$E$1000),"")))*Assumptions!B$4
), "")</f>
        <v>1.2925022120128467</v>
      </c>
      <c r="N488" s="21">
        <f t="shared" si="29"/>
        <v>-1.915138718616427E-3</v>
      </c>
      <c r="O488" s="21">
        <f t="shared" si="30"/>
        <v>8.7253351984151656E-2</v>
      </c>
    </row>
    <row r="489" spans="1:15" x14ac:dyDescent="0.35">
      <c r="A489" s="16" t="str">
        <v>Kingston Hydro Corporation</v>
      </c>
      <c r="B489" s="18">
        <v>2020</v>
      </c>
      <c r="C489" s="20">
        <v>27718</v>
      </c>
      <c r="D489" s="20">
        <v>26944</v>
      </c>
      <c r="E489" s="20">
        <v>656626236.39999998</v>
      </c>
      <c r="F489" s="20">
        <v>115637</v>
      </c>
      <c r="G489" s="20">
        <v>130.74723932406999</v>
      </c>
      <c r="H489" s="20">
        <v>7017165.0899999999</v>
      </c>
      <c r="J489" s="20">
        <f t="shared" si="31"/>
        <v>53669.69984434823</v>
      </c>
      <c r="K489" s="22" cm="1">
        <f t="array" ref="K489">IFERROR(EXP(LN(J489) - AVERAGE(IF(ISNUMBER(J:J), LN(J:J)))), "")</f>
        <v>1.08215843686488</v>
      </c>
      <c r="L489" s="22">
        <f t="shared" si="28"/>
        <v>-4.6286368165757652E-2</v>
      </c>
      <c r="M489" s="22" cm="1">
        <f t="array" ref="M489">IFERROR(EXP(
 (IF(C489&gt;0,LN(C489),"") - AVERAGE(IF($C$2:$C$1000&gt;0,LN($C$2:$C$1000),"")))*Assumptions!B$2 +
 (IF(F489&gt;0,LN(F489),"") - AVERAGE(IF($F$2:$F$1000&gt;0,LN($F$2:$F$1000),"")))*Assumptions!B$3 +
 (IF(E489&gt;0,LN(E489),"") - AVERAGE(IF($E$2:$E$1000&gt;0,LN($E$2:$E$1000),"")))*Assumptions!B$4
), "")</f>
        <v>1.2949799048484132</v>
      </c>
      <c r="N489" s="22">
        <f t="shared" si="29"/>
        <v>-2.7842748361110448E-2</v>
      </c>
      <c r="O489" s="22">
        <f t="shared" si="30"/>
        <v>1.8443619804647204E-2</v>
      </c>
    </row>
    <row r="490" spans="1:15" x14ac:dyDescent="0.35">
      <c r="A490" s="15" t="str">
        <v>Kingston Hydro Corporation</v>
      </c>
      <c r="B490" s="17">
        <v>2019</v>
      </c>
      <c r="C490" s="19">
        <v>27778</v>
      </c>
      <c r="D490" s="19">
        <v>26832</v>
      </c>
      <c r="E490" s="19">
        <v>692672227.24000001</v>
      </c>
      <c r="F490" s="19">
        <v>126161</v>
      </c>
      <c r="G490" s="19">
        <v>123.82510094922</v>
      </c>
      <c r="H490" s="19">
        <v>6960489.3200000003</v>
      </c>
      <c r="J490" s="19">
        <f t="shared" si="31"/>
        <v>56212.264449147988</v>
      </c>
      <c r="K490" s="21" cm="1">
        <f t="array" ref="K490">IFERROR(EXP(LN(J490) - AVERAGE(IF(ISNUMBER(J:J), LN(J:J)))), "")</f>
        <v>1.13342493819315</v>
      </c>
      <c r="L490" s="21">
        <f t="shared" si="28"/>
        <v>-8.3561846936419243E-2</v>
      </c>
      <c r="M490" s="21" cm="1">
        <f t="array" ref="M490">IFERROR(EXP(
 (IF(C490&gt;0,LN(C490),"") - AVERAGE(IF($C$2:$C$1000&gt;0,LN($C$2:$C$1000),"")))*Assumptions!B$2 +
 (IF(F490&gt;0,LN(F490),"") - AVERAGE(IF($F$2:$F$1000&gt;0,LN($F$2:$F$1000),"")))*Assumptions!B$3 +
 (IF(E490&gt;0,LN(E490),"") - AVERAGE(IF($E$2:$E$1000&gt;0,LN($E$2:$E$1000),"")))*Assumptions!B$4
), "")</f>
        <v>1.33154234187896</v>
      </c>
      <c r="N490" s="21">
        <f t="shared" si="29"/>
        <v>8.4258095293204827E-4</v>
      </c>
      <c r="O490" s="21">
        <f t="shared" si="30"/>
        <v>8.4404427889351291E-2</v>
      </c>
    </row>
    <row r="491" spans="1:15" x14ac:dyDescent="0.35">
      <c r="A491" s="16" t="str">
        <v>Kingston Hydro Corporation</v>
      </c>
      <c r="B491" s="18">
        <v>2018</v>
      </c>
      <c r="C491" s="20">
        <v>27658</v>
      </c>
      <c r="D491" s="20">
        <v>26940</v>
      </c>
      <c r="E491" s="20">
        <v>702207945.85000002</v>
      </c>
      <c r="F491" s="20">
        <v>126565</v>
      </c>
      <c r="G491" s="20">
        <v>120.78216099989</v>
      </c>
      <c r="H491" s="20">
        <v>7381155</v>
      </c>
      <c r="J491" s="20">
        <f t="shared" si="31"/>
        <v>61111.301030677227</v>
      </c>
      <c r="K491" s="22" cm="1">
        <f t="array" ref="K491">IFERROR(EXP(LN(J491) - AVERAGE(IF(ISNUMBER(J:J), LN(J:J)))), "")</f>
        <v>1.2322056987449508</v>
      </c>
      <c r="L491" s="22">
        <f t="shared" si="28"/>
        <v>7.6628197899861195E-2</v>
      </c>
      <c r="M491" s="22" cm="1">
        <f t="array" ref="M491">IFERROR(EXP(
 (IF(C491&gt;0,LN(C491),"") - AVERAGE(IF($C$2:$C$1000&gt;0,LN($C$2:$C$1000),"")))*Assumptions!B$2 +
 (IF(F491&gt;0,LN(F491),"") - AVERAGE(IF($F$2:$F$1000&gt;0,LN($F$2:$F$1000),"")))*Assumptions!B$3 +
 (IF(E491&gt;0,LN(E491),"") - AVERAGE(IF($E$2:$E$1000&gt;0,LN($E$2:$E$1000),"")))*Assumptions!B$4
), "")</f>
        <v>1.3304208821903045</v>
      </c>
      <c r="N491" s="22">
        <f t="shared" si="29"/>
        <v>2.1632843428355752E-2</v>
      </c>
      <c r="O491" s="22">
        <f t="shared" si="30"/>
        <v>-5.4995354471505442E-2</v>
      </c>
    </row>
    <row r="492" spans="1:15" x14ac:dyDescent="0.35">
      <c r="A492" s="15" t="str">
        <v>Kingston Hydro Corporation</v>
      </c>
      <c r="B492" s="17">
        <v>2017</v>
      </c>
      <c r="C492" s="19">
        <v>27582</v>
      </c>
      <c r="D492" s="19">
        <v>26632</v>
      </c>
      <c r="E492" s="19">
        <v>684577454.99000001</v>
      </c>
      <c r="F492" s="19">
        <v>117931</v>
      </c>
      <c r="G492" s="19">
        <v>117.80587307697</v>
      </c>
      <c r="H492" s="19">
        <v>6668210</v>
      </c>
      <c r="J492" s="19">
        <f t="shared" si="31"/>
        <v>56603.37490681163</v>
      </c>
      <c r="K492" s="21" cm="1">
        <f t="array" ref="K492">IFERROR(EXP(LN(J492) - AVERAGE(IF(ISNUMBER(J:J), LN(J:J)))), "")</f>
        <v>1.1413110169812604</v>
      </c>
      <c r="L492" s="21">
        <f t="shared" si="28"/>
        <v>-6.69833982593801E-3</v>
      </c>
      <c r="M492" s="21" cm="1">
        <f t="array" ref="M492">IFERROR(EXP(
 (IF(C492&gt;0,LN(C492),"") - AVERAGE(IF($C$2:$C$1000&gt;0,LN($C$2:$C$1000),"")))*Assumptions!B$2 +
 (IF(F492&gt;0,LN(F492),"") - AVERAGE(IF($F$2:$F$1000&gt;0,LN($F$2:$F$1000),"")))*Assumptions!B$3 +
 (IF(E492&gt;0,LN(E492),"") - AVERAGE(IF($E$2:$E$1000&gt;0,LN($E$2:$E$1000),"")))*Assumptions!B$4
), "")</f>
        <v>1.3019491679606401</v>
      </c>
      <c r="N492" s="21">
        <f t="shared" si="29"/>
        <v>-1.0366232291451227E-2</v>
      </c>
      <c r="O492" s="21">
        <f t="shared" si="30"/>
        <v>-3.6678924655132172E-3</v>
      </c>
    </row>
    <row r="493" spans="1:15" x14ac:dyDescent="0.35">
      <c r="A493" s="16" t="str">
        <v>Kingston Hydro Corporation</v>
      </c>
      <c r="B493" s="18">
        <v>2016</v>
      </c>
      <c r="C493" s="20">
        <v>27541</v>
      </c>
      <c r="D493" s="20">
        <v>26525</v>
      </c>
      <c r="E493" s="20">
        <v>691937259.57000005</v>
      </c>
      <c r="F493" s="20">
        <v>122976</v>
      </c>
      <c r="G493" s="20">
        <v>115.76604995704</v>
      </c>
      <c r="H493" s="20">
        <v>6596789</v>
      </c>
      <c r="J493" s="20">
        <f t="shared" si="31"/>
        <v>56983.79622046381</v>
      </c>
      <c r="K493" s="22" cm="1">
        <f t="array" ref="K493">IFERROR(EXP(LN(J493) - AVERAGE(IF(ISNUMBER(J:J), LN(J:J)))), "")</f>
        <v>1.1489815673164758</v>
      </c>
      <c r="L493" s="22">
        <f t="shared" si="28"/>
        <v>-1.7674459954727662E-3</v>
      </c>
      <c r="M493" s="22" cm="1">
        <f t="array" ref="M493">IFERROR(EXP(
 (IF(C493&gt;0,LN(C493),"") - AVERAGE(IF($C$2:$C$1000&gt;0,LN($C$2:$C$1000),"")))*Assumptions!B$2 +
 (IF(F493&gt;0,LN(F493),"") - AVERAGE(IF($F$2:$F$1000&gt;0,LN($F$2:$F$1000),"")))*Assumptions!B$3 +
 (IF(E493&gt;0,LN(E493),"") - AVERAGE(IF($E$2:$E$1000&gt;0,LN($E$2:$E$1000),"")))*Assumptions!B$4
), "")</f>
        <v>1.3155156707405549</v>
      </c>
      <c r="N493" s="22">
        <f t="shared" si="29"/>
        <v>-1.4046766140509259E-2</v>
      </c>
      <c r="O493" s="22">
        <f t="shared" si="30"/>
        <v>-1.2279320145036493E-2</v>
      </c>
    </row>
    <row r="494" spans="1:15" x14ac:dyDescent="0.35">
      <c r="A494" s="15" t="str">
        <v>Kingston Hydro Corporation</v>
      </c>
      <c r="B494" s="17">
        <v>2015</v>
      </c>
      <c r="C494" s="19">
        <v>27467</v>
      </c>
      <c r="D494" s="19">
        <v>26265</v>
      </c>
      <c r="E494" s="19">
        <v>696165245.22000003</v>
      </c>
      <c r="F494" s="19">
        <v>130791</v>
      </c>
      <c r="G494" s="19">
        <v>114.46559805344999</v>
      </c>
      <c r="H494" s="19">
        <v>6534223</v>
      </c>
      <c r="J494" s="19">
        <f t="shared" si="31"/>
        <v>57084.601060213987</v>
      </c>
      <c r="K494" s="21" cm="1">
        <f t="array" ref="K494">IFERROR(EXP(LN(J494) - AVERAGE(IF(ISNUMBER(J:J), LN(J:J)))), "")</f>
        <v>1.1510141258761248</v>
      </c>
      <c r="L494" s="21">
        <f t="shared" si="28"/>
        <v>4.036334451575746E-2</v>
      </c>
      <c r="M494" s="21" cm="1">
        <f t="array" ref="M494">IFERROR(EXP(
 (IF(C494&gt;0,LN(C494),"") - AVERAGE(IF($C$2:$C$1000&gt;0,LN($C$2:$C$1000),"")))*Assumptions!B$2 +
 (IF(F494&gt;0,LN(F494),"") - AVERAGE(IF($F$2:$F$1000&gt;0,LN($F$2:$F$1000),"")))*Assumptions!B$3 +
 (IF(E494&gt;0,LN(E494),"") - AVERAGE(IF($E$2:$E$1000&gt;0,LN($E$2:$E$1000),"")))*Assumptions!B$4
), "")</f>
        <v>1.3341248048166221</v>
      </c>
      <c r="N494" s="21">
        <f t="shared" si="29"/>
        <v>-5.6641662138718352E-3</v>
      </c>
      <c r="O494" s="21">
        <f t="shared" si="30"/>
        <v>-4.6027510729629295E-2</v>
      </c>
    </row>
    <row r="495" spans="1:15" x14ac:dyDescent="0.35">
      <c r="A495" s="16" t="str">
        <v>Kingston Hydro Corporation</v>
      </c>
      <c r="B495" s="18">
        <v>2014</v>
      </c>
      <c r="C495" s="20">
        <v>27356</v>
      </c>
      <c r="D495" s="20">
        <v>26477</v>
      </c>
      <c r="E495" s="20">
        <v>707548283.25</v>
      </c>
      <c r="F495" s="20">
        <v>134473</v>
      </c>
      <c r="G495" s="20">
        <v>111.87743076930001</v>
      </c>
      <c r="H495" s="20">
        <v>6133832</v>
      </c>
      <c r="J495" s="20">
        <f t="shared" si="31"/>
        <v>54826.357361105656</v>
      </c>
      <c r="K495" s="22" cm="1">
        <f t="array" ref="K495">IFERROR(EXP(LN(J495) - AVERAGE(IF(ISNUMBER(J:J), LN(J:J)))), "")</f>
        <v>1.1054804732085231</v>
      </c>
      <c r="L495" s="22">
        <f t="shared" si="28"/>
        <v>-9.9978243801299244E-2</v>
      </c>
      <c r="M495" s="22" cm="1">
        <f t="array" ref="M495">IFERROR(EXP(
 (IF(C495&gt;0,LN(C495),"") - AVERAGE(IF($C$2:$C$1000&gt;0,LN($C$2:$C$1000),"")))*Assumptions!B$2 +
 (IF(F495&gt;0,LN(F495),"") - AVERAGE(IF($F$2:$F$1000&gt;0,LN($F$2:$F$1000),"")))*Assumptions!B$3 +
 (IF(E495&gt;0,LN(E495),"") - AVERAGE(IF($E$2:$E$1000&gt;0,LN($E$2:$E$1000),"")))*Assumptions!B$4
), "")</f>
        <v>1.3417029511406837</v>
      </c>
      <c r="N495" s="22">
        <f t="shared" si="29"/>
        <v>8.9493886626366703E-3</v>
      </c>
      <c r="O495" s="22">
        <f t="shared" si="30"/>
        <v>0.10892763246393591</v>
      </c>
    </row>
    <row r="496" spans="1:15" x14ac:dyDescent="0.35">
      <c r="A496" s="15" t="str">
        <v>Kingston Hydro Corporation</v>
      </c>
      <c r="B496" s="17">
        <v>2013</v>
      </c>
      <c r="C496" s="19">
        <v>27098</v>
      </c>
      <c r="D496" s="19">
        <v>26358</v>
      </c>
      <c r="E496" s="19">
        <v>707469590</v>
      </c>
      <c r="F496" s="19">
        <v>133035</v>
      </c>
      <c r="G496" s="19">
        <v>109.64086323161</v>
      </c>
      <c r="H496" s="19">
        <v>6643269</v>
      </c>
      <c r="J496" s="19">
        <f t="shared" si="31"/>
        <v>60591.177451480638</v>
      </c>
      <c r="K496" s="21" cm="1">
        <f t="array" ref="K496">IFERROR(EXP(LN(J496) - AVERAGE(IF(ISNUMBER(J:J), LN(J:J)))), "")</f>
        <v>1.221718289255566</v>
      </c>
      <c r="L496" s="21" t="str">
        <f t="shared" si="28"/>
        <v/>
      </c>
      <c r="M496" s="21" cm="1">
        <f t="array" ref="M496">IFERROR(EXP(
 (IF(C496&gt;0,LN(C496),"") - AVERAGE(IF($C$2:$C$1000&gt;0,LN($C$2:$C$1000),"")))*Assumptions!B$2 +
 (IF(F496&gt;0,LN(F496),"") - AVERAGE(IF($F$2:$F$1000&gt;0,LN($F$2:$F$1000),"")))*Assumptions!B$3 +
 (IF(E496&gt;0,LN(E496),"") - AVERAGE(IF($E$2:$E$1000&gt;0,LN($E$2:$E$1000),"")))*Assumptions!B$4
), "")</f>
        <v>1.3297490995763939</v>
      </c>
      <c r="N496" s="21" t="str">
        <f t="shared" si="29"/>
        <v/>
      </c>
      <c r="O496" s="21" t="str">
        <f t="shared" si="30"/>
        <v/>
      </c>
    </row>
    <row r="497" spans="1:15" x14ac:dyDescent="0.35">
      <c r="A497" s="15" t="str">
        <v>Kitchener-Wilmot Hydro Inc.</v>
      </c>
      <c r="B497" s="17">
        <v>2023</v>
      </c>
      <c r="C497" s="19">
        <v>0</v>
      </c>
      <c r="D497" s="19">
        <v>0</v>
      </c>
      <c r="E497" s="19">
        <v>0</v>
      </c>
      <c r="F497" s="19">
        <v>0</v>
      </c>
      <c r="G497" s="19">
        <v>0</v>
      </c>
      <c r="H497" s="19">
        <v>0</v>
      </c>
      <c r="J497" s="19" t="str">
        <f t="shared" si="31"/>
        <v/>
      </c>
      <c r="K497" s="21" t="str" cm="1">
        <f t="array" ref="K497">IFERROR(EXP(LN(J497) - AVERAGE(IF(ISNUMBER(J:J), LN(J:J)))), "")</f>
        <v/>
      </c>
      <c r="L497" s="21" t="str">
        <f t="shared" si="28"/>
        <v/>
      </c>
      <c r="M497" s="21" t="str" cm="1">
        <f t="array" ref="M497">IFERROR(EXP(
 (IF(C497&gt;0,LN(C497),"") - AVERAGE(IF($C$2:$C$1000&gt;0,LN($C$2:$C$1000),"")))*Assumptions!B$2 +
 (IF(F497&gt;0,LN(F497),"") - AVERAGE(IF($F$2:$F$1000&gt;0,LN($F$2:$F$1000),"")))*Assumptions!B$3 +
 (IF(E497&gt;0,LN(E497),"") - AVERAGE(IF($E$2:$E$1000&gt;0,LN($E$2:$E$1000),"")))*Assumptions!B$4
), "")</f>
        <v/>
      </c>
      <c r="N497" s="21" t="str">
        <f t="shared" si="29"/>
        <v/>
      </c>
      <c r="O497" s="21" t="str">
        <f t="shared" si="30"/>
        <v/>
      </c>
    </row>
    <row r="498" spans="1:15" x14ac:dyDescent="0.35">
      <c r="A498" s="16" t="str">
        <v>Kitchener-Wilmot Hydro Inc.</v>
      </c>
      <c r="B498" s="18">
        <v>2022</v>
      </c>
      <c r="C498" s="20">
        <v>0</v>
      </c>
      <c r="D498" s="20">
        <v>0</v>
      </c>
      <c r="E498" s="20">
        <v>0</v>
      </c>
      <c r="F498" s="20">
        <v>0</v>
      </c>
      <c r="G498" s="20">
        <v>0</v>
      </c>
      <c r="H498" s="20">
        <v>0</v>
      </c>
      <c r="J498" s="20" t="str">
        <f t="shared" si="31"/>
        <v/>
      </c>
      <c r="K498" s="22" t="str" cm="1">
        <f t="array" ref="K498">IFERROR(EXP(LN(J498) - AVERAGE(IF(ISNUMBER(J:J), LN(J:J)))), "")</f>
        <v/>
      </c>
      <c r="L498" s="22" t="str">
        <f t="shared" si="28"/>
        <v/>
      </c>
      <c r="M498" s="22" t="str" cm="1">
        <f t="array" ref="M498">IFERROR(EXP(
 (IF(C498&gt;0,LN(C498),"") - AVERAGE(IF($C$2:$C$1000&gt;0,LN($C$2:$C$1000),"")))*Assumptions!B$2 +
 (IF(F498&gt;0,LN(F498),"") - AVERAGE(IF($F$2:$F$1000&gt;0,LN($F$2:$F$1000),"")))*Assumptions!B$3 +
 (IF(E498&gt;0,LN(E498),"") - AVERAGE(IF($E$2:$E$1000&gt;0,LN($E$2:$E$1000),"")))*Assumptions!B$4
), "")</f>
        <v/>
      </c>
      <c r="N498" s="22" t="str">
        <f t="shared" si="29"/>
        <v/>
      </c>
      <c r="O498" s="22" t="str">
        <f t="shared" si="30"/>
        <v/>
      </c>
    </row>
    <row r="499" spans="1:15" x14ac:dyDescent="0.35">
      <c r="A499" s="15" t="str">
        <v>Kitchener-Wilmot Hydro Inc.</v>
      </c>
      <c r="B499" s="17">
        <v>2021</v>
      </c>
      <c r="C499" s="19">
        <v>100054</v>
      </c>
      <c r="D499" s="19">
        <v>87965</v>
      </c>
      <c r="E499" s="19">
        <v>1791117724.45</v>
      </c>
      <c r="F499" s="19">
        <v>361534</v>
      </c>
      <c r="G499" s="19">
        <v>155.19057903122001</v>
      </c>
      <c r="H499" s="19">
        <v>21120815.219999999</v>
      </c>
      <c r="J499" s="19">
        <f t="shared" si="31"/>
        <v>136095.98824778583</v>
      </c>
      <c r="K499" s="21" cm="1">
        <f t="array" ref="K499">IFERROR(EXP(LN(J499) - AVERAGE(IF(ISNUMBER(J:J), LN(J:J)))), "")</f>
        <v>2.7441446911932799</v>
      </c>
      <c r="L499" s="21">
        <f t="shared" si="28"/>
        <v>7.7092110759522936E-2</v>
      </c>
      <c r="M499" s="21" cm="1">
        <f t="array" ref="M499">IFERROR(EXP(
 (IF(C499&gt;0,LN(C499),"") - AVERAGE(IF($C$2:$C$1000&gt;0,LN($C$2:$C$1000),"")))*Assumptions!B$2 +
 (IF(F499&gt;0,LN(F499),"") - AVERAGE(IF($F$2:$F$1000&gt;0,LN($F$2:$F$1000),"")))*Assumptions!B$3 +
 (IF(E499&gt;0,LN(E499),"") - AVERAGE(IF($E$2:$E$1000&gt;0,LN($E$2:$E$1000),"")))*Assumptions!B$4
), "")</f>
        <v>4.3985078996009657</v>
      </c>
      <c r="N499" s="21">
        <f t="shared" si="29"/>
        <v>-5.8729697625850008E-3</v>
      </c>
      <c r="O499" s="21">
        <f t="shared" si="30"/>
        <v>-8.2965080522107937E-2</v>
      </c>
    </row>
    <row r="500" spans="1:15" x14ac:dyDescent="0.35">
      <c r="A500" s="16" t="str">
        <v>Kitchener-Wilmot Hydro Inc.</v>
      </c>
      <c r="B500" s="18">
        <v>2020</v>
      </c>
      <c r="C500" s="20">
        <v>99027</v>
      </c>
      <c r="D500" s="20">
        <v>86611</v>
      </c>
      <c r="E500" s="20">
        <v>1768565494.8199999</v>
      </c>
      <c r="F500" s="20">
        <v>382289</v>
      </c>
      <c r="G500" s="20">
        <v>150.09615562855001</v>
      </c>
      <c r="H500" s="20">
        <v>18911858.690000001</v>
      </c>
      <c r="J500" s="20">
        <f t="shared" si="31"/>
        <v>125998.28830261358</v>
      </c>
      <c r="K500" s="22" cm="1">
        <f t="array" ref="K500">IFERROR(EXP(LN(J500) - AVERAGE(IF(ISNUMBER(J:J), LN(J:J)))), "")</f>
        <v>2.5405417044001886</v>
      </c>
      <c r="L500" s="22">
        <f t="shared" si="28"/>
        <v>2.1944654491958593E-2</v>
      </c>
      <c r="M500" s="22" cm="1">
        <f t="array" ref="M500">IFERROR(EXP(
 (IF(C500&gt;0,LN(C500),"") - AVERAGE(IF($C$2:$C$1000&gt;0,LN($C$2:$C$1000),"")))*Assumptions!B$2 +
 (IF(F500&gt;0,LN(F500),"") - AVERAGE(IF($F$2:$F$1000&gt;0,LN($F$2:$F$1000),"")))*Assumptions!B$3 +
 (IF(E500&gt;0,LN(E500),"") - AVERAGE(IF($E$2:$E$1000&gt;0,LN($E$2:$E$1000),"")))*Assumptions!B$4
), "")</f>
        <v>4.4244162083842715</v>
      </c>
      <c r="N500" s="22">
        <f t="shared" si="29"/>
        <v>3.5892147667568874E-2</v>
      </c>
      <c r="O500" s="22">
        <f t="shared" si="30"/>
        <v>1.3947493175610282E-2</v>
      </c>
    </row>
    <row r="501" spans="1:15" x14ac:dyDescent="0.35">
      <c r="A501" s="15" t="str">
        <v>Kitchener-Wilmot Hydro Inc.</v>
      </c>
      <c r="B501" s="17">
        <v>2019</v>
      </c>
      <c r="C501" s="19">
        <v>97696</v>
      </c>
      <c r="D501" s="19">
        <v>85174</v>
      </c>
      <c r="E501" s="19">
        <v>1773657756.105</v>
      </c>
      <c r="F501" s="19">
        <v>342588</v>
      </c>
      <c r="G501" s="19">
        <v>142.14962945970001</v>
      </c>
      <c r="H501" s="19">
        <v>17521849.059999999</v>
      </c>
      <c r="J501" s="19">
        <f t="shared" si="31"/>
        <v>123263.41705285636</v>
      </c>
      <c r="K501" s="21" cm="1">
        <f t="array" ref="K501">IFERROR(EXP(LN(J501) - AVERAGE(IF(ISNUMBER(J:J), LN(J:J)))), "")</f>
        <v>2.485397665859872</v>
      </c>
      <c r="L501" s="21">
        <f t="shared" si="28"/>
        <v>-2.4624195934897841E-2</v>
      </c>
      <c r="M501" s="21" cm="1">
        <f t="array" ref="M501">IFERROR(EXP(
 (IF(C501&gt;0,LN(C501),"") - AVERAGE(IF($C$2:$C$1000&gt;0,LN($C$2:$C$1000),"")))*Assumptions!B$2 +
 (IF(F501&gt;0,LN(F501),"") - AVERAGE(IF($F$2:$F$1000&gt;0,LN($F$2:$F$1000),"")))*Assumptions!B$3 +
 (IF(E501&gt;0,LN(E501),"") - AVERAGE(IF($E$2:$E$1000&gt;0,LN($E$2:$E$1000),"")))*Assumptions!B$4
), "")</f>
        <v>4.2684304851063617</v>
      </c>
      <c r="N501" s="21">
        <f t="shared" si="29"/>
        <v>-1.5329183289275905E-2</v>
      </c>
      <c r="O501" s="21">
        <f t="shared" si="30"/>
        <v>9.2950126456219362E-3</v>
      </c>
    </row>
    <row r="502" spans="1:15" x14ac:dyDescent="0.35">
      <c r="A502" s="16" t="str">
        <v>Kitchener-Wilmot Hydro Inc.</v>
      </c>
      <c r="B502" s="18">
        <v>2018</v>
      </c>
      <c r="C502" s="20">
        <v>96828</v>
      </c>
      <c r="D502" s="20">
        <v>84195</v>
      </c>
      <c r="E502" s="20">
        <v>1807212729.6291001</v>
      </c>
      <c r="F502" s="20">
        <v>370688</v>
      </c>
      <c r="G502" s="20">
        <v>138.6563733836</v>
      </c>
      <c r="H502" s="20">
        <v>17517341.32</v>
      </c>
      <c r="J502" s="20">
        <f t="shared" si="31"/>
        <v>126336.35867236606</v>
      </c>
      <c r="K502" s="22" cm="1">
        <f t="array" ref="K502">IFERROR(EXP(LN(J502) - AVERAGE(IF(ISNUMBER(J:J), LN(J:J)))), "")</f>
        <v>2.5473583198078118</v>
      </c>
      <c r="L502" s="22">
        <f t="shared" si="28"/>
        <v>5.548793638266869E-2</v>
      </c>
      <c r="M502" s="22" cm="1">
        <f t="array" ref="M502">IFERROR(EXP(
 (IF(C502&gt;0,LN(C502),"") - AVERAGE(IF($C$2:$C$1000&gt;0,LN($C$2:$C$1000),"")))*Assumptions!B$2 +
 (IF(F502&gt;0,LN(F502),"") - AVERAGE(IF($F$2:$F$1000&gt;0,LN($F$2:$F$1000),"")))*Assumptions!B$3 +
 (IF(E502&gt;0,LN(E502),"") - AVERAGE(IF($E$2:$E$1000&gt;0,LN($E$2:$E$1000),"")))*Assumptions!B$4
), "")</f>
        <v>4.3343661169170318</v>
      </c>
      <c r="N502" s="22">
        <f t="shared" si="29"/>
        <v>4.4394265186365356E-2</v>
      </c>
      <c r="O502" s="22">
        <f t="shared" si="30"/>
        <v>-1.1093671196303334E-2</v>
      </c>
    </row>
    <row r="503" spans="1:15" x14ac:dyDescent="0.35">
      <c r="A503" s="15" t="str">
        <v>Kitchener-Wilmot Hydro Inc.</v>
      </c>
      <c r="B503" s="17">
        <v>2017</v>
      </c>
      <c r="C503" s="19">
        <v>95758</v>
      </c>
      <c r="D503" s="19">
        <v>82599</v>
      </c>
      <c r="E503" s="19">
        <v>1710613898.3196001</v>
      </c>
      <c r="F503" s="19">
        <v>325691</v>
      </c>
      <c r="G503" s="19">
        <v>135.23963297987001</v>
      </c>
      <c r="H503" s="19">
        <v>16163456.33</v>
      </c>
      <c r="J503" s="19">
        <f t="shared" si="31"/>
        <v>119517.15613133821</v>
      </c>
      <c r="K503" s="21" cm="1">
        <f t="array" ref="K503">IFERROR(EXP(LN(J503) - AVERAGE(IF(ISNUMBER(J:J), LN(J:J)))), "")</f>
        <v>2.4098606705967045</v>
      </c>
      <c r="L503" s="21">
        <f t="shared" si="28"/>
        <v>3.9465972218803103E-2</v>
      </c>
      <c r="M503" s="21" cm="1">
        <f t="array" ref="M503">IFERROR(EXP(
 (IF(C503&gt;0,LN(C503),"") - AVERAGE(IF($C$2:$C$1000&gt;0,LN($C$2:$C$1000),"")))*Assumptions!B$2 +
 (IF(F503&gt;0,LN(F503),"") - AVERAGE(IF($F$2:$F$1000&gt;0,LN($F$2:$F$1000),"")))*Assumptions!B$3 +
 (IF(E503&gt;0,LN(E503),"") - AVERAGE(IF($E$2:$E$1000&gt;0,LN($E$2:$E$1000),"")))*Assumptions!B$4
), "")</f>
        <v>4.1461538023273912</v>
      </c>
      <c r="N503" s="21">
        <f t="shared" si="29"/>
        <v>-1.6340987141024277E-2</v>
      </c>
      <c r="O503" s="21">
        <f t="shared" si="30"/>
        <v>-5.5806959359827379E-2</v>
      </c>
    </row>
    <row r="504" spans="1:15" x14ac:dyDescent="0.35">
      <c r="A504" s="16" t="str">
        <v>Kitchener-Wilmot Hydro Inc.</v>
      </c>
      <c r="B504" s="18">
        <v>2016</v>
      </c>
      <c r="C504" s="20">
        <v>94059</v>
      </c>
      <c r="D504" s="20">
        <v>80940</v>
      </c>
      <c r="E504" s="20">
        <v>1765175863.9372001</v>
      </c>
      <c r="F504" s="20">
        <v>360767</v>
      </c>
      <c r="G504" s="20">
        <v>132.89794217212</v>
      </c>
      <c r="H504" s="20">
        <v>15268931.720000001</v>
      </c>
      <c r="J504" s="20">
        <f t="shared" si="31"/>
        <v>114892.16063424641</v>
      </c>
      <c r="K504" s="22" cm="1">
        <f t="array" ref="K504">IFERROR(EXP(LN(J504) - AVERAGE(IF(ISNUMBER(J:J), LN(J:J)))), "")</f>
        <v>2.3166054835515881</v>
      </c>
      <c r="L504" s="22">
        <f t="shared" si="28"/>
        <v>5.8631282892960601E-2</v>
      </c>
      <c r="M504" s="22" cm="1">
        <f t="array" ref="M504">IFERROR(EXP(
 (IF(C504&gt;0,LN(C504),"") - AVERAGE(IF($C$2:$C$1000&gt;0,LN($C$2:$C$1000),"")))*Assumptions!B$2 +
 (IF(F504&gt;0,LN(F504),"") - AVERAGE(IF($F$2:$F$1000&gt;0,LN($F$2:$F$1000),"")))*Assumptions!B$3 +
 (IF(E504&gt;0,LN(E504),"") - AVERAGE(IF($E$2:$E$1000&gt;0,LN($E$2:$E$1000),"")))*Assumptions!B$4
), "")</f>
        <v>4.2144626452341258</v>
      </c>
      <c r="N504" s="22">
        <f t="shared" si="29"/>
        <v>3.5757695065959272E-2</v>
      </c>
      <c r="O504" s="22">
        <f t="shared" si="30"/>
        <v>-2.2873587827001329E-2</v>
      </c>
    </row>
    <row r="505" spans="1:15" x14ac:dyDescent="0.35">
      <c r="A505" s="15" t="str">
        <v>Kitchener-Wilmot Hydro Inc.</v>
      </c>
      <c r="B505" s="17">
        <v>2015</v>
      </c>
      <c r="C505" s="19">
        <v>92405</v>
      </c>
      <c r="D505" s="19">
        <v>79487</v>
      </c>
      <c r="E505" s="19">
        <v>1757267945.5567999</v>
      </c>
      <c r="F505" s="19">
        <v>328007</v>
      </c>
      <c r="G505" s="19">
        <v>131.40504004800999</v>
      </c>
      <c r="H505" s="19">
        <v>14237678.34</v>
      </c>
      <c r="J505" s="19">
        <f t="shared" si="31"/>
        <v>108349.56052521378</v>
      </c>
      <c r="K505" s="21" cm="1">
        <f t="array" ref="K505">IFERROR(EXP(LN(J505) - AVERAGE(IF(ISNUMBER(J:J), LN(J:J)))), "")</f>
        <v>2.1846850530748667</v>
      </c>
      <c r="L505" s="21">
        <f t="shared" si="28"/>
        <v>-6.150390323768562E-2</v>
      </c>
      <c r="M505" s="21" cm="1">
        <f t="array" ref="M505">IFERROR(EXP(
 (IF(C505&gt;0,LN(C505),"") - AVERAGE(IF($C$2:$C$1000&gt;0,LN($C$2:$C$1000),"")))*Assumptions!B$2 +
 (IF(F505&gt;0,LN(F505),"") - AVERAGE(IF($F$2:$F$1000&gt;0,LN($F$2:$F$1000),"")))*Assumptions!B$3 +
 (IF(E505&gt;0,LN(E505),"") - AVERAGE(IF($E$2:$E$1000&gt;0,LN($E$2:$E$1000),"")))*Assumptions!B$4
), "")</f>
        <v>4.0664256786144417</v>
      </c>
      <c r="N505" s="21">
        <f t="shared" si="29"/>
        <v>1.2493099588816836E-2</v>
      </c>
      <c r="O505" s="21">
        <f t="shared" si="30"/>
        <v>7.3997002826502456E-2</v>
      </c>
    </row>
    <row r="506" spans="1:15" x14ac:dyDescent="0.35">
      <c r="A506" s="16" t="str">
        <v>Kitchener-Wilmot Hydro Inc.</v>
      </c>
      <c r="B506" s="18">
        <v>2014</v>
      </c>
      <c r="C506" s="20">
        <v>91144</v>
      </c>
      <c r="D506" s="20">
        <v>77283</v>
      </c>
      <c r="E506" s="20">
        <v>1765598050.3</v>
      </c>
      <c r="F506" s="20">
        <v>322990</v>
      </c>
      <c r="G506" s="20">
        <v>128.43385716504</v>
      </c>
      <c r="H506" s="20">
        <v>14798492.800000001</v>
      </c>
      <c r="J506" s="20">
        <f t="shared" si="31"/>
        <v>115222.67668862153</v>
      </c>
      <c r="K506" s="22" cm="1">
        <f t="array" ref="K506">IFERROR(EXP(LN(J506) - AVERAGE(IF(ISNUMBER(J:J), LN(J:J)))), "")</f>
        <v>2.3232697790069099</v>
      </c>
      <c r="L506" s="22">
        <f t="shared" si="28"/>
        <v>-3.4018416921126504E-2</v>
      </c>
      <c r="M506" s="22" cm="1">
        <f t="array" ref="M506">IFERROR(EXP(
 (IF(C506&gt;0,LN(C506),"") - AVERAGE(IF($C$2:$C$1000&gt;0,LN($C$2:$C$1000),"")))*Assumptions!B$2 +
 (IF(F506&gt;0,LN(F506),"") - AVERAGE(IF($F$2:$F$1000&gt;0,LN($F$2:$F$1000),"")))*Assumptions!B$3 +
 (IF(E506&gt;0,LN(E506),"") - AVERAGE(IF($E$2:$E$1000&gt;0,LN($E$2:$E$1000),"")))*Assumptions!B$4
), "")</f>
        <v>4.0159394390956953</v>
      </c>
      <c r="N506" s="22">
        <f t="shared" si="29"/>
        <v>-3.4222159385376871E-2</v>
      </c>
      <c r="O506" s="22">
        <f t="shared" si="30"/>
        <v>-2.0374246425036713E-4</v>
      </c>
    </row>
    <row r="507" spans="1:15" x14ac:dyDescent="0.35">
      <c r="A507" s="15" t="str">
        <v>Kitchener-Wilmot Hydro Inc.</v>
      </c>
      <c r="B507" s="17">
        <v>2013</v>
      </c>
      <c r="C507" s="19">
        <v>90019</v>
      </c>
      <c r="D507" s="19">
        <v>75269</v>
      </c>
      <c r="E507" s="19">
        <v>1810844580</v>
      </c>
      <c r="F507" s="19">
        <v>379777</v>
      </c>
      <c r="G507" s="19">
        <v>125.86630628637</v>
      </c>
      <c r="H507" s="19">
        <v>15004497.59</v>
      </c>
      <c r="J507" s="19">
        <f t="shared" si="31"/>
        <v>119209.80310538301</v>
      </c>
      <c r="K507" s="21" cm="1">
        <f t="array" ref="K507">IFERROR(EXP(LN(J507) - AVERAGE(IF(ISNUMBER(J:J), LN(J:J)))), "")</f>
        <v>2.4036634183091365</v>
      </c>
      <c r="L507" s="21" t="str">
        <f t="shared" si="28"/>
        <v/>
      </c>
      <c r="M507" s="21" cm="1">
        <f t="array" ref="M507">IFERROR(EXP(
 (IF(C507&gt;0,LN(C507),"") - AVERAGE(IF($C$2:$C$1000&gt;0,LN($C$2:$C$1000),"")))*Assumptions!B$2 +
 (IF(F507&gt;0,LN(F507),"") - AVERAGE(IF($F$2:$F$1000&gt;0,LN($F$2:$F$1000),"")))*Assumptions!B$3 +
 (IF(E507&gt;0,LN(E507),"") - AVERAGE(IF($E$2:$E$1000&gt;0,LN($E$2:$E$1000),"")))*Assumptions!B$4
), "")</f>
        <v>4.1557522620635252</v>
      </c>
      <c r="N507" s="21" t="str">
        <f t="shared" si="29"/>
        <v/>
      </c>
      <c r="O507" s="21" t="str">
        <f t="shared" si="30"/>
        <v/>
      </c>
    </row>
    <row r="508" spans="1:15" x14ac:dyDescent="0.35">
      <c r="A508" s="16" t="str">
        <v>Lakefront Utilities Inc.</v>
      </c>
      <c r="B508" s="18">
        <v>2023</v>
      </c>
      <c r="C508" s="20">
        <v>11081</v>
      </c>
      <c r="D508" s="20">
        <v>9846</v>
      </c>
      <c r="E508" s="20">
        <v>233891267.38</v>
      </c>
      <c r="F508" s="20">
        <v>41419</v>
      </c>
      <c r="G508" s="20">
        <v>153.92788337274001</v>
      </c>
      <c r="H508" s="20">
        <v>3107067.33</v>
      </c>
      <c r="J508" s="20">
        <f t="shared" si="31"/>
        <v>20185.214412882968</v>
      </c>
      <c r="K508" s="22" cm="1">
        <f t="array" ref="K508">IFERROR(EXP(LN(J508) - AVERAGE(IF(ISNUMBER(J:J), LN(J:J)))), "")</f>
        <v>0.40700060071470989</v>
      </c>
      <c r="L508" s="22">
        <f t="shared" si="28"/>
        <v>0.15898186363556022</v>
      </c>
      <c r="M508" s="22" cm="1">
        <f t="array" ref="M508">IFERROR(EXP(
 (IF(C508&gt;0,LN(C508),"") - AVERAGE(IF($C$2:$C$1000&gt;0,LN($C$2:$C$1000),"")))*Assumptions!B$2 +
 (IF(F508&gt;0,LN(F508),"") - AVERAGE(IF($F$2:$F$1000&gt;0,LN($F$2:$F$1000),"")))*Assumptions!B$3 +
 (IF(E508&gt;0,LN(E508),"") - AVERAGE(IF($E$2:$E$1000&gt;0,LN($E$2:$E$1000),"")))*Assumptions!B$4
), "")</f>
        <v>0.49858136054031382</v>
      </c>
      <c r="N508" s="22">
        <f t="shared" si="29"/>
        <v>-3.6838453787606529E-3</v>
      </c>
      <c r="O508" s="22">
        <f t="shared" si="30"/>
        <v>-0.16266570901432087</v>
      </c>
    </row>
    <row r="509" spans="1:15" x14ac:dyDescent="0.35">
      <c r="A509" s="15" t="str">
        <v>Lakefront Utilities Inc.</v>
      </c>
      <c r="B509" s="17">
        <v>2022</v>
      </c>
      <c r="C509" s="19">
        <v>10835</v>
      </c>
      <c r="D509" s="19">
        <v>9773</v>
      </c>
      <c r="E509" s="19">
        <v>244751251.56</v>
      </c>
      <c r="F509" s="19">
        <v>43906</v>
      </c>
      <c r="G509" s="19">
        <v>148.52187618709999</v>
      </c>
      <c r="H509" s="19">
        <v>2557283.33</v>
      </c>
      <c r="J509" s="19">
        <f t="shared" si="31"/>
        <v>17218.22667240259</v>
      </c>
      <c r="K509" s="21" cm="1">
        <f t="array" ref="K509">IFERROR(EXP(LN(J509) - AVERAGE(IF(ISNUMBER(J:J), LN(J:J)))), "")</f>
        <v>0.34717632696718997</v>
      </c>
      <c r="L509" s="21">
        <f t="shared" si="28"/>
        <v>-7.2845225825249216E-2</v>
      </c>
      <c r="M509" s="21" cm="1">
        <f t="array" ref="M509">IFERROR(EXP(
 (IF(C509&gt;0,LN(C509),"") - AVERAGE(IF($C$2:$C$1000&gt;0,LN($C$2:$C$1000),"")))*Assumptions!B$2 +
 (IF(F509&gt;0,LN(F509),"") - AVERAGE(IF($F$2:$F$1000&gt;0,LN($F$2:$F$1000),"")))*Assumptions!B$3 +
 (IF(E509&gt;0,LN(E509),"") - AVERAGE(IF($E$2:$E$1000&gt;0,LN($E$2:$E$1000),"")))*Assumptions!B$4
), "")</f>
        <v>0.50042144439253666</v>
      </c>
      <c r="N509" s="21">
        <f t="shared" si="29"/>
        <v>-1.7006343566683402E-4</v>
      </c>
      <c r="O509" s="21">
        <f t="shared" si="30"/>
        <v>7.2675162389582382E-2</v>
      </c>
    </row>
    <row r="510" spans="1:15" x14ac:dyDescent="0.35">
      <c r="A510" s="16" t="str">
        <v>Lakefront Utilities Inc.</v>
      </c>
      <c r="B510" s="18">
        <v>2021</v>
      </c>
      <c r="C510" s="20">
        <v>10756</v>
      </c>
      <c r="D510" s="20">
        <v>9976</v>
      </c>
      <c r="E510" s="20">
        <v>240141896.02000001</v>
      </c>
      <c r="F510" s="20">
        <v>45113</v>
      </c>
      <c r="G510" s="20">
        <v>142.85611103088999</v>
      </c>
      <c r="H510" s="20">
        <v>2645595.9900000002</v>
      </c>
      <c r="J510" s="20">
        <f t="shared" si="31"/>
        <v>18519.305690940579</v>
      </c>
      <c r="K510" s="22" cm="1">
        <f t="array" ref="K510">IFERROR(EXP(LN(J510) - AVERAGE(IF(ISNUMBER(J:J), LN(J:J)))), "")</f>
        <v>0.37341037785665177</v>
      </c>
      <c r="L510" s="22">
        <f t="shared" si="28"/>
        <v>-4.1973868627627198E-2</v>
      </c>
      <c r="M510" s="22" cm="1">
        <f t="array" ref="M510">IFERROR(EXP(
 (IF(C510&gt;0,LN(C510),"") - AVERAGE(IF($C$2:$C$1000&gt;0,LN($C$2:$C$1000),"")))*Assumptions!B$2 +
 (IF(F510&gt;0,LN(F510),"") - AVERAGE(IF($F$2:$F$1000&gt;0,LN($F$2:$F$1000),"")))*Assumptions!B$3 +
 (IF(E510&gt;0,LN(E510),"") - AVERAGE(IF($E$2:$E$1000&gt;0,LN($E$2:$E$1000),"")))*Assumptions!B$4
), "")</f>
        <v>0.5005065550195491</v>
      </c>
      <c r="N510" s="22">
        <f t="shared" si="29"/>
        <v>1.2077846292523953E-2</v>
      </c>
      <c r="O510" s="22">
        <f t="shared" si="30"/>
        <v>5.405171492015115E-2</v>
      </c>
    </row>
    <row r="511" spans="1:15" x14ac:dyDescent="0.35">
      <c r="A511" s="15" t="str">
        <v>Lakefront Utilities Inc.</v>
      </c>
      <c r="B511" s="17">
        <v>2020</v>
      </c>
      <c r="C511" s="19">
        <v>10639</v>
      </c>
      <c r="D511" s="19">
        <v>9571</v>
      </c>
      <c r="E511" s="19">
        <v>238438637.15000001</v>
      </c>
      <c r="F511" s="19">
        <v>44356</v>
      </c>
      <c r="G511" s="19">
        <v>138.16658979969</v>
      </c>
      <c r="H511" s="19">
        <v>2668435.7999999998</v>
      </c>
      <c r="J511" s="19">
        <f t="shared" si="31"/>
        <v>19313.176968966392</v>
      </c>
      <c r="K511" s="21" cm="1">
        <f t="array" ref="K511">IFERROR(EXP(LN(J511) - AVERAGE(IF(ISNUMBER(J:J), LN(J:J)))), "")</f>
        <v>0.38941744522971089</v>
      </c>
      <c r="L511" s="21">
        <f t="shared" si="28"/>
        <v>-3.5427203307895283E-2</v>
      </c>
      <c r="M511" s="21" cm="1">
        <f t="array" ref="M511">IFERROR(EXP(
 (IF(C511&gt;0,LN(C511),"") - AVERAGE(IF($C$2:$C$1000&gt;0,LN($C$2:$C$1000),"")))*Assumptions!B$2 +
 (IF(F511&gt;0,LN(F511),"") - AVERAGE(IF($F$2:$F$1000&gt;0,LN($F$2:$F$1000),"")))*Assumptions!B$3 +
 (IF(E511&gt;0,LN(E511),"") - AVERAGE(IF($E$2:$E$1000&gt;0,LN($E$2:$E$1000),"")))*Assumptions!B$4
), "")</f>
        <v>0.49449787279235347</v>
      </c>
      <c r="N511" s="21">
        <f t="shared" si="29"/>
        <v>1.0539631953677131E-2</v>
      </c>
      <c r="O511" s="21">
        <f t="shared" si="30"/>
        <v>4.5966835261572414E-2</v>
      </c>
    </row>
    <row r="512" spans="1:15" x14ac:dyDescent="0.35">
      <c r="A512" s="15" t="str">
        <v>Lakefront Utilities Inc.</v>
      </c>
      <c r="B512" s="17">
        <v>2019</v>
      </c>
      <c r="C512" s="19">
        <v>10546</v>
      </c>
      <c r="D512" s="19">
        <v>9440</v>
      </c>
      <c r="E512" s="19">
        <v>236987672.50999999</v>
      </c>
      <c r="F512" s="19">
        <v>43615</v>
      </c>
      <c r="G512" s="19">
        <v>130.85164947422001</v>
      </c>
      <c r="H512" s="19">
        <v>2618296.11</v>
      </c>
      <c r="J512" s="19">
        <f t="shared" si="31"/>
        <v>20009.653072931636</v>
      </c>
      <c r="K512" s="21" cm="1">
        <f t="array" ref="K512">IFERROR(EXP(LN(J512) - AVERAGE(IF(ISNUMBER(J:J), LN(J:J)))), "")</f>
        <v>0.40346070416662716</v>
      </c>
      <c r="L512" s="21">
        <f t="shared" si="28"/>
        <v>-2.0896120268911744E-2</v>
      </c>
      <c r="M512" s="21" cm="1">
        <f t="array" ref="M512">IFERROR(EXP(
 (IF(C512&gt;0,LN(C512),"") - AVERAGE(IF($C$2:$C$1000&gt;0,LN($C$2:$C$1000),"")))*Assumptions!B$2 +
 (IF(F512&gt;0,LN(F512),"") - AVERAGE(IF($F$2:$F$1000&gt;0,LN($F$2:$F$1000),"")))*Assumptions!B$3 +
 (IF(E512&gt;0,LN(E512),"") - AVERAGE(IF($E$2:$E$1000&gt;0,LN($E$2:$E$1000),"")))*Assumptions!B$4
), "")</f>
        <v>0.4893134163350718</v>
      </c>
      <c r="N512" s="21">
        <f t="shared" si="29"/>
        <v>-7.455979575117011E-3</v>
      </c>
      <c r="O512" s="21">
        <f t="shared" si="30"/>
        <v>1.3440140693794733E-2</v>
      </c>
    </row>
    <row r="513" spans="1:15" x14ac:dyDescent="0.35">
      <c r="A513" s="16" t="str">
        <v>Lakefront Utilities Inc.</v>
      </c>
      <c r="B513" s="18">
        <v>2018</v>
      </c>
      <c r="C513" s="20">
        <v>10450</v>
      </c>
      <c r="D513" s="20">
        <v>9215</v>
      </c>
      <c r="E513" s="20">
        <v>247696716.55000001</v>
      </c>
      <c r="F513" s="20">
        <v>45324</v>
      </c>
      <c r="G513" s="20">
        <v>127.63603560783</v>
      </c>
      <c r="H513" s="20">
        <v>2607881.9900000002</v>
      </c>
      <c r="J513" s="20">
        <f t="shared" si="31"/>
        <v>20432.176364462517</v>
      </c>
      <c r="K513" s="22" cm="1">
        <f t="array" ref="K513">IFERROR(EXP(LN(J513) - AVERAGE(IF(ISNUMBER(J:J), LN(J:J)))), "")</f>
        <v>0.41198016945203297</v>
      </c>
      <c r="L513" s="22">
        <f t="shared" si="28"/>
        <v>0.10401695318923909</v>
      </c>
      <c r="M513" s="22" cm="1">
        <f t="array" ref="M513">IFERROR(EXP(
 (IF(C513&gt;0,LN(C513),"") - AVERAGE(IF($C$2:$C$1000&gt;0,LN($C$2:$C$1000),"")))*Assumptions!B$2 +
 (IF(F513&gt;0,LN(F513),"") - AVERAGE(IF($F$2:$F$1000&gt;0,LN($F$2:$F$1000),"")))*Assumptions!B$3 +
 (IF(E513&gt;0,LN(E513),"") - AVERAGE(IF($E$2:$E$1000&gt;0,LN($E$2:$E$1000),"")))*Assumptions!B$4
), "")</f>
        <v>0.49297536190433666</v>
      </c>
      <c r="N513" s="22">
        <f t="shared" si="29"/>
        <v>3.9101390470738795E-2</v>
      </c>
      <c r="O513" s="22">
        <f t="shared" si="30"/>
        <v>-6.4915562718500297E-2</v>
      </c>
    </row>
    <row r="514" spans="1:15" x14ac:dyDescent="0.35">
      <c r="A514" s="15" t="str">
        <v>Lakefront Utilities Inc.</v>
      </c>
      <c r="B514" s="17">
        <v>2017</v>
      </c>
      <c r="C514" s="19">
        <v>10349</v>
      </c>
      <c r="D514" s="19">
        <v>9057</v>
      </c>
      <c r="E514" s="19">
        <v>234672333.33000001</v>
      </c>
      <c r="F514" s="19">
        <v>40516</v>
      </c>
      <c r="G514" s="19">
        <v>124.49085598722</v>
      </c>
      <c r="H514" s="19">
        <v>2292335.04</v>
      </c>
      <c r="J514" s="19">
        <f t="shared" si="31"/>
        <v>18413.682047742743</v>
      </c>
      <c r="K514" s="21" cm="1">
        <f t="array" ref="K514">IFERROR(EXP(LN(J514) - AVERAGE(IF(ISNUMBER(J:J), LN(J:J)))), "")</f>
        <v>0.37128065630146434</v>
      </c>
      <c r="L514" s="21">
        <f t="shared" ref="L514:L577" si="32">IFERROR(IF(A515=A514, LN(K514) - LN(K515), NA()), "")</f>
        <v>-2.3187214720807869E-3</v>
      </c>
      <c r="M514" s="21" cm="1">
        <f t="array" ref="M514">IFERROR(EXP(
 (IF(C514&gt;0,LN(C514),"") - AVERAGE(IF($C$2:$C$1000&gt;0,LN($C$2:$C$1000),"")))*Assumptions!B$2 +
 (IF(F514&gt;0,LN(F514),"") - AVERAGE(IF($F$2:$F$1000&gt;0,LN($F$2:$F$1000),"")))*Assumptions!B$3 +
 (IF(E514&gt;0,LN(E514),"") - AVERAGE(IF($E$2:$E$1000&gt;0,LN($E$2:$E$1000),"")))*Assumptions!B$4
), "")</f>
        <v>0.47407133515053229</v>
      </c>
      <c r="N514" s="21">
        <f t="shared" ref="N514:N577" si="33">IFERROR(IF(A515=A514, LN(M514) - LN(M515), ""), "")</f>
        <v>-9.1130453108346776E-3</v>
      </c>
      <c r="O514" s="21">
        <f t="shared" ref="O514:O577" si="34">IFERROR(N514-L514, "")</f>
        <v>-6.7943238387538907E-3</v>
      </c>
    </row>
    <row r="515" spans="1:15" x14ac:dyDescent="0.35">
      <c r="A515" s="16" t="str">
        <v>Lakefront Utilities Inc.</v>
      </c>
      <c r="B515" s="18">
        <v>2016</v>
      </c>
      <c r="C515" s="20">
        <v>10214</v>
      </c>
      <c r="D515" s="20">
        <v>9048</v>
      </c>
      <c r="E515" s="20">
        <v>235713328.77000001</v>
      </c>
      <c r="F515" s="20">
        <v>43462</v>
      </c>
      <c r="G515" s="20">
        <v>122.3352815695</v>
      </c>
      <c r="H515" s="20">
        <v>2257872.29</v>
      </c>
      <c r="J515" s="20">
        <f t="shared" ref="J515:J578" si="35">IFERROR(IF(H515/G515 = 0, "", H515/G515), "")</f>
        <v>18456.427786266046</v>
      </c>
      <c r="K515" s="22" cm="1">
        <f t="array" ref="K515">IFERROR(EXP(LN(J515) - AVERAGE(IF(ISNUMBER(J:J), LN(J:J)))), "")</f>
        <v>0.37214255159279541</v>
      </c>
      <c r="L515" s="22">
        <f t="shared" si="32"/>
        <v>2.3434800535841904E-2</v>
      </c>
      <c r="M515" s="22" cm="1">
        <f t="array" ref="M515">IFERROR(EXP(
 (IF(C515&gt;0,LN(C515),"") - AVERAGE(IF($C$2:$C$1000&gt;0,LN($C$2:$C$1000),"")))*Assumptions!B$2 +
 (IF(F515&gt;0,LN(F515),"") - AVERAGE(IF($F$2:$F$1000&gt;0,LN($F$2:$F$1000),"")))*Assumptions!B$3 +
 (IF(E515&gt;0,LN(E515),"") - AVERAGE(IF($E$2:$E$1000&gt;0,LN($E$2:$E$1000),"")))*Assumptions!B$4
), "")</f>
        <v>0.47841131388439384</v>
      </c>
      <c r="N515" s="22">
        <f t="shared" si="33"/>
        <v>1.0745790257944865E-2</v>
      </c>
      <c r="O515" s="22">
        <f t="shared" si="34"/>
        <v>-1.2689010277897039E-2</v>
      </c>
    </row>
    <row r="516" spans="1:15" x14ac:dyDescent="0.35">
      <c r="A516" s="15" t="str">
        <v>Lakefront Utilities Inc.</v>
      </c>
      <c r="B516" s="17">
        <v>2015</v>
      </c>
      <c r="C516" s="19">
        <v>10125</v>
      </c>
      <c r="D516" s="19">
        <v>8551</v>
      </c>
      <c r="E516" s="19">
        <v>236549949.16</v>
      </c>
      <c r="F516" s="19">
        <v>42548</v>
      </c>
      <c r="G516" s="19">
        <v>120.96103454412</v>
      </c>
      <c r="H516" s="19">
        <v>2180798.48</v>
      </c>
      <c r="J516" s="19">
        <f t="shared" si="35"/>
        <v>18028.933765481012</v>
      </c>
      <c r="K516" s="21" cm="1">
        <f t="array" ref="K516">IFERROR(EXP(LN(J516) - AVERAGE(IF(ISNUMBER(J:J), LN(J:J)))), "")</f>
        <v>0.36352285998573469</v>
      </c>
      <c r="L516" s="21">
        <f t="shared" si="32"/>
        <v>-7.8978161620039344E-2</v>
      </c>
      <c r="M516" s="21" cm="1">
        <f t="array" ref="M516">IFERROR(EXP(
 (IF(C516&gt;0,LN(C516),"") - AVERAGE(IF($C$2:$C$1000&gt;0,LN($C$2:$C$1000),"")))*Assumptions!B$2 +
 (IF(F516&gt;0,LN(F516),"") - AVERAGE(IF($F$2:$F$1000&gt;0,LN($F$2:$F$1000),"")))*Assumptions!B$3 +
 (IF(E516&gt;0,LN(E516),"") - AVERAGE(IF($E$2:$E$1000&gt;0,LN($E$2:$E$1000),"")))*Assumptions!B$4
), "")</f>
        <v>0.47329792913269508</v>
      </c>
      <c r="N516" s="21">
        <f t="shared" si="33"/>
        <v>7.0856822889103444E-2</v>
      </c>
      <c r="O516" s="21">
        <f t="shared" si="34"/>
        <v>0.14983498450914279</v>
      </c>
    </row>
    <row r="517" spans="1:15" x14ac:dyDescent="0.35">
      <c r="A517" s="16" t="str">
        <v>Lakefront Utilities Inc.</v>
      </c>
      <c r="B517" s="18">
        <v>2014</v>
      </c>
      <c r="C517" s="20">
        <v>9996</v>
      </c>
      <c r="D517" s="20">
        <v>8634</v>
      </c>
      <c r="E517" s="20">
        <v>106906793.16</v>
      </c>
      <c r="F517" s="20">
        <v>44140</v>
      </c>
      <c r="G517" s="20">
        <v>118.22599975996999</v>
      </c>
      <c r="H517" s="20">
        <v>2306655.9300000002</v>
      </c>
      <c r="J517" s="20">
        <f t="shared" si="35"/>
        <v>19510.563959561525</v>
      </c>
      <c r="K517" s="22" cm="1">
        <f t="array" ref="K517">IFERROR(EXP(LN(J517) - AVERAGE(IF(ISNUMBER(J:J), LN(J:J)))), "")</f>
        <v>0.39339741899180325</v>
      </c>
      <c r="L517" s="22">
        <f t="shared" si="32"/>
        <v>-0.1053371537544745</v>
      </c>
      <c r="M517" s="22" cm="1">
        <f t="array" ref="M517">IFERROR(EXP(
 (IF(C517&gt;0,LN(C517),"") - AVERAGE(IF($C$2:$C$1000&gt;0,LN($C$2:$C$1000),"")))*Assumptions!B$2 +
 (IF(F517&gt;0,LN(F517),"") - AVERAGE(IF($F$2:$F$1000&gt;0,LN($F$2:$F$1000),"")))*Assumptions!B$3 +
 (IF(E517&gt;0,LN(E517),"") - AVERAGE(IF($E$2:$E$1000&gt;0,LN($E$2:$E$1000),"")))*Assumptions!B$4
), "")</f>
        <v>0.44092211004469128</v>
      </c>
      <c r="N517" s="22">
        <f t="shared" si="33"/>
        <v>-7.0688608736742986E-2</v>
      </c>
      <c r="O517" s="22">
        <f t="shared" si="34"/>
        <v>3.4648545017731514E-2</v>
      </c>
    </row>
    <row r="518" spans="1:15" x14ac:dyDescent="0.35">
      <c r="A518" s="15" t="str">
        <v>Lakefront Utilities Inc.</v>
      </c>
      <c r="B518" s="17">
        <v>2013</v>
      </c>
      <c r="C518" s="19">
        <v>9846</v>
      </c>
      <c r="D518" s="19">
        <v>8539</v>
      </c>
      <c r="E518" s="19">
        <v>245448519</v>
      </c>
      <c r="F518" s="19">
        <v>45202</v>
      </c>
      <c r="G518" s="19">
        <v>115.86251651446</v>
      </c>
      <c r="H518" s="19">
        <v>2511655.81</v>
      </c>
      <c r="J518" s="19">
        <f t="shared" si="35"/>
        <v>21677.897956640169</v>
      </c>
      <c r="K518" s="21" cm="1">
        <f t="array" ref="K518">IFERROR(EXP(LN(J518) - AVERAGE(IF(ISNUMBER(J:J), LN(J:J)))), "")</f>
        <v>0.43709803176297224</v>
      </c>
      <c r="L518" s="21" t="str">
        <f t="shared" si="32"/>
        <v/>
      </c>
      <c r="M518" s="21" cm="1">
        <f t="array" ref="M518">IFERROR(EXP(
 (IF(C518&gt;0,LN(C518),"") - AVERAGE(IF($C$2:$C$1000&gt;0,LN($C$2:$C$1000),"")))*Assumptions!B$2 +
 (IF(F518&gt;0,LN(F518),"") - AVERAGE(IF($F$2:$F$1000&gt;0,LN($F$2:$F$1000),"")))*Assumptions!B$3 +
 (IF(E518&gt;0,LN(E518),"") - AVERAGE(IF($E$2:$E$1000&gt;0,LN($E$2:$E$1000),"")))*Assumptions!B$4
), "")</f>
        <v>0.47321832041857598</v>
      </c>
      <c r="N518" s="21" t="str">
        <f t="shared" si="33"/>
        <v/>
      </c>
      <c r="O518" s="21" t="str">
        <f t="shared" si="34"/>
        <v/>
      </c>
    </row>
    <row r="519" spans="1:15" x14ac:dyDescent="0.35">
      <c r="A519" s="16" t="str">
        <v>Lakeland Power Distribution Ltd.</v>
      </c>
      <c r="B519" s="18">
        <v>2023</v>
      </c>
      <c r="C519" s="20">
        <v>14594</v>
      </c>
      <c r="D519" s="20">
        <v>13228</v>
      </c>
      <c r="E519" s="20">
        <v>295650254.85000002</v>
      </c>
      <c r="F519" s="20">
        <v>51429</v>
      </c>
      <c r="G519" s="20">
        <v>155.31378975025001</v>
      </c>
      <c r="H519" s="20">
        <v>6085962.5599999996</v>
      </c>
      <c r="J519" s="20">
        <f t="shared" si="35"/>
        <v>39184.946615406392</v>
      </c>
      <c r="K519" s="22" cm="1">
        <f t="array" ref="K519">IFERROR(EXP(LN(J519) - AVERAGE(IF(ISNUMBER(J:J), LN(J:J)))), "")</f>
        <v>0.79009796404567456</v>
      </c>
      <c r="L519" s="22">
        <f t="shared" si="32"/>
        <v>2.7369294993155463E-2</v>
      </c>
      <c r="M519" s="22" cm="1">
        <f t="array" ref="M519">IFERROR(EXP(
 (IF(C519&gt;0,LN(C519),"") - AVERAGE(IF($C$2:$C$1000&gt;0,LN($C$2:$C$1000),"")))*Assumptions!B$2 +
 (IF(F519&gt;0,LN(F519),"") - AVERAGE(IF($F$2:$F$1000&gt;0,LN($F$2:$F$1000),"")))*Assumptions!B$3 +
 (IF(E519&gt;0,LN(E519),"") - AVERAGE(IF($E$2:$E$1000&gt;0,LN($E$2:$E$1000),"")))*Assumptions!B$4
), "")</f>
        <v>0.64473473417252125</v>
      </c>
      <c r="N519" s="22">
        <f t="shared" si="33"/>
        <v>6.5349333079414151E-3</v>
      </c>
      <c r="O519" s="22">
        <f t="shared" si="34"/>
        <v>-2.0834361685214048E-2</v>
      </c>
    </row>
    <row r="520" spans="1:15" x14ac:dyDescent="0.35">
      <c r="A520" s="15" t="str">
        <v>Lakeland Power Distribution Ltd.</v>
      </c>
      <c r="B520" s="17">
        <v>2022</v>
      </c>
      <c r="C520" s="19">
        <v>14351</v>
      </c>
      <c r="D520" s="19">
        <v>13165</v>
      </c>
      <c r="E520" s="19">
        <v>301812636.48000002</v>
      </c>
      <c r="F520" s="19">
        <v>51997</v>
      </c>
      <c r="G520" s="19">
        <v>149.85910899311</v>
      </c>
      <c r="H520" s="19">
        <v>5713682.0800000001</v>
      </c>
      <c r="J520" s="19">
        <f t="shared" si="35"/>
        <v>38127.025566812197</v>
      </c>
      <c r="K520" s="21" cm="1">
        <f t="array" ref="K520">IFERROR(EXP(LN(J520) - AVERAGE(IF(ISNUMBER(J:J), LN(J:J)))), "")</f>
        <v>0.76876678105800356</v>
      </c>
      <c r="L520" s="21">
        <f t="shared" si="32"/>
        <v>7.1906271763202412E-2</v>
      </c>
      <c r="M520" s="21" cm="1">
        <f t="array" ref="M520">IFERROR(EXP(
 (IF(C520&gt;0,LN(C520),"") - AVERAGE(IF($C$2:$C$1000&gt;0,LN($C$2:$C$1000),"")))*Assumptions!B$2 +
 (IF(F520&gt;0,LN(F520),"") - AVERAGE(IF($F$2:$F$1000&gt;0,LN($F$2:$F$1000),"")))*Assumptions!B$3 +
 (IF(E520&gt;0,LN(E520),"") - AVERAGE(IF($E$2:$E$1000&gt;0,LN($E$2:$E$1000),"")))*Assumptions!B$4
), "")</f>
        <v>0.64053517255623593</v>
      </c>
      <c r="N520" s="21">
        <f t="shared" si="33"/>
        <v>3.1032595349807235E-2</v>
      </c>
      <c r="O520" s="21">
        <f t="shared" si="34"/>
        <v>-4.0873676413395177E-2</v>
      </c>
    </row>
    <row r="521" spans="1:15" x14ac:dyDescent="0.35">
      <c r="A521" s="16" t="str">
        <v>Lakeland Power Distribution Ltd.</v>
      </c>
      <c r="B521" s="18">
        <v>2021</v>
      </c>
      <c r="C521" s="20">
        <v>14180</v>
      </c>
      <c r="D521" s="20">
        <v>13039</v>
      </c>
      <c r="E521" s="20">
        <v>289011195.91000003</v>
      </c>
      <c r="F521" s="20">
        <v>48124</v>
      </c>
      <c r="G521" s="20">
        <v>144.14233150638</v>
      </c>
      <c r="H521" s="20">
        <v>5114415.07</v>
      </c>
      <c r="J521" s="20">
        <f t="shared" si="35"/>
        <v>35481.700736702922</v>
      </c>
      <c r="K521" s="22" cm="1">
        <f t="array" ref="K521">IFERROR(EXP(LN(J521) - AVERAGE(IF(ISNUMBER(J:J), LN(J:J)))), "")</f>
        <v>0.7154282941379515</v>
      </c>
      <c r="L521" s="22">
        <f t="shared" si="32"/>
        <v>-4.7697110070352267E-2</v>
      </c>
      <c r="M521" s="22" cm="1">
        <f t="array" ref="M521">IFERROR(EXP(
 (IF(C521&gt;0,LN(C521),"") - AVERAGE(IF($C$2:$C$1000&gt;0,LN($C$2:$C$1000),"")))*Assumptions!B$2 +
 (IF(F521&gt;0,LN(F521),"") - AVERAGE(IF($F$2:$F$1000&gt;0,LN($F$2:$F$1000),"")))*Assumptions!B$3 +
 (IF(E521&gt;0,LN(E521),"") - AVERAGE(IF($E$2:$E$1000&gt;0,LN($E$2:$E$1000),"")))*Assumptions!B$4
), "")</f>
        <v>0.62096296265444617</v>
      </c>
      <c r="N521" s="22">
        <f t="shared" si="33"/>
        <v>1.6955778691387535E-2</v>
      </c>
      <c r="O521" s="22">
        <f t="shared" si="34"/>
        <v>6.4652888761739802E-2</v>
      </c>
    </row>
    <row r="522" spans="1:15" x14ac:dyDescent="0.35">
      <c r="A522" s="15" t="str">
        <v>Lakeland Power Distribution Ltd.</v>
      </c>
      <c r="B522" s="17">
        <v>2020</v>
      </c>
      <c r="C522" s="19">
        <v>13936</v>
      </c>
      <c r="D522" s="19">
        <v>12816</v>
      </c>
      <c r="E522" s="19">
        <v>284874312.26999998</v>
      </c>
      <c r="F522" s="19">
        <v>47322</v>
      </c>
      <c r="G522" s="19">
        <v>139.41058766262</v>
      </c>
      <c r="H522" s="19">
        <v>5188176.93</v>
      </c>
      <c r="J522" s="19">
        <f t="shared" si="35"/>
        <v>37215.085432073676</v>
      </c>
      <c r="K522" s="21" cm="1">
        <f t="array" ref="K522">IFERROR(EXP(LN(J522) - AVERAGE(IF(ISNUMBER(J:J), LN(J:J)))), "")</f>
        <v>0.75037905551481932</v>
      </c>
      <c r="L522" s="21">
        <f t="shared" si="32"/>
        <v>-1.5814134044939365E-2</v>
      </c>
      <c r="M522" s="21" cm="1">
        <f t="array" ref="M522">IFERROR(EXP(
 (IF(C522&gt;0,LN(C522),"") - AVERAGE(IF($C$2:$C$1000&gt;0,LN($C$2:$C$1000),"")))*Assumptions!B$2 +
 (IF(F522&gt;0,LN(F522),"") - AVERAGE(IF($F$2:$F$1000&gt;0,LN($F$2:$F$1000),"")))*Assumptions!B$3 +
 (IF(E522&gt;0,LN(E522),"") - AVERAGE(IF($E$2:$E$1000&gt;0,LN($E$2:$E$1000),"")))*Assumptions!B$4
), "")</f>
        <v>0.61052281264667774</v>
      </c>
      <c r="N522" s="21">
        <f t="shared" si="33"/>
        <v>-7.799191904074132E-3</v>
      </c>
      <c r="O522" s="21">
        <f t="shared" si="34"/>
        <v>8.0149421408652333E-3</v>
      </c>
    </row>
    <row r="523" spans="1:15" x14ac:dyDescent="0.35">
      <c r="A523" s="16" t="str">
        <v>Lakeland Power Distribution Ltd.</v>
      </c>
      <c r="B523" s="18">
        <v>2019</v>
      </c>
      <c r="C523" s="20">
        <v>13762</v>
      </c>
      <c r="D523" s="20">
        <v>12703</v>
      </c>
      <c r="E523" s="20">
        <v>290170097.56</v>
      </c>
      <c r="F523" s="20">
        <v>50163</v>
      </c>
      <c r="G523" s="20">
        <v>132.02978647929001</v>
      </c>
      <c r="H523" s="20">
        <v>4991820.18</v>
      </c>
      <c r="J523" s="20">
        <f t="shared" si="35"/>
        <v>37808.287910720879</v>
      </c>
      <c r="K523" s="22" cm="1">
        <f t="array" ref="K523">IFERROR(EXP(LN(J523) - AVERAGE(IF(ISNUMBER(J:J), LN(J:J)))), "")</f>
        <v>0.76233997701985801</v>
      </c>
      <c r="L523" s="22">
        <f t="shared" si="32"/>
        <v>-8.6886890484692059E-2</v>
      </c>
      <c r="M523" s="22" cm="1">
        <f t="array" ref="M523">IFERROR(EXP(
 (IF(C523&gt;0,LN(C523),"") - AVERAGE(IF($C$2:$C$1000&gt;0,LN($C$2:$C$1000),"")))*Assumptions!B$2 +
 (IF(F523&gt;0,LN(F523),"") - AVERAGE(IF($F$2:$F$1000&gt;0,LN($F$2:$F$1000),"")))*Assumptions!B$3 +
 (IF(E523&gt;0,LN(E523),"") - AVERAGE(IF($E$2:$E$1000&gt;0,LN($E$2:$E$1000),"")))*Assumptions!B$4
), "")</f>
        <v>0.61530301384700092</v>
      </c>
      <c r="N523" s="22">
        <f t="shared" si="33"/>
        <v>-1.9464876767496309E-2</v>
      </c>
      <c r="O523" s="22">
        <f t="shared" si="34"/>
        <v>6.742201371719575E-2</v>
      </c>
    </row>
    <row r="524" spans="1:15" x14ac:dyDescent="0.35">
      <c r="A524" s="15" t="str">
        <v>Lakeland Power Distribution Ltd.</v>
      </c>
      <c r="B524" s="17">
        <v>2018</v>
      </c>
      <c r="C524" s="19">
        <v>13644</v>
      </c>
      <c r="D524" s="19">
        <v>12651</v>
      </c>
      <c r="E524" s="19">
        <v>287415294.99599999</v>
      </c>
      <c r="F524" s="19">
        <v>55713</v>
      </c>
      <c r="G524" s="19">
        <v>128.78522048501</v>
      </c>
      <c r="H524" s="19">
        <v>5311137.37</v>
      </c>
      <c r="J524" s="19">
        <f t="shared" si="35"/>
        <v>41240.270816775839</v>
      </c>
      <c r="K524" s="21" cm="1">
        <f t="array" ref="K524">IFERROR(EXP(LN(J524) - AVERAGE(IF(ISNUMBER(J:J), LN(J:J)))), "")</f>
        <v>0.83154008933154411</v>
      </c>
      <c r="L524" s="21">
        <f t="shared" si="32"/>
        <v>6.9355311057968549E-2</v>
      </c>
      <c r="M524" s="21" cm="1">
        <f t="array" ref="M524">IFERROR(EXP(
 (IF(C524&gt;0,LN(C524),"") - AVERAGE(IF($C$2:$C$1000&gt;0,LN($C$2:$C$1000),"")))*Assumptions!B$2 +
 (IF(F524&gt;0,LN(F524),"") - AVERAGE(IF($F$2:$F$1000&gt;0,LN($F$2:$F$1000),"")))*Assumptions!B$3 +
 (IF(E524&gt;0,LN(E524),"") - AVERAGE(IF($E$2:$E$1000&gt;0,LN($E$2:$E$1000),"")))*Assumptions!B$4
), "")</f>
        <v>0.62739713462070346</v>
      </c>
      <c r="N524" s="21">
        <f t="shared" si="33"/>
        <v>3.2813346609808891E-2</v>
      </c>
      <c r="O524" s="21">
        <f t="shared" si="34"/>
        <v>-3.6541964448159658E-2</v>
      </c>
    </row>
    <row r="525" spans="1:15" x14ac:dyDescent="0.35">
      <c r="A525" s="16" t="str">
        <v>Lakeland Power Distribution Ltd.</v>
      </c>
      <c r="B525" s="18">
        <v>2017</v>
      </c>
      <c r="C525" s="20">
        <v>13491</v>
      </c>
      <c r="D525" s="20">
        <v>9135</v>
      </c>
      <c r="E525" s="20">
        <v>277468488.36000001</v>
      </c>
      <c r="F525" s="20">
        <v>50947</v>
      </c>
      <c r="G525" s="20">
        <v>125.61172289888</v>
      </c>
      <c r="H525" s="20">
        <v>4833158.66</v>
      </c>
      <c r="J525" s="20">
        <f t="shared" si="35"/>
        <v>38476.971324490085</v>
      </c>
      <c r="K525" s="22" cm="1">
        <f t="array" ref="K525">IFERROR(EXP(LN(J525) - AVERAGE(IF(ISNUMBER(J:J), LN(J:J)))), "")</f>
        <v>0.77582284351437047</v>
      </c>
      <c r="L525" s="22">
        <f t="shared" si="32"/>
        <v>-6.820320397951285E-2</v>
      </c>
      <c r="M525" s="22" cm="1">
        <f t="array" ref="M525">IFERROR(EXP(
 (IF(C525&gt;0,LN(C525),"") - AVERAGE(IF($C$2:$C$1000&gt;0,LN($C$2:$C$1000),"")))*Assumptions!B$2 +
 (IF(F525&gt;0,LN(F525),"") - AVERAGE(IF($F$2:$F$1000&gt;0,LN($F$2:$F$1000),"")))*Assumptions!B$3 +
 (IF(E525&gt;0,LN(E525),"") - AVERAGE(IF($E$2:$E$1000&gt;0,LN($E$2:$E$1000),"")))*Assumptions!B$4
), "")</f>
        <v>0.60714423487533675</v>
      </c>
      <c r="N525" s="22">
        <f t="shared" si="33"/>
        <v>1.8215106138896209E-2</v>
      </c>
      <c r="O525" s="22">
        <f t="shared" si="34"/>
        <v>8.6418310118409059E-2</v>
      </c>
    </row>
    <row r="526" spans="1:15" x14ac:dyDescent="0.35">
      <c r="A526" s="15" t="str">
        <v>Lakeland Power Distribution Ltd.</v>
      </c>
      <c r="B526" s="17">
        <v>2016</v>
      </c>
      <c r="C526" s="19">
        <v>13406</v>
      </c>
      <c r="D526" s="19">
        <v>9050</v>
      </c>
      <c r="E526" s="19">
        <v>279152714.05000001</v>
      </c>
      <c r="F526" s="19">
        <v>48039</v>
      </c>
      <c r="G526" s="19">
        <v>123.4367405333</v>
      </c>
      <c r="H526" s="19">
        <v>5084703.1100000003</v>
      </c>
      <c r="J526" s="19">
        <f t="shared" si="35"/>
        <v>41192.784968493885</v>
      </c>
      <c r="K526" s="21" cm="1">
        <f t="array" ref="K526">IFERROR(EXP(LN(J526) - AVERAGE(IF(ISNUMBER(J:J), LN(J:J)))), "")</f>
        <v>0.83058261776939601</v>
      </c>
      <c r="L526" s="21">
        <f t="shared" si="32"/>
        <v>-6.5749222221935355E-2</v>
      </c>
      <c r="M526" s="21" cm="1">
        <f t="array" ref="M526">IFERROR(EXP(
 (IF(C526&gt;0,LN(C526),"") - AVERAGE(IF($C$2:$C$1000&gt;0,LN($C$2:$C$1000),"")))*Assumptions!B$2 +
 (IF(F526&gt;0,LN(F526),"") - AVERAGE(IF($F$2:$F$1000&gt;0,LN($F$2:$F$1000),"")))*Assumptions!B$3 +
 (IF(E526&gt;0,LN(E526),"") - AVERAGE(IF($E$2:$E$1000&gt;0,LN($E$2:$E$1000),"")))*Assumptions!B$4
), "")</f>
        <v>0.59618515163558916</v>
      </c>
      <c r="N526" s="21">
        <f t="shared" si="33"/>
        <v>-4.3555329040468882E-2</v>
      </c>
      <c r="O526" s="21">
        <f t="shared" si="34"/>
        <v>2.2193893181466473E-2</v>
      </c>
    </row>
    <row r="527" spans="1:15" x14ac:dyDescent="0.35">
      <c r="A527" s="15" t="str">
        <v>Lakeland Power Distribution Ltd.</v>
      </c>
      <c r="B527" s="17">
        <v>2015</v>
      </c>
      <c r="C527" s="19">
        <v>13345</v>
      </c>
      <c r="D527" s="19">
        <v>8995</v>
      </c>
      <c r="E527" s="19">
        <v>286714247.19</v>
      </c>
      <c r="F527" s="19">
        <v>57404</v>
      </c>
      <c r="G527" s="19">
        <v>122.05012032592001</v>
      </c>
      <c r="H527" s="19">
        <v>5369253.2800000003</v>
      </c>
      <c r="J527" s="19">
        <f t="shared" si="35"/>
        <v>43992.199808259611</v>
      </c>
      <c r="K527" s="21" cm="1">
        <f t="array" ref="K527">IFERROR(EXP(LN(J527) - AVERAGE(IF(ISNUMBER(J:J), LN(J:J)))), "")</f>
        <v>0.88702806829218672</v>
      </c>
      <c r="L527" s="21">
        <f t="shared" si="32"/>
        <v>-1.6370160854316682E-2</v>
      </c>
      <c r="M527" s="21" cm="1">
        <f t="array" ref="M527">IFERROR(EXP(
 (IF(C527&gt;0,LN(C527),"") - AVERAGE(IF($C$2:$C$1000&gt;0,LN($C$2:$C$1000),"")))*Assumptions!B$2 +
 (IF(F527&gt;0,LN(F527),"") - AVERAGE(IF($F$2:$F$1000&gt;0,LN($F$2:$F$1000),"")))*Assumptions!B$3 +
 (IF(E527&gt;0,LN(E527),"") - AVERAGE(IF($E$2:$E$1000&gt;0,LN($E$2:$E$1000),"")))*Assumptions!B$4
), "")</f>
        <v>0.62272599396478423</v>
      </c>
      <c r="N527" s="21">
        <f t="shared" si="33"/>
        <v>-2.0250829311844409E-2</v>
      </c>
      <c r="O527" s="21">
        <f t="shared" si="34"/>
        <v>-3.8806684575277278E-3</v>
      </c>
    </row>
    <row r="528" spans="1:15" x14ac:dyDescent="0.35">
      <c r="A528" s="16" t="str">
        <v>Lakeland Power Distribution Ltd.</v>
      </c>
      <c r="B528" s="18">
        <v>2014</v>
      </c>
      <c r="C528" s="20">
        <v>13264</v>
      </c>
      <c r="D528" s="20">
        <v>12166</v>
      </c>
      <c r="E528" s="20">
        <v>295669038.37</v>
      </c>
      <c r="F528" s="20">
        <v>62606</v>
      </c>
      <c r="G528" s="20">
        <v>119.29046035973001</v>
      </c>
      <c r="H528" s="20">
        <v>5334464.93</v>
      </c>
      <c r="J528" s="20">
        <f t="shared" si="35"/>
        <v>44718.286055008008</v>
      </c>
      <c r="K528" s="22" cm="1">
        <f t="array" ref="K528">IFERROR(EXP(LN(J528) - AVERAGE(IF(ISNUMBER(J:J), LN(J:J)))), "")</f>
        <v>0.90166836551928453</v>
      </c>
      <c r="L528" s="22">
        <f t="shared" si="32"/>
        <v>0.33835444497421102</v>
      </c>
      <c r="M528" s="22" cm="1">
        <f t="array" ref="M528">IFERROR(EXP(
 (IF(C528&gt;0,LN(C528),"") - AVERAGE(IF($C$2:$C$1000&gt;0,LN($C$2:$C$1000),"")))*Assumptions!B$2 +
 (IF(F528&gt;0,LN(F528),"") - AVERAGE(IF($F$2:$F$1000&gt;0,LN($F$2:$F$1000),"")))*Assumptions!B$3 +
 (IF(E528&gt;0,LN(E528),"") - AVERAGE(IF($E$2:$E$1000&gt;0,LN($E$2:$E$1000),"")))*Assumptions!B$4
), "")</f>
        <v>0.63546526683936211</v>
      </c>
      <c r="N528" s="22">
        <f t="shared" si="33"/>
        <v>0.32781902558468268</v>
      </c>
      <c r="O528" s="22">
        <f t="shared" si="34"/>
        <v>-1.0535419389528344E-2</v>
      </c>
    </row>
    <row r="529" spans="1:15" x14ac:dyDescent="0.35">
      <c r="A529" s="15" t="str">
        <v>Lakeland Power Distribution Ltd.</v>
      </c>
      <c r="B529" s="17">
        <v>2013</v>
      </c>
      <c r="C529" s="19">
        <v>9765</v>
      </c>
      <c r="D529" s="19">
        <v>8871</v>
      </c>
      <c r="E529" s="19">
        <v>207947665</v>
      </c>
      <c r="F529" s="19">
        <v>42958</v>
      </c>
      <c r="G529" s="19">
        <v>116.90569723671</v>
      </c>
      <c r="H529" s="19">
        <v>3727137.01</v>
      </c>
      <c r="J529" s="19">
        <f t="shared" si="35"/>
        <v>31881.568632650244</v>
      </c>
      <c r="K529" s="21" cm="1">
        <f t="array" ref="K529">IFERROR(EXP(LN(J529) - AVERAGE(IF(ISNUMBER(J:J), LN(J:J)))), "")</f>
        <v>0.64283773854461712</v>
      </c>
      <c r="L529" s="21" t="str">
        <f t="shared" si="32"/>
        <v/>
      </c>
      <c r="M529" s="21" cm="1">
        <f t="array" ref="M529">IFERROR(EXP(
 (IF(C529&gt;0,LN(C529),"") - AVERAGE(IF($C$2:$C$1000&gt;0,LN($C$2:$C$1000),"")))*Assumptions!B$2 +
 (IF(F529&gt;0,LN(F529),"") - AVERAGE(IF($F$2:$F$1000&gt;0,LN($F$2:$F$1000),"")))*Assumptions!B$3 +
 (IF(E529&gt;0,LN(E529),"") - AVERAGE(IF($E$2:$E$1000&gt;0,LN($E$2:$E$1000),"")))*Assumptions!B$4
), "")</f>
        <v>0.45784852991102704</v>
      </c>
      <c r="N529" s="21" t="str">
        <f t="shared" si="33"/>
        <v/>
      </c>
      <c r="O529" s="21" t="str">
        <f t="shared" si="34"/>
        <v/>
      </c>
    </row>
    <row r="530" spans="1:15" x14ac:dyDescent="0.35">
      <c r="A530" s="16" t="str">
        <v>London Hydro Inc.</v>
      </c>
      <c r="B530" s="18">
        <v>2023</v>
      </c>
      <c r="C530" s="20">
        <v>167081</v>
      </c>
      <c r="D530" s="20">
        <v>150917</v>
      </c>
      <c r="E530" s="20">
        <v>3141190451.5500002</v>
      </c>
      <c r="F530" s="20">
        <v>656632</v>
      </c>
      <c r="G530" s="20">
        <v>157.01020185534</v>
      </c>
      <c r="H530" s="20">
        <v>44158080.530000001</v>
      </c>
      <c r="J530" s="20">
        <f t="shared" si="35"/>
        <v>281243.38423999143</v>
      </c>
      <c r="K530" s="22" cm="1">
        <f t="array" ref="K530">IFERROR(EXP(LN(J530) - AVERAGE(IF(ISNUMBER(J:J), LN(J:J)))), "")</f>
        <v>5.6707956621782385</v>
      </c>
      <c r="L530" s="22">
        <f t="shared" si="32"/>
        <v>-1.8839793904614766E-3</v>
      </c>
      <c r="M530" s="22" cm="1">
        <f t="array" ref="M530">IFERROR(EXP(
 (IF(C530&gt;0,LN(C530),"") - AVERAGE(IF($C$2:$C$1000&gt;0,LN($C$2:$C$1000),"")))*Assumptions!B$2 +
 (IF(F530&gt;0,LN(F530),"") - AVERAGE(IF($F$2:$F$1000&gt;0,LN($F$2:$F$1000),"")))*Assumptions!B$3 +
 (IF(E530&gt;0,LN(E530),"") - AVERAGE(IF($E$2:$E$1000&gt;0,LN($E$2:$E$1000),"")))*Assumptions!B$4
), "")</f>
        <v>7.5328631061274587</v>
      </c>
      <c r="N530" s="22">
        <f t="shared" si="33"/>
        <v>2.0303779398807009E-3</v>
      </c>
      <c r="O530" s="22">
        <f t="shared" si="34"/>
        <v>3.9143573303421775E-3</v>
      </c>
    </row>
    <row r="531" spans="1:15" x14ac:dyDescent="0.35">
      <c r="A531" s="15" t="str">
        <v>London Hydro Inc.</v>
      </c>
      <c r="B531" s="17">
        <v>2022</v>
      </c>
      <c r="C531" s="19">
        <v>166044</v>
      </c>
      <c r="D531" s="19">
        <v>149742</v>
      </c>
      <c r="E531" s="19">
        <v>3170302876.02</v>
      </c>
      <c r="F531" s="19">
        <v>659979</v>
      </c>
      <c r="G531" s="19">
        <v>151.49594244469</v>
      </c>
      <c r="H531" s="19">
        <v>42687578.359999999</v>
      </c>
      <c r="J531" s="19">
        <f t="shared" si="35"/>
        <v>281773.74041278305</v>
      </c>
      <c r="K531" s="21" cm="1">
        <f t="array" ref="K531">IFERROR(EXP(LN(J531) - AVERAGE(IF(ISNUMBER(J:J), LN(J:J)))), "")</f>
        <v>5.6814893945559959</v>
      </c>
      <c r="L531" s="21">
        <f t="shared" si="32"/>
        <v>7.8992495422447462E-4</v>
      </c>
      <c r="M531" s="21" cm="1">
        <f t="array" ref="M531">IFERROR(EXP(
 (IF(C531&gt;0,LN(C531),"") - AVERAGE(IF($C$2:$C$1000&gt;0,LN($C$2:$C$1000),"")))*Assumptions!B$2 +
 (IF(F531&gt;0,LN(F531),"") - AVERAGE(IF($F$2:$F$1000&gt;0,LN($F$2:$F$1000),"")))*Assumptions!B$3 +
 (IF(E531&gt;0,LN(E531),"") - AVERAGE(IF($E$2:$E$1000&gt;0,LN($E$2:$E$1000),"")))*Assumptions!B$4
), "")</f>
        <v>7.5175840634171713</v>
      </c>
      <c r="N531" s="21">
        <f t="shared" si="33"/>
        <v>1.3731640199869943E-2</v>
      </c>
      <c r="O531" s="21">
        <f t="shared" si="34"/>
        <v>1.2941715245645469E-2</v>
      </c>
    </row>
    <row r="532" spans="1:15" x14ac:dyDescent="0.35">
      <c r="A532" s="16" t="str">
        <v>London Hydro Inc.</v>
      </c>
      <c r="B532" s="18">
        <v>2021</v>
      </c>
      <c r="C532" s="20">
        <v>164138</v>
      </c>
      <c r="D532" s="20">
        <v>148331</v>
      </c>
      <c r="E532" s="20">
        <v>3079804051.46</v>
      </c>
      <c r="F532" s="20">
        <v>650777</v>
      </c>
      <c r="G532" s="20">
        <v>145.71672355756999</v>
      </c>
      <c r="H532" s="20">
        <v>41026725.399999999</v>
      </c>
      <c r="J532" s="20">
        <f t="shared" si="35"/>
        <v>281551.24819143425</v>
      </c>
      <c r="K532" s="22" cm="1">
        <f t="array" ref="K532">IFERROR(EXP(LN(J532) - AVERAGE(IF(ISNUMBER(J:J), LN(J:J)))), "")</f>
        <v>5.6770032164113813</v>
      </c>
      <c r="L532" s="22">
        <f t="shared" si="32"/>
        <v>3.5710799467450371E-2</v>
      </c>
      <c r="M532" s="22" cm="1">
        <f t="array" ref="M532">IFERROR(EXP(
 (IF(C532&gt;0,LN(C532),"") - AVERAGE(IF($C$2:$C$1000&gt;0,LN($C$2:$C$1000),"")))*Assumptions!B$2 +
 (IF(F532&gt;0,LN(F532),"") - AVERAGE(IF($F$2:$F$1000&gt;0,LN($F$2:$F$1000),"")))*Assumptions!B$3 +
 (IF(E532&gt;0,LN(E532),"") - AVERAGE(IF($E$2:$E$1000&gt;0,LN($E$2:$E$1000),"")))*Assumptions!B$4
), "")</f>
        <v>7.4150608209839017</v>
      </c>
      <c r="N532" s="22">
        <f t="shared" si="33"/>
        <v>-3.7154938847709928E-3</v>
      </c>
      <c r="O532" s="22">
        <f t="shared" si="34"/>
        <v>-3.9426293352221364E-2</v>
      </c>
    </row>
    <row r="533" spans="1:15" x14ac:dyDescent="0.35">
      <c r="A533" s="15" t="str">
        <v>London Hydro Inc.</v>
      </c>
      <c r="B533" s="17">
        <v>2020</v>
      </c>
      <c r="C533" s="19">
        <v>162140</v>
      </c>
      <c r="D533" s="19">
        <v>146974</v>
      </c>
      <c r="E533" s="19">
        <v>3060094660.8499999</v>
      </c>
      <c r="F533" s="19">
        <v>684146</v>
      </c>
      <c r="G533" s="19">
        <v>140.93329732587</v>
      </c>
      <c r="H533" s="19">
        <v>38287945.829999998</v>
      </c>
      <c r="J533" s="19">
        <f t="shared" si="35"/>
        <v>271674.23565965053</v>
      </c>
      <c r="K533" s="21" cm="1">
        <f t="array" ref="K533">IFERROR(EXP(LN(J533) - AVERAGE(IF(ISNUMBER(J:J), LN(J:J)))), "")</f>
        <v>5.4778500168725675</v>
      </c>
      <c r="L533" s="21">
        <f t="shared" si="32"/>
        <v>-4.3273830140096337E-2</v>
      </c>
      <c r="M533" s="21" cm="1">
        <f t="array" ref="M533">IFERROR(EXP(
 (IF(C533&gt;0,LN(C533),"") - AVERAGE(IF($C$2:$C$1000&gt;0,LN($C$2:$C$1000),"")))*Assumptions!B$2 +
 (IF(F533&gt;0,LN(F533),"") - AVERAGE(IF($F$2:$F$1000&gt;0,LN($F$2:$F$1000),"")))*Assumptions!B$3 +
 (IF(E533&gt;0,LN(E533),"") - AVERAGE(IF($E$2:$E$1000&gt;0,LN($E$2:$E$1000),"")))*Assumptions!B$4
), "")</f>
        <v>7.442662679634596</v>
      </c>
      <c r="N533" s="21">
        <f t="shared" si="33"/>
        <v>1.8886292079165257E-2</v>
      </c>
      <c r="O533" s="21">
        <f t="shared" si="34"/>
        <v>6.2160122219261593E-2</v>
      </c>
    </row>
    <row r="534" spans="1:15" x14ac:dyDescent="0.35">
      <c r="A534" s="16" t="str">
        <v>London Hydro Inc.</v>
      </c>
      <c r="B534" s="18">
        <v>2019</v>
      </c>
      <c r="C534" s="20">
        <v>160598</v>
      </c>
      <c r="D534" s="20">
        <v>145298</v>
      </c>
      <c r="E534" s="20">
        <v>3097394557.4699998</v>
      </c>
      <c r="F534" s="20">
        <v>647506</v>
      </c>
      <c r="G534" s="20">
        <v>133.47187947294</v>
      </c>
      <c r="H534" s="20">
        <v>37864464.18</v>
      </c>
      <c r="J534" s="20">
        <f t="shared" si="35"/>
        <v>283688.70154163532</v>
      </c>
      <c r="K534" s="22" cm="1">
        <f t="array" ref="K534">IFERROR(EXP(LN(J534) - AVERAGE(IF(ISNUMBER(J:J), LN(J:J)))), "")</f>
        <v>5.720101336636267</v>
      </c>
      <c r="L534" s="22">
        <f t="shared" si="32"/>
        <v>-1.2555022610261091E-2</v>
      </c>
      <c r="M534" s="22" cm="1">
        <f t="array" ref="M534">IFERROR(EXP(
 (IF(C534&gt;0,LN(C534),"") - AVERAGE(IF($C$2:$C$1000&gt;0,LN($C$2:$C$1000),"")))*Assumptions!B$2 +
 (IF(F534&gt;0,LN(F534),"") - AVERAGE(IF($F$2:$F$1000&gt;0,LN($F$2:$F$1000),"")))*Assumptions!B$3 +
 (IF(E534&gt;0,LN(E534),"") - AVERAGE(IF($E$2:$E$1000&gt;0,LN($E$2:$E$1000),"")))*Assumptions!B$4
), "")</f>
        <v>7.3034174305902804</v>
      </c>
      <c r="N534" s="22">
        <f t="shared" si="33"/>
        <v>-1.2064260898431156E-2</v>
      </c>
      <c r="O534" s="22">
        <f t="shared" si="34"/>
        <v>4.9076171182993455E-4</v>
      </c>
    </row>
    <row r="535" spans="1:15" x14ac:dyDescent="0.35">
      <c r="A535" s="15" t="str">
        <v>London Hydro Inc.</v>
      </c>
      <c r="B535" s="17">
        <v>2018</v>
      </c>
      <c r="C535" s="19">
        <v>159039</v>
      </c>
      <c r="D535" s="19">
        <v>143797</v>
      </c>
      <c r="E535" s="19">
        <v>3193879713.8000002</v>
      </c>
      <c r="F535" s="19">
        <v>689993</v>
      </c>
      <c r="G535" s="19">
        <v>130.19187476431</v>
      </c>
      <c r="H535" s="19">
        <v>37400593.799999997</v>
      </c>
      <c r="J535" s="19">
        <f t="shared" si="35"/>
        <v>287272.87219503784</v>
      </c>
      <c r="K535" s="21" cm="1">
        <f t="array" ref="K535">IFERROR(EXP(LN(J535) - AVERAGE(IF(ISNUMBER(J:J), LN(J:J)))), "")</f>
        <v>5.7923700566587764</v>
      </c>
      <c r="L535" s="21">
        <f t="shared" si="32"/>
        <v>2.075189132623656E-2</v>
      </c>
      <c r="M535" s="21" cm="1">
        <f t="array" ref="M535">IFERROR(EXP(
 (IF(C535&gt;0,LN(C535),"") - AVERAGE(IF($C$2:$C$1000&gt;0,LN($C$2:$C$1000),"")))*Assumptions!B$2 +
 (IF(F535&gt;0,LN(F535),"") - AVERAGE(IF($F$2:$F$1000&gt;0,LN($F$2:$F$1000),"")))*Assumptions!B$3 +
 (IF(E535&gt;0,LN(E535),"") - AVERAGE(IF($E$2:$E$1000&gt;0,LN($E$2:$E$1000),"")))*Assumptions!B$4
), "")</f>
        <v>7.3920614007664902</v>
      </c>
      <c r="N535" s="21">
        <f t="shared" si="33"/>
        <v>3.3213318144365012E-2</v>
      </c>
      <c r="O535" s="21">
        <f t="shared" si="34"/>
        <v>1.2461426818128452E-2</v>
      </c>
    </row>
    <row r="536" spans="1:15" x14ac:dyDescent="0.35">
      <c r="A536" s="16" t="str">
        <v>London Hydro Inc.</v>
      </c>
      <c r="B536" s="18">
        <v>2017</v>
      </c>
      <c r="C536" s="20">
        <v>157188</v>
      </c>
      <c r="D536" s="20">
        <v>142105</v>
      </c>
      <c r="E536" s="20">
        <v>3044210532.4000001</v>
      </c>
      <c r="F536" s="20">
        <v>633604</v>
      </c>
      <c r="G536" s="20">
        <v>126.98371470726001</v>
      </c>
      <c r="H536" s="20">
        <v>35729769.310000002</v>
      </c>
      <c r="J536" s="20">
        <f t="shared" si="35"/>
        <v>281372.84684393654</v>
      </c>
      <c r="K536" s="22" cm="1">
        <f t="array" ref="K536">IFERROR(EXP(LN(J536) - AVERAGE(IF(ISNUMBER(J:J), LN(J:J)))), "")</f>
        <v>5.6734060559297266</v>
      </c>
      <c r="L536" s="22">
        <f t="shared" si="32"/>
        <v>5.8565769243337229E-3</v>
      </c>
      <c r="M536" s="22" cm="1">
        <f t="array" ref="M536">IFERROR(EXP(
 (IF(C536&gt;0,LN(C536),"") - AVERAGE(IF($C$2:$C$1000&gt;0,LN($C$2:$C$1000),"")))*Assumptions!B$2 +
 (IF(F536&gt;0,LN(F536),"") - AVERAGE(IF($F$2:$F$1000&gt;0,LN($F$2:$F$1000),"")))*Assumptions!B$3 +
 (IF(E536&gt;0,LN(E536),"") - AVERAGE(IF($E$2:$E$1000&gt;0,LN($E$2:$E$1000),"")))*Assumptions!B$4
), "")</f>
        <v>7.1505789291591926</v>
      </c>
      <c r="N536" s="22">
        <f t="shared" si="33"/>
        <v>-1.4769620600160627E-2</v>
      </c>
      <c r="O536" s="22">
        <f t="shared" si="34"/>
        <v>-2.062619752449435E-2</v>
      </c>
    </row>
    <row r="537" spans="1:15" x14ac:dyDescent="0.35">
      <c r="A537" s="15" t="str">
        <v>London Hydro Inc.</v>
      </c>
      <c r="B537" s="17">
        <v>2016</v>
      </c>
      <c r="C537" s="19">
        <v>155496</v>
      </c>
      <c r="D537" s="19">
        <v>140007</v>
      </c>
      <c r="E537" s="19">
        <v>3148440771.1799998</v>
      </c>
      <c r="F537" s="19">
        <v>683790</v>
      </c>
      <c r="G537" s="19">
        <v>124.7849761355</v>
      </c>
      <c r="H537" s="19">
        <v>34906074.07</v>
      </c>
      <c r="J537" s="19">
        <f t="shared" si="35"/>
        <v>279729.78118853515</v>
      </c>
      <c r="K537" s="21" cm="1">
        <f t="array" ref="K537">IFERROR(EXP(LN(J537) - AVERAGE(IF(ISNUMBER(J:J), LN(J:J)))), "")</f>
        <v>5.640276424751006</v>
      </c>
      <c r="L537" s="21">
        <f t="shared" si="32"/>
        <v>3.6233988520001148E-2</v>
      </c>
      <c r="M537" s="21" cm="1">
        <f t="array" ref="M537">IFERROR(EXP(
 (IF(C537&gt;0,LN(C537),"") - AVERAGE(IF($C$2:$C$1000&gt;0,LN($C$2:$C$1000),"")))*Assumptions!B$2 +
 (IF(F537&gt;0,LN(F537),"") - AVERAGE(IF($F$2:$F$1000&gt;0,LN($F$2:$F$1000),"")))*Assumptions!B$3 +
 (IF(E537&gt;0,LN(E537),"") - AVERAGE(IF($E$2:$E$1000&gt;0,LN($E$2:$E$1000),"")))*Assumptions!B$4
), "")</f>
        <v>7.2569740406357095</v>
      </c>
      <c r="N537" s="21">
        <f t="shared" si="33"/>
        <v>2.4451354264284353E-2</v>
      </c>
      <c r="O537" s="21">
        <f t="shared" si="34"/>
        <v>-1.1782634255716795E-2</v>
      </c>
    </row>
    <row r="538" spans="1:15" x14ac:dyDescent="0.35">
      <c r="A538" s="16" t="str">
        <v>London Hydro Inc.</v>
      </c>
      <c r="B538" s="18">
        <v>2015</v>
      </c>
      <c r="C538" s="20">
        <v>153947</v>
      </c>
      <c r="D538" s="20">
        <v>138046</v>
      </c>
      <c r="E538" s="20">
        <v>3126105144.52</v>
      </c>
      <c r="F538" s="20">
        <v>638017</v>
      </c>
      <c r="G538" s="20">
        <v>123.38321059357</v>
      </c>
      <c r="H538" s="20">
        <v>33285765.66</v>
      </c>
      <c r="J538" s="20">
        <f t="shared" si="35"/>
        <v>269775.48646910198</v>
      </c>
      <c r="K538" s="22" cm="1">
        <f t="array" ref="K538">IFERROR(EXP(LN(J538) - AVERAGE(IF(ISNUMBER(J:J), LN(J:J)))), "")</f>
        <v>5.4395649610216585</v>
      </c>
      <c r="L538" s="22">
        <f t="shared" si="32"/>
        <v>4.7876905860251284E-2</v>
      </c>
      <c r="M538" s="22" cm="1">
        <f t="array" ref="M538">IFERROR(EXP(
 (IF(C538&gt;0,LN(C538),"") - AVERAGE(IF($C$2:$C$1000&gt;0,LN($C$2:$C$1000),"")))*Assumptions!B$2 +
 (IF(F538&gt;0,LN(F538),"") - AVERAGE(IF($F$2:$F$1000&gt;0,LN($F$2:$F$1000),"")))*Assumptions!B$3 +
 (IF(E538&gt;0,LN(E538),"") - AVERAGE(IF($E$2:$E$1000&gt;0,LN($E$2:$E$1000),"")))*Assumptions!B$4
), "")</f>
        <v>7.081682982693061</v>
      </c>
      <c r="N538" s="22">
        <f t="shared" si="33"/>
        <v>1.0304835220853459E-3</v>
      </c>
      <c r="O538" s="22">
        <f t="shared" si="34"/>
        <v>-4.6846422338165938E-2</v>
      </c>
    </row>
    <row r="539" spans="1:15" x14ac:dyDescent="0.35">
      <c r="A539" s="15" t="str">
        <v>London Hydro Inc.</v>
      </c>
      <c r="B539" s="17">
        <v>2014</v>
      </c>
      <c r="C539" s="19">
        <v>152544</v>
      </c>
      <c r="D539" s="19">
        <v>136487</v>
      </c>
      <c r="E539" s="19">
        <v>3193432534</v>
      </c>
      <c r="F539" s="19">
        <v>646075</v>
      </c>
      <c r="G539" s="19">
        <v>120.59340829049999</v>
      </c>
      <c r="H539" s="19">
        <v>31012257.260000002</v>
      </c>
      <c r="J539" s="19">
        <f t="shared" si="35"/>
        <v>257163.78448558252</v>
      </c>
      <c r="K539" s="21" cm="1">
        <f t="array" ref="K539">IFERROR(EXP(LN(J539) - AVERAGE(IF(ISNUMBER(J:J), LN(J:J)))), "")</f>
        <v>5.1852713885911772</v>
      </c>
      <c r="L539" s="21">
        <f t="shared" si="32"/>
        <v>-1.1861937066667494E-2</v>
      </c>
      <c r="M539" s="21" cm="1">
        <f t="array" ref="M539">IFERROR(EXP(
 (IF(C539&gt;0,LN(C539),"") - AVERAGE(IF($C$2:$C$1000&gt;0,LN($C$2:$C$1000),"")))*Assumptions!B$2 +
 (IF(F539&gt;0,LN(F539),"") - AVERAGE(IF($F$2:$F$1000&gt;0,LN($F$2:$F$1000),"")))*Assumptions!B$3 +
 (IF(E539&gt;0,LN(E539),"") - AVERAGE(IF($E$2:$E$1000&gt;0,LN($E$2:$E$1000),"")))*Assumptions!B$4
), "")</f>
        <v>7.0743891837859953</v>
      </c>
      <c r="N539" s="21">
        <f t="shared" si="33"/>
        <v>-1.7039260945808099E-2</v>
      </c>
      <c r="O539" s="21">
        <f t="shared" si="34"/>
        <v>-5.1773238791406051E-3</v>
      </c>
    </row>
    <row r="540" spans="1:15" x14ac:dyDescent="0.35">
      <c r="A540" s="16" t="str">
        <v>London Hydro Inc.</v>
      </c>
      <c r="B540" s="18">
        <v>2013</v>
      </c>
      <c r="C540" s="20">
        <v>150917</v>
      </c>
      <c r="D540" s="20">
        <v>134387</v>
      </c>
      <c r="E540" s="20">
        <v>3181681572</v>
      </c>
      <c r="F540" s="20">
        <v>713073</v>
      </c>
      <c r="G540" s="20">
        <v>118.18259763471001</v>
      </c>
      <c r="H540" s="20">
        <v>30754942.09</v>
      </c>
      <c r="J540" s="20">
        <f t="shared" si="35"/>
        <v>260232.40904773725</v>
      </c>
      <c r="K540" s="22" cm="1">
        <f t="array" ref="K540">IFERROR(EXP(LN(J540) - AVERAGE(IF(ISNUMBER(J:J), LN(J:J)))), "")</f>
        <v>5.2471449964022367</v>
      </c>
      <c r="L540" s="22" t="str">
        <f t="shared" si="32"/>
        <v/>
      </c>
      <c r="M540" s="22" cm="1">
        <f t="array" ref="M540">IFERROR(EXP(
 (IF(C540&gt;0,LN(C540),"") - AVERAGE(IF($C$2:$C$1000&gt;0,LN($C$2:$C$1000),"")))*Assumptions!B$2 +
 (IF(F540&gt;0,LN(F540),"") - AVERAGE(IF($F$2:$F$1000&gt;0,LN($F$2:$F$1000),"")))*Assumptions!B$3 +
 (IF(E540&gt;0,LN(E540),"") - AVERAGE(IF($E$2:$E$1000&gt;0,LN($E$2:$E$1000),"")))*Assumptions!B$4
), "")</f>
        <v>7.1959643814178831</v>
      </c>
      <c r="N540" s="22" t="str">
        <f t="shared" si="33"/>
        <v/>
      </c>
      <c r="O540" s="22" t="str">
        <f t="shared" si="34"/>
        <v/>
      </c>
    </row>
    <row r="541" spans="1:15" x14ac:dyDescent="0.35">
      <c r="A541" s="15" t="str">
        <v>Midland Power Utility Corporation</v>
      </c>
      <c r="B541" s="17">
        <v>2023</v>
      </c>
      <c r="C541" s="19">
        <v>0</v>
      </c>
      <c r="D541" s="19">
        <v>0</v>
      </c>
      <c r="E541" s="19">
        <v>0</v>
      </c>
      <c r="F541" s="19">
        <v>0</v>
      </c>
      <c r="G541" s="19">
        <v>0</v>
      </c>
      <c r="H541" s="19">
        <v>0</v>
      </c>
      <c r="J541" s="19" t="str">
        <f t="shared" si="35"/>
        <v/>
      </c>
      <c r="K541" s="21" t="str" cm="1">
        <f t="array" ref="K541">IFERROR(EXP(LN(J541) - AVERAGE(IF(ISNUMBER(J:J), LN(J:J)))), "")</f>
        <v/>
      </c>
      <c r="L541" s="21" t="str">
        <f t="shared" si="32"/>
        <v/>
      </c>
      <c r="M541" s="21" t="str" cm="1">
        <f t="array" ref="M541">IFERROR(EXP(
 (IF(C541&gt;0,LN(C541),"") - AVERAGE(IF($C$2:$C$1000&gt;0,LN($C$2:$C$1000),"")))*Assumptions!B$2 +
 (IF(F541&gt;0,LN(F541),"") - AVERAGE(IF($F$2:$F$1000&gt;0,LN($F$2:$F$1000),"")))*Assumptions!B$3 +
 (IF(E541&gt;0,LN(E541),"") - AVERAGE(IF($E$2:$E$1000&gt;0,LN($E$2:$E$1000),"")))*Assumptions!B$4
), "")</f>
        <v/>
      </c>
      <c r="N541" s="21" t="str">
        <f t="shared" si="33"/>
        <v/>
      </c>
      <c r="O541" s="21" t="str">
        <f t="shared" si="34"/>
        <v/>
      </c>
    </row>
    <row r="542" spans="1:15" x14ac:dyDescent="0.35">
      <c r="A542" s="15" t="str">
        <v>Midland Power Utility Corporation</v>
      </c>
      <c r="B542" s="17">
        <v>2022</v>
      </c>
      <c r="C542" s="19">
        <v>0</v>
      </c>
      <c r="D542" s="19">
        <v>0</v>
      </c>
      <c r="E542" s="19">
        <v>0</v>
      </c>
      <c r="F542" s="19">
        <v>0</v>
      </c>
      <c r="G542" s="19">
        <v>0</v>
      </c>
      <c r="H542" s="19">
        <v>0</v>
      </c>
      <c r="J542" s="19" t="str">
        <f t="shared" si="35"/>
        <v/>
      </c>
      <c r="K542" s="21" t="str" cm="1">
        <f t="array" ref="K542">IFERROR(EXP(LN(J542) - AVERAGE(IF(ISNUMBER(J:J), LN(J:J)))), "")</f>
        <v/>
      </c>
      <c r="L542" s="21" t="str">
        <f t="shared" si="32"/>
        <v/>
      </c>
      <c r="M542" s="21" t="str" cm="1">
        <f t="array" ref="M542">IFERROR(EXP(
 (IF(C542&gt;0,LN(C542),"") - AVERAGE(IF($C$2:$C$1000&gt;0,LN($C$2:$C$1000),"")))*Assumptions!B$2 +
 (IF(F542&gt;0,LN(F542),"") - AVERAGE(IF($F$2:$F$1000&gt;0,LN($F$2:$F$1000),"")))*Assumptions!B$3 +
 (IF(E542&gt;0,LN(E542),"") - AVERAGE(IF($E$2:$E$1000&gt;0,LN($E$2:$E$1000),"")))*Assumptions!B$4
), "")</f>
        <v/>
      </c>
      <c r="N542" s="21" t="str">
        <f t="shared" si="33"/>
        <v/>
      </c>
      <c r="O542" s="21" t="str">
        <f t="shared" si="34"/>
        <v/>
      </c>
    </row>
    <row r="543" spans="1:15" x14ac:dyDescent="0.35">
      <c r="A543" s="16" t="str">
        <v>Midland Power Utility Corporation</v>
      </c>
      <c r="B543" s="18">
        <v>2021</v>
      </c>
      <c r="C543" s="20">
        <v>0</v>
      </c>
      <c r="D543" s="20">
        <v>0</v>
      </c>
      <c r="E543" s="20">
        <v>0</v>
      </c>
      <c r="F543" s="20">
        <v>0</v>
      </c>
      <c r="G543" s="20">
        <v>0</v>
      </c>
      <c r="H543" s="20">
        <v>0</v>
      </c>
      <c r="J543" s="20" t="str">
        <f t="shared" si="35"/>
        <v/>
      </c>
      <c r="K543" s="22" t="str" cm="1">
        <f t="array" ref="K543">IFERROR(EXP(LN(J543) - AVERAGE(IF(ISNUMBER(J:J), LN(J:J)))), "")</f>
        <v/>
      </c>
      <c r="L543" s="22" t="str">
        <f t="shared" si="32"/>
        <v/>
      </c>
      <c r="M543" s="22" t="str" cm="1">
        <f t="array" ref="M543">IFERROR(EXP(
 (IF(C543&gt;0,LN(C543),"") - AVERAGE(IF($C$2:$C$1000&gt;0,LN($C$2:$C$1000),"")))*Assumptions!B$2 +
 (IF(F543&gt;0,LN(F543),"") - AVERAGE(IF($F$2:$F$1000&gt;0,LN($F$2:$F$1000),"")))*Assumptions!B$3 +
 (IF(E543&gt;0,LN(E543),"") - AVERAGE(IF($E$2:$E$1000&gt;0,LN($E$2:$E$1000),"")))*Assumptions!B$4
), "")</f>
        <v/>
      </c>
      <c r="N543" s="22" t="str">
        <f t="shared" si="33"/>
        <v/>
      </c>
      <c r="O543" s="22" t="str">
        <f t="shared" si="34"/>
        <v/>
      </c>
    </row>
    <row r="544" spans="1:15" x14ac:dyDescent="0.35">
      <c r="A544" s="15" t="str">
        <v>Midland Power Utility Corporation</v>
      </c>
      <c r="B544" s="17">
        <v>2020</v>
      </c>
      <c r="C544" s="19">
        <v>0</v>
      </c>
      <c r="D544" s="19">
        <v>6914</v>
      </c>
      <c r="E544" s="19">
        <v>0</v>
      </c>
      <c r="F544" s="19">
        <v>0</v>
      </c>
      <c r="G544" s="19">
        <v>0</v>
      </c>
      <c r="H544" s="19">
        <v>0</v>
      </c>
      <c r="J544" s="19" t="str">
        <f t="shared" si="35"/>
        <v/>
      </c>
      <c r="K544" s="21" t="str" cm="1">
        <f t="array" ref="K544">IFERROR(EXP(LN(J544) - AVERAGE(IF(ISNUMBER(J:J), LN(J:J)))), "")</f>
        <v/>
      </c>
      <c r="L544" s="21" t="str">
        <f t="shared" si="32"/>
        <v/>
      </c>
      <c r="M544" s="21" t="str" cm="1">
        <f t="array" ref="M544">IFERROR(EXP(
 (IF(C544&gt;0,LN(C544),"") - AVERAGE(IF($C$2:$C$1000&gt;0,LN($C$2:$C$1000),"")))*Assumptions!B$2 +
 (IF(F544&gt;0,LN(F544),"") - AVERAGE(IF($F$2:$F$1000&gt;0,LN($F$2:$F$1000),"")))*Assumptions!B$3 +
 (IF(E544&gt;0,LN(E544),"") - AVERAGE(IF($E$2:$E$1000&gt;0,LN($E$2:$E$1000),"")))*Assumptions!B$4
), "")</f>
        <v/>
      </c>
      <c r="N544" s="21" t="str">
        <f t="shared" si="33"/>
        <v/>
      </c>
      <c r="O544" s="21" t="str">
        <f t="shared" si="34"/>
        <v/>
      </c>
    </row>
    <row r="545" spans="1:15" x14ac:dyDescent="0.35">
      <c r="A545" s="16" t="str">
        <v>Midland Power Utility Corporation</v>
      </c>
      <c r="B545" s="18">
        <v>2019</v>
      </c>
      <c r="C545" s="20">
        <v>0</v>
      </c>
      <c r="D545" s="20">
        <v>0</v>
      </c>
      <c r="E545" s="20">
        <v>0</v>
      </c>
      <c r="F545" s="20">
        <v>0</v>
      </c>
      <c r="G545" s="20">
        <v>0</v>
      </c>
      <c r="H545" s="20">
        <v>0</v>
      </c>
      <c r="J545" s="20" t="str">
        <f t="shared" si="35"/>
        <v/>
      </c>
      <c r="K545" s="22" t="str" cm="1">
        <f t="array" ref="K545">IFERROR(EXP(LN(J545) - AVERAGE(IF(ISNUMBER(J:J), LN(J:J)))), "")</f>
        <v/>
      </c>
      <c r="L545" s="22" t="str">
        <f t="shared" si="32"/>
        <v/>
      </c>
      <c r="M545" s="22" t="str" cm="1">
        <f t="array" ref="M545">IFERROR(EXP(
 (IF(C545&gt;0,LN(C545),"") - AVERAGE(IF($C$2:$C$1000&gt;0,LN($C$2:$C$1000),"")))*Assumptions!B$2 +
 (IF(F545&gt;0,LN(F545),"") - AVERAGE(IF($F$2:$F$1000&gt;0,LN($F$2:$F$1000),"")))*Assumptions!B$3 +
 (IF(E545&gt;0,LN(E545),"") - AVERAGE(IF($E$2:$E$1000&gt;0,LN($E$2:$E$1000),"")))*Assumptions!B$4
), "")</f>
        <v/>
      </c>
      <c r="N545" s="22" t="str">
        <f t="shared" si="33"/>
        <v/>
      </c>
      <c r="O545" s="22" t="str">
        <f t="shared" si="34"/>
        <v/>
      </c>
    </row>
    <row r="546" spans="1:15" x14ac:dyDescent="0.35">
      <c r="A546" s="15" t="str">
        <v>Midland Power Utility Corporation</v>
      </c>
      <c r="B546" s="17">
        <v>2018</v>
      </c>
      <c r="C546" s="19">
        <v>0</v>
      </c>
      <c r="D546" s="19">
        <v>6773</v>
      </c>
      <c r="E546" s="19">
        <v>0</v>
      </c>
      <c r="F546" s="19">
        <v>0</v>
      </c>
      <c r="G546" s="19">
        <v>118.66187389439</v>
      </c>
      <c r="H546" s="19">
        <v>0</v>
      </c>
      <c r="J546" s="19" t="str">
        <f t="shared" si="35"/>
        <v/>
      </c>
      <c r="K546" s="21" t="str" cm="1">
        <f t="array" ref="K546">IFERROR(EXP(LN(J546) - AVERAGE(IF(ISNUMBER(J:J), LN(J:J)))), "")</f>
        <v/>
      </c>
      <c r="L546" s="21" t="str">
        <f t="shared" si="32"/>
        <v/>
      </c>
      <c r="M546" s="21" t="str" cm="1">
        <f t="array" ref="M546">IFERROR(EXP(
 (IF(C546&gt;0,LN(C546),"") - AVERAGE(IF($C$2:$C$1000&gt;0,LN($C$2:$C$1000),"")))*Assumptions!B$2 +
 (IF(F546&gt;0,LN(F546),"") - AVERAGE(IF($F$2:$F$1000&gt;0,LN($F$2:$F$1000),"")))*Assumptions!B$3 +
 (IF(E546&gt;0,LN(E546),"") - AVERAGE(IF($E$2:$E$1000&gt;0,LN($E$2:$E$1000),"")))*Assumptions!B$4
), "")</f>
        <v/>
      </c>
      <c r="N546" s="21" t="str">
        <f t="shared" si="33"/>
        <v/>
      </c>
      <c r="O546" s="21" t="str">
        <f t="shared" si="34"/>
        <v/>
      </c>
    </row>
    <row r="547" spans="1:15" x14ac:dyDescent="0.35">
      <c r="A547" s="16" t="str">
        <v>Midland Power Utility Corporation</v>
      </c>
      <c r="B547" s="18">
        <v>2017</v>
      </c>
      <c r="C547" s="20">
        <v>7267</v>
      </c>
      <c r="D547" s="20">
        <v>6709</v>
      </c>
      <c r="E547" s="20">
        <v>181367705.71000001</v>
      </c>
      <c r="F547" s="20">
        <v>33691</v>
      </c>
      <c r="G547" s="20">
        <v>115.73783362835</v>
      </c>
      <c r="H547" s="20">
        <v>2588786.77</v>
      </c>
      <c r="J547" s="20">
        <f t="shared" si="35"/>
        <v>22367.679511895374</v>
      </c>
      <c r="K547" s="22" cm="1">
        <f t="array" ref="K547">IFERROR(EXP(LN(J547) - AVERAGE(IF(ISNUMBER(J:J), LN(J:J)))), "")</f>
        <v>0.45100630648368134</v>
      </c>
      <c r="L547" s="22">
        <f t="shared" si="32"/>
        <v>1.3841854747491555E-2</v>
      </c>
      <c r="M547" s="22" cm="1">
        <f t="array" ref="M547">IFERROR(EXP(
 (IF(C547&gt;0,LN(C547),"") - AVERAGE(IF($C$2:$C$1000&gt;0,LN($C$2:$C$1000),"")))*Assumptions!B$2 +
 (IF(F547&gt;0,LN(F547),"") - AVERAGE(IF($F$2:$F$1000&gt;0,LN($F$2:$F$1000),"")))*Assumptions!B$3 +
 (IF(E547&gt;0,LN(E547),"") - AVERAGE(IF($E$2:$E$1000&gt;0,LN($E$2:$E$1000),"")))*Assumptions!B$4
), "")</f>
        <v>0.35015389889522436</v>
      </c>
      <c r="N547" s="22">
        <f t="shared" si="33"/>
        <v>-1.2625210362894768E-2</v>
      </c>
      <c r="O547" s="22">
        <f t="shared" si="34"/>
        <v>-2.6467065110386323E-2</v>
      </c>
    </row>
    <row r="548" spans="1:15" x14ac:dyDescent="0.35">
      <c r="A548" s="15" t="str">
        <v>Midland Power Utility Corporation</v>
      </c>
      <c r="B548" s="17">
        <v>2016</v>
      </c>
      <c r="C548" s="19">
        <v>7231</v>
      </c>
      <c r="D548" s="19">
        <v>6634</v>
      </c>
      <c r="E548" s="19">
        <v>188577567.27000001</v>
      </c>
      <c r="F548" s="19">
        <v>35419</v>
      </c>
      <c r="G548" s="19">
        <v>113.73381886474</v>
      </c>
      <c r="H548" s="19">
        <v>2508991.0499999998</v>
      </c>
      <c r="J548" s="19">
        <f t="shared" si="35"/>
        <v>22060.202277950964</v>
      </c>
      <c r="K548" s="21" cm="1">
        <f t="array" ref="K548">IFERROR(EXP(LN(J548) - AVERAGE(IF(ISNUMBER(J:J), LN(J:J)))), "")</f>
        <v>0.44480654975275474</v>
      </c>
      <c r="L548" s="21">
        <f t="shared" si="32"/>
        <v>3.6988075713738411E-2</v>
      </c>
      <c r="M548" s="21" cm="1">
        <f t="array" ref="M548">IFERROR(EXP(
 (IF(C548&gt;0,LN(C548),"") - AVERAGE(IF($C$2:$C$1000&gt;0,LN($C$2:$C$1000),"")))*Assumptions!B$2 +
 (IF(F548&gt;0,LN(F548),"") - AVERAGE(IF($F$2:$F$1000&gt;0,LN($F$2:$F$1000),"")))*Assumptions!B$3 +
 (IF(E548&gt;0,LN(E548),"") - AVERAGE(IF($E$2:$E$1000&gt;0,LN($E$2:$E$1000),"")))*Assumptions!B$4
), "")</f>
        <v>0.35460268989617777</v>
      </c>
      <c r="N548" s="21">
        <f t="shared" si="33"/>
        <v>2.1827276842501853E-2</v>
      </c>
      <c r="O548" s="21">
        <f t="shared" si="34"/>
        <v>-1.5160798871236558E-2</v>
      </c>
    </row>
    <row r="549" spans="1:15" x14ac:dyDescent="0.35">
      <c r="A549" s="16" t="str">
        <v>Midland Power Utility Corporation</v>
      </c>
      <c r="B549" s="18">
        <v>2015</v>
      </c>
      <c r="C549" s="20">
        <v>7096</v>
      </c>
      <c r="D549" s="20">
        <v>6516</v>
      </c>
      <c r="E549" s="20">
        <v>188126526.00999999</v>
      </c>
      <c r="F549" s="20">
        <v>34138</v>
      </c>
      <c r="G549" s="20">
        <v>112.45619592347001</v>
      </c>
      <c r="H549" s="20">
        <v>2390722.46</v>
      </c>
      <c r="J549" s="20">
        <f t="shared" si="35"/>
        <v>21259.143974841209</v>
      </c>
      <c r="K549" s="22" cm="1">
        <f t="array" ref="K549">IFERROR(EXP(LN(J549) - AVERAGE(IF(ISNUMBER(J:J), LN(J:J)))), "")</f>
        <v>0.42865456821298509</v>
      </c>
      <c r="L549" s="22">
        <f t="shared" si="32"/>
        <v>3.6667597999553436E-3</v>
      </c>
      <c r="M549" s="22" cm="1">
        <f t="array" ref="M549">IFERROR(EXP(
 (IF(C549&gt;0,LN(C549),"") - AVERAGE(IF($C$2:$C$1000&gt;0,LN($C$2:$C$1000),"")))*Assumptions!B$2 +
 (IF(F549&gt;0,LN(F549),"") - AVERAGE(IF($F$2:$F$1000&gt;0,LN($F$2:$F$1000),"")))*Assumptions!B$3 +
 (IF(E549&gt;0,LN(E549),"") - AVERAGE(IF($E$2:$E$1000&gt;0,LN($E$2:$E$1000),"")))*Assumptions!B$4
), "")</f>
        <v>0.34694653924058871</v>
      </c>
      <c r="N549" s="22">
        <f t="shared" si="33"/>
        <v>3.6066810479631339E-3</v>
      </c>
      <c r="O549" s="22">
        <f t="shared" si="34"/>
        <v>-6.0078751992209689E-5</v>
      </c>
    </row>
    <row r="550" spans="1:15" x14ac:dyDescent="0.35">
      <c r="A550" s="15" t="str">
        <v>Midland Power Utility Corporation</v>
      </c>
      <c r="B550" s="17">
        <v>2014</v>
      </c>
      <c r="C550" s="19">
        <v>7035</v>
      </c>
      <c r="D550" s="19">
        <v>6423</v>
      </c>
      <c r="E550" s="19">
        <v>190994312.91</v>
      </c>
      <c r="F550" s="19">
        <v>34241</v>
      </c>
      <c r="G550" s="19">
        <v>109.91346297891</v>
      </c>
      <c r="H550" s="19">
        <v>2328113.83</v>
      </c>
      <c r="J550" s="19">
        <f t="shared" si="35"/>
        <v>21181.334541763226</v>
      </c>
      <c r="K550" s="21" cm="1">
        <f t="array" ref="K550">IFERROR(EXP(LN(J550) - AVERAGE(IF(ISNUMBER(J:J), LN(J:J)))), "")</f>
        <v>0.42708567301295203</v>
      </c>
      <c r="L550" s="21">
        <f t="shared" si="32"/>
        <v>2.0483876750842955E-2</v>
      </c>
      <c r="M550" s="21" cm="1">
        <f t="array" ref="M550">IFERROR(EXP(
 (IF(C550&gt;0,LN(C550),"") - AVERAGE(IF($C$2:$C$1000&gt;0,LN($C$2:$C$1000),"")))*Assumptions!B$2 +
 (IF(F550&gt;0,LN(F550),"") - AVERAGE(IF($F$2:$F$1000&gt;0,LN($F$2:$F$1000),"")))*Assumptions!B$3 +
 (IF(E550&gt;0,LN(E550),"") - AVERAGE(IF($E$2:$E$1000&gt;0,LN($E$2:$E$1000),"")))*Assumptions!B$4
), "")</f>
        <v>0.34569746758838982</v>
      </c>
      <c r="N550" s="21">
        <f t="shared" si="33"/>
        <v>-1.2673506527171918E-2</v>
      </c>
      <c r="O550" s="21">
        <f t="shared" si="34"/>
        <v>-3.3157383278014874E-2</v>
      </c>
    </row>
    <row r="551" spans="1:15" x14ac:dyDescent="0.35">
      <c r="A551" s="16" t="str">
        <v>Midland Power Utility Corporation</v>
      </c>
      <c r="B551" s="18">
        <v>2013</v>
      </c>
      <c r="C551" s="20">
        <v>7013</v>
      </c>
      <c r="D551" s="20">
        <v>6363</v>
      </c>
      <c r="E551" s="20">
        <v>192623608</v>
      </c>
      <c r="F551" s="20">
        <v>36227</v>
      </c>
      <c r="G551" s="20">
        <v>107.71615757457</v>
      </c>
      <c r="H551" s="20">
        <v>2235311.94</v>
      </c>
      <c r="J551" s="20">
        <f t="shared" si="35"/>
        <v>20751.872238410775</v>
      </c>
      <c r="K551" s="22" cm="1">
        <f t="array" ref="K551">IFERROR(EXP(LN(J551) - AVERAGE(IF(ISNUMBER(J:J), LN(J:J)))), "")</f>
        <v>0.41842629432747208</v>
      </c>
      <c r="L551" s="22" t="str">
        <f t="shared" si="32"/>
        <v/>
      </c>
      <c r="M551" s="22" cm="1">
        <f t="array" ref="M551">IFERROR(EXP(
 (IF(C551&gt;0,LN(C551),"") - AVERAGE(IF($C$2:$C$1000&gt;0,LN($C$2:$C$1000),"")))*Assumptions!B$2 +
 (IF(F551&gt;0,LN(F551),"") - AVERAGE(IF($F$2:$F$1000&gt;0,LN($F$2:$F$1000),"")))*Assumptions!B$3 +
 (IF(E551&gt;0,LN(E551),"") - AVERAGE(IF($E$2:$E$1000&gt;0,LN($E$2:$E$1000),"")))*Assumptions!B$4
), "")</f>
        <v>0.35010654693367993</v>
      </c>
      <c r="N551" s="22" t="str">
        <f t="shared" si="33"/>
        <v/>
      </c>
      <c r="O551" s="22" t="str">
        <f t="shared" si="34"/>
        <v/>
      </c>
    </row>
    <row r="552" spans="1:15" x14ac:dyDescent="0.35">
      <c r="A552" s="15" t="str">
        <v>Milton Hydro Distribution Inc.</v>
      </c>
      <c r="B552" s="17">
        <v>2023</v>
      </c>
      <c r="C552" s="19">
        <v>43285</v>
      </c>
      <c r="D552" s="19">
        <v>34073</v>
      </c>
      <c r="E552" s="19">
        <v>942618501</v>
      </c>
      <c r="F552" s="19">
        <v>186235</v>
      </c>
      <c r="G552" s="19">
        <v>172.13652489185</v>
      </c>
      <c r="H552" s="19">
        <v>11721468.039999999</v>
      </c>
      <c r="J552" s="19">
        <f t="shared" si="35"/>
        <v>68094.020414112383</v>
      </c>
      <c r="K552" s="21" cm="1">
        <f t="array" ref="K552">IFERROR(EXP(LN(J552) - AVERAGE(IF(ISNUMBER(J:J), LN(J:J)))), "")</f>
        <v>1.373000387646867</v>
      </c>
      <c r="L552" s="21">
        <f t="shared" si="32"/>
        <v>-4.2685336399767237E-2</v>
      </c>
      <c r="M552" s="21" cm="1">
        <f t="array" ref="M552">IFERROR(EXP(
 (IF(C552&gt;0,LN(C552),"") - AVERAGE(IF($C$2:$C$1000&gt;0,LN($C$2:$C$1000),"")))*Assumptions!B$2 +
 (IF(F552&gt;0,LN(F552),"") - AVERAGE(IF($F$2:$F$1000&gt;0,LN($F$2:$F$1000),"")))*Assumptions!B$3 +
 (IF(E552&gt;0,LN(E552),"") - AVERAGE(IF($E$2:$E$1000&gt;0,LN($E$2:$E$1000),"")))*Assumptions!B$4
), "")</f>
        <v>2.0224082086013708</v>
      </c>
      <c r="N552" s="21">
        <f t="shared" si="33"/>
        <v>5.0967887159130143E-3</v>
      </c>
      <c r="O552" s="21">
        <f t="shared" si="34"/>
        <v>4.7782125115680252E-2</v>
      </c>
    </row>
    <row r="553" spans="1:15" x14ac:dyDescent="0.35">
      <c r="A553" s="16" t="str">
        <v>Milton Hydro Distribution Inc.</v>
      </c>
      <c r="B553" s="18">
        <v>2022</v>
      </c>
      <c r="C553" s="20">
        <v>42634</v>
      </c>
      <c r="D553" s="20">
        <v>32324</v>
      </c>
      <c r="E553" s="20">
        <v>951413564</v>
      </c>
      <c r="F553" s="20">
        <v>189339</v>
      </c>
      <c r="G553" s="20">
        <v>166.09102312773001</v>
      </c>
      <c r="H553" s="20">
        <v>11803020</v>
      </c>
      <c r="J553" s="20">
        <f t="shared" si="35"/>
        <v>71063.563687743983</v>
      </c>
      <c r="K553" s="22" cm="1">
        <f t="array" ref="K553">IFERROR(EXP(LN(J553) - AVERAGE(IF(ISNUMBER(J:J), LN(J:J)))), "")</f>
        <v>1.4328761893844499</v>
      </c>
      <c r="L553" s="22">
        <f t="shared" si="32"/>
        <v>1.475418667318884E-2</v>
      </c>
      <c r="M553" s="22" cm="1">
        <f t="array" ref="M553">IFERROR(EXP(
 (IF(C553&gt;0,LN(C553),"") - AVERAGE(IF($C$2:$C$1000&gt;0,LN($C$2:$C$1000),"")))*Assumptions!B$2 +
 (IF(F553&gt;0,LN(F553),"") - AVERAGE(IF($F$2:$F$1000&gt;0,LN($F$2:$F$1000),"")))*Assumptions!B$3 +
 (IF(E553&gt;0,LN(E553),"") - AVERAGE(IF($E$2:$E$1000&gt;0,LN($E$2:$E$1000),"")))*Assumptions!B$4
), "")</f>
        <v>2.0121266450006963</v>
      </c>
      <c r="N553" s="22">
        <f t="shared" si="33"/>
        <v>9.2445065052203512E-3</v>
      </c>
      <c r="O553" s="22">
        <f t="shared" si="34"/>
        <v>-5.5096801679684893E-3</v>
      </c>
    </row>
    <row r="554" spans="1:15" x14ac:dyDescent="0.35">
      <c r="A554" s="15" t="str">
        <v>Milton Hydro Distribution Inc.</v>
      </c>
      <c r="B554" s="17">
        <v>2021</v>
      </c>
      <c r="C554" s="19">
        <v>42082</v>
      </c>
      <c r="D554" s="19">
        <v>30485</v>
      </c>
      <c r="E554" s="19">
        <v>933034649</v>
      </c>
      <c r="F554" s="19">
        <v>190210</v>
      </c>
      <c r="G554" s="19">
        <v>159.75503575837001</v>
      </c>
      <c r="H554" s="19">
        <v>11186491</v>
      </c>
      <c r="J554" s="19">
        <f t="shared" si="35"/>
        <v>70022.775475570001</v>
      </c>
      <c r="K554" s="21" cm="1">
        <f t="array" ref="K554">IFERROR(EXP(LN(J554) - AVERAGE(IF(ISNUMBER(J:J), LN(J:J)))), "")</f>
        <v>1.4118904609741909</v>
      </c>
      <c r="L554" s="21">
        <f t="shared" si="32"/>
        <v>3.1380300342053913E-2</v>
      </c>
      <c r="M554" s="21" cm="1">
        <f t="array" ref="M554">IFERROR(EXP(
 (IF(C554&gt;0,LN(C554),"") - AVERAGE(IF($C$2:$C$1000&gt;0,LN($C$2:$C$1000),"")))*Assumptions!B$2 +
 (IF(F554&gt;0,LN(F554),"") - AVERAGE(IF($F$2:$F$1000&gt;0,LN($F$2:$F$1000),"")))*Assumptions!B$3 +
 (IF(E554&gt;0,LN(E554),"") - AVERAGE(IF($E$2:$E$1000&gt;0,LN($E$2:$E$1000),"")))*Assumptions!B$4
), "")</f>
        <v>1.9936112418856629</v>
      </c>
      <c r="N554" s="21">
        <f t="shared" si="33"/>
        <v>1.0352395809714254E-2</v>
      </c>
      <c r="O554" s="21">
        <f t="shared" si="34"/>
        <v>-2.1027904532339659E-2</v>
      </c>
    </row>
    <row r="555" spans="1:15" x14ac:dyDescent="0.35">
      <c r="A555" s="16" t="str">
        <v>Milton Hydro Distribution Inc.</v>
      </c>
      <c r="B555" s="18">
        <v>2020</v>
      </c>
      <c r="C555" s="20">
        <v>41221</v>
      </c>
      <c r="D555" s="20">
        <v>29142</v>
      </c>
      <c r="E555" s="20">
        <v>907146501</v>
      </c>
      <c r="F555" s="20">
        <v>194762</v>
      </c>
      <c r="G555" s="20">
        <v>154.51077545634001</v>
      </c>
      <c r="H555" s="20">
        <v>10485033</v>
      </c>
      <c r="J555" s="20">
        <f t="shared" si="35"/>
        <v>67859.558461427485</v>
      </c>
      <c r="K555" s="22" cm="1">
        <f t="array" ref="K555">IFERROR(EXP(LN(J555) - AVERAGE(IF(ISNUMBER(J:J), LN(J:J)))), "")</f>
        <v>1.3682728601787117</v>
      </c>
      <c r="L555" s="22">
        <f t="shared" si="32"/>
        <v>-6.5327412218257885E-4</v>
      </c>
      <c r="M555" s="22" cm="1">
        <f t="array" ref="M555">IFERROR(EXP(
 (IF(C555&gt;0,LN(C555),"") - AVERAGE(IF($C$2:$C$1000&gt;0,LN($C$2:$C$1000),"")))*Assumptions!B$2 +
 (IF(F555&gt;0,LN(F555),"") - AVERAGE(IF($F$2:$F$1000&gt;0,LN($F$2:$F$1000),"")))*Assumptions!B$3 +
 (IF(E555&gt;0,LN(E555),"") - AVERAGE(IF($E$2:$E$1000&gt;0,LN($E$2:$E$1000),"")))*Assumptions!B$4
), "")</f>
        <v>1.9730790512738297</v>
      </c>
      <c r="N555" s="22">
        <f t="shared" si="33"/>
        <v>4.7931705961573701E-2</v>
      </c>
      <c r="O555" s="22">
        <f t="shared" si="34"/>
        <v>4.858498008375628E-2</v>
      </c>
    </row>
    <row r="556" spans="1:15" x14ac:dyDescent="0.35">
      <c r="A556" s="15" t="str">
        <v>Milton Hydro Distribution Inc.</v>
      </c>
      <c r="B556" s="17">
        <v>2019</v>
      </c>
      <c r="C556" s="19">
        <v>40388</v>
      </c>
      <c r="D556" s="19">
        <v>27323</v>
      </c>
      <c r="E556" s="19">
        <v>904512556</v>
      </c>
      <c r="F556" s="19">
        <v>169704</v>
      </c>
      <c r="G556" s="19">
        <v>146.33052649932</v>
      </c>
      <c r="H556" s="19">
        <v>9936414</v>
      </c>
      <c r="J556" s="19">
        <f t="shared" si="35"/>
        <v>67903.903838179482</v>
      </c>
      <c r="K556" s="21" cm="1">
        <f t="array" ref="K556">IFERROR(EXP(LN(J556) - AVERAGE(IF(ISNUMBER(J:J), LN(J:J)))), "")</f>
        <v>1.3691670094608455</v>
      </c>
      <c r="L556" s="21">
        <f t="shared" si="32"/>
        <v>3.1680363259319222E-2</v>
      </c>
      <c r="M556" s="21" cm="1">
        <f t="array" ref="M556">IFERROR(EXP(
 (IF(C556&gt;0,LN(C556),"") - AVERAGE(IF($C$2:$C$1000&gt;0,LN($C$2:$C$1000),"")))*Assumptions!B$2 +
 (IF(F556&gt;0,LN(F556),"") - AVERAGE(IF($F$2:$F$1000&gt;0,LN($F$2:$F$1000),"")))*Assumptions!B$3 +
 (IF(E556&gt;0,LN(E556),"") - AVERAGE(IF($E$2:$E$1000&gt;0,LN($E$2:$E$1000),"")))*Assumptions!B$4
), "")</f>
        <v>1.8807367470657399</v>
      </c>
      <c r="N556" s="21">
        <f t="shared" si="33"/>
        <v>-1.4717903330736526E-3</v>
      </c>
      <c r="O556" s="21">
        <f t="shared" si="34"/>
        <v>-3.3152153592392875E-2</v>
      </c>
    </row>
    <row r="557" spans="1:15" x14ac:dyDescent="0.35">
      <c r="A557" s="15" t="str">
        <v>Milton Hydro Distribution Inc.</v>
      </c>
      <c r="B557" s="17">
        <v>2018</v>
      </c>
      <c r="C557" s="19">
        <v>39579</v>
      </c>
      <c r="D557" s="19">
        <v>25373</v>
      </c>
      <c r="E557" s="19">
        <v>902899754</v>
      </c>
      <c r="F557" s="19">
        <v>180305</v>
      </c>
      <c r="G557" s="19">
        <v>142.73452696871999</v>
      </c>
      <c r="H557" s="19">
        <v>9389991</v>
      </c>
      <c r="J557" s="19">
        <f t="shared" si="35"/>
        <v>65786.402207069346</v>
      </c>
      <c r="K557" s="21" cm="1">
        <f t="array" ref="K557">IFERROR(EXP(LN(J557) - AVERAGE(IF(ISNUMBER(J:J), LN(J:J)))), "")</f>
        <v>1.3264711817996773</v>
      </c>
      <c r="L557" s="21">
        <f t="shared" si="32"/>
        <v>3.2900399267740466E-2</v>
      </c>
      <c r="M557" s="21" cm="1">
        <f t="array" ref="M557">IFERROR(EXP(
 (IF(C557&gt;0,LN(C557),"") - AVERAGE(IF($C$2:$C$1000&gt;0,LN($C$2:$C$1000),"")))*Assumptions!B$2 +
 (IF(F557&gt;0,LN(F557),"") - AVERAGE(IF($F$2:$F$1000&gt;0,LN($F$2:$F$1000),"")))*Assumptions!B$3 +
 (IF(E557&gt;0,LN(E557),"") - AVERAGE(IF($E$2:$E$1000&gt;0,LN($E$2:$E$1000),"")))*Assumptions!B$4
), "")</f>
        <v>1.8835068352235744</v>
      </c>
      <c r="N557" s="21">
        <f t="shared" si="33"/>
        <v>5.9131065783476155E-2</v>
      </c>
      <c r="O557" s="21">
        <f t="shared" si="34"/>
        <v>2.623066651573569E-2</v>
      </c>
    </row>
    <row r="558" spans="1:15" x14ac:dyDescent="0.35">
      <c r="A558" s="16" t="str">
        <v>Milton Hydro Distribution Inc.</v>
      </c>
      <c r="B558" s="18">
        <v>2017</v>
      </c>
      <c r="C558" s="20">
        <v>37895</v>
      </c>
      <c r="D558" s="20">
        <v>22811</v>
      </c>
      <c r="E558" s="20">
        <v>852977631</v>
      </c>
      <c r="F558" s="20">
        <v>162865</v>
      </c>
      <c r="G558" s="20">
        <v>139.2172935852</v>
      </c>
      <c r="H558" s="20">
        <v>8862186</v>
      </c>
      <c r="J558" s="20">
        <f t="shared" si="35"/>
        <v>63657.220822041083</v>
      </c>
      <c r="K558" s="22" cm="1">
        <f t="array" ref="K558">IFERROR(EXP(LN(J558) - AVERAGE(IF(ISNUMBER(J:J), LN(J:J)))), "")</f>
        <v>1.2835398517175935</v>
      </c>
      <c r="L558" s="22">
        <f t="shared" si="32"/>
        <v>-9.723712916200894E-2</v>
      </c>
      <c r="M558" s="22" cm="1">
        <f t="array" ref="M558">IFERROR(EXP(
 (IF(C558&gt;0,LN(C558),"") - AVERAGE(IF($C$2:$C$1000&gt;0,LN($C$2:$C$1000),"")))*Assumptions!B$2 +
 (IF(F558&gt;0,LN(F558),"") - AVERAGE(IF($F$2:$F$1000&gt;0,LN($F$2:$F$1000),"")))*Assumptions!B$3 +
 (IF(E558&gt;0,LN(E558),"") - AVERAGE(IF($E$2:$E$1000&gt;0,LN($E$2:$E$1000),"")))*Assumptions!B$4
), "")</f>
        <v>1.775361938865996</v>
      </c>
      <c r="N558" s="22">
        <f t="shared" si="33"/>
        <v>-4.6937807131002263E-3</v>
      </c>
      <c r="O558" s="22">
        <f t="shared" si="34"/>
        <v>9.2543348448908713E-2</v>
      </c>
    </row>
    <row r="559" spans="1:15" x14ac:dyDescent="0.35">
      <c r="A559" s="15" t="str">
        <v>Milton Hydro Distribution Inc.</v>
      </c>
      <c r="B559" s="17">
        <v>2016</v>
      </c>
      <c r="C559" s="19">
        <v>36818</v>
      </c>
      <c r="D559" s="19">
        <v>20975</v>
      </c>
      <c r="E559" s="19">
        <v>865739104</v>
      </c>
      <c r="F559" s="19">
        <v>178292</v>
      </c>
      <c r="G559" s="19">
        <v>136.80672909693001</v>
      </c>
      <c r="H559" s="19">
        <v>9598087</v>
      </c>
      <c r="J559" s="19">
        <f t="shared" si="35"/>
        <v>70158.003654919521</v>
      </c>
      <c r="K559" s="21" cm="1">
        <f t="array" ref="K559">IFERROR(EXP(LN(J559) - AVERAGE(IF(ISNUMBER(J:J), LN(J:J)))), "")</f>
        <v>1.4146171077713476</v>
      </c>
      <c r="L559" s="21">
        <f t="shared" si="32"/>
        <v>-3.5444031819482247E-2</v>
      </c>
      <c r="M559" s="21" cm="1">
        <f t="array" ref="M559">IFERROR(EXP(
 (IF(C559&gt;0,LN(C559),"") - AVERAGE(IF($C$2:$C$1000&gt;0,LN($C$2:$C$1000),"")))*Assumptions!B$2 +
 (IF(F559&gt;0,LN(F559),"") - AVERAGE(IF($F$2:$F$1000&gt;0,LN($F$2:$F$1000),"")))*Assumptions!B$3 +
 (IF(E559&gt;0,LN(E559),"") - AVERAGE(IF($E$2:$E$1000&gt;0,LN($E$2:$E$1000),"")))*Assumptions!B$4
), "")</f>
        <v>1.7837146861401014</v>
      </c>
      <c r="N559" s="21">
        <f t="shared" si="33"/>
        <v>3.73699045314001E-2</v>
      </c>
      <c r="O559" s="21">
        <f t="shared" si="34"/>
        <v>7.2813936350882347E-2</v>
      </c>
    </row>
    <row r="560" spans="1:15" x14ac:dyDescent="0.35">
      <c r="A560" s="16" t="str">
        <v>Milton Hydro Distribution Inc.</v>
      </c>
      <c r="B560" s="18">
        <v>2015</v>
      </c>
      <c r="C560" s="20">
        <v>35865</v>
      </c>
      <c r="D560" s="20">
        <v>19858</v>
      </c>
      <c r="E560" s="20">
        <v>839339555</v>
      </c>
      <c r="F560" s="20">
        <v>166331</v>
      </c>
      <c r="G560" s="20">
        <v>135.26991781812001</v>
      </c>
      <c r="H560" s="20">
        <v>9832673</v>
      </c>
      <c r="J560" s="20">
        <f t="shared" si="35"/>
        <v>72689.280503746049</v>
      </c>
      <c r="K560" s="22" cm="1">
        <f t="array" ref="K560">IFERROR(EXP(LN(J560) - AVERAGE(IF(ISNUMBER(J:J), LN(J:J)))), "")</f>
        <v>1.4656560106521677</v>
      </c>
      <c r="L560" s="22">
        <f t="shared" si="32"/>
        <v>0.12396788941977555</v>
      </c>
      <c r="M560" s="22" cm="1">
        <f t="array" ref="M560">IFERROR(EXP(
 (IF(C560&gt;0,LN(C560),"") - AVERAGE(IF($C$2:$C$1000&gt;0,LN($C$2:$C$1000),"")))*Assumptions!B$2 +
 (IF(F560&gt;0,LN(F560),"") - AVERAGE(IF($F$2:$F$1000&gt;0,LN($F$2:$F$1000),"")))*Assumptions!B$3 +
 (IF(E560&gt;0,LN(E560),"") - AVERAGE(IF($E$2:$E$1000&gt;0,LN($E$2:$E$1000),"")))*Assumptions!B$4
), "")</f>
        <v>1.7182875553812675</v>
      </c>
      <c r="N560" s="22">
        <f t="shared" si="33"/>
        <v>2.8636798554527054E-2</v>
      </c>
      <c r="O560" s="22">
        <f t="shared" si="34"/>
        <v>-9.5331090865248491E-2</v>
      </c>
    </row>
    <row r="561" spans="1:15" x14ac:dyDescent="0.35">
      <c r="A561" s="15" t="str">
        <v>Milton Hydro Distribution Inc.</v>
      </c>
      <c r="B561" s="17">
        <v>2014</v>
      </c>
      <c r="C561" s="19">
        <v>35111</v>
      </c>
      <c r="D561" s="19">
        <v>17199</v>
      </c>
      <c r="E561" s="19">
        <v>827740169</v>
      </c>
      <c r="F561" s="19">
        <v>157634</v>
      </c>
      <c r="G561" s="19">
        <v>132.21134666853001</v>
      </c>
      <c r="H561" s="19">
        <v>8489860</v>
      </c>
      <c r="J561" s="19">
        <f t="shared" si="35"/>
        <v>64214.306970831451</v>
      </c>
      <c r="K561" s="21" cm="1">
        <f t="array" ref="K561">IFERROR(EXP(LN(J561) - AVERAGE(IF(ISNUMBER(J:J), LN(J:J)))), "")</f>
        <v>1.2947725487090511</v>
      </c>
      <c r="L561" s="21">
        <f t="shared" si="32"/>
        <v>-7.4276026251868243E-3</v>
      </c>
      <c r="M561" s="21" cm="1">
        <f t="array" ref="M561">IFERROR(EXP(
 (IF(C561&gt;0,LN(C561),"") - AVERAGE(IF($C$2:$C$1000&gt;0,LN($C$2:$C$1000),"")))*Assumptions!B$2 +
 (IF(F561&gt;0,LN(F561),"") - AVERAGE(IF($F$2:$F$1000&gt;0,LN($F$2:$F$1000),"")))*Assumptions!B$3 +
 (IF(E561&gt;0,LN(E561),"") - AVERAGE(IF($E$2:$E$1000&gt;0,LN($E$2:$E$1000),"")))*Assumptions!B$4
), "")</f>
        <v>1.6697791780751641</v>
      </c>
      <c r="N561" s="21">
        <f t="shared" si="33"/>
        <v>-1.9991037026749758E-3</v>
      </c>
      <c r="O561" s="21">
        <f t="shared" si="34"/>
        <v>5.4284989225118485E-3</v>
      </c>
    </row>
    <row r="562" spans="1:15" x14ac:dyDescent="0.35">
      <c r="A562" s="16" t="str">
        <v>Milton Hydro Distribution Inc.</v>
      </c>
      <c r="B562" s="18">
        <v>2013</v>
      </c>
      <c r="C562" s="20">
        <v>34073</v>
      </c>
      <c r="D562" s="20">
        <v>16171</v>
      </c>
      <c r="E562" s="20">
        <v>806076706</v>
      </c>
      <c r="F562" s="20">
        <v>173828</v>
      </c>
      <c r="G562" s="20">
        <v>129.56827912541999</v>
      </c>
      <c r="H562" s="20">
        <v>8382166</v>
      </c>
      <c r="J562" s="20">
        <f t="shared" si="35"/>
        <v>64693.041048158084</v>
      </c>
      <c r="K562" s="22" cm="1">
        <f t="array" ref="K562">IFERROR(EXP(LN(J562) - AVERAGE(IF(ISNUMBER(J:J), LN(J:J)))), "")</f>
        <v>1.3044254091181133</v>
      </c>
      <c r="L562" s="22" t="str">
        <f t="shared" si="32"/>
        <v/>
      </c>
      <c r="M562" s="22" cm="1">
        <f t="array" ref="M562">IFERROR(EXP(
 (IF(C562&gt;0,LN(C562),"") - AVERAGE(IF($C$2:$C$1000&gt;0,LN($C$2:$C$1000),"")))*Assumptions!B$2 +
 (IF(F562&gt;0,LN(F562),"") - AVERAGE(IF($F$2:$F$1000&gt;0,LN($F$2:$F$1000),"")))*Assumptions!B$3 +
 (IF(E562&gt;0,LN(E562),"") - AVERAGE(IF($E$2:$E$1000&gt;0,LN($E$2:$E$1000),"")))*Assumptions!B$4
), "")</f>
        <v>1.6731205786029852</v>
      </c>
      <c r="N562" s="22" t="str">
        <f t="shared" si="33"/>
        <v/>
      </c>
      <c r="O562" s="22" t="str">
        <f t="shared" si="34"/>
        <v/>
      </c>
    </row>
    <row r="563" spans="1:15" x14ac:dyDescent="0.35">
      <c r="A563" s="15" t="str">
        <v>Newmarket-Tay Power Distribution Ltd.</v>
      </c>
      <c r="B563" s="17">
        <v>2023</v>
      </c>
      <c r="C563" s="19">
        <v>45794</v>
      </c>
      <c r="D563" s="19">
        <v>41639</v>
      </c>
      <c r="E563" s="19">
        <v>814341250.85000002</v>
      </c>
      <c r="F563" s="19">
        <v>178021</v>
      </c>
      <c r="G563" s="19">
        <v>173.65137400416</v>
      </c>
      <c r="H563" s="19">
        <v>14099663.609999999</v>
      </c>
      <c r="J563" s="19">
        <f t="shared" si="35"/>
        <v>81195.232061119343</v>
      </c>
      <c r="K563" s="21" cm="1">
        <f t="array" ref="K563">IFERROR(EXP(LN(J563) - AVERAGE(IF(ISNUMBER(J:J), LN(J:J)))), "")</f>
        <v>1.6371640918985868</v>
      </c>
      <c r="L563" s="21">
        <f t="shared" si="32"/>
        <v>5.0025000504708816E-2</v>
      </c>
      <c r="M563" s="21" cm="1">
        <f t="array" ref="M563">IFERROR(EXP(
 (IF(C563&gt;0,LN(C563),"") - AVERAGE(IF($C$2:$C$1000&gt;0,LN($C$2:$C$1000),"")))*Assumptions!B$2 +
 (IF(F563&gt;0,LN(F563),"") - AVERAGE(IF($F$2:$F$1000&gt;0,LN($F$2:$F$1000),"")))*Assumptions!B$3 +
 (IF(E563&gt;0,LN(E563),"") - AVERAGE(IF($E$2:$E$1000&gt;0,LN($E$2:$E$1000),"")))*Assumptions!B$4
), "")</f>
        <v>2.0487677633907531</v>
      </c>
      <c r="N563" s="21">
        <f t="shared" si="33"/>
        <v>1.9331481675001094E-2</v>
      </c>
      <c r="O563" s="21">
        <f t="shared" si="34"/>
        <v>-3.0693518829707722E-2</v>
      </c>
    </row>
    <row r="564" spans="1:15" x14ac:dyDescent="0.35">
      <c r="A564" s="16" t="str">
        <v>Newmarket-Tay Power Distribution Ltd.</v>
      </c>
      <c r="B564" s="18">
        <v>2022</v>
      </c>
      <c r="C564" s="20">
        <v>44795</v>
      </c>
      <c r="D564" s="20">
        <v>40858</v>
      </c>
      <c r="E564" s="20">
        <v>831369726</v>
      </c>
      <c r="F564" s="20">
        <v>173351</v>
      </c>
      <c r="G564" s="20">
        <v>167.55267014950999</v>
      </c>
      <c r="H564" s="20">
        <v>12940656.189999999</v>
      </c>
      <c r="J564" s="20">
        <f t="shared" si="35"/>
        <v>77233.362968509187</v>
      </c>
      <c r="K564" s="22" cm="1">
        <f t="array" ref="K564">IFERROR(EXP(LN(J564) - AVERAGE(IF(ISNUMBER(J:J), LN(J:J)))), "")</f>
        <v>1.5572797236841882</v>
      </c>
      <c r="L564" s="22">
        <f t="shared" si="32"/>
        <v>7.4086359965560789E-2</v>
      </c>
      <c r="M564" s="22" cm="1">
        <f t="array" ref="M564">IFERROR(EXP(
 (IF(C564&gt;0,LN(C564),"") - AVERAGE(IF($C$2:$C$1000&gt;0,LN($C$2:$C$1000),"")))*Assumptions!B$2 +
 (IF(F564&gt;0,LN(F564),"") - AVERAGE(IF($F$2:$F$1000&gt;0,LN($F$2:$F$1000),"")))*Assumptions!B$3 +
 (IF(E564&gt;0,LN(E564),"") - AVERAGE(IF($E$2:$E$1000&gt;0,LN($E$2:$E$1000),"")))*Assumptions!B$4
), "")</f>
        <v>2.0095424105665574</v>
      </c>
      <c r="N564" s="22">
        <f t="shared" si="33"/>
        <v>1.2576591551152205E-3</v>
      </c>
      <c r="O564" s="22">
        <f t="shared" si="34"/>
        <v>-7.2828700810445568E-2</v>
      </c>
    </row>
    <row r="565" spans="1:15" x14ac:dyDescent="0.35">
      <c r="A565" s="15" t="str">
        <v>Newmarket-Tay Power Distribution Ltd.</v>
      </c>
      <c r="B565" s="17">
        <v>2021</v>
      </c>
      <c r="C565" s="19">
        <v>44519</v>
      </c>
      <c r="D565" s="19">
        <v>40289</v>
      </c>
      <c r="E565" s="19">
        <v>826907118</v>
      </c>
      <c r="F565" s="19">
        <v>175686</v>
      </c>
      <c r="G565" s="19">
        <v>161.16092433580999</v>
      </c>
      <c r="H565" s="19">
        <v>11558178.52</v>
      </c>
      <c r="J565" s="19">
        <f t="shared" si="35"/>
        <v>71718.244156482353</v>
      </c>
      <c r="K565" s="21" cm="1">
        <f t="array" ref="K565">IFERROR(EXP(LN(J565) - AVERAGE(IF(ISNUMBER(J:J), LN(J:J)))), "")</f>
        <v>1.4460767102509844</v>
      </c>
      <c r="L565" s="21">
        <f t="shared" si="32"/>
        <v>-6.0299013231968901E-2</v>
      </c>
      <c r="M565" s="21" cm="1">
        <f t="array" ref="M565">IFERROR(EXP(
 (IF(C565&gt;0,LN(C565),"") - AVERAGE(IF($C$2:$C$1000&gt;0,LN($C$2:$C$1000),"")))*Assumptions!B$2 +
 (IF(F565&gt;0,LN(F565),"") - AVERAGE(IF($F$2:$F$1000&gt;0,LN($F$2:$F$1000),"")))*Assumptions!B$3 +
 (IF(E565&gt;0,LN(E565),"") - AVERAGE(IF($E$2:$E$1000&gt;0,LN($E$2:$E$1000),"")))*Assumptions!B$4
), "")</f>
        <v>2.0070166797434763</v>
      </c>
      <c r="N565" s="21">
        <f t="shared" si="33"/>
        <v>-6.792583385124451E-3</v>
      </c>
      <c r="O565" s="21">
        <f t="shared" si="34"/>
        <v>5.350642984684445E-2</v>
      </c>
    </row>
    <row r="566" spans="1:15" x14ac:dyDescent="0.35">
      <c r="A566" s="16" t="str">
        <v>Newmarket-Tay Power Distribution Ltd.</v>
      </c>
      <c r="B566" s="18">
        <v>2020</v>
      </c>
      <c r="C566" s="20">
        <v>44187</v>
      </c>
      <c r="D566" s="20">
        <v>39825</v>
      </c>
      <c r="E566" s="20">
        <v>816369645.77999997</v>
      </c>
      <c r="F566" s="20">
        <v>185068</v>
      </c>
      <c r="G566" s="20">
        <v>155.87051309012</v>
      </c>
      <c r="H566" s="20">
        <v>11873565.220000001</v>
      </c>
      <c r="J566" s="20">
        <f t="shared" si="35"/>
        <v>76175.826874548336</v>
      </c>
      <c r="K566" s="22" cm="1">
        <f t="array" ref="K566">IFERROR(EXP(LN(J566) - AVERAGE(IF(ISNUMBER(J:J), LN(J:J)))), "")</f>
        <v>1.535956302653551</v>
      </c>
      <c r="L566" s="22">
        <f t="shared" si="32"/>
        <v>-9.3826030084118273E-2</v>
      </c>
      <c r="M566" s="22" cm="1">
        <f t="array" ref="M566">IFERROR(EXP(
 (IF(C566&gt;0,LN(C566),"") - AVERAGE(IF($C$2:$C$1000&gt;0,LN($C$2:$C$1000),"")))*Assumptions!B$2 +
 (IF(F566&gt;0,LN(F566),"") - AVERAGE(IF($F$2:$F$1000&gt;0,LN($F$2:$F$1000),"")))*Assumptions!B$3 +
 (IF(E566&gt;0,LN(E566),"") - AVERAGE(IF($E$2:$E$1000&gt;0,LN($E$2:$E$1000),"")))*Assumptions!B$4
), "")</f>
        <v>2.0206959139698424</v>
      </c>
      <c r="N566" s="22">
        <f t="shared" si="33"/>
        <v>3.0344035011254378E-2</v>
      </c>
      <c r="O566" s="22">
        <f t="shared" si="34"/>
        <v>0.12417006509537265</v>
      </c>
    </row>
    <row r="567" spans="1:15" x14ac:dyDescent="0.35">
      <c r="A567" s="15" t="str">
        <v>Newmarket-Tay Power Distribution Ltd.</v>
      </c>
      <c r="B567" s="17">
        <v>2019</v>
      </c>
      <c r="C567" s="19">
        <v>43931</v>
      </c>
      <c r="D567" s="19">
        <v>39322</v>
      </c>
      <c r="E567" s="19">
        <v>820306888</v>
      </c>
      <c r="F567" s="19">
        <v>166024</v>
      </c>
      <c r="G567" s="19">
        <v>147.61827567579999</v>
      </c>
      <c r="H567" s="19">
        <v>12351094.15</v>
      </c>
      <c r="J567" s="19">
        <f t="shared" si="35"/>
        <v>83669.139836896182</v>
      </c>
      <c r="K567" s="21" cm="1">
        <f t="array" ref="K567">IFERROR(EXP(LN(J567) - AVERAGE(IF(ISNUMBER(J:J), LN(J:J)))), "")</f>
        <v>1.6870462447585211</v>
      </c>
      <c r="L567" s="21">
        <f t="shared" si="32"/>
        <v>6.565668148506637E-2</v>
      </c>
      <c r="M567" s="21" cm="1">
        <f t="array" ref="M567">IFERROR(EXP(
 (IF(C567&gt;0,LN(C567),"") - AVERAGE(IF($C$2:$C$1000&gt;0,LN($C$2:$C$1000),"")))*Assumptions!B$2 +
 (IF(F567&gt;0,LN(F567),"") - AVERAGE(IF($F$2:$F$1000&gt;0,LN($F$2:$F$1000),"")))*Assumptions!B$3 +
 (IF(E567&gt;0,LN(E567),"") - AVERAGE(IF($E$2:$E$1000&gt;0,LN($E$2:$E$1000),"")))*Assumptions!B$4
), "")</f>
        <v>1.9603007962412637</v>
      </c>
      <c r="N567" s="21">
        <f t="shared" si="33"/>
        <v>-1.9502281140418853E-2</v>
      </c>
      <c r="O567" s="21">
        <f t="shared" si="34"/>
        <v>-8.5158962625485224E-2</v>
      </c>
    </row>
    <row r="568" spans="1:15" x14ac:dyDescent="0.35">
      <c r="A568" s="16" t="str">
        <v>Newmarket-Tay Power Distribution Ltd.</v>
      </c>
      <c r="B568" s="18">
        <v>2018</v>
      </c>
      <c r="C568" s="20">
        <v>43524</v>
      </c>
      <c r="D568" s="20">
        <v>38647</v>
      </c>
      <c r="E568" s="20">
        <v>841191226</v>
      </c>
      <c r="F568" s="20">
        <v>182453</v>
      </c>
      <c r="G568" s="20">
        <v>143.99063035299</v>
      </c>
      <c r="H568" s="20">
        <v>11281976.810000001</v>
      </c>
      <c r="J568" s="20">
        <f t="shared" si="35"/>
        <v>78352.159319967366</v>
      </c>
      <c r="K568" s="22" cm="1">
        <f t="array" ref="K568">IFERROR(EXP(LN(J568) - AVERAGE(IF(ISNUMBER(J:J), LN(J:J)))), "")</f>
        <v>1.5798383538679839</v>
      </c>
      <c r="L568" s="22">
        <f t="shared" si="32"/>
        <v>0.18331425921912547</v>
      </c>
      <c r="M568" s="22" cm="1">
        <f t="array" ref="M568">IFERROR(EXP(
 (IF(C568&gt;0,LN(C568),"") - AVERAGE(IF($C$2:$C$1000&gt;0,LN($C$2:$C$1000),"")))*Assumptions!B$2 +
 (IF(F568&gt;0,LN(F568),"") - AVERAGE(IF($F$2:$F$1000&gt;0,LN($F$2:$F$1000),"")))*Assumptions!B$3 +
 (IF(E568&gt;0,LN(E568),"") - AVERAGE(IF($E$2:$E$1000&gt;0,LN($E$2:$E$1000),"")))*Assumptions!B$4
), "")</f>
        <v>1.9989063581581776</v>
      </c>
      <c r="N568" s="22">
        <f t="shared" si="33"/>
        <v>0.23675608228665762</v>
      </c>
      <c r="O568" s="22">
        <f t="shared" si="34"/>
        <v>5.3441823067532146E-2</v>
      </c>
    </row>
    <row r="569" spans="1:15" x14ac:dyDescent="0.35">
      <c r="A569" s="15" t="str">
        <v>Newmarket-Tay Power Distribution Ltd.</v>
      </c>
      <c r="B569" s="17">
        <v>2017</v>
      </c>
      <c r="C569" s="19">
        <v>35712</v>
      </c>
      <c r="D569" s="19">
        <v>31193</v>
      </c>
      <c r="E569" s="19">
        <v>623700500</v>
      </c>
      <c r="F569" s="19">
        <v>132749</v>
      </c>
      <c r="G569" s="19">
        <v>140.4424443412</v>
      </c>
      <c r="H569" s="19">
        <v>9160875.4399999995</v>
      </c>
      <c r="J569" s="19">
        <f t="shared" si="35"/>
        <v>65228.68127917208</v>
      </c>
      <c r="K569" s="21" cm="1">
        <f t="array" ref="K569">IFERROR(EXP(LN(J569) - AVERAGE(IF(ISNUMBER(J:J), LN(J:J)))), "")</f>
        <v>1.315225685564547</v>
      </c>
      <c r="L569" s="21">
        <f t="shared" si="32"/>
        <v>0.15727083805883696</v>
      </c>
      <c r="M569" s="21" cm="1">
        <f t="array" ref="M569">IFERROR(EXP(
 (IF(C569&gt;0,LN(C569),"") - AVERAGE(IF($C$2:$C$1000&gt;0,LN($C$2:$C$1000),"")))*Assumptions!B$2 +
 (IF(F569&gt;0,LN(F569),"") - AVERAGE(IF($F$2:$F$1000&gt;0,LN($F$2:$F$1000),"")))*Assumptions!B$3 +
 (IF(E569&gt;0,LN(E569),"") - AVERAGE(IF($E$2:$E$1000&gt;0,LN($E$2:$E$1000),"")))*Assumptions!B$4
), "")</f>
        <v>1.5775044365010797</v>
      </c>
      <c r="N569" s="21">
        <f t="shared" si="33"/>
        <v>-1.5854799174640943E-2</v>
      </c>
      <c r="O569" s="21">
        <f t="shared" si="34"/>
        <v>-0.1731256372334779</v>
      </c>
    </row>
    <row r="570" spans="1:15" x14ac:dyDescent="0.35">
      <c r="A570" s="16" t="str">
        <v>Newmarket-Tay Power Distribution Ltd.</v>
      </c>
      <c r="B570" s="18">
        <v>2016</v>
      </c>
      <c r="C570" s="20">
        <v>35465</v>
      </c>
      <c r="D570" s="20">
        <v>30684</v>
      </c>
      <c r="E570" s="20">
        <v>630632295.42999995</v>
      </c>
      <c r="F570" s="20">
        <v>143582</v>
      </c>
      <c r="G570" s="20">
        <v>138.01066621755001</v>
      </c>
      <c r="H570" s="20">
        <v>7692179.21</v>
      </c>
      <c r="J570" s="20">
        <f t="shared" si="35"/>
        <v>55736.121133381144</v>
      </c>
      <c r="K570" s="22" cm="1">
        <f t="array" ref="K570">IFERROR(EXP(LN(J570) - AVERAGE(IF(ISNUMBER(J:J), LN(J:J)))), "")</f>
        <v>1.123824316095239</v>
      </c>
      <c r="L570" s="22">
        <f t="shared" si="32"/>
        <v>6.0705910091424967E-2</v>
      </c>
      <c r="M570" s="22" cm="1">
        <f t="array" ref="M570">IFERROR(EXP(
 (IF(C570&gt;0,LN(C570),"") - AVERAGE(IF($C$2:$C$1000&gt;0,LN($C$2:$C$1000),"")))*Assumptions!B$2 +
 (IF(F570&gt;0,LN(F570),"") - AVERAGE(IF($F$2:$F$1000&gt;0,LN($F$2:$F$1000),"")))*Assumptions!B$3 +
 (IF(E570&gt;0,LN(E570),"") - AVERAGE(IF($E$2:$E$1000&gt;0,LN($E$2:$E$1000),"")))*Assumptions!B$4
), "")</f>
        <v>1.6027147768796468</v>
      </c>
      <c r="N570" s="22">
        <f t="shared" si="33"/>
        <v>1.071360599780985E-2</v>
      </c>
      <c r="O570" s="22">
        <f t="shared" si="34"/>
        <v>-4.9992304093615117E-2</v>
      </c>
    </row>
    <row r="571" spans="1:15" x14ac:dyDescent="0.35">
      <c r="A571" s="15" t="str">
        <v>Newmarket-Tay Power Distribution Ltd.</v>
      </c>
      <c r="B571" s="17">
        <v>2015</v>
      </c>
      <c r="C571" s="19">
        <v>35171</v>
      </c>
      <c r="D571" s="19">
        <v>30166</v>
      </c>
      <c r="E571" s="19">
        <v>647253228</v>
      </c>
      <c r="F571" s="19">
        <v>139280</v>
      </c>
      <c r="G571" s="19">
        <v>136.46033057368001</v>
      </c>
      <c r="H571" s="19">
        <v>7157789.4400000004</v>
      </c>
      <c r="J571" s="19">
        <f t="shared" si="35"/>
        <v>52453.261764123046</v>
      </c>
      <c r="K571" s="21" cm="1">
        <f t="array" ref="K571">IFERROR(EXP(LN(J571) - AVERAGE(IF(ISNUMBER(J:J), LN(J:J)))), "")</f>
        <v>1.0576310268876095</v>
      </c>
      <c r="L571" s="21">
        <f t="shared" si="32"/>
        <v>-0.11221702388953149</v>
      </c>
      <c r="M571" s="21" cm="1">
        <f t="array" ref="M571">IFERROR(EXP(
 (IF(C571&gt;0,LN(C571),"") - AVERAGE(IF($C$2:$C$1000&gt;0,LN($C$2:$C$1000),"")))*Assumptions!B$2 +
 (IF(F571&gt;0,LN(F571),"") - AVERAGE(IF($F$2:$F$1000&gt;0,LN($F$2:$F$1000),"")))*Assumptions!B$3 +
 (IF(E571&gt;0,LN(E571),"") - AVERAGE(IF($E$2:$E$1000&gt;0,LN($E$2:$E$1000),"")))*Assumptions!B$4
), "")</f>
        <v>1.5856355755145568</v>
      </c>
      <c r="N571" s="21">
        <f t="shared" si="33"/>
        <v>1.6833167525084292E-2</v>
      </c>
      <c r="O571" s="21">
        <f t="shared" si="34"/>
        <v>0.12905019141461577</v>
      </c>
    </row>
    <row r="572" spans="1:15" x14ac:dyDescent="0.35">
      <c r="A572" s="15" t="str">
        <v>Newmarket-Tay Power Distribution Ltd.</v>
      </c>
      <c r="B572" s="17">
        <v>2014</v>
      </c>
      <c r="C572" s="19">
        <v>34871</v>
      </c>
      <c r="D572" s="19">
        <v>29594</v>
      </c>
      <c r="E572" s="19">
        <v>649968375</v>
      </c>
      <c r="F572" s="19">
        <v>132948</v>
      </c>
      <c r="G572" s="19">
        <v>133.37484315054999</v>
      </c>
      <c r="H572" s="19">
        <v>7826753.4900000002</v>
      </c>
      <c r="J572" s="19">
        <f t="shared" si="35"/>
        <v>58682.38196288162</v>
      </c>
      <c r="K572" s="21" cm="1">
        <f t="array" ref="K572">IFERROR(EXP(LN(J572) - AVERAGE(IF(ISNUMBER(J:J), LN(J:J)))), "")</f>
        <v>1.1832306668498564</v>
      </c>
      <c r="L572" s="21">
        <f t="shared" si="32"/>
        <v>5.5606314806018561E-2</v>
      </c>
      <c r="M572" s="21" cm="1">
        <f t="array" ref="M572">IFERROR(EXP(
 (IF(C572&gt;0,LN(C572),"") - AVERAGE(IF($C$2:$C$1000&gt;0,LN($C$2:$C$1000),"")))*Assumptions!B$2 +
 (IF(F572&gt;0,LN(F572),"") - AVERAGE(IF($F$2:$F$1000&gt;0,LN($F$2:$F$1000),"")))*Assumptions!B$3 +
 (IF(E572&gt;0,LN(E572),"") - AVERAGE(IF($E$2:$E$1000&gt;0,LN($E$2:$E$1000),"")))*Assumptions!B$4
), "")</f>
        <v>1.5591677003088191</v>
      </c>
      <c r="N572" s="21">
        <f t="shared" si="33"/>
        <v>-3.0181146501521983E-2</v>
      </c>
      <c r="O572" s="21">
        <f t="shared" si="34"/>
        <v>-8.5787461307540544E-2</v>
      </c>
    </row>
    <row r="573" spans="1:15" x14ac:dyDescent="0.35">
      <c r="A573" s="16" t="str">
        <v>Newmarket-Tay Power Distribution Ltd.</v>
      </c>
      <c r="B573" s="18">
        <v>2013</v>
      </c>
      <c r="C573" s="20">
        <v>34626</v>
      </c>
      <c r="D573" s="20">
        <v>28235</v>
      </c>
      <c r="E573" s="20">
        <v>653433902</v>
      </c>
      <c r="F573" s="20">
        <v>152711</v>
      </c>
      <c r="G573" s="20">
        <v>130.70851588075001</v>
      </c>
      <c r="H573" s="20">
        <v>7255412.3799999999</v>
      </c>
      <c r="J573" s="20">
        <f t="shared" si="35"/>
        <v>55508.337242688671</v>
      </c>
      <c r="K573" s="22" cm="1">
        <f t="array" ref="K573">IFERROR(EXP(LN(J573) - AVERAGE(IF(ISNUMBER(J:J), LN(J:J)))), "")</f>
        <v>1.1192314404166028</v>
      </c>
      <c r="L573" s="22" t="str">
        <f t="shared" si="32"/>
        <v/>
      </c>
      <c r="M573" s="22" cm="1">
        <f t="array" ref="M573">IFERROR(EXP(
 (IF(C573&gt;0,LN(C573),"") - AVERAGE(IF($C$2:$C$1000&gt;0,LN($C$2:$C$1000),"")))*Assumptions!B$2 +
 (IF(F573&gt;0,LN(F573),"") - AVERAGE(IF($F$2:$F$1000&gt;0,LN($F$2:$F$1000),"")))*Assumptions!B$3 +
 (IF(E573&gt;0,LN(E573),"") - AVERAGE(IF($E$2:$E$1000&gt;0,LN($E$2:$E$1000),"")))*Assumptions!B$4
), "")</f>
        <v>1.6069424916240478</v>
      </c>
      <c r="N573" s="22" t="str">
        <f t="shared" si="33"/>
        <v/>
      </c>
      <c r="O573" s="22" t="str">
        <f t="shared" si="34"/>
        <v/>
      </c>
    </row>
    <row r="574" spans="1:15" x14ac:dyDescent="0.35">
      <c r="A574" s="15" t="str">
        <v>Niagara Peninsula Energy Inc.</v>
      </c>
      <c r="B574" s="17">
        <v>2023</v>
      </c>
      <c r="C574" s="19">
        <v>59012</v>
      </c>
      <c r="D574" s="19">
        <v>51213</v>
      </c>
      <c r="E574" s="19">
        <v>1240642700.4200001</v>
      </c>
      <c r="F574" s="19">
        <v>251889</v>
      </c>
      <c r="G574" s="19">
        <v>151.10014583784999</v>
      </c>
      <c r="H574" s="19">
        <v>19942691.899999999</v>
      </c>
      <c r="J574" s="19">
        <f t="shared" si="35"/>
        <v>131983.27367202603</v>
      </c>
      <c r="K574" s="21" cm="1">
        <f t="array" ref="K574">IFERROR(EXP(LN(J574) - AVERAGE(IF(ISNUMBER(J:J), LN(J:J)))), "")</f>
        <v>2.6612187797482156</v>
      </c>
      <c r="L574" s="21">
        <f t="shared" si="32"/>
        <v>1.0132331313911891E-2</v>
      </c>
      <c r="M574" s="21" cm="1">
        <f t="array" ref="M574">IFERROR(EXP(
 (IF(C574&gt;0,LN(C574),"") - AVERAGE(IF($C$2:$C$1000&gt;0,LN($C$2:$C$1000),"")))*Assumptions!B$2 +
 (IF(F574&gt;0,LN(F574),"") - AVERAGE(IF($F$2:$F$1000&gt;0,LN($F$2:$F$1000),"")))*Assumptions!B$3 +
 (IF(E574&gt;0,LN(E574),"") - AVERAGE(IF($E$2:$E$1000&gt;0,LN($E$2:$E$1000),"")))*Assumptions!B$4
), "")</f>
        <v>2.7430807650624209</v>
      </c>
      <c r="N574" s="21">
        <f t="shared" si="33"/>
        <v>1.092417929913625E-2</v>
      </c>
      <c r="O574" s="21">
        <f t="shared" si="34"/>
        <v>7.9184798522435873E-4</v>
      </c>
    </row>
    <row r="575" spans="1:15" x14ac:dyDescent="0.35">
      <c r="A575" s="16" t="str">
        <v>Niagara Peninsula Energy Inc.</v>
      </c>
      <c r="B575" s="18">
        <v>2022</v>
      </c>
      <c r="C575" s="20">
        <v>58226</v>
      </c>
      <c r="D575" s="20">
        <v>50986</v>
      </c>
      <c r="E575" s="20">
        <v>1234789719</v>
      </c>
      <c r="F575" s="20">
        <v>250247</v>
      </c>
      <c r="G575" s="20">
        <v>145.79344989521999</v>
      </c>
      <c r="H575" s="20">
        <v>19048311.890000001</v>
      </c>
      <c r="J575" s="20">
        <f t="shared" si="35"/>
        <v>130652.72756553737</v>
      </c>
      <c r="K575" s="22" cm="1">
        <f t="array" ref="K575">IFERROR(EXP(LN(J575) - AVERAGE(IF(ISNUMBER(J:J), LN(J:J)))), "")</f>
        <v>2.6343905750265506</v>
      </c>
      <c r="L575" s="22">
        <f t="shared" si="32"/>
        <v>2.2605411810852627E-2</v>
      </c>
      <c r="M575" s="22" cm="1">
        <f t="array" ref="M575">IFERROR(EXP(
 (IF(C575&gt;0,LN(C575),"") - AVERAGE(IF($C$2:$C$1000&gt;0,LN($C$2:$C$1000),"")))*Assumptions!B$2 +
 (IF(F575&gt;0,LN(F575),"") - AVERAGE(IF($F$2:$F$1000&gt;0,LN($F$2:$F$1000),"")))*Assumptions!B$3 +
 (IF(E575&gt;0,LN(E575),"") - AVERAGE(IF($E$2:$E$1000&gt;0,LN($E$2:$E$1000),"")))*Assumptions!B$4
), "")</f>
        <v>2.7132779410322971</v>
      </c>
      <c r="N575" s="22">
        <f t="shared" si="33"/>
        <v>2.8091070897181547E-3</v>
      </c>
      <c r="O575" s="22">
        <f t="shared" si="34"/>
        <v>-1.9796304721134472E-2</v>
      </c>
    </row>
    <row r="576" spans="1:15" x14ac:dyDescent="0.35">
      <c r="A576" s="15" t="str">
        <v>Niagara Peninsula Energy Inc.</v>
      </c>
      <c r="B576" s="17">
        <v>2021</v>
      </c>
      <c r="C576" s="19">
        <v>57769</v>
      </c>
      <c r="D576" s="19">
        <v>51162</v>
      </c>
      <c r="E576" s="19">
        <v>1168586778</v>
      </c>
      <c r="F576" s="19">
        <v>257792</v>
      </c>
      <c r="G576" s="19">
        <v>140.23176787486</v>
      </c>
      <c r="H576" s="19">
        <v>17912140.379999999</v>
      </c>
      <c r="J576" s="19">
        <f t="shared" si="35"/>
        <v>127732.40080653074</v>
      </c>
      <c r="K576" s="21" cm="1">
        <f t="array" ref="K576">IFERROR(EXP(LN(J576) - AVERAGE(IF(ISNUMBER(J:J), LN(J:J)))), "")</f>
        <v>2.5755071408015295</v>
      </c>
      <c r="L576" s="21">
        <f t="shared" si="32"/>
        <v>-5.3638321157931768E-2</v>
      </c>
      <c r="M576" s="21" cm="1">
        <f t="array" ref="M576">IFERROR(EXP(
 (IF(C576&gt;0,LN(C576),"") - AVERAGE(IF($C$2:$C$1000&gt;0,LN($C$2:$C$1000),"")))*Assumptions!B$2 +
 (IF(F576&gt;0,LN(F576),"") - AVERAGE(IF($F$2:$F$1000&gt;0,LN($F$2:$F$1000),"")))*Assumptions!B$3 +
 (IF(E576&gt;0,LN(E576),"") - AVERAGE(IF($E$2:$E$1000&gt;0,LN($E$2:$E$1000),"")))*Assumptions!B$4
), "")</f>
        <v>2.7056667480648757</v>
      </c>
      <c r="N576" s="21">
        <f t="shared" si="33"/>
        <v>1.6721768194266295E-2</v>
      </c>
      <c r="O576" s="21">
        <f t="shared" si="34"/>
        <v>7.0360089352198063E-2</v>
      </c>
    </row>
    <row r="577" spans="1:15" x14ac:dyDescent="0.35">
      <c r="A577" s="16" t="str">
        <v>Niagara Peninsula Energy Inc.</v>
      </c>
      <c r="B577" s="18">
        <v>2020</v>
      </c>
      <c r="C577" s="20">
        <v>56973</v>
      </c>
      <c r="D577" s="20">
        <v>51048</v>
      </c>
      <c r="E577" s="20">
        <v>1142723830</v>
      </c>
      <c r="F577" s="20">
        <v>252115</v>
      </c>
      <c r="G577" s="20">
        <v>135.62839565652999</v>
      </c>
      <c r="H577" s="20">
        <v>18278751.41</v>
      </c>
      <c r="J577" s="20">
        <f t="shared" si="35"/>
        <v>134770.82967411735</v>
      </c>
      <c r="K577" s="22" cm="1">
        <f t="array" ref="K577">IFERROR(EXP(LN(J577) - AVERAGE(IF(ISNUMBER(J:J), LN(J:J)))), "")</f>
        <v>2.717425116929999</v>
      </c>
      <c r="L577" s="22">
        <f t="shared" si="32"/>
        <v>-5.8218218930409904E-2</v>
      </c>
      <c r="M577" s="22" cm="1">
        <f t="array" ref="M577">IFERROR(EXP(
 (IF(C577&gt;0,LN(C577),"") - AVERAGE(IF($C$2:$C$1000&gt;0,LN($C$2:$C$1000),"")))*Assumptions!B$2 +
 (IF(F577&gt;0,LN(F577),"") - AVERAGE(IF($F$2:$F$1000&gt;0,LN($F$2:$F$1000),"")))*Assumptions!B$3 +
 (IF(E577&gt;0,LN(E577),"") - AVERAGE(IF($E$2:$E$1000&gt;0,LN($E$2:$E$1000),"")))*Assumptions!B$4
), "")</f>
        <v>2.6607993921256243</v>
      </c>
      <c r="N577" s="22">
        <f t="shared" si="33"/>
        <v>6.8889895109998101E-3</v>
      </c>
      <c r="O577" s="22">
        <f t="shared" si="34"/>
        <v>6.5107208441409714E-2</v>
      </c>
    </row>
    <row r="578" spans="1:15" x14ac:dyDescent="0.35">
      <c r="A578" s="15" t="str">
        <v>Niagara Peninsula Energy Inc.</v>
      </c>
      <c r="B578" s="17">
        <v>2019</v>
      </c>
      <c r="C578" s="19">
        <v>56067</v>
      </c>
      <c r="D578" s="19">
        <v>50403</v>
      </c>
      <c r="E578" s="19">
        <v>1203861657</v>
      </c>
      <c r="F578" s="19">
        <v>251133</v>
      </c>
      <c r="G578" s="19">
        <v>128.44783469672001</v>
      </c>
      <c r="H578" s="19">
        <v>18348752.420000002</v>
      </c>
      <c r="J578" s="19">
        <f t="shared" si="35"/>
        <v>142849.83832793677</v>
      </c>
      <c r="K578" s="21" cm="1">
        <f t="array" ref="K578">IFERROR(EXP(LN(J578) - AVERAGE(IF(ISNUMBER(J:J), LN(J:J)))), "")</f>
        <v>2.8803246189132508</v>
      </c>
      <c r="L578" s="21">
        <f t="shared" ref="L578:L641" si="36">IFERROR(IF(A579=A578, LN(K578) - LN(K579), NA()), "")</f>
        <v>3.2418628178694675E-2</v>
      </c>
      <c r="M578" s="21" cm="1">
        <f t="array" ref="M578">IFERROR(EXP(
 (IF(C578&gt;0,LN(C578),"") - AVERAGE(IF($C$2:$C$1000&gt;0,LN($C$2:$C$1000),"")))*Assumptions!B$2 +
 (IF(F578&gt;0,LN(F578),"") - AVERAGE(IF($F$2:$F$1000&gt;0,LN($F$2:$F$1000),"")))*Assumptions!B$3 +
 (IF(E578&gt;0,LN(E578),"") - AVERAGE(IF($E$2:$E$1000&gt;0,LN($E$2:$E$1000),"")))*Assumptions!B$4
), "")</f>
        <v>2.642532166628861</v>
      </c>
      <c r="N578" s="21">
        <f t="shared" ref="N578:N641" si="37">IFERROR(IF(A579=A578, LN(M578) - LN(M579), ""), "")</f>
        <v>1.2995546919862822E-3</v>
      </c>
      <c r="O578" s="21">
        <f t="shared" ref="O578:O641" si="38">IFERROR(N578-L578, "")</f>
        <v>-3.1119073486708393E-2</v>
      </c>
    </row>
    <row r="579" spans="1:15" x14ac:dyDescent="0.35">
      <c r="A579" s="16" t="str">
        <v>Niagara Peninsula Energy Inc.</v>
      </c>
      <c r="B579" s="18">
        <v>2018</v>
      </c>
      <c r="C579" s="20">
        <v>55593</v>
      </c>
      <c r="D579" s="20">
        <v>50255</v>
      </c>
      <c r="E579" s="20">
        <v>1217476816</v>
      </c>
      <c r="F579" s="20">
        <v>254506</v>
      </c>
      <c r="G579" s="20">
        <v>125.29129337669001</v>
      </c>
      <c r="H579" s="20">
        <v>17326921.760000002</v>
      </c>
      <c r="J579" s="20">
        <f t="shared" ref="J579:J642" si="39">IFERROR(IF(H579/G579 = 0, "", H579/G579), "")</f>
        <v>138293.10316006053</v>
      </c>
      <c r="K579" s="22" cm="1">
        <f t="array" ref="K579">IFERROR(EXP(LN(J579) - AVERAGE(IF(ISNUMBER(J:J), LN(J:J)))), "")</f>
        <v>2.7884457855905929</v>
      </c>
      <c r="L579" s="22">
        <f t="shared" si="36"/>
        <v>-4.1871378102994683E-2</v>
      </c>
      <c r="M579" s="22" cm="1">
        <f t="array" ref="M579">IFERROR(EXP(
 (IF(C579&gt;0,LN(C579),"") - AVERAGE(IF($C$2:$C$1000&gt;0,LN($C$2:$C$1000),"")))*Assumptions!B$2 +
 (IF(F579&gt;0,LN(F579),"") - AVERAGE(IF($F$2:$F$1000&gt;0,LN($F$2:$F$1000),"")))*Assumptions!B$3 +
 (IF(E579&gt;0,LN(E579),"") - AVERAGE(IF($E$2:$E$1000&gt;0,LN($E$2:$E$1000),"")))*Assumptions!B$4
), "")</f>
        <v>2.6391002819968743</v>
      </c>
      <c r="N579" s="22">
        <f t="shared" si="37"/>
        <v>3.2197332021394298E-2</v>
      </c>
      <c r="O579" s="22">
        <f t="shared" si="38"/>
        <v>7.4068710124388981E-2</v>
      </c>
    </row>
    <row r="580" spans="1:15" x14ac:dyDescent="0.35">
      <c r="A580" s="15" t="str">
        <v>Niagara Peninsula Energy Inc.</v>
      </c>
      <c r="B580" s="17">
        <v>2017</v>
      </c>
      <c r="C580" s="19">
        <v>54919</v>
      </c>
      <c r="D580" s="19">
        <v>50195</v>
      </c>
      <c r="E580" s="19">
        <v>1161567037.3299999</v>
      </c>
      <c r="F580" s="19">
        <v>234890</v>
      </c>
      <c r="G580" s="19">
        <v>122.20389238769</v>
      </c>
      <c r="H580" s="19">
        <v>17622603.48</v>
      </c>
      <c r="J580" s="19">
        <f t="shared" si="39"/>
        <v>144206.56442016229</v>
      </c>
      <c r="K580" s="21" cm="1">
        <f t="array" ref="K580">IFERROR(EXP(LN(J580) - AVERAGE(IF(ISNUMBER(J:J), LN(J:J)))), "")</f>
        <v>2.9076806986281474</v>
      </c>
      <c r="L580" s="21">
        <f t="shared" si="36"/>
        <v>5.3034948421867512E-2</v>
      </c>
      <c r="M580" s="21" cm="1">
        <f t="array" ref="M580">IFERROR(EXP(
 (IF(C580&gt;0,LN(C580),"") - AVERAGE(IF($C$2:$C$1000&gt;0,LN($C$2:$C$1000),"")))*Assumptions!B$2 +
 (IF(F580&gt;0,LN(F580),"") - AVERAGE(IF($F$2:$F$1000&gt;0,LN($F$2:$F$1000),"")))*Assumptions!B$3 +
 (IF(E580&gt;0,LN(E580),"") - AVERAGE(IF($E$2:$E$1000&gt;0,LN($E$2:$E$1000),"")))*Assumptions!B$4
), "")</f>
        <v>2.5554816657598916</v>
      </c>
      <c r="N580" s="21">
        <f t="shared" si="37"/>
        <v>-1.4360647385091241E-2</v>
      </c>
      <c r="O580" s="21">
        <f t="shared" si="38"/>
        <v>-6.7395595806958752E-2</v>
      </c>
    </row>
    <row r="581" spans="1:15" x14ac:dyDescent="0.35">
      <c r="A581" s="16" t="str">
        <v>Niagara Peninsula Energy Inc.</v>
      </c>
      <c r="B581" s="18">
        <v>2016</v>
      </c>
      <c r="C581" s="20">
        <v>53617</v>
      </c>
      <c r="D581" s="20">
        <v>48493</v>
      </c>
      <c r="E581" s="20">
        <v>1209457472</v>
      </c>
      <c r="F581" s="20">
        <v>261493</v>
      </c>
      <c r="G581" s="20">
        <v>120.08791702476999</v>
      </c>
      <c r="H581" s="20">
        <v>16422964.6</v>
      </c>
      <c r="J581" s="20">
        <f t="shared" si="39"/>
        <v>136757.84381048518</v>
      </c>
      <c r="K581" s="22" cm="1">
        <f t="array" ref="K581">IFERROR(EXP(LN(J581) - AVERAGE(IF(ISNUMBER(J:J), LN(J:J)))), "")</f>
        <v>2.7574898856556724</v>
      </c>
      <c r="L581" s="22">
        <f t="shared" si="36"/>
        <v>5.46034230499437E-3</v>
      </c>
      <c r="M581" s="22" cm="1">
        <f t="array" ref="M581">IFERROR(EXP(
 (IF(C581&gt;0,LN(C581),"") - AVERAGE(IF($C$2:$C$1000&gt;0,LN($C$2:$C$1000),"")))*Assumptions!B$2 +
 (IF(F581&gt;0,LN(F581),"") - AVERAGE(IF($F$2:$F$1000&gt;0,LN($F$2:$F$1000),"")))*Assumptions!B$3 +
 (IF(E581&gt;0,LN(E581),"") - AVERAGE(IF($E$2:$E$1000&gt;0,LN($E$2:$E$1000),"")))*Assumptions!B$4
), "")</f>
        <v>2.5924448089591294</v>
      </c>
      <c r="N581" s="22">
        <f t="shared" si="37"/>
        <v>2.7711402218921877E-2</v>
      </c>
      <c r="O581" s="22">
        <f t="shared" si="38"/>
        <v>2.2251059913927507E-2</v>
      </c>
    </row>
    <row r="582" spans="1:15" x14ac:dyDescent="0.35">
      <c r="A582" s="15" t="str">
        <v>Niagara Peninsula Energy Inc.</v>
      </c>
      <c r="B582" s="17">
        <v>2015</v>
      </c>
      <c r="C582" s="19">
        <v>52770</v>
      </c>
      <c r="D582" s="19">
        <v>48671</v>
      </c>
      <c r="E582" s="19">
        <v>1194252686</v>
      </c>
      <c r="F582" s="19">
        <v>245124</v>
      </c>
      <c r="G582" s="19">
        <v>118.73891565216999</v>
      </c>
      <c r="H582" s="19">
        <v>16150052.07</v>
      </c>
      <c r="J582" s="19">
        <f t="shared" si="39"/>
        <v>136013.13420538089</v>
      </c>
      <c r="K582" s="21" cm="1">
        <f t="array" ref="K582">IFERROR(EXP(LN(J582) - AVERAGE(IF(ISNUMBER(J:J), LN(J:J)))), "")</f>
        <v>2.7424740800052758</v>
      </c>
      <c r="L582" s="21">
        <f t="shared" si="36"/>
        <v>-4.0432526196957141E-2</v>
      </c>
      <c r="M582" s="21" cm="1">
        <f t="array" ref="M582">IFERROR(EXP(
 (IF(C582&gt;0,LN(C582),"") - AVERAGE(IF($C$2:$C$1000&gt;0,LN($C$2:$C$1000),"")))*Assumptions!B$2 +
 (IF(F582&gt;0,LN(F582),"") - AVERAGE(IF($F$2:$F$1000&gt;0,LN($F$2:$F$1000),"")))*Assumptions!B$3 +
 (IF(E582&gt;0,LN(E582),"") - AVERAGE(IF($E$2:$E$1000&gt;0,LN($E$2:$E$1000),"")))*Assumptions!B$4
), "")</f>
        <v>2.5215907943142821</v>
      </c>
      <c r="N582" s="21">
        <f t="shared" si="37"/>
        <v>3.2266017651486401E-2</v>
      </c>
      <c r="O582" s="21">
        <f t="shared" si="38"/>
        <v>7.2698543848443542E-2</v>
      </c>
    </row>
    <row r="583" spans="1:15" x14ac:dyDescent="0.35">
      <c r="A583" s="16" t="str">
        <v>Niagara Peninsula Energy Inc.</v>
      </c>
      <c r="B583" s="18">
        <v>2014</v>
      </c>
      <c r="C583" s="20">
        <v>51824</v>
      </c>
      <c r="D583" s="20">
        <v>49729</v>
      </c>
      <c r="E583" s="20">
        <v>1185857948.6400001</v>
      </c>
      <c r="F583" s="20">
        <v>226446</v>
      </c>
      <c r="G583" s="20">
        <v>116.05412491964999</v>
      </c>
      <c r="H583" s="20">
        <v>16436186.199999999</v>
      </c>
      <c r="J583" s="20">
        <f t="shared" si="39"/>
        <v>141625.17886701212</v>
      </c>
      <c r="K583" s="22" cm="1">
        <f t="array" ref="K583">IFERROR(EXP(LN(J583) - AVERAGE(IF(ISNUMBER(J:J), LN(J:J)))), "")</f>
        <v>2.8556314387432571</v>
      </c>
      <c r="L583" s="22">
        <f t="shared" si="36"/>
        <v>0.17062365110234612</v>
      </c>
      <c r="M583" s="22" cm="1">
        <f t="array" ref="M583">IFERROR(EXP(
 (IF(C583&gt;0,LN(C583),"") - AVERAGE(IF($C$2:$C$1000&gt;0,LN($C$2:$C$1000),"")))*Assumptions!B$2 +
 (IF(F583&gt;0,LN(F583),"") - AVERAGE(IF($F$2:$F$1000&gt;0,LN($F$2:$F$1000),"")))*Assumptions!B$3 +
 (IF(E583&gt;0,LN(E583),"") - AVERAGE(IF($E$2:$E$1000&gt;0,LN($E$2:$E$1000),"")))*Assumptions!B$4
), "")</f>
        <v>2.441527705741882</v>
      </c>
      <c r="N583" s="22">
        <f t="shared" si="37"/>
        <v>-3.4969460332764823E-2</v>
      </c>
      <c r="O583" s="22">
        <f t="shared" si="38"/>
        <v>-0.20559311143511094</v>
      </c>
    </row>
    <row r="584" spans="1:15" x14ac:dyDescent="0.35">
      <c r="A584" s="15" t="str">
        <v>Niagara Peninsula Energy Inc.</v>
      </c>
      <c r="B584" s="17">
        <v>2013</v>
      </c>
      <c r="C584" s="19">
        <v>51213</v>
      </c>
      <c r="D584" s="19">
        <v>47784</v>
      </c>
      <c r="E584" s="19">
        <v>1192446988</v>
      </c>
      <c r="F584" s="19">
        <v>268583</v>
      </c>
      <c r="G584" s="19">
        <v>113.7340601253</v>
      </c>
      <c r="H584" s="19">
        <v>13580948.560000001</v>
      </c>
      <c r="J584" s="19">
        <f t="shared" si="39"/>
        <v>119409.68734465266</v>
      </c>
      <c r="K584" s="21" cm="1">
        <f t="array" ref="K584">IFERROR(EXP(LN(J584) - AVERAGE(IF(ISNUMBER(J:J), LN(J:J)))), "")</f>
        <v>2.4076937448537135</v>
      </c>
      <c r="L584" s="21" t="str">
        <f t="shared" si="36"/>
        <v/>
      </c>
      <c r="M584" s="21" cm="1">
        <f t="array" ref="M584">IFERROR(EXP(
 (IF(C584&gt;0,LN(C584),"") - AVERAGE(IF($C$2:$C$1000&gt;0,LN($C$2:$C$1000),"")))*Assumptions!B$2 +
 (IF(F584&gt;0,LN(F584),"") - AVERAGE(IF($F$2:$F$1000&gt;0,LN($F$2:$F$1000),"")))*Assumptions!B$3 +
 (IF(E584&gt;0,LN(E584),"") - AVERAGE(IF($E$2:$E$1000&gt;0,LN($E$2:$E$1000),"")))*Assumptions!B$4
), "")</f>
        <v>2.5284169934539054</v>
      </c>
      <c r="N584" s="21" t="str">
        <f t="shared" si="37"/>
        <v/>
      </c>
      <c r="O584" s="21" t="str">
        <f t="shared" si="38"/>
        <v/>
      </c>
    </row>
    <row r="585" spans="1:15" x14ac:dyDescent="0.35">
      <c r="A585" s="16" t="str">
        <v>Niagara-on-the-Lake Hydro Inc.</v>
      </c>
      <c r="B585" s="18">
        <v>2023</v>
      </c>
      <c r="C585" s="20">
        <v>10049</v>
      </c>
      <c r="D585" s="20">
        <v>8676</v>
      </c>
      <c r="E585" s="20">
        <v>262165091.56</v>
      </c>
      <c r="F585" s="20">
        <v>51656</v>
      </c>
      <c r="G585" s="20">
        <v>151.10014583784999</v>
      </c>
      <c r="H585" s="20">
        <v>3367063.65</v>
      </c>
      <c r="J585" s="20">
        <f t="shared" si="39"/>
        <v>22283.655858368893</v>
      </c>
      <c r="K585" s="22" cm="1">
        <f t="array" ref="K585">IFERROR(EXP(LN(J585) - AVERAGE(IF(ISNUMBER(J:J), LN(J:J)))), "")</f>
        <v>0.4493121120718705</v>
      </c>
      <c r="L585" s="22">
        <f t="shared" si="36"/>
        <v>9.1220209669717889E-3</v>
      </c>
      <c r="M585" s="22" cm="1">
        <f t="array" ref="M585">IFERROR(EXP(
 (IF(C585&gt;0,LN(C585),"") - AVERAGE(IF($C$2:$C$1000&gt;0,LN($C$2:$C$1000),"")))*Assumptions!B$2 +
 (IF(F585&gt;0,LN(F585),"") - AVERAGE(IF($F$2:$F$1000&gt;0,LN($F$2:$F$1000),"")))*Assumptions!B$3 +
 (IF(E585&gt;0,LN(E585),"") - AVERAGE(IF($E$2:$E$1000&gt;0,LN($E$2:$E$1000),"")))*Assumptions!B$4
), "")</f>
        <v>0.49874553437988101</v>
      </c>
      <c r="N585" s="22">
        <f t="shared" si="37"/>
        <v>6.6409602302989423E-2</v>
      </c>
      <c r="O585" s="22">
        <f t="shared" si="38"/>
        <v>5.7287581336017634E-2</v>
      </c>
    </row>
    <row r="586" spans="1:15" x14ac:dyDescent="0.35">
      <c r="A586" s="15" t="str">
        <v>Niagara-on-the-Lake Hydro Inc.</v>
      </c>
      <c r="B586" s="17">
        <v>2022</v>
      </c>
      <c r="C586" s="19">
        <v>9816</v>
      </c>
      <c r="D586" s="19">
        <v>8187</v>
      </c>
      <c r="E586" s="19">
        <v>210032240.94999999</v>
      </c>
      <c r="F586" s="19">
        <v>45600</v>
      </c>
      <c r="G586" s="19">
        <v>145.79344989521999</v>
      </c>
      <c r="H586" s="19">
        <v>3219310.1</v>
      </c>
      <c r="J586" s="19">
        <f t="shared" si="39"/>
        <v>22081.30819535226</v>
      </c>
      <c r="K586" s="21" cm="1">
        <f t="array" ref="K586">IFERROR(EXP(LN(J586) - AVERAGE(IF(ISNUMBER(J:J), LN(J:J)))), "")</f>
        <v>0.4452321147670889</v>
      </c>
      <c r="L586" s="21">
        <f t="shared" si="36"/>
        <v>-1.6024502330083124E-2</v>
      </c>
      <c r="M586" s="21" cm="1">
        <f t="array" ref="M586">IFERROR(EXP(
 (IF(C586&gt;0,LN(C586),"") - AVERAGE(IF($C$2:$C$1000&gt;0,LN($C$2:$C$1000),"")))*Assumptions!B$2 +
 (IF(F586&gt;0,LN(F586),"") - AVERAGE(IF($F$2:$F$1000&gt;0,LN($F$2:$F$1000),"")))*Assumptions!B$3 +
 (IF(E586&gt;0,LN(E586),"") - AVERAGE(IF($E$2:$E$1000&gt;0,LN($E$2:$E$1000),"")))*Assumptions!B$4
), "")</f>
        <v>0.46669988765642412</v>
      </c>
      <c r="N586" s="21">
        <f t="shared" si="37"/>
        <v>-1.8821637722828299E-2</v>
      </c>
      <c r="O586" s="21">
        <f t="shared" si="38"/>
        <v>-2.7971353927451759E-3</v>
      </c>
    </row>
    <row r="587" spans="1:15" x14ac:dyDescent="0.35">
      <c r="A587" s="15" t="str">
        <v>Niagara-on-the-Lake Hydro Inc.</v>
      </c>
      <c r="B587" s="17">
        <v>2021</v>
      </c>
      <c r="C587" s="19">
        <v>9731</v>
      </c>
      <c r="D587" s="19">
        <v>8000</v>
      </c>
      <c r="E587" s="19">
        <v>216628993.15000001</v>
      </c>
      <c r="F587" s="19">
        <v>49789</v>
      </c>
      <c r="G587" s="19">
        <v>140.23176787486</v>
      </c>
      <c r="H587" s="19">
        <v>3146520.47</v>
      </c>
      <c r="J587" s="19">
        <f t="shared" si="39"/>
        <v>22438.000445148005</v>
      </c>
      <c r="K587" s="21" cm="1">
        <f t="array" ref="K587">IFERROR(EXP(LN(J587) - AVERAGE(IF(ISNUMBER(J:J), LN(J:J)))), "")</f>
        <v>0.45242420879035045</v>
      </c>
      <c r="L587" s="21">
        <f t="shared" si="36"/>
        <v>4.436129142013101E-2</v>
      </c>
      <c r="M587" s="21" cm="1">
        <f t="array" ref="M587">IFERROR(EXP(
 (IF(C587&gt;0,LN(C587),"") - AVERAGE(IF($C$2:$C$1000&gt;0,LN($C$2:$C$1000),"")))*Assumptions!B$2 +
 (IF(F587&gt;0,LN(F587),"") - AVERAGE(IF($F$2:$F$1000&gt;0,LN($F$2:$F$1000),"")))*Assumptions!B$3 +
 (IF(E587&gt;0,LN(E587),"") - AVERAGE(IF($E$2:$E$1000&gt;0,LN($E$2:$E$1000),"")))*Assumptions!B$4
), "")</f>
        <v>0.47556713010987645</v>
      </c>
      <c r="N587" s="21">
        <f t="shared" si="37"/>
        <v>9.912301021586134E-3</v>
      </c>
      <c r="O587" s="21">
        <f t="shared" si="38"/>
        <v>-3.4448990398544876E-2</v>
      </c>
    </row>
    <row r="588" spans="1:15" x14ac:dyDescent="0.35">
      <c r="A588" s="16" t="str">
        <v>Niagara-on-the-Lake Hydro Inc.</v>
      </c>
      <c r="B588" s="18">
        <v>2020</v>
      </c>
      <c r="C588" s="20">
        <v>9632</v>
      </c>
      <c r="D588" s="20">
        <v>7882</v>
      </c>
      <c r="E588" s="20">
        <v>220973865.87</v>
      </c>
      <c r="F588" s="20">
        <v>48809</v>
      </c>
      <c r="G588" s="20">
        <v>135.62839565652999</v>
      </c>
      <c r="H588" s="20">
        <v>2911179.02</v>
      </c>
      <c r="J588" s="20">
        <f t="shared" si="39"/>
        <v>21464.377027450577</v>
      </c>
      <c r="K588" s="22" cm="1">
        <f t="array" ref="K588">IFERROR(EXP(LN(J588) - AVERAGE(IF(ISNUMBER(J:J), LN(J:J)))), "")</f>
        <v>0.43279274450331079</v>
      </c>
      <c r="L588" s="22">
        <f t="shared" si="36"/>
        <v>-6.3874060152393497E-3</v>
      </c>
      <c r="M588" s="22" cm="1">
        <f t="array" ref="M588">IFERROR(EXP(
 (IF(C588&gt;0,LN(C588),"") - AVERAGE(IF($C$2:$C$1000&gt;0,LN($C$2:$C$1000),"")))*Assumptions!B$2 +
 (IF(F588&gt;0,LN(F588),"") - AVERAGE(IF($F$2:$F$1000&gt;0,LN($F$2:$F$1000),"")))*Assumptions!B$3 +
 (IF(E588&gt;0,LN(E588),"") - AVERAGE(IF($E$2:$E$1000&gt;0,LN($E$2:$E$1000),"")))*Assumptions!B$4
), "")</f>
        <v>0.47087645167489467</v>
      </c>
      <c r="N588" s="22">
        <f t="shared" si="37"/>
        <v>-1.5286700548400312E-3</v>
      </c>
      <c r="O588" s="22">
        <f t="shared" si="38"/>
        <v>4.8587359603993185E-3</v>
      </c>
    </row>
    <row r="589" spans="1:15" x14ac:dyDescent="0.35">
      <c r="A589" s="15" t="str">
        <v>Niagara-on-the-Lake Hydro Inc.</v>
      </c>
      <c r="B589" s="17">
        <v>2019</v>
      </c>
      <c r="C589" s="19">
        <v>9558</v>
      </c>
      <c r="D589" s="19">
        <v>7858</v>
      </c>
      <c r="E589" s="19">
        <v>228203808.09999999</v>
      </c>
      <c r="F589" s="19">
        <v>49550</v>
      </c>
      <c r="G589" s="19">
        <v>128.44783469672001</v>
      </c>
      <c r="H589" s="19">
        <v>2774719.53</v>
      </c>
      <c r="J589" s="19">
        <f t="shared" si="39"/>
        <v>21601.91751423003</v>
      </c>
      <c r="K589" s="21" cm="1">
        <f t="array" ref="K589">IFERROR(EXP(LN(J589) - AVERAGE(IF(ISNUMBER(J:J), LN(J:J)))), "")</f>
        <v>0.43556601505653786</v>
      </c>
      <c r="L589" s="21">
        <f t="shared" si="36"/>
        <v>-5.1936160687686694E-2</v>
      </c>
      <c r="M589" s="21" cm="1">
        <f t="array" ref="M589">IFERROR(EXP(
 (IF(C589&gt;0,LN(C589),"") - AVERAGE(IF($C$2:$C$1000&gt;0,LN($C$2:$C$1000),"")))*Assumptions!B$2 +
 (IF(F589&gt;0,LN(F589),"") - AVERAGE(IF($F$2:$F$1000&gt;0,LN($F$2:$F$1000),"")))*Assumptions!B$3 +
 (IF(E589&gt;0,LN(E589),"") - AVERAGE(IF($E$2:$E$1000&gt;0,LN($E$2:$E$1000),"")))*Assumptions!B$4
), "")</f>
        <v>0.47159681686616656</v>
      </c>
      <c r="N589" s="21">
        <f t="shared" si="37"/>
        <v>-7.5968342131238487E-4</v>
      </c>
      <c r="O589" s="21">
        <f t="shared" si="38"/>
        <v>5.1176477266374309E-2</v>
      </c>
    </row>
    <row r="590" spans="1:15" x14ac:dyDescent="0.35">
      <c r="A590" s="16" t="str">
        <v>Niagara-on-the-Lake Hydro Inc.</v>
      </c>
      <c r="B590" s="18">
        <v>2018</v>
      </c>
      <c r="C590" s="20">
        <v>9461</v>
      </c>
      <c r="D590" s="20">
        <v>7798</v>
      </c>
      <c r="E590" s="20">
        <v>216409943.72999999</v>
      </c>
      <c r="F590" s="20">
        <v>52067</v>
      </c>
      <c r="G590" s="20">
        <v>125.29129337669001</v>
      </c>
      <c r="H590" s="20">
        <v>2850813.35</v>
      </c>
      <c r="J590" s="20">
        <f t="shared" si="39"/>
        <v>22753.483288172229</v>
      </c>
      <c r="K590" s="22" cm="1">
        <f t="array" ref="K590">IFERROR(EXP(LN(J590) - AVERAGE(IF(ISNUMBER(J:J), LN(J:J)))), "")</f>
        <v>0.45878538504538718</v>
      </c>
      <c r="L590" s="22">
        <f t="shared" si="36"/>
        <v>9.4251089066666793E-2</v>
      </c>
      <c r="M590" s="22" cm="1">
        <f t="array" ref="M590">IFERROR(EXP(
 (IF(C590&gt;0,LN(C590),"") - AVERAGE(IF($C$2:$C$1000&gt;0,LN($C$2:$C$1000),"")))*Assumptions!B$2 +
 (IF(F590&gt;0,LN(F590),"") - AVERAGE(IF($F$2:$F$1000&gt;0,LN($F$2:$F$1000),"")))*Assumptions!B$3 +
 (IF(E590&gt;0,LN(E590),"") - AVERAGE(IF($E$2:$E$1000&gt;0,LN($E$2:$E$1000),"")))*Assumptions!B$4
), "")</f>
        <v>0.47195521726766848</v>
      </c>
      <c r="N590" s="22">
        <f t="shared" si="37"/>
        <v>8.2328453066755403E-2</v>
      </c>
      <c r="O590" s="22">
        <f t="shared" si="38"/>
        <v>-1.1922635999911391E-2</v>
      </c>
    </row>
    <row r="591" spans="1:15" x14ac:dyDescent="0.35">
      <c r="A591" s="15" t="str">
        <v>Niagara-on-the-Lake Hydro Inc.</v>
      </c>
      <c r="B591" s="17">
        <v>2017</v>
      </c>
      <c r="C591" s="19">
        <v>9377</v>
      </c>
      <c r="D591" s="19">
        <v>7778</v>
      </c>
      <c r="E591" s="19">
        <v>195849659.69999999</v>
      </c>
      <c r="F591" s="19">
        <v>39670</v>
      </c>
      <c r="G591" s="19">
        <v>122.20389238769</v>
      </c>
      <c r="H591" s="19">
        <v>2530464.23</v>
      </c>
      <c r="J591" s="19">
        <f t="shared" si="39"/>
        <v>20706.903688240473</v>
      </c>
      <c r="K591" s="21" cm="1">
        <f t="array" ref="K591">IFERROR(EXP(LN(J591) - AVERAGE(IF(ISNUMBER(J:J), LN(J:J)))), "")</f>
        <v>0.41751957981068633</v>
      </c>
      <c r="L591" s="21">
        <f t="shared" si="36"/>
        <v>3.8233169526547428E-2</v>
      </c>
      <c r="M591" s="21" cm="1">
        <f t="array" ref="M591">IFERROR(EXP(
 (IF(C591&gt;0,LN(C591),"") - AVERAGE(IF($C$2:$C$1000&gt;0,LN($C$2:$C$1000),"")))*Assumptions!B$2 +
 (IF(F591&gt;0,LN(F591),"") - AVERAGE(IF($F$2:$F$1000&gt;0,LN($F$2:$F$1000),"")))*Assumptions!B$3 +
 (IF(E591&gt;0,LN(E591),"") - AVERAGE(IF($E$2:$E$1000&gt;0,LN($E$2:$E$1000),"")))*Assumptions!B$4
), "")</f>
        <v>0.43465631977969243</v>
      </c>
      <c r="N591" s="21">
        <f t="shared" si="37"/>
        <v>-2.7587583198974919E-2</v>
      </c>
      <c r="O591" s="21">
        <f t="shared" si="38"/>
        <v>-6.5820752725522347E-2</v>
      </c>
    </row>
    <row r="592" spans="1:15" x14ac:dyDescent="0.35">
      <c r="A592" s="16" t="str">
        <v>Niagara-on-the-Lake Hydro Inc.</v>
      </c>
      <c r="B592" s="18">
        <v>2016</v>
      </c>
      <c r="C592" s="20">
        <v>9234</v>
      </c>
      <c r="D592" s="20">
        <v>7703</v>
      </c>
      <c r="E592" s="20">
        <v>199210113.66</v>
      </c>
      <c r="F592" s="20">
        <v>45910</v>
      </c>
      <c r="G592" s="20">
        <v>120.08791702476999</v>
      </c>
      <c r="H592" s="20">
        <v>2393370.98</v>
      </c>
      <c r="J592" s="20">
        <f t="shared" si="39"/>
        <v>19930.156499478046</v>
      </c>
      <c r="K592" s="22" cm="1">
        <f t="array" ref="K592">IFERROR(EXP(LN(J592) - AVERAGE(IF(ISNUMBER(J:J), LN(J:J)))), "")</f>
        <v>0.40185779064346305</v>
      </c>
      <c r="L592" s="22">
        <f t="shared" si="36"/>
        <v>6.0719293973530486E-2</v>
      </c>
      <c r="M592" s="22" cm="1">
        <f t="array" ref="M592">IFERROR(EXP(
 (IF(C592&gt;0,LN(C592),"") - AVERAGE(IF($C$2:$C$1000&gt;0,LN($C$2:$C$1000),"")))*Assumptions!B$2 +
 (IF(F592&gt;0,LN(F592),"") - AVERAGE(IF($F$2:$F$1000&gt;0,LN($F$2:$F$1000),"")))*Assumptions!B$3 +
 (IF(E592&gt;0,LN(E592),"") - AVERAGE(IF($E$2:$E$1000&gt;0,LN($E$2:$E$1000),"")))*Assumptions!B$4
), "")</f>
        <v>0.44681437171008154</v>
      </c>
      <c r="N592" s="22">
        <f t="shared" si="37"/>
        <v>3.5873179019357493E-2</v>
      </c>
      <c r="O592" s="22">
        <f t="shared" si="38"/>
        <v>-2.4846114954172993E-2</v>
      </c>
    </row>
    <row r="593" spans="1:15" x14ac:dyDescent="0.35">
      <c r="A593" s="15" t="str">
        <v>Niagara-on-the-Lake Hydro Inc.</v>
      </c>
      <c r="B593" s="17">
        <v>2015</v>
      </c>
      <c r="C593" s="19">
        <v>9008</v>
      </c>
      <c r="D593" s="19">
        <v>7466</v>
      </c>
      <c r="E593" s="19">
        <v>195818354.28</v>
      </c>
      <c r="F593" s="19">
        <v>42709</v>
      </c>
      <c r="G593" s="19">
        <v>118.73891565216999</v>
      </c>
      <c r="H593" s="19">
        <v>2227069.31</v>
      </c>
      <c r="J593" s="19">
        <f t="shared" si="39"/>
        <v>18756.018595654907</v>
      </c>
      <c r="K593" s="21" cm="1">
        <f t="array" ref="K593">IFERROR(EXP(LN(J593) - AVERAGE(IF(ISNUMBER(J:J), LN(J:J)))), "")</f>
        <v>0.37818329195332639</v>
      </c>
      <c r="L593" s="21">
        <f t="shared" si="36"/>
        <v>5.0283763164275297E-2</v>
      </c>
      <c r="M593" s="21" cm="1">
        <f t="array" ref="M593">IFERROR(EXP(
 (IF(C593&gt;0,LN(C593),"") - AVERAGE(IF($C$2:$C$1000&gt;0,LN($C$2:$C$1000),"")))*Assumptions!B$2 +
 (IF(F593&gt;0,LN(F593),"") - AVERAGE(IF($F$2:$F$1000&gt;0,LN($F$2:$F$1000),"")))*Assumptions!B$3 +
 (IF(E593&gt;0,LN(E593),"") - AVERAGE(IF($E$2:$E$1000&gt;0,LN($E$2:$E$1000),"")))*Assumptions!B$4
), "")</f>
        <v>0.43106981188873711</v>
      </c>
      <c r="N593" s="21">
        <f t="shared" si="37"/>
        <v>5.0074382991481259E-2</v>
      </c>
      <c r="O593" s="21">
        <f t="shared" si="38"/>
        <v>-2.0938017279403809E-4</v>
      </c>
    </row>
    <row r="594" spans="1:15" x14ac:dyDescent="0.35">
      <c r="A594" s="16" t="str">
        <v>Niagara-on-the-Lake Hydro Inc.</v>
      </c>
      <c r="B594" s="18">
        <v>2014</v>
      </c>
      <c r="C594" s="20">
        <v>8672</v>
      </c>
      <c r="D594" s="20">
        <v>7257</v>
      </c>
      <c r="E594" s="20">
        <v>189395614.03</v>
      </c>
      <c r="F594" s="20">
        <v>39098</v>
      </c>
      <c r="G594" s="20">
        <v>116.05412491964999</v>
      </c>
      <c r="H594" s="20">
        <v>2069966.3</v>
      </c>
      <c r="J594" s="20">
        <f t="shared" si="39"/>
        <v>17836.21479575276</v>
      </c>
      <c r="K594" s="22" cm="1">
        <f t="array" ref="K594">IFERROR(EXP(LN(J594) - AVERAGE(IF(ISNUMBER(J:J), LN(J:J)))), "")</f>
        <v>0.35963700894426831</v>
      </c>
      <c r="L594" s="22">
        <f t="shared" si="36"/>
        <v>-5.6272262811681628E-2</v>
      </c>
      <c r="M594" s="22" cm="1">
        <f t="array" ref="M594">IFERROR(EXP(
 (IF(C594&gt;0,LN(C594),"") - AVERAGE(IF($C$2:$C$1000&gt;0,LN($C$2:$C$1000),"")))*Assumptions!B$2 +
 (IF(F594&gt;0,LN(F594),"") - AVERAGE(IF($F$2:$F$1000&gt;0,LN($F$2:$F$1000),"")))*Assumptions!B$3 +
 (IF(E594&gt;0,LN(E594),"") - AVERAGE(IF($E$2:$E$1000&gt;0,LN($E$2:$E$1000),"")))*Assumptions!B$4
), "")</f>
        <v>0.41001578974725666</v>
      </c>
      <c r="N594" s="22">
        <f t="shared" si="37"/>
        <v>-3.1132716299030361E-2</v>
      </c>
      <c r="O594" s="22">
        <f t="shared" si="38"/>
        <v>2.5139546512651267E-2</v>
      </c>
    </row>
    <row r="595" spans="1:15" x14ac:dyDescent="0.35">
      <c r="A595" s="15" t="str">
        <v>Niagara-on-the-Lake Hydro Inc.</v>
      </c>
      <c r="B595" s="17">
        <v>2013</v>
      </c>
      <c r="C595" s="19">
        <v>8676</v>
      </c>
      <c r="D595" s="19">
        <v>7010</v>
      </c>
      <c r="E595" s="19">
        <v>181917761</v>
      </c>
      <c r="F595" s="19">
        <v>44925</v>
      </c>
      <c r="G595" s="19">
        <v>113.7340601253</v>
      </c>
      <c r="H595" s="19">
        <v>2146011.13</v>
      </c>
      <c r="J595" s="19">
        <f t="shared" si="39"/>
        <v>18868.675994119571</v>
      </c>
      <c r="K595" s="21" cm="1">
        <f t="array" ref="K595">IFERROR(EXP(LN(J595) - AVERAGE(IF(ISNUMBER(J:J), LN(J:J)))), "")</f>
        <v>0.38045483724941292</v>
      </c>
      <c r="L595" s="21" t="str">
        <f t="shared" si="36"/>
        <v/>
      </c>
      <c r="M595" s="21" cm="1">
        <f t="array" ref="M595">IFERROR(EXP(
 (IF(C595&gt;0,LN(C595),"") - AVERAGE(IF($C$2:$C$1000&gt;0,LN($C$2:$C$1000),"")))*Assumptions!B$2 +
 (IF(F595&gt;0,LN(F595),"") - AVERAGE(IF($F$2:$F$1000&gt;0,LN($F$2:$F$1000),"")))*Assumptions!B$3 +
 (IF(E595&gt;0,LN(E595),"") - AVERAGE(IF($E$2:$E$1000&gt;0,LN($E$2:$E$1000),"")))*Assumptions!B$4
), "")</f>
        <v>0.42298147630002064</v>
      </c>
      <c r="N595" s="21" t="str">
        <f t="shared" si="37"/>
        <v/>
      </c>
      <c r="O595" s="21" t="str">
        <f t="shared" si="38"/>
        <v/>
      </c>
    </row>
    <row r="596" spans="1:15" x14ac:dyDescent="0.35">
      <c r="A596" s="16" t="str">
        <v>Norfolk Power Distribution Inc.</v>
      </c>
      <c r="B596" s="18">
        <v>2023</v>
      </c>
      <c r="C596" s="20">
        <v>0</v>
      </c>
      <c r="D596" s="20">
        <v>0</v>
      </c>
      <c r="E596" s="20">
        <v>0</v>
      </c>
      <c r="F596" s="20">
        <v>0</v>
      </c>
      <c r="G596" s="20">
        <v>0</v>
      </c>
      <c r="H596" s="20">
        <v>0</v>
      </c>
      <c r="J596" s="20" t="str">
        <f t="shared" si="39"/>
        <v/>
      </c>
      <c r="K596" s="22" t="str" cm="1">
        <f t="array" ref="K596">IFERROR(EXP(LN(J596) - AVERAGE(IF(ISNUMBER(J:J), LN(J:J)))), "")</f>
        <v/>
      </c>
      <c r="L596" s="22" t="str">
        <f t="shared" si="36"/>
        <v/>
      </c>
      <c r="M596" s="22" t="str" cm="1">
        <f t="array" ref="M596">IFERROR(EXP(
 (IF(C596&gt;0,LN(C596),"") - AVERAGE(IF($C$2:$C$1000&gt;0,LN($C$2:$C$1000),"")))*Assumptions!B$2 +
 (IF(F596&gt;0,LN(F596),"") - AVERAGE(IF($F$2:$F$1000&gt;0,LN($F$2:$F$1000),"")))*Assumptions!B$3 +
 (IF(E596&gt;0,LN(E596),"") - AVERAGE(IF($E$2:$E$1000&gt;0,LN($E$2:$E$1000),"")))*Assumptions!B$4
), "")</f>
        <v/>
      </c>
      <c r="N596" s="22" t="str">
        <f t="shared" si="37"/>
        <v/>
      </c>
      <c r="O596" s="22" t="str">
        <f t="shared" si="38"/>
        <v/>
      </c>
    </row>
    <row r="597" spans="1:15" x14ac:dyDescent="0.35">
      <c r="A597" s="15" t="str">
        <v>Norfolk Power Distribution Inc.</v>
      </c>
      <c r="B597" s="17">
        <v>2022</v>
      </c>
      <c r="C597" s="19">
        <v>0</v>
      </c>
      <c r="D597" s="19">
        <v>0</v>
      </c>
      <c r="E597" s="19">
        <v>0</v>
      </c>
      <c r="F597" s="19">
        <v>0</v>
      </c>
      <c r="G597" s="19">
        <v>0</v>
      </c>
      <c r="H597" s="19">
        <v>0</v>
      </c>
      <c r="J597" s="19" t="str">
        <f t="shared" si="39"/>
        <v/>
      </c>
      <c r="K597" s="21" t="str" cm="1">
        <f t="array" ref="K597">IFERROR(EXP(LN(J597) - AVERAGE(IF(ISNUMBER(J:J), LN(J:J)))), "")</f>
        <v/>
      </c>
      <c r="L597" s="21" t="str">
        <f t="shared" si="36"/>
        <v/>
      </c>
      <c r="M597" s="21" t="str" cm="1">
        <f t="array" ref="M597">IFERROR(EXP(
 (IF(C597&gt;0,LN(C597),"") - AVERAGE(IF($C$2:$C$1000&gt;0,LN($C$2:$C$1000),"")))*Assumptions!B$2 +
 (IF(F597&gt;0,LN(F597),"") - AVERAGE(IF($F$2:$F$1000&gt;0,LN($F$2:$F$1000),"")))*Assumptions!B$3 +
 (IF(E597&gt;0,LN(E597),"") - AVERAGE(IF($E$2:$E$1000&gt;0,LN($E$2:$E$1000),"")))*Assumptions!B$4
), "")</f>
        <v/>
      </c>
      <c r="N597" s="21" t="str">
        <f t="shared" si="37"/>
        <v/>
      </c>
      <c r="O597" s="21" t="str">
        <f t="shared" si="38"/>
        <v/>
      </c>
    </row>
    <row r="598" spans="1:15" x14ac:dyDescent="0.35">
      <c r="A598" s="16" t="str">
        <v>Norfolk Power Distribution Inc.</v>
      </c>
      <c r="B598" s="18">
        <v>2021</v>
      </c>
      <c r="C598" s="20">
        <v>0</v>
      </c>
      <c r="D598" s="20">
        <v>0</v>
      </c>
      <c r="E598" s="20">
        <v>0</v>
      </c>
      <c r="F598" s="20">
        <v>0</v>
      </c>
      <c r="G598" s="20">
        <v>0</v>
      </c>
      <c r="H598" s="20">
        <v>0</v>
      </c>
      <c r="J598" s="20" t="str">
        <f t="shared" si="39"/>
        <v/>
      </c>
      <c r="K598" s="22" t="str" cm="1">
        <f t="array" ref="K598">IFERROR(EXP(LN(J598) - AVERAGE(IF(ISNUMBER(J:J), LN(J:J)))), "")</f>
        <v/>
      </c>
      <c r="L598" s="22" t="str">
        <f t="shared" si="36"/>
        <v/>
      </c>
      <c r="M598" s="22" t="str" cm="1">
        <f t="array" ref="M598">IFERROR(EXP(
 (IF(C598&gt;0,LN(C598),"") - AVERAGE(IF($C$2:$C$1000&gt;0,LN($C$2:$C$1000),"")))*Assumptions!B$2 +
 (IF(F598&gt;0,LN(F598),"") - AVERAGE(IF($F$2:$F$1000&gt;0,LN($F$2:$F$1000),"")))*Assumptions!B$3 +
 (IF(E598&gt;0,LN(E598),"") - AVERAGE(IF($E$2:$E$1000&gt;0,LN($E$2:$E$1000),"")))*Assumptions!B$4
), "")</f>
        <v/>
      </c>
      <c r="N598" s="22" t="str">
        <f t="shared" si="37"/>
        <v/>
      </c>
      <c r="O598" s="22" t="str">
        <f t="shared" si="38"/>
        <v/>
      </c>
    </row>
    <row r="599" spans="1:15" x14ac:dyDescent="0.35">
      <c r="A599" s="15" t="str">
        <v>Norfolk Power Distribution Inc.</v>
      </c>
      <c r="B599" s="17">
        <v>2020</v>
      </c>
      <c r="C599" s="19">
        <v>0</v>
      </c>
      <c r="D599" s="19">
        <v>18940</v>
      </c>
      <c r="E599" s="19">
        <v>0</v>
      </c>
      <c r="F599" s="19">
        <v>0</v>
      </c>
      <c r="G599" s="19">
        <v>0</v>
      </c>
      <c r="H599" s="19">
        <v>0</v>
      </c>
      <c r="J599" s="19" t="str">
        <f t="shared" si="39"/>
        <v/>
      </c>
      <c r="K599" s="21" t="str" cm="1">
        <f t="array" ref="K599">IFERROR(EXP(LN(J599) - AVERAGE(IF(ISNUMBER(J:J), LN(J:J)))), "")</f>
        <v/>
      </c>
      <c r="L599" s="21" t="str">
        <f t="shared" si="36"/>
        <v/>
      </c>
      <c r="M599" s="21" t="str" cm="1">
        <f t="array" ref="M599">IFERROR(EXP(
 (IF(C599&gt;0,LN(C599),"") - AVERAGE(IF($C$2:$C$1000&gt;0,LN($C$2:$C$1000),"")))*Assumptions!B$2 +
 (IF(F599&gt;0,LN(F599),"") - AVERAGE(IF($F$2:$F$1000&gt;0,LN($F$2:$F$1000),"")))*Assumptions!B$3 +
 (IF(E599&gt;0,LN(E599),"") - AVERAGE(IF($E$2:$E$1000&gt;0,LN($E$2:$E$1000),"")))*Assumptions!B$4
), "")</f>
        <v/>
      </c>
      <c r="N599" s="21" t="str">
        <f t="shared" si="37"/>
        <v/>
      </c>
      <c r="O599" s="21" t="str">
        <f t="shared" si="38"/>
        <v/>
      </c>
    </row>
    <row r="600" spans="1:15" x14ac:dyDescent="0.35">
      <c r="A600" s="16" t="str">
        <v>Norfolk Power Distribution Inc.</v>
      </c>
      <c r="B600" s="18">
        <v>2019</v>
      </c>
      <c r="C600" s="20">
        <v>0</v>
      </c>
      <c r="D600" s="20">
        <v>0</v>
      </c>
      <c r="E600" s="20">
        <v>0</v>
      </c>
      <c r="F600" s="20">
        <v>0</v>
      </c>
      <c r="G600" s="20">
        <v>0</v>
      </c>
      <c r="H600" s="20">
        <v>0</v>
      </c>
      <c r="J600" s="20" t="str">
        <f t="shared" si="39"/>
        <v/>
      </c>
      <c r="K600" s="22" t="str" cm="1">
        <f t="array" ref="K600">IFERROR(EXP(LN(J600) - AVERAGE(IF(ISNUMBER(J:J), LN(J:J)))), "")</f>
        <v/>
      </c>
      <c r="L600" s="22" t="str">
        <f t="shared" si="36"/>
        <v/>
      </c>
      <c r="M600" s="22" t="str" cm="1">
        <f t="array" ref="M600">IFERROR(EXP(
 (IF(C600&gt;0,LN(C600),"") - AVERAGE(IF($C$2:$C$1000&gt;0,LN($C$2:$C$1000),"")))*Assumptions!B$2 +
 (IF(F600&gt;0,LN(F600),"") - AVERAGE(IF($F$2:$F$1000&gt;0,LN($F$2:$F$1000),"")))*Assumptions!B$3 +
 (IF(E600&gt;0,LN(E600),"") - AVERAGE(IF($E$2:$E$1000&gt;0,LN($E$2:$E$1000),"")))*Assumptions!B$4
), "")</f>
        <v/>
      </c>
      <c r="N600" s="22" t="str">
        <f t="shared" si="37"/>
        <v/>
      </c>
      <c r="O600" s="22" t="str">
        <f t="shared" si="38"/>
        <v/>
      </c>
    </row>
    <row r="601" spans="1:15" x14ac:dyDescent="0.35">
      <c r="A601" s="15" t="str">
        <v>Norfolk Power Distribution Inc.</v>
      </c>
      <c r="B601" s="17">
        <v>2018</v>
      </c>
      <c r="C601" s="19">
        <v>0</v>
      </c>
      <c r="D601" s="19">
        <v>18806</v>
      </c>
      <c r="E601" s="19">
        <v>0</v>
      </c>
      <c r="F601" s="19">
        <v>0</v>
      </c>
      <c r="G601" s="19">
        <v>0</v>
      </c>
      <c r="H601" s="19">
        <v>0</v>
      </c>
      <c r="J601" s="19" t="str">
        <f t="shared" si="39"/>
        <v/>
      </c>
      <c r="K601" s="21" t="str" cm="1">
        <f t="array" ref="K601">IFERROR(EXP(LN(J601) - AVERAGE(IF(ISNUMBER(J:J), LN(J:J)))), "")</f>
        <v/>
      </c>
      <c r="L601" s="21" t="str">
        <f t="shared" si="36"/>
        <v/>
      </c>
      <c r="M601" s="21" t="str" cm="1">
        <f t="array" ref="M601">IFERROR(EXP(
 (IF(C601&gt;0,LN(C601),"") - AVERAGE(IF($C$2:$C$1000&gt;0,LN($C$2:$C$1000),"")))*Assumptions!B$2 +
 (IF(F601&gt;0,LN(F601),"") - AVERAGE(IF($F$2:$F$1000&gt;0,LN($F$2:$F$1000),"")))*Assumptions!B$3 +
 (IF(E601&gt;0,LN(E601),"") - AVERAGE(IF($E$2:$E$1000&gt;0,LN($E$2:$E$1000),"")))*Assumptions!B$4
), "")</f>
        <v/>
      </c>
      <c r="N601" s="21" t="str">
        <f t="shared" si="37"/>
        <v/>
      </c>
      <c r="O601" s="21" t="str">
        <f t="shared" si="38"/>
        <v/>
      </c>
    </row>
    <row r="602" spans="1:15" x14ac:dyDescent="0.35">
      <c r="A602" s="15" t="str">
        <v>Norfolk Power Distribution Inc.</v>
      </c>
      <c r="B602" s="17">
        <v>2017</v>
      </c>
      <c r="C602" s="19">
        <v>0</v>
      </c>
      <c r="D602" s="19">
        <v>18641</v>
      </c>
      <c r="E602" s="19">
        <v>0</v>
      </c>
      <c r="F602" s="19">
        <v>0</v>
      </c>
      <c r="G602" s="19">
        <v>123.91350934662999</v>
      </c>
      <c r="H602" s="19">
        <v>0</v>
      </c>
      <c r="J602" s="19" t="str">
        <f t="shared" si="39"/>
        <v/>
      </c>
      <c r="K602" s="21" t="str" cm="1">
        <f t="array" ref="K602">IFERROR(EXP(LN(J602) - AVERAGE(IF(ISNUMBER(J:J), LN(J:J)))), "")</f>
        <v/>
      </c>
      <c r="L602" s="21" t="str">
        <f t="shared" si="36"/>
        <v/>
      </c>
      <c r="M602" s="21" t="str" cm="1">
        <f t="array" ref="M602">IFERROR(EXP(
 (IF(C602&gt;0,LN(C602),"") - AVERAGE(IF($C$2:$C$1000&gt;0,LN($C$2:$C$1000),"")))*Assumptions!B$2 +
 (IF(F602&gt;0,LN(F602),"") - AVERAGE(IF($F$2:$F$1000&gt;0,LN($F$2:$F$1000),"")))*Assumptions!B$3 +
 (IF(E602&gt;0,LN(E602),"") - AVERAGE(IF($E$2:$E$1000&gt;0,LN($E$2:$E$1000),"")))*Assumptions!B$4
), "")</f>
        <v/>
      </c>
      <c r="N602" s="21" t="str">
        <f t="shared" si="37"/>
        <v/>
      </c>
      <c r="O602" s="21" t="str">
        <f t="shared" si="38"/>
        <v/>
      </c>
    </row>
    <row r="603" spans="1:15" x14ac:dyDescent="0.35">
      <c r="A603" s="16" t="str">
        <v>Norfolk Power Distribution Inc.</v>
      </c>
      <c r="B603" s="18">
        <v>2016</v>
      </c>
      <c r="C603" s="20">
        <v>0</v>
      </c>
      <c r="D603" s="20">
        <v>18384</v>
      </c>
      <c r="E603" s="20">
        <v>0</v>
      </c>
      <c r="F603" s="20">
        <v>0</v>
      </c>
      <c r="G603" s="20">
        <v>121.76793175669</v>
      </c>
      <c r="H603" s="20">
        <v>0</v>
      </c>
      <c r="J603" s="20" t="str">
        <f t="shared" si="39"/>
        <v/>
      </c>
      <c r="K603" s="22" t="str" cm="1">
        <f t="array" ref="K603">IFERROR(EXP(LN(J603) - AVERAGE(IF(ISNUMBER(J:J), LN(J:J)))), "")</f>
        <v/>
      </c>
      <c r="L603" s="22" t="str">
        <f t="shared" si="36"/>
        <v/>
      </c>
      <c r="M603" s="22" t="str" cm="1">
        <f t="array" ref="M603">IFERROR(EXP(
 (IF(C603&gt;0,LN(C603),"") - AVERAGE(IF($C$2:$C$1000&gt;0,LN($C$2:$C$1000),"")))*Assumptions!B$2 +
 (IF(F603&gt;0,LN(F603),"") - AVERAGE(IF($F$2:$F$1000&gt;0,LN($F$2:$F$1000),"")))*Assumptions!B$3 +
 (IF(E603&gt;0,LN(E603),"") - AVERAGE(IF($E$2:$E$1000&gt;0,LN($E$2:$E$1000),"")))*Assumptions!B$4
), "")</f>
        <v/>
      </c>
      <c r="N603" s="22" t="str">
        <f t="shared" si="37"/>
        <v/>
      </c>
      <c r="O603" s="22" t="str">
        <f t="shared" si="38"/>
        <v/>
      </c>
    </row>
    <row r="604" spans="1:15" x14ac:dyDescent="0.35">
      <c r="A604" s="15" t="str">
        <v>Norfolk Power Distribution Inc.</v>
      </c>
      <c r="B604" s="17">
        <v>2015</v>
      </c>
      <c r="C604" s="19">
        <v>0</v>
      </c>
      <c r="D604" s="19">
        <v>18171</v>
      </c>
      <c r="E604" s="19">
        <v>0</v>
      </c>
      <c r="F604" s="19">
        <v>0</v>
      </c>
      <c r="G604" s="19">
        <v>120.40005802594</v>
      </c>
      <c r="H604" s="19">
        <v>0</v>
      </c>
      <c r="J604" s="19" t="str">
        <f t="shared" si="39"/>
        <v/>
      </c>
      <c r="K604" s="21" t="str" cm="1">
        <f t="array" ref="K604">IFERROR(EXP(LN(J604) - AVERAGE(IF(ISNUMBER(J:J), LN(J:J)))), "")</f>
        <v/>
      </c>
      <c r="L604" s="21" t="str">
        <f t="shared" si="36"/>
        <v/>
      </c>
      <c r="M604" s="21" t="str" cm="1">
        <f t="array" ref="M604">IFERROR(EXP(
 (IF(C604&gt;0,LN(C604),"") - AVERAGE(IF($C$2:$C$1000&gt;0,LN($C$2:$C$1000),"")))*Assumptions!B$2 +
 (IF(F604&gt;0,LN(F604),"") - AVERAGE(IF($F$2:$F$1000&gt;0,LN($F$2:$F$1000),"")))*Assumptions!B$3 +
 (IF(E604&gt;0,LN(E604),"") - AVERAGE(IF($E$2:$E$1000&gt;0,LN($E$2:$E$1000),"")))*Assumptions!B$4
), "")</f>
        <v/>
      </c>
      <c r="N604" s="21" t="str">
        <f t="shared" si="37"/>
        <v/>
      </c>
      <c r="O604" s="21" t="str">
        <f t="shared" si="38"/>
        <v/>
      </c>
    </row>
    <row r="605" spans="1:15" x14ac:dyDescent="0.35">
      <c r="A605" s="16" t="str">
        <v>Norfolk Power Distribution Inc.</v>
      </c>
      <c r="B605" s="18">
        <v>2014</v>
      </c>
      <c r="C605" s="20">
        <v>19564</v>
      </c>
      <c r="D605" s="20">
        <v>17967</v>
      </c>
      <c r="E605" s="20">
        <v>353106360</v>
      </c>
      <c r="F605" s="20">
        <v>68652</v>
      </c>
      <c r="G605" s="20">
        <v>117.67770741151</v>
      </c>
      <c r="H605" s="20">
        <v>7140804.21</v>
      </c>
      <c r="J605" s="20">
        <f t="shared" si="39"/>
        <v>60681.027588591191</v>
      </c>
      <c r="K605" s="22" cm="1">
        <f t="array" ref="K605">IFERROR(EXP(LN(J605) - AVERAGE(IF(ISNUMBER(J:J), LN(J:J)))), "")</f>
        <v>1.2235299648231521</v>
      </c>
      <c r="L605" s="22">
        <f t="shared" si="36"/>
        <v>0.16515283579125409</v>
      </c>
      <c r="M605" s="22" cm="1">
        <f t="array" ref="M605">IFERROR(EXP(
 (IF(C605&gt;0,LN(C605),"") - AVERAGE(IF($C$2:$C$1000&gt;0,LN($C$2:$C$1000),"")))*Assumptions!B$2 +
 (IF(F605&gt;0,LN(F605),"") - AVERAGE(IF($F$2:$F$1000&gt;0,LN($F$2:$F$1000),"")))*Assumptions!B$3 +
 (IF(E605&gt;0,LN(E605),"") - AVERAGE(IF($E$2:$E$1000&gt;0,LN($E$2:$E$1000),"")))*Assumptions!B$4
), "")</f>
        <v>0.85446536605340606</v>
      </c>
      <c r="N605" s="22">
        <f t="shared" si="37"/>
        <v>-2.0161111386166025E-2</v>
      </c>
      <c r="O605" s="22">
        <f t="shared" si="38"/>
        <v>-0.18531394717742011</v>
      </c>
    </row>
    <row r="606" spans="1:15" x14ac:dyDescent="0.35">
      <c r="A606" s="15" t="str">
        <v>Norfolk Power Distribution Inc.</v>
      </c>
      <c r="B606" s="17">
        <v>2013</v>
      </c>
      <c r="C606" s="19">
        <v>19342</v>
      </c>
      <c r="D606" s="19">
        <v>17636</v>
      </c>
      <c r="E606" s="19">
        <v>348478575</v>
      </c>
      <c r="F606" s="19">
        <v>77138</v>
      </c>
      <c r="G606" s="19">
        <v>115.32518520487</v>
      </c>
      <c r="H606" s="19">
        <v>5932696.3700000001</v>
      </c>
      <c r="J606" s="19">
        <f t="shared" si="39"/>
        <v>51443.198287181003</v>
      </c>
      <c r="K606" s="21" cm="1">
        <f t="array" ref="K606">IFERROR(EXP(LN(J606) - AVERAGE(IF(ISNUMBER(J:J), LN(J:J)))), "")</f>
        <v>1.0372648106331497</v>
      </c>
      <c r="L606" s="21" t="str">
        <f t="shared" si="36"/>
        <v/>
      </c>
      <c r="M606" s="21" cm="1">
        <f t="array" ref="M606">IFERROR(EXP(
 (IF(C606&gt;0,LN(C606),"") - AVERAGE(IF($C$2:$C$1000&gt;0,LN($C$2:$C$1000),"")))*Assumptions!B$2 +
 (IF(F606&gt;0,LN(F606),"") - AVERAGE(IF($F$2:$F$1000&gt;0,LN($F$2:$F$1000),"")))*Assumptions!B$3 +
 (IF(E606&gt;0,LN(E606),"") - AVERAGE(IF($E$2:$E$1000&gt;0,LN($E$2:$E$1000),"")))*Assumptions!B$4
), "")</f>
        <v>0.8718671678672375</v>
      </c>
      <c r="N606" s="21" t="str">
        <f t="shared" si="37"/>
        <v/>
      </c>
      <c r="O606" s="21" t="str">
        <f t="shared" si="38"/>
        <v/>
      </c>
    </row>
    <row r="607" spans="1:15" x14ac:dyDescent="0.35">
      <c r="A607" s="16" t="str">
        <v>North Bay Hydro Distribution Limited</v>
      </c>
      <c r="B607" s="18">
        <v>2023</v>
      </c>
      <c r="C607" s="20">
        <v>27739</v>
      </c>
      <c r="D607" s="20">
        <v>27274</v>
      </c>
      <c r="E607" s="20">
        <v>535447145.63999999</v>
      </c>
      <c r="F607" s="20">
        <v>108835</v>
      </c>
      <c r="G607" s="20">
        <v>142.51151671715999</v>
      </c>
      <c r="H607" s="20">
        <v>8572961.9104999993</v>
      </c>
      <c r="J607" s="20">
        <f t="shared" si="39"/>
        <v>60156.274440013156</v>
      </c>
      <c r="K607" s="22" cm="1">
        <f t="array" ref="K607">IFERROR(EXP(LN(J607) - AVERAGE(IF(ISNUMBER(J:J), LN(J:J)))), "")</f>
        <v>1.2129492079221071</v>
      </c>
      <c r="L607" s="22">
        <f t="shared" si="36"/>
        <v>-5.292798075571889E-2</v>
      </c>
      <c r="M607" s="22" cm="1">
        <f t="array" ref="M607">IFERROR(EXP(
 (IF(C607&gt;0,LN(C607),"") - AVERAGE(IF($C$2:$C$1000&gt;0,LN($C$2:$C$1000),"")))*Assumptions!B$2 +
 (IF(F607&gt;0,LN(F607),"") - AVERAGE(IF($F$2:$F$1000&gt;0,LN($F$2:$F$1000),"")))*Assumptions!B$3 +
 (IF(E607&gt;0,LN(E607),"") - AVERAGE(IF($E$2:$E$1000&gt;0,LN($E$2:$E$1000),"")))*Assumptions!B$4
), "")</f>
        <v>1.2530754440717644</v>
      </c>
      <c r="N607" s="22">
        <f t="shared" si="37"/>
        <v>-9.5198449798111207E-3</v>
      </c>
      <c r="O607" s="22">
        <f t="shared" si="38"/>
        <v>4.3408135775907769E-2</v>
      </c>
    </row>
    <row r="608" spans="1:15" x14ac:dyDescent="0.35">
      <c r="A608" s="15" t="str">
        <v>North Bay Hydro Distribution Limited</v>
      </c>
      <c r="B608" s="17">
        <v>2022</v>
      </c>
      <c r="C608" s="19">
        <v>27678</v>
      </c>
      <c r="D608" s="19">
        <v>27274</v>
      </c>
      <c r="E608" s="19">
        <v>547971952.99000001</v>
      </c>
      <c r="F608" s="19">
        <v>112810</v>
      </c>
      <c r="G608" s="19">
        <v>137.50645677266999</v>
      </c>
      <c r="H608" s="19">
        <v>8721483.2970000003</v>
      </c>
      <c r="J608" s="19">
        <f t="shared" si="39"/>
        <v>63425.991053050195</v>
      </c>
      <c r="K608" s="21" cm="1">
        <f t="array" ref="K608">IFERROR(EXP(LN(J608) - AVERAGE(IF(ISNUMBER(J:J), LN(J:J)))), "")</f>
        <v>1.2788774957496369</v>
      </c>
      <c r="L608" s="21">
        <f t="shared" si="36"/>
        <v>0.19874230326286826</v>
      </c>
      <c r="M608" s="21" cm="1">
        <f t="array" ref="M608">IFERROR(EXP(
 (IF(C608&gt;0,LN(C608),"") - AVERAGE(IF($C$2:$C$1000&gt;0,LN($C$2:$C$1000),"")))*Assumptions!B$2 +
 (IF(F608&gt;0,LN(F608),"") - AVERAGE(IF($F$2:$F$1000&gt;0,LN($F$2:$F$1000),"")))*Assumptions!B$3 +
 (IF(E608&gt;0,LN(E608),"") - AVERAGE(IF($E$2:$E$1000&gt;0,LN($E$2:$E$1000),"")))*Assumptions!B$4
), "")</f>
        <v>1.2650614901758235</v>
      </c>
      <c r="N608" s="21">
        <f t="shared" si="37"/>
        <v>0.16535448340961323</v>
      </c>
      <c r="O608" s="21">
        <f t="shared" si="38"/>
        <v>-3.3387819853255035E-2</v>
      </c>
    </row>
    <row r="609" spans="1:15" x14ac:dyDescent="0.35">
      <c r="A609" s="16" t="str">
        <v>North Bay Hydro Distribution Limited</v>
      </c>
      <c r="B609" s="18">
        <v>2021</v>
      </c>
      <c r="C609" s="20">
        <v>24280</v>
      </c>
      <c r="D609" s="20">
        <v>23850</v>
      </c>
      <c r="E609" s="20">
        <v>472969015.01999998</v>
      </c>
      <c r="F609" s="20">
        <v>86662</v>
      </c>
      <c r="G609" s="20">
        <v>132.26090432250001</v>
      </c>
      <c r="H609" s="20">
        <v>6876794.7800000003</v>
      </c>
      <c r="J609" s="20">
        <f t="shared" si="39"/>
        <v>51994.161201498238</v>
      </c>
      <c r="K609" s="22" cm="1">
        <f t="array" ref="K609">IFERROR(EXP(LN(J609) - AVERAGE(IF(ISNUMBER(J:J), LN(J:J)))), "")</f>
        <v>1.0483740429906498</v>
      </c>
      <c r="L609" s="22">
        <f t="shared" si="36"/>
        <v>-8.6633290309545002E-4</v>
      </c>
      <c r="M609" s="22" cm="1">
        <f t="array" ref="M609">IFERROR(EXP(
 (IF(C609&gt;0,LN(C609),"") - AVERAGE(IF($C$2:$C$1000&gt;0,LN($C$2:$C$1000),"")))*Assumptions!B$2 +
 (IF(F609&gt;0,LN(F609),"") - AVERAGE(IF($F$2:$F$1000&gt;0,LN($F$2:$F$1000),"")))*Assumptions!B$3 +
 (IF(E609&gt;0,LN(E609),"") - AVERAGE(IF($E$2:$E$1000&gt;0,LN($E$2:$E$1000),"")))*Assumptions!B$4
), "")</f>
        <v>1.0722575079296737</v>
      </c>
      <c r="N609" s="22">
        <f t="shared" si="37"/>
        <v>-2.0884742904149767E-2</v>
      </c>
      <c r="O609" s="22">
        <f t="shared" si="38"/>
        <v>-2.0018410001054317E-2</v>
      </c>
    </row>
    <row r="610" spans="1:15" x14ac:dyDescent="0.35">
      <c r="A610" s="15" t="str">
        <v>North Bay Hydro Distribution Limited</v>
      </c>
      <c r="B610" s="17">
        <v>2020</v>
      </c>
      <c r="C610" s="19">
        <v>24290</v>
      </c>
      <c r="D610" s="19">
        <v>23754</v>
      </c>
      <c r="E610" s="19">
        <v>474447071.25</v>
      </c>
      <c r="F610" s="19">
        <v>94066</v>
      </c>
      <c r="G610" s="19">
        <v>127.91919073109</v>
      </c>
      <c r="H610" s="19">
        <v>6656815.5446159998</v>
      </c>
      <c r="J610" s="19">
        <f t="shared" si="39"/>
        <v>52039.224971410804</v>
      </c>
      <c r="K610" s="21" cm="1">
        <f t="array" ref="K610">IFERROR(EXP(LN(J610) - AVERAGE(IF(ISNUMBER(J:J), LN(J:J)))), "")</f>
        <v>1.0492826774519792</v>
      </c>
      <c r="L610" s="21">
        <f t="shared" si="36"/>
        <v>-4.0893101315571681E-2</v>
      </c>
      <c r="M610" s="21" cm="1">
        <f t="array" ref="M610">IFERROR(EXP(
 (IF(C610&gt;0,LN(C610),"") - AVERAGE(IF($C$2:$C$1000&gt;0,LN($C$2:$C$1000),"")))*Assumptions!B$2 +
 (IF(F610&gt;0,LN(F610),"") - AVERAGE(IF($F$2:$F$1000&gt;0,LN($F$2:$F$1000),"")))*Assumptions!B$3 +
 (IF(E610&gt;0,LN(E610),"") - AVERAGE(IF($E$2:$E$1000&gt;0,LN($E$2:$E$1000),"")))*Assumptions!B$4
), "")</f>
        <v>1.094886811384894</v>
      </c>
      <c r="N610" s="21">
        <f t="shared" si="37"/>
        <v>-1.5958516579581208E-2</v>
      </c>
      <c r="O610" s="21">
        <f t="shared" si="38"/>
        <v>2.4934584735990473E-2</v>
      </c>
    </row>
    <row r="611" spans="1:15" x14ac:dyDescent="0.35">
      <c r="A611" s="16" t="str">
        <v>North Bay Hydro Distribution Limited</v>
      </c>
      <c r="B611" s="18">
        <v>2019</v>
      </c>
      <c r="C611" s="20">
        <v>24199</v>
      </c>
      <c r="D611" s="20">
        <v>23755</v>
      </c>
      <c r="E611" s="20">
        <v>493563531.47000003</v>
      </c>
      <c r="F611" s="20">
        <v>99886</v>
      </c>
      <c r="G611" s="20">
        <v>121.14677745784</v>
      </c>
      <c r="H611" s="20">
        <v>6567534.0700000003</v>
      </c>
      <c r="J611" s="20">
        <f t="shared" si="39"/>
        <v>54211.380672387691</v>
      </c>
      <c r="K611" s="22" cm="1">
        <f t="array" ref="K611">IFERROR(EXP(LN(J611) - AVERAGE(IF(ISNUMBER(J:J), LN(J:J)))), "")</f>
        <v>1.09308051170135</v>
      </c>
      <c r="L611" s="22">
        <f t="shared" si="36"/>
        <v>5.375032336646518E-2</v>
      </c>
      <c r="M611" s="22" cm="1">
        <f t="array" ref="M611">IFERROR(EXP(
 (IF(C611&gt;0,LN(C611),"") - AVERAGE(IF($C$2:$C$1000&gt;0,LN($C$2:$C$1000),"")))*Assumptions!B$2 +
 (IF(F611&gt;0,LN(F611),"") - AVERAGE(IF($F$2:$F$1000&gt;0,LN($F$2:$F$1000),"")))*Assumptions!B$3 +
 (IF(E611&gt;0,LN(E611),"") - AVERAGE(IF($E$2:$E$1000&gt;0,LN($E$2:$E$1000),"")))*Assumptions!B$4
), "")</f>
        <v>1.1124997450691134</v>
      </c>
      <c r="N611" s="22">
        <f t="shared" si="37"/>
        <v>5.6952667883067992E-3</v>
      </c>
      <c r="O611" s="22">
        <f t="shared" si="38"/>
        <v>-4.8055056578158381E-2</v>
      </c>
    </row>
    <row r="612" spans="1:15" x14ac:dyDescent="0.35">
      <c r="A612" s="15" t="str">
        <v>North Bay Hydro Distribution Limited</v>
      </c>
      <c r="B612" s="17">
        <v>2018</v>
      </c>
      <c r="C612" s="19">
        <v>24172</v>
      </c>
      <c r="D612" s="19">
        <v>23669</v>
      </c>
      <c r="E612" s="19">
        <v>494782600.01999998</v>
      </c>
      <c r="F612" s="19">
        <v>97822</v>
      </c>
      <c r="G612" s="19">
        <v>118.16965596928</v>
      </c>
      <c r="H612" s="19">
        <v>6070898.4800000004</v>
      </c>
      <c r="J612" s="19">
        <f t="shared" si="39"/>
        <v>51374.427979871776</v>
      </c>
      <c r="K612" s="21" cm="1">
        <f t="array" ref="K612">IFERROR(EXP(LN(J612) - AVERAGE(IF(ISNUMBER(J:J), LN(J:J)))), "")</f>
        <v>1.035878174067709</v>
      </c>
      <c r="L612" s="21">
        <f t="shared" si="36"/>
        <v>-5.0399536668748968E-2</v>
      </c>
      <c r="M612" s="21" cm="1">
        <f t="array" ref="M612">IFERROR(EXP(
 (IF(C612&gt;0,LN(C612),"") - AVERAGE(IF($C$2:$C$1000&gt;0,LN($C$2:$C$1000),"")))*Assumptions!B$2 +
 (IF(F612&gt;0,LN(F612),"") - AVERAGE(IF($F$2:$F$1000&gt;0,LN($F$2:$F$1000),"")))*Assumptions!B$3 +
 (IF(E612&gt;0,LN(E612),"") - AVERAGE(IF($E$2:$E$1000&gt;0,LN($E$2:$E$1000),"")))*Assumptions!B$4
), "")</f>
        <v>1.1061817705716932</v>
      </c>
      <c r="N612" s="21">
        <f t="shared" si="37"/>
        <v>1.643751989749466E-2</v>
      </c>
      <c r="O612" s="21">
        <f t="shared" si="38"/>
        <v>6.6837056566243627E-2</v>
      </c>
    </row>
    <row r="613" spans="1:15" x14ac:dyDescent="0.35">
      <c r="A613" s="16" t="str">
        <v>North Bay Hydro Distribution Limited</v>
      </c>
      <c r="B613" s="18">
        <v>2017</v>
      </c>
      <c r="C613" s="20">
        <v>24117</v>
      </c>
      <c r="D613" s="20">
        <v>23642</v>
      </c>
      <c r="E613" s="20">
        <v>480190167.87</v>
      </c>
      <c r="F613" s="20">
        <v>93113</v>
      </c>
      <c r="G613" s="20">
        <v>115.25774483103</v>
      </c>
      <c r="H613" s="20">
        <v>6227379.8600000003</v>
      </c>
      <c r="J613" s="20">
        <f t="shared" si="39"/>
        <v>54030.03389602543</v>
      </c>
      <c r="K613" s="22" cm="1">
        <f t="array" ref="K613">IFERROR(EXP(LN(J613) - AVERAGE(IF(ISNUMBER(J:J), LN(J:J)))), "")</f>
        <v>1.0894239616440957</v>
      </c>
      <c r="L613" s="22">
        <f t="shared" si="36"/>
        <v>-2.9583242859853823E-2</v>
      </c>
      <c r="M613" s="22" cm="1">
        <f t="array" ref="M613">IFERROR(EXP(
 (IF(C613&gt;0,LN(C613),"") - AVERAGE(IF($C$2:$C$1000&gt;0,LN($C$2:$C$1000),"")))*Assumptions!B$2 +
 (IF(F613&gt;0,LN(F613),"") - AVERAGE(IF($F$2:$F$1000&gt;0,LN($F$2:$F$1000),"")))*Assumptions!B$3 +
 (IF(E613&gt;0,LN(E613),"") - AVERAGE(IF($E$2:$E$1000&gt;0,LN($E$2:$E$1000),"")))*Assumptions!B$4
), "")</f>
        <v>1.0881475110154715</v>
      </c>
      <c r="N613" s="22">
        <f t="shared" si="37"/>
        <v>-1.6157941725869901E-3</v>
      </c>
      <c r="O613" s="22">
        <f t="shared" si="38"/>
        <v>2.7967448687266833E-2</v>
      </c>
    </row>
    <row r="614" spans="1:15" x14ac:dyDescent="0.35">
      <c r="A614" s="15" t="str">
        <v>North Bay Hydro Distribution Limited</v>
      </c>
      <c r="B614" s="17">
        <v>2016</v>
      </c>
      <c r="C614" s="19">
        <v>24070</v>
      </c>
      <c r="D614" s="19">
        <v>23493</v>
      </c>
      <c r="E614" s="19">
        <v>486523773</v>
      </c>
      <c r="F614" s="19">
        <v>93764</v>
      </c>
      <c r="G614" s="19">
        <v>113.26204286375</v>
      </c>
      <c r="H614" s="19">
        <v>6303292.6299999999</v>
      </c>
      <c r="J614" s="19">
        <f t="shared" si="39"/>
        <v>55652.295072786437</v>
      </c>
      <c r="K614" s="21" cm="1">
        <f t="array" ref="K614">IFERROR(EXP(LN(J614) - AVERAGE(IF(ISNUMBER(J:J), LN(J:J)))), "")</f>
        <v>1.1221341058096435</v>
      </c>
      <c r="L614" s="21">
        <f t="shared" si="36"/>
        <v>3.5939978293736685E-2</v>
      </c>
      <c r="M614" s="21" cm="1">
        <f t="array" ref="M614">IFERROR(EXP(
 (IF(C614&gt;0,LN(C614),"") - AVERAGE(IF($C$2:$C$1000&gt;0,LN($C$2:$C$1000),"")))*Assumptions!B$2 +
 (IF(F614&gt;0,LN(F614),"") - AVERAGE(IF($F$2:$F$1000&gt;0,LN($F$2:$F$1000),"")))*Assumptions!B$3 +
 (IF(E614&gt;0,LN(E614),"") - AVERAGE(IF($E$2:$E$1000&gt;0,LN($E$2:$E$1000),"")))*Assumptions!B$4
), "")</f>
        <v>1.0899071546508128</v>
      </c>
      <c r="N614" s="21">
        <f t="shared" si="37"/>
        <v>-3.510577722991455E-2</v>
      </c>
      <c r="O614" s="21">
        <f t="shared" si="38"/>
        <v>-7.1045755523651236E-2</v>
      </c>
    </row>
    <row r="615" spans="1:15" x14ac:dyDescent="0.35">
      <c r="A615" s="16" t="str">
        <v>North Bay Hydro Distribution Limited</v>
      </c>
      <c r="B615" s="18">
        <v>2015</v>
      </c>
      <c r="C615" s="20">
        <v>23996</v>
      </c>
      <c r="D615" s="20">
        <v>23405</v>
      </c>
      <c r="E615" s="20">
        <v>514275816</v>
      </c>
      <c r="F615" s="20">
        <v>106743</v>
      </c>
      <c r="G615" s="20">
        <v>111.98971959366</v>
      </c>
      <c r="H615" s="20">
        <v>6012466.9500000002</v>
      </c>
      <c r="J615" s="20">
        <f t="shared" si="39"/>
        <v>53687.668580789803</v>
      </c>
      <c r="K615" s="22" cm="1">
        <f t="array" ref="K615">IFERROR(EXP(LN(J615) - AVERAGE(IF(ISNUMBER(J:J), LN(J:J)))), "")</f>
        <v>1.0825207459479651</v>
      </c>
      <c r="L615" s="22">
        <f t="shared" si="36"/>
        <v>-4.5352138142044737E-2</v>
      </c>
      <c r="M615" s="22" cm="1">
        <f t="array" ref="M615">IFERROR(EXP(
 (IF(C615&gt;0,LN(C615),"") - AVERAGE(IF($C$2:$C$1000&gt;0,LN($C$2:$C$1000),"")))*Assumptions!B$2 +
 (IF(F615&gt;0,LN(F615),"") - AVERAGE(IF($F$2:$F$1000&gt;0,LN($F$2:$F$1000),"")))*Assumptions!B$3 +
 (IF(E615&gt;0,LN(E615),"") - AVERAGE(IF($E$2:$E$1000&gt;0,LN($E$2:$E$1000),"")))*Assumptions!B$4
), "")</f>
        <v>1.1288487302947625</v>
      </c>
      <c r="N615" s="22">
        <f t="shared" si="37"/>
        <v>-7.9319813592351324E-3</v>
      </c>
      <c r="O615" s="22">
        <f t="shared" si="38"/>
        <v>3.7420156782809605E-2</v>
      </c>
    </row>
    <row r="616" spans="1:15" x14ac:dyDescent="0.35">
      <c r="A616" s="15" t="str">
        <v>North Bay Hydro Distribution Limited</v>
      </c>
      <c r="B616" s="17">
        <v>2014</v>
      </c>
      <c r="C616" s="19">
        <v>23975</v>
      </c>
      <c r="D616" s="19">
        <v>23514</v>
      </c>
      <c r="E616" s="19">
        <v>535481875</v>
      </c>
      <c r="F616" s="19">
        <v>108862</v>
      </c>
      <c r="G616" s="19">
        <v>109.4575340869</v>
      </c>
      <c r="H616" s="19">
        <v>6149168.4199999999</v>
      </c>
      <c r="J616" s="19">
        <f t="shared" si="39"/>
        <v>56178.576205801255</v>
      </c>
      <c r="K616" s="21" cm="1">
        <f t="array" ref="K616">IFERROR(EXP(LN(J616) - AVERAGE(IF(ISNUMBER(J:J), LN(J:J)))), "")</f>
        <v>1.1327456719243498</v>
      </c>
      <c r="L616" s="21">
        <f t="shared" si="36"/>
        <v>8.5231556504028999E-2</v>
      </c>
      <c r="M616" s="21" cm="1">
        <f t="array" ref="M616">IFERROR(EXP(
 (IF(C616&gt;0,LN(C616),"") - AVERAGE(IF($C$2:$C$1000&gt;0,LN($C$2:$C$1000),"")))*Assumptions!B$2 +
 (IF(F616&gt;0,LN(F616),"") - AVERAGE(IF($F$2:$F$1000&gt;0,LN($F$2:$F$1000),"")))*Assumptions!B$3 +
 (IF(E616&gt;0,LN(E616),"") - AVERAGE(IF($E$2:$E$1000&gt;0,LN($E$2:$E$1000),"")))*Assumptions!B$4
), "")</f>
        <v>1.1378383429681973</v>
      </c>
      <c r="N616" s="21">
        <f t="shared" si="37"/>
        <v>-4.2269499835637381E-3</v>
      </c>
      <c r="O616" s="21">
        <f t="shared" si="38"/>
        <v>-8.9458506487592737E-2</v>
      </c>
    </row>
    <row r="617" spans="1:15" x14ac:dyDescent="0.35">
      <c r="A617" s="15" t="str">
        <v>North Bay Hydro Distribution Limited</v>
      </c>
      <c r="B617" s="17">
        <v>2013</v>
      </c>
      <c r="C617" s="19">
        <v>23973</v>
      </c>
      <c r="D617" s="19">
        <v>23603</v>
      </c>
      <c r="E617" s="19">
        <v>545315459</v>
      </c>
      <c r="F617" s="19">
        <v>110029</v>
      </c>
      <c r="G617" s="19">
        <v>107.26934326225</v>
      </c>
      <c r="H617" s="19">
        <v>5533892.9699999997</v>
      </c>
      <c r="J617" s="19">
        <f t="shared" si="39"/>
        <v>51588.765267918585</v>
      </c>
      <c r="K617" s="21" cm="1">
        <f t="array" ref="K617">IFERROR(EXP(LN(J617) - AVERAGE(IF(ISNUMBER(J:J), LN(J:J)))), "")</f>
        <v>1.0401999218186229</v>
      </c>
      <c r="L617" s="21" t="str">
        <f t="shared" si="36"/>
        <v/>
      </c>
      <c r="M617" s="21" cm="1">
        <f t="array" ref="M617">IFERROR(EXP(
 (IF(C617&gt;0,LN(C617),"") - AVERAGE(IF($C$2:$C$1000&gt;0,LN($C$2:$C$1000),"")))*Assumptions!B$2 +
 (IF(F617&gt;0,LN(F617),"") - AVERAGE(IF($F$2:$F$1000&gt;0,LN($F$2:$F$1000),"")))*Assumptions!B$3 +
 (IF(E617&gt;0,LN(E617),"") - AVERAGE(IF($E$2:$E$1000&gt;0,LN($E$2:$E$1000),"")))*Assumptions!B$4
), "")</f>
        <v>1.1426581080099179</v>
      </c>
      <c r="N617" s="21" t="str">
        <f t="shared" si="37"/>
        <v/>
      </c>
      <c r="O617" s="21" t="str">
        <f t="shared" si="38"/>
        <v/>
      </c>
    </row>
    <row r="618" spans="1:15" x14ac:dyDescent="0.35">
      <c r="A618" s="16" t="str">
        <v>Northern Ontario Wires Inc.</v>
      </c>
      <c r="B618" s="18">
        <v>2023</v>
      </c>
      <c r="C618" s="20">
        <v>5961</v>
      </c>
      <c r="D618" s="20">
        <v>6065</v>
      </c>
      <c r="E618" s="20">
        <v>112647367.72</v>
      </c>
      <c r="F618" s="20">
        <v>22059</v>
      </c>
      <c r="G618" s="20">
        <v>158.52744668557</v>
      </c>
      <c r="H618" s="20">
        <v>3304042.79</v>
      </c>
      <c r="J618" s="20">
        <f t="shared" si="39"/>
        <v>20842.086711668155</v>
      </c>
      <c r="K618" s="22" cm="1">
        <f t="array" ref="K618">IFERROR(EXP(LN(J618) - AVERAGE(IF(ISNUMBER(J:J), LN(J:J)))), "")</f>
        <v>0.42024531611529492</v>
      </c>
      <c r="L618" s="22">
        <f t="shared" si="36"/>
        <v>4.5758243711107371E-2</v>
      </c>
      <c r="M618" s="22" cm="1">
        <f t="array" ref="M618">IFERROR(EXP(
 (IF(C618&gt;0,LN(C618),"") - AVERAGE(IF($C$2:$C$1000&gt;0,LN($C$2:$C$1000),"")))*Assumptions!B$2 +
 (IF(F618&gt;0,LN(F618),"") - AVERAGE(IF($F$2:$F$1000&gt;0,LN($F$2:$F$1000),"")))*Assumptions!B$3 +
 (IF(E618&gt;0,LN(E618),"") - AVERAGE(IF($E$2:$E$1000&gt;0,LN($E$2:$E$1000),"")))*Assumptions!B$4
), "")</f>
        <v>0.26489480609459132</v>
      </c>
      <c r="N618" s="22">
        <f t="shared" si="37"/>
        <v>-1.1833354437681187E-2</v>
      </c>
      <c r="O618" s="22">
        <f t="shared" si="38"/>
        <v>-5.7591598148788559E-2</v>
      </c>
    </row>
    <row r="619" spans="1:15" x14ac:dyDescent="0.35">
      <c r="A619" s="15" t="str">
        <v>Northern Ontario Wires Inc.</v>
      </c>
      <c r="B619" s="17">
        <v>2022</v>
      </c>
      <c r="C619" s="19">
        <v>5941</v>
      </c>
      <c r="D619" s="19">
        <v>6068</v>
      </c>
      <c r="E619" s="19">
        <v>114374592</v>
      </c>
      <c r="F619" s="19">
        <v>23217</v>
      </c>
      <c r="G619" s="19">
        <v>152.95990104584999</v>
      </c>
      <c r="H619" s="19">
        <v>3045413.2969999998</v>
      </c>
      <c r="J619" s="19">
        <f t="shared" si="39"/>
        <v>19909.880146216437</v>
      </c>
      <c r="K619" s="21" cm="1">
        <f t="array" ref="K619">IFERROR(EXP(LN(J619) - AVERAGE(IF(ISNUMBER(J:J), LN(J:J)))), "")</f>
        <v>0.40144895238249811</v>
      </c>
      <c r="L619" s="21">
        <f t="shared" si="36"/>
        <v>4.9666887091106671E-2</v>
      </c>
      <c r="M619" s="21" cm="1">
        <f t="array" ref="M619">IFERROR(EXP(
 (IF(C619&gt;0,LN(C619),"") - AVERAGE(IF($C$2:$C$1000&gt;0,LN($C$2:$C$1000),"")))*Assumptions!B$2 +
 (IF(F619&gt;0,LN(F619),"") - AVERAGE(IF($F$2:$F$1000&gt;0,LN($F$2:$F$1000),"")))*Assumptions!B$3 +
 (IF(E619&gt;0,LN(E619),"") - AVERAGE(IF($E$2:$E$1000&gt;0,LN($E$2:$E$1000),"")))*Assumptions!B$4
), "")</f>
        <v>0.26804801997771804</v>
      </c>
      <c r="N619" s="21">
        <f t="shared" si="37"/>
        <v>1.2595296177671411E-2</v>
      </c>
      <c r="O619" s="21">
        <f t="shared" si="38"/>
        <v>-3.7071590913435259E-2</v>
      </c>
    </row>
    <row r="620" spans="1:15" x14ac:dyDescent="0.35">
      <c r="A620" s="16" t="str">
        <v>Northern Ontario Wires Inc.</v>
      </c>
      <c r="B620" s="18">
        <v>2021</v>
      </c>
      <c r="C620" s="20">
        <v>5934</v>
      </c>
      <c r="D620" s="20">
        <v>6059</v>
      </c>
      <c r="E620" s="20">
        <v>113494608</v>
      </c>
      <c r="F620" s="20">
        <v>22199</v>
      </c>
      <c r="G620" s="20">
        <v>147.12483553300001</v>
      </c>
      <c r="H620" s="20">
        <v>2787305.5595</v>
      </c>
      <c r="J620" s="20">
        <f t="shared" si="39"/>
        <v>18945.173664271042</v>
      </c>
      <c r="K620" s="22" cm="1">
        <f t="array" ref="K620">IFERROR(EXP(LN(J620) - AVERAGE(IF(ISNUMBER(J:J), LN(J:J)))), "")</f>
        <v>0.38199728297567936</v>
      </c>
      <c r="L620" s="22">
        <f t="shared" si="36"/>
        <v>-2.9238392250896084E-2</v>
      </c>
      <c r="M620" s="22" cm="1">
        <f t="array" ref="M620">IFERROR(EXP(
 (IF(C620&gt;0,LN(C620),"") - AVERAGE(IF($C$2:$C$1000&gt;0,LN($C$2:$C$1000),"")))*Assumptions!B$2 +
 (IF(F620&gt;0,LN(F620),"") - AVERAGE(IF($F$2:$F$1000&gt;0,LN($F$2:$F$1000),"")))*Assumptions!B$3 +
 (IF(E620&gt;0,LN(E620),"") - AVERAGE(IF($E$2:$E$1000&gt;0,LN($E$2:$E$1000),"")))*Assumptions!B$4
), "")</f>
        <v>0.26469304855862619</v>
      </c>
      <c r="N620" s="22">
        <f t="shared" si="37"/>
        <v>6.0187245846876625E-3</v>
      </c>
      <c r="O620" s="22">
        <f t="shared" si="38"/>
        <v>3.5257116835583746E-2</v>
      </c>
    </row>
    <row r="621" spans="1:15" x14ac:dyDescent="0.35">
      <c r="A621" s="15" t="str">
        <v>Northern Ontario Wires Inc.</v>
      </c>
      <c r="B621" s="17">
        <v>2020</v>
      </c>
      <c r="C621" s="19">
        <v>5929</v>
      </c>
      <c r="D621" s="19">
        <v>6026</v>
      </c>
      <c r="E621" s="19">
        <v>114312944</v>
      </c>
      <c r="F621" s="19">
        <v>21659</v>
      </c>
      <c r="G621" s="19">
        <v>142.29518537038999</v>
      </c>
      <c r="H621" s="19">
        <v>2775791.6745000002</v>
      </c>
      <c r="J621" s="19">
        <f t="shared" si="39"/>
        <v>19507.277546142548</v>
      </c>
      <c r="K621" s="21" cm="1">
        <f t="array" ref="K621">IFERROR(EXP(LN(J621) - AVERAGE(IF(ISNUMBER(J:J), LN(J:J)))), "")</f>
        <v>0.39333115404121316</v>
      </c>
      <c r="L621" s="21">
        <f t="shared" si="36"/>
        <v>-5.966796731675561E-2</v>
      </c>
      <c r="M621" s="21" cm="1">
        <f t="array" ref="M621">IFERROR(EXP(
 (IF(C621&gt;0,LN(C621),"") - AVERAGE(IF($C$2:$C$1000&gt;0,LN($C$2:$C$1000),"")))*Assumptions!B$2 +
 (IF(F621&gt;0,LN(F621),"") - AVERAGE(IF($F$2:$F$1000&gt;0,LN($F$2:$F$1000),"")))*Assumptions!B$3 +
 (IF(E621&gt;0,LN(E621),"") - AVERAGE(IF($E$2:$E$1000&gt;0,LN($E$2:$E$1000),"")))*Assumptions!B$4
), "")</f>
        <v>0.26310471865476498</v>
      </c>
      <c r="N621" s="21">
        <f t="shared" si="37"/>
        <v>-2.5914180299428269E-2</v>
      </c>
      <c r="O621" s="21">
        <f t="shared" si="38"/>
        <v>3.3753787017327341E-2</v>
      </c>
    </row>
    <row r="622" spans="1:15" x14ac:dyDescent="0.35">
      <c r="A622" s="16" t="str">
        <v>Northern Ontario Wires Inc.</v>
      </c>
      <c r="B622" s="18">
        <v>2019</v>
      </c>
      <c r="C622" s="20">
        <v>5977</v>
      </c>
      <c r="D622" s="20">
        <v>6050</v>
      </c>
      <c r="E622" s="20">
        <v>116766753</v>
      </c>
      <c r="F622" s="20">
        <v>23352</v>
      </c>
      <c r="G622" s="20">
        <v>134.76166521118</v>
      </c>
      <c r="H622" s="20">
        <v>2790464.4934999999</v>
      </c>
      <c r="J622" s="20">
        <f t="shared" si="39"/>
        <v>20706.663791421444</v>
      </c>
      <c r="K622" s="22" cm="1">
        <f t="array" ref="K622">IFERROR(EXP(LN(J622) - AVERAGE(IF(ISNUMBER(J:J), LN(J:J)))), "")</f>
        <v>0.41751474269835992</v>
      </c>
      <c r="L622" s="22">
        <f t="shared" si="36"/>
        <v>2.6282928634349889E-2</v>
      </c>
      <c r="M622" s="22" cm="1">
        <f t="array" ref="M622">IFERROR(EXP(
 (IF(C622&gt;0,LN(C622),"") - AVERAGE(IF($C$2:$C$1000&gt;0,LN($C$2:$C$1000),"")))*Assumptions!B$2 +
 (IF(F622&gt;0,LN(F622),"") - AVERAGE(IF($F$2:$F$1000&gt;0,LN($F$2:$F$1000),"")))*Assumptions!B$3 +
 (IF(E622&gt;0,LN(E622),"") - AVERAGE(IF($E$2:$E$1000&gt;0,LN($E$2:$E$1000),"")))*Assumptions!B$4
), "")</f>
        <v>0.27001197315093262</v>
      </c>
      <c r="N622" s="22">
        <f t="shared" si="37"/>
        <v>7.1633638447816672E-3</v>
      </c>
      <c r="O622" s="22">
        <f t="shared" si="38"/>
        <v>-1.9119564789568222E-2</v>
      </c>
    </row>
    <row r="623" spans="1:15" x14ac:dyDescent="0.35">
      <c r="A623" s="15" t="str">
        <v>Northern Ontario Wires Inc.</v>
      </c>
      <c r="B623" s="17">
        <v>2018</v>
      </c>
      <c r="C623" s="19">
        <v>5903</v>
      </c>
      <c r="D623" s="19">
        <v>6055</v>
      </c>
      <c r="E623" s="19">
        <v>116346396</v>
      </c>
      <c r="F623" s="19">
        <v>23485</v>
      </c>
      <c r="G623" s="19">
        <v>131.44996466287</v>
      </c>
      <c r="H623" s="19">
        <v>2651282.9249999998</v>
      </c>
      <c r="J623" s="19">
        <f t="shared" si="39"/>
        <v>20169.521778113449</v>
      </c>
      <c r="K623" s="21" cm="1">
        <f t="array" ref="K623">IFERROR(EXP(LN(J623) - AVERAGE(IF(ISNUMBER(J:J), LN(J:J)))), "")</f>
        <v>0.40668418536001727</v>
      </c>
      <c r="L623" s="21">
        <f t="shared" si="36"/>
        <v>-1.3492162051955248E-2</v>
      </c>
      <c r="M623" s="21" cm="1">
        <f t="array" ref="M623">IFERROR(EXP(
 (IF(C623&gt;0,LN(C623),"") - AVERAGE(IF($C$2:$C$1000&gt;0,LN($C$2:$C$1000),"")))*Assumptions!B$2 +
 (IF(F623&gt;0,LN(F623),"") - AVERAGE(IF($F$2:$F$1000&gt;0,LN($F$2:$F$1000),"")))*Assumptions!B$3 +
 (IF(E623&gt;0,LN(E623),"") - AVERAGE(IF($E$2:$E$1000&gt;0,LN($E$2:$E$1000),"")))*Assumptions!B$4
), "")</f>
        <v>0.26808469030029114</v>
      </c>
      <c r="N623" s="21">
        <f t="shared" si="37"/>
        <v>-1.0080910646500518E-2</v>
      </c>
      <c r="O623" s="21">
        <f t="shared" si="38"/>
        <v>3.4112514054547294E-3</v>
      </c>
    </row>
    <row r="624" spans="1:15" x14ac:dyDescent="0.35">
      <c r="A624" s="16" t="str">
        <v>Northern Ontario Wires Inc.</v>
      </c>
      <c r="B624" s="18">
        <v>2017</v>
      </c>
      <c r="C624" s="20">
        <v>5980</v>
      </c>
      <c r="D624" s="20">
        <v>6112</v>
      </c>
      <c r="E624" s="20">
        <v>115262629</v>
      </c>
      <c r="F624" s="20">
        <v>23708</v>
      </c>
      <c r="G624" s="20">
        <v>128.21080302627999</v>
      </c>
      <c r="H624" s="20">
        <v>2621077.0814999999</v>
      </c>
      <c r="J624" s="20">
        <f t="shared" si="39"/>
        <v>20443.496332853832</v>
      </c>
      <c r="K624" s="22" cm="1">
        <f t="array" ref="K624">IFERROR(EXP(LN(J624) - AVERAGE(IF(ISNUMBER(J:J), LN(J:J)))), "")</f>
        <v>0.41220841740823932</v>
      </c>
      <c r="L624" s="22">
        <f t="shared" si="36"/>
        <v>4.054024045443505E-2</v>
      </c>
      <c r="M624" s="22" cm="1">
        <f t="array" ref="M624">IFERROR(EXP(
 (IF(C624&gt;0,LN(C624),"") - AVERAGE(IF($C$2:$C$1000&gt;0,LN($C$2:$C$1000),"")))*Assumptions!B$2 +
 (IF(F624&gt;0,LN(F624),"") - AVERAGE(IF($F$2:$F$1000&gt;0,LN($F$2:$F$1000),"")))*Assumptions!B$3 +
 (IF(E624&gt;0,LN(E624),"") - AVERAGE(IF($E$2:$E$1000&gt;0,LN($E$2:$E$1000),"")))*Assumptions!B$4
), "")</f>
        <v>0.2708008960197068</v>
      </c>
      <c r="N624" s="22">
        <f t="shared" si="37"/>
        <v>-1.6922463867197202E-4</v>
      </c>
      <c r="O624" s="22">
        <f t="shared" si="38"/>
        <v>-4.0709465093107022E-2</v>
      </c>
    </row>
    <row r="625" spans="1:15" x14ac:dyDescent="0.35">
      <c r="A625" s="15" t="str">
        <v>Northern Ontario Wires Inc.</v>
      </c>
      <c r="B625" s="17">
        <v>2016</v>
      </c>
      <c r="C625" s="19">
        <v>6007</v>
      </c>
      <c r="D625" s="19">
        <v>6135</v>
      </c>
      <c r="E625" s="19">
        <v>117871237</v>
      </c>
      <c r="F625" s="19">
        <v>23251</v>
      </c>
      <c r="G625" s="19">
        <v>125.99081726999999</v>
      </c>
      <c r="H625" s="19">
        <v>2473361.88</v>
      </c>
      <c r="J625" s="19">
        <f t="shared" si="39"/>
        <v>19631.286895294539</v>
      </c>
      <c r="K625" s="21" cm="1">
        <f t="array" ref="K625">IFERROR(EXP(LN(J625) - AVERAGE(IF(ISNUMBER(J:J), LN(J:J)))), "")</f>
        <v>0.39583159216224156</v>
      </c>
      <c r="L625" s="21">
        <f t="shared" si="36"/>
        <v>6.4192658587685969E-2</v>
      </c>
      <c r="M625" s="21" cm="1">
        <f t="array" ref="M625">IFERROR(EXP(
 (IF(C625&gt;0,LN(C625),"") - AVERAGE(IF($C$2:$C$1000&gt;0,LN($C$2:$C$1000),"")))*Assumptions!B$2 +
 (IF(F625&gt;0,LN(F625),"") - AVERAGE(IF($F$2:$F$1000&gt;0,LN($F$2:$F$1000),"")))*Assumptions!B$3 +
 (IF(E625&gt;0,LN(E625),"") - AVERAGE(IF($E$2:$E$1000&gt;0,LN($E$2:$E$1000),"")))*Assumptions!B$4
), "")</f>
        <v>0.27084672608116622</v>
      </c>
      <c r="N625" s="21">
        <f t="shared" si="37"/>
        <v>-1.4291880586675632E-2</v>
      </c>
      <c r="O625" s="21">
        <f t="shared" si="38"/>
        <v>-7.8484539174361601E-2</v>
      </c>
    </row>
    <row r="626" spans="1:15" x14ac:dyDescent="0.35">
      <c r="A626" s="16" t="str">
        <v>Northern Ontario Wires Inc.</v>
      </c>
      <c r="B626" s="18">
        <v>2015</v>
      </c>
      <c r="C626" s="20">
        <v>6075</v>
      </c>
      <c r="D626" s="20">
        <v>6202</v>
      </c>
      <c r="E626" s="20">
        <v>120944395</v>
      </c>
      <c r="F626" s="20">
        <v>23679</v>
      </c>
      <c r="G626" s="20">
        <v>124.57550597437</v>
      </c>
      <c r="H626" s="20">
        <v>2293522.0104999999</v>
      </c>
      <c r="J626" s="20">
        <f t="shared" si="39"/>
        <v>18410.697934246127</v>
      </c>
      <c r="K626" s="22" cm="1">
        <f t="array" ref="K626">IFERROR(EXP(LN(J626) - AVERAGE(IF(ISNUMBER(J:J), LN(J:J)))), "")</f>
        <v>0.37122048671590113</v>
      </c>
      <c r="L626" s="22">
        <f t="shared" si="36"/>
        <v>-0.11193342692333985</v>
      </c>
      <c r="M626" s="22" cm="1">
        <f t="array" ref="M626">IFERROR(EXP(
 (IF(C626&gt;0,LN(C626),"") - AVERAGE(IF($C$2:$C$1000&gt;0,LN($C$2:$C$1000),"")))*Assumptions!B$2 +
 (IF(F626&gt;0,LN(F626),"") - AVERAGE(IF($F$2:$F$1000&gt;0,LN($F$2:$F$1000),"")))*Assumptions!B$3 +
 (IF(E626&gt;0,LN(E626),"") - AVERAGE(IF($E$2:$E$1000&gt;0,LN($E$2:$E$1000),"")))*Assumptions!B$4
), "")</f>
        <v>0.27474542868212631</v>
      </c>
      <c r="N626" s="22">
        <f t="shared" si="37"/>
        <v>-3.1127318687531602E-3</v>
      </c>
      <c r="O626" s="22">
        <f t="shared" si="38"/>
        <v>0.10882069505458669</v>
      </c>
    </row>
    <row r="627" spans="1:15" x14ac:dyDescent="0.35">
      <c r="A627" s="15" t="str">
        <v>Northern Ontario Wires Inc.</v>
      </c>
      <c r="B627" s="17">
        <v>2014</v>
      </c>
      <c r="C627" s="19">
        <v>6062</v>
      </c>
      <c r="D627" s="19">
        <v>6232</v>
      </c>
      <c r="E627" s="19">
        <v>119160227</v>
      </c>
      <c r="F627" s="19">
        <v>24246</v>
      </c>
      <c r="G627" s="19">
        <v>121.75874482995999</v>
      </c>
      <c r="H627" s="19">
        <v>2507162.5074999998</v>
      </c>
      <c r="J627" s="19">
        <f t="shared" si="39"/>
        <v>20591.231545638326</v>
      </c>
      <c r="K627" s="21" cm="1">
        <f t="array" ref="K627">IFERROR(EXP(LN(J627) - AVERAGE(IF(ISNUMBER(J:J), LN(J:J)))), "")</f>
        <v>0.41518724731413476</v>
      </c>
      <c r="L627" s="21">
        <f t="shared" si="36"/>
        <v>-8.878417964069385E-2</v>
      </c>
      <c r="M627" s="21" cm="1">
        <f t="array" ref="M627">IFERROR(EXP(
 (IF(C627&gt;0,LN(C627),"") - AVERAGE(IF($C$2:$C$1000&gt;0,LN($C$2:$C$1000),"")))*Assumptions!B$2 +
 (IF(F627&gt;0,LN(F627),"") - AVERAGE(IF($F$2:$F$1000&gt;0,LN($F$2:$F$1000),"")))*Assumptions!B$3 +
 (IF(E627&gt;0,LN(E627),"") - AVERAGE(IF($E$2:$E$1000&gt;0,LN($E$2:$E$1000),"")))*Assumptions!B$4
), "")</f>
        <v>0.27560196993381225</v>
      </c>
      <c r="N627" s="21">
        <f t="shared" si="37"/>
        <v>-5.4645658296421651E-3</v>
      </c>
      <c r="O627" s="21">
        <f t="shared" si="38"/>
        <v>8.3319613811051685E-2</v>
      </c>
    </row>
    <row r="628" spans="1:15" x14ac:dyDescent="0.35">
      <c r="A628" s="16" t="str">
        <v>Northern Ontario Wires Inc.</v>
      </c>
      <c r="B628" s="18">
        <v>2013</v>
      </c>
      <c r="C628" s="20">
        <v>6065</v>
      </c>
      <c r="D628" s="20">
        <v>6324</v>
      </c>
      <c r="E628" s="20">
        <v>124005548</v>
      </c>
      <c r="F628" s="20">
        <v>24398</v>
      </c>
      <c r="G628" s="20">
        <v>119.32463766246001</v>
      </c>
      <c r="H628" s="20">
        <v>2685164.679</v>
      </c>
      <c r="J628" s="20">
        <f t="shared" si="39"/>
        <v>22503.019758548686</v>
      </c>
      <c r="K628" s="22" cm="1">
        <f t="array" ref="K628">IFERROR(EXP(LN(J628) - AVERAGE(IF(ISNUMBER(J:J), LN(J:J)))), "")</f>
        <v>0.45373521292787627</v>
      </c>
      <c r="L628" s="22" t="str">
        <f t="shared" si="36"/>
        <v/>
      </c>
      <c r="M628" s="22" cm="1">
        <f t="array" ref="M628">IFERROR(EXP(
 (IF(C628&gt;0,LN(C628),"") - AVERAGE(IF($C$2:$C$1000&gt;0,LN($C$2:$C$1000),"")))*Assumptions!B$2 +
 (IF(F628&gt;0,LN(F628),"") - AVERAGE(IF($F$2:$F$1000&gt;0,LN($F$2:$F$1000),"")))*Assumptions!B$3 +
 (IF(E628&gt;0,LN(E628),"") - AVERAGE(IF($E$2:$E$1000&gt;0,LN($E$2:$E$1000),"")))*Assumptions!B$4
), "")</f>
        <v>0.2771121374883177</v>
      </c>
      <c r="N628" s="22" t="str">
        <f t="shared" si="37"/>
        <v/>
      </c>
      <c r="O628" s="22" t="str">
        <f t="shared" si="38"/>
        <v/>
      </c>
    </row>
    <row r="629" spans="1:15" x14ac:dyDescent="0.35">
      <c r="A629" s="15" t="str">
        <v>Oakville Hydro Electricity Distribution Inc.</v>
      </c>
      <c r="B629" s="17">
        <v>2023</v>
      </c>
      <c r="C629" s="19">
        <v>76679</v>
      </c>
      <c r="D629" s="19">
        <v>64793</v>
      </c>
      <c r="E629" s="19">
        <v>1634061181.3900001</v>
      </c>
      <c r="F629" s="19">
        <v>375072</v>
      </c>
      <c r="G629" s="19">
        <v>175.66160505842001</v>
      </c>
      <c r="H629" s="19">
        <v>19609317.23</v>
      </c>
      <c r="J629" s="19">
        <f t="shared" si="39"/>
        <v>111631.20833080458</v>
      </c>
      <c r="K629" s="21" cm="1">
        <f t="array" ref="K629">IFERROR(EXP(LN(J629) - AVERAGE(IF(ISNUMBER(J:J), LN(J:J)))), "")</f>
        <v>2.2508539131567851</v>
      </c>
      <c r="L629" s="21">
        <f t="shared" si="36"/>
        <v>-6.1188371774184569E-2</v>
      </c>
      <c r="M629" s="21" cm="1">
        <f t="array" ref="M629">IFERROR(EXP(
 (IF(C629&gt;0,LN(C629),"") - AVERAGE(IF($C$2:$C$1000&gt;0,LN($C$2:$C$1000),"")))*Assumptions!B$2 +
 (IF(F629&gt;0,LN(F629),"") - AVERAGE(IF($F$2:$F$1000&gt;0,LN($F$2:$F$1000),"")))*Assumptions!B$3 +
 (IF(E629&gt;0,LN(E629),"") - AVERAGE(IF($E$2:$E$1000&gt;0,LN($E$2:$E$1000),"")))*Assumptions!B$4
), "")</f>
        <v>3.6912919027831768</v>
      </c>
      <c r="N629" s="21">
        <f t="shared" si="37"/>
        <v>1.1813103134252545E-2</v>
      </c>
      <c r="O629" s="21">
        <f t="shared" si="38"/>
        <v>7.3001474908437114E-2</v>
      </c>
    </row>
    <row r="630" spans="1:15" x14ac:dyDescent="0.35">
      <c r="A630" s="16" t="str">
        <v>Oakville Hydro Electricity Distribution Inc.</v>
      </c>
      <c r="B630" s="18">
        <v>2022</v>
      </c>
      <c r="C630" s="20">
        <v>75885</v>
      </c>
      <c r="D630" s="20">
        <v>64106</v>
      </c>
      <c r="E630" s="20">
        <v>1601362054.1600001</v>
      </c>
      <c r="F630" s="20">
        <v>370408</v>
      </c>
      <c r="G630" s="20">
        <v>169.4923011066</v>
      </c>
      <c r="H630" s="20">
        <v>20114506.129999999</v>
      </c>
      <c r="J630" s="20">
        <f t="shared" si="39"/>
        <v>118675.04304723104</v>
      </c>
      <c r="K630" s="22" cm="1">
        <f t="array" ref="K630">IFERROR(EXP(LN(J630) - AVERAGE(IF(ISNUMBER(J:J), LN(J:J)))), "")</f>
        <v>2.3928808890550921</v>
      </c>
      <c r="L630" s="22">
        <f t="shared" si="36"/>
        <v>5.0678733574040402E-2</v>
      </c>
      <c r="M630" s="22" cm="1">
        <f t="array" ref="M630">IFERROR(EXP(
 (IF(C630&gt;0,LN(C630),"") - AVERAGE(IF($C$2:$C$1000&gt;0,LN($C$2:$C$1000),"")))*Assumptions!B$2 +
 (IF(F630&gt;0,LN(F630),"") - AVERAGE(IF($F$2:$F$1000&gt;0,LN($F$2:$F$1000),"")))*Assumptions!B$3 +
 (IF(E630&gt;0,LN(E630),"") - AVERAGE(IF($E$2:$E$1000&gt;0,LN($E$2:$E$1000),"")))*Assumptions!B$4
), "")</f>
        <v>3.6479428384311245</v>
      </c>
      <c r="N630" s="22">
        <f t="shared" si="37"/>
        <v>2.6184017648706259E-2</v>
      </c>
      <c r="O630" s="22">
        <f t="shared" si="38"/>
        <v>-2.4494715925334143E-2</v>
      </c>
    </row>
    <row r="631" spans="1:15" x14ac:dyDescent="0.35">
      <c r="A631" s="15" t="str">
        <v>Oakville Hydro Electricity Distribution Inc.</v>
      </c>
      <c r="B631" s="17">
        <v>2021</v>
      </c>
      <c r="C631" s="19">
        <v>75110</v>
      </c>
      <c r="D631" s="19">
        <v>63614</v>
      </c>
      <c r="E631" s="19">
        <v>1543115446.3699999</v>
      </c>
      <c r="F631" s="19">
        <v>347190</v>
      </c>
      <c r="G631" s="19">
        <v>163.02656286985999</v>
      </c>
      <c r="H631" s="19">
        <v>18391124.140000001</v>
      </c>
      <c r="J631" s="19">
        <f t="shared" si="39"/>
        <v>112810.5985690269</v>
      </c>
      <c r="K631" s="21" cm="1">
        <f t="array" ref="K631">IFERROR(EXP(LN(J631) - AVERAGE(IF(ISNUMBER(J:J), LN(J:J)))), "")</f>
        <v>2.274634316258533</v>
      </c>
      <c r="L631" s="21">
        <f t="shared" si="36"/>
        <v>-1.7600100534521212E-2</v>
      </c>
      <c r="M631" s="21" cm="1">
        <f t="array" ref="M631">IFERROR(EXP(
 (IF(C631&gt;0,LN(C631),"") - AVERAGE(IF($C$2:$C$1000&gt;0,LN($C$2:$C$1000),"")))*Assumptions!B$2 +
 (IF(F631&gt;0,LN(F631),"") - AVERAGE(IF($F$2:$F$1000&gt;0,LN($F$2:$F$1000),"")))*Assumptions!B$3 +
 (IF(E631&gt;0,LN(E631),"") - AVERAGE(IF($E$2:$E$1000&gt;0,LN($E$2:$E$1000),"")))*Assumptions!B$4
), "")</f>
        <v>3.5536647151735408</v>
      </c>
      <c r="N631" s="21">
        <f t="shared" si="37"/>
        <v>-5.1281887617966593E-3</v>
      </c>
      <c r="O631" s="21">
        <f t="shared" si="38"/>
        <v>1.2471911772724553E-2</v>
      </c>
    </row>
    <row r="632" spans="1:15" x14ac:dyDescent="0.35">
      <c r="A632" s="15" t="str">
        <v>Oakville Hydro Electricity Distribution Inc.</v>
      </c>
      <c r="B632" s="17">
        <v>2020</v>
      </c>
      <c r="C632" s="19">
        <v>74002</v>
      </c>
      <c r="D632" s="19">
        <v>62674</v>
      </c>
      <c r="E632" s="19">
        <v>1551177301.5799999</v>
      </c>
      <c r="F632" s="19">
        <v>368091</v>
      </c>
      <c r="G632" s="19">
        <v>157.67490852122</v>
      </c>
      <c r="H632" s="19">
        <v>18103232.030000001</v>
      </c>
      <c r="J632" s="19">
        <f t="shared" si="39"/>
        <v>114813.65170770754</v>
      </c>
      <c r="K632" s="21" cm="1">
        <f t="array" ref="K632">IFERROR(EXP(LN(J632) - AVERAGE(IF(ISNUMBER(J:J), LN(J:J)))), "")</f>
        <v>2.3150224842527352</v>
      </c>
      <c r="L632" s="21">
        <f t="shared" si="36"/>
        <v>-4.3494961308429114E-2</v>
      </c>
      <c r="M632" s="21" cm="1">
        <f t="array" ref="M632">IFERROR(EXP(
 (IF(C632&gt;0,LN(C632),"") - AVERAGE(IF($C$2:$C$1000&gt;0,LN($C$2:$C$1000),"")))*Assumptions!B$2 +
 (IF(F632&gt;0,LN(F632),"") - AVERAGE(IF($F$2:$F$1000&gt;0,LN($F$2:$F$1000),"")))*Assumptions!B$3 +
 (IF(E632&gt;0,LN(E632),"") - AVERAGE(IF($E$2:$E$1000&gt;0,LN($E$2:$E$1000),"")))*Assumptions!B$4
), "")</f>
        <v>3.5719353863136472</v>
      </c>
      <c r="N632" s="21">
        <f t="shared" si="37"/>
        <v>2.9139582164980027E-2</v>
      </c>
      <c r="O632" s="21">
        <f t="shared" si="38"/>
        <v>7.2634543473409141E-2</v>
      </c>
    </row>
    <row r="633" spans="1:15" x14ac:dyDescent="0.35">
      <c r="A633" s="16" t="str">
        <v>Oakville Hydro Electricity Distribution Inc.</v>
      </c>
      <c r="B633" s="18">
        <v>2019</v>
      </c>
      <c r="C633" s="20">
        <v>73134</v>
      </c>
      <c r="D633" s="20">
        <v>62179</v>
      </c>
      <c r="E633" s="20">
        <v>1548700494.55</v>
      </c>
      <c r="F633" s="20">
        <v>337953</v>
      </c>
      <c r="G633" s="20">
        <v>149.32714117508999</v>
      </c>
      <c r="H633" s="20">
        <v>17906961.609999999</v>
      </c>
      <c r="J633" s="20">
        <f t="shared" si="39"/>
        <v>119917.66177994138</v>
      </c>
      <c r="K633" s="22" cm="1">
        <f t="array" ref="K633">IFERROR(EXP(LN(J633) - AVERAGE(IF(ISNUMBER(J:J), LN(J:J)))), "")</f>
        <v>2.4179361874694441</v>
      </c>
      <c r="L633" s="22">
        <f t="shared" si="36"/>
        <v>-2.534686788509255E-2</v>
      </c>
      <c r="M633" s="22" cm="1">
        <f t="array" ref="M633">IFERROR(EXP(
 (IF(C633&gt;0,LN(C633),"") - AVERAGE(IF($C$2:$C$1000&gt;0,LN($C$2:$C$1000),"")))*Assumptions!B$2 +
 (IF(F633&gt;0,LN(F633),"") - AVERAGE(IF($F$2:$F$1000&gt;0,LN($F$2:$F$1000),"")))*Assumptions!B$3 +
 (IF(E633&gt;0,LN(E633),"") - AVERAGE(IF($E$2:$E$1000&gt;0,LN($E$2:$E$1000),"")))*Assumptions!B$4
), "")</f>
        <v>3.4693525507372649</v>
      </c>
      <c r="N633" s="22">
        <f t="shared" si="37"/>
        <v>-1.2970475302492179E-2</v>
      </c>
      <c r="O633" s="22">
        <f t="shared" si="38"/>
        <v>1.2376392582600371E-2</v>
      </c>
    </row>
    <row r="634" spans="1:15" x14ac:dyDescent="0.35">
      <c r="A634" s="15" t="str">
        <v>Oakville Hydro Electricity Distribution Inc.</v>
      </c>
      <c r="B634" s="17">
        <v>2018</v>
      </c>
      <c r="C634" s="19">
        <v>72109</v>
      </c>
      <c r="D634" s="19">
        <v>62038</v>
      </c>
      <c r="E634" s="19">
        <v>1607780775.79</v>
      </c>
      <c r="F634" s="19">
        <v>364781</v>
      </c>
      <c r="G634" s="19">
        <v>145.65750133699001</v>
      </c>
      <c r="H634" s="19">
        <v>17915297</v>
      </c>
      <c r="J634" s="19">
        <f t="shared" si="39"/>
        <v>122996.04782146825</v>
      </c>
      <c r="K634" s="21" cm="1">
        <f t="array" ref="K634">IFERROR(EXP(LN(J634) - AVERAGE(IF(ISNUMBER(J:J), LN(J:J)))), "")</f>
        <v>2.4800066189499033</v>
      </c>
      <c r="L634" s="21">
        <f t="shared" si="36"/>
        <v>-3.6608561074444879E-3</v>
      </c>
      <c r="M634" s="21" cm="1">
        <f t="array" ref="M634">IFERROR(EXP(
 (IF(C634&gt;0,LN(C634),"") - AVERAGE(IF($C$2:$C$1000&gt;0,LN($C$2:$C$1000),"")))*Assumptions!B$2 +
 (IF(F634&gt;0,LN(F634),"") - AVERAGE(IF($F$2:$F$1000&gt;0,LN($F$2:$F$1000),"")))*Assumptions!B$3 +
 (IF(E634&gt;0,LN(E634),"") - AVERAGE(IF($E$2:$E$1000&gt;0,LN($E$2:$E$1000),"")))*Assumptions!B$4
), "")</f>
        <v>3.5146447983316724</v>
      </c>
      <c r="N634" s="21">
        <f t="shared" si="37"/>
        <v>5.7520449685381614E-2</v>
      </c>
      <c r="O634" s="21">
        <f t="shared" si="38"/>
        <v>6.1181305792826102E-2</v>
      </c>
    </row>
    <row r="635" spans="1:15" x14ac:dyDescent="0.35">
      <c r="A635" s="16" t="str">
        <v>Oakville Hydro Electricity Distribution Inc.</v>
      </c>
      <c r="B635" s="18">
        <v>2017</v>
      </c>
      <c r="C635" s="20">
        <v>70492</v>
      </c>
      <c r="D635" s="20">
        <v>59883</v>
      </c>
      <c r="E635" s="20">
        <v>1535329501.6400001</v>
      </c>
      <c r="F635" s="20">
        <v>312509</v>
      </c>
      <c r="G635" s="20">
        <v>142.06824065044</v>
      </c>
      <c r="H635" s="20">
        <v>17537918.539999999</v>
      </c>
      <c r="J635" s="20">
        <f t="shared" si="39"/>
        <v>123447.14384935745</v>
      </c>
      <c r="K635" s="22" cm="1">
        <f t="array" ref="K635">IFERROR(EXP(LN(J635) - AVERAGE(IF(ISNUMBER(J:J), LN(J:J)))), "")</f>
        <v>2.4891022049850817</v>
      </c>
      <c r="L635" s="22">
        <f t="shared" si="36"/>
        <v>1.0822994656139784E-2</v>
      </c>
      <c r="M635" s="22" cm="1">
        <f t="array" ref="M635">IFERROR(EXP(
 (IF(C635&gt;0,LN(C635),"") - AVERAGE(IF($C$2:$C$1000&gt;0,LN($C$2:$C$1000),"")))*Assumptions!B$2 +
 (IF(F635&gt;0,LN(F635),"") - AVERAGE(IF($F$2:$F$1000&gt;0,LN($F$2:$F$1000),"")))*Assumptions!B$3 +
 (IF(E635&gt;0,LN(E635),"") - AVERAGE(IF($E$2:$E$1000&gt;0,LN($E$2:$E$1000),"")))*Assumptions!B$4
), "")</f>
        <v>3.3181852344998006</v>
      </c>
      <c r="N635" s="22">
        <f t="shared" si="37"/>
        <v>-3.226753129403459E-2</v>
      </c>
      <c r="O635" s="22">
        <f t="shared" si="38"/>
        <v>-4.3090525950174374E-2</v>
      </c>
    </row>
    <row r="636" spans="1:15" x14ac:dyDescent="0.35">
      <c r="A636" s="15" t="str">
        <v>Oakville Hydro Electricity Distribution Inc.</v>
      </c>
      <c r="B636" s="17">
        <v>2016</v>
      </c>
      <c r="C636" s="19">
        <v>68811</v>
      </c>
      <c r="D636" s="19">
        <v>58220</v>
      </c>
      <c r="E636" s="19">
        <v>1601230861.24</v>
      </c>
      <c r="F636" s="19">
        <v>373874</v>
      </c>
      <c r="G636" s="19">
        <v>139.60831166458999</v>
      </c>
      <c r="H636" s="19">
        <v>17048726.920000002</v>
      </c>
      <c r="J636" s="19">
        <f t="shared" si="39"/>
        <v>122118.28018491976</v>
      </c>
      <c r="K636" s="21" cm="1">
        <f t="array" ref="K636">IFERROR(EXP(LN(J636) - AVERAGE(IF(ISNUMBER(J:J), LN(J:J)))), "")</f>
        <v>2.4623079238528054</v>
      </c>
      <c r="L636" s="21">
        <f t="shared" si="36"/>
        <v>-3.048579208097546E-2</v>
      </c>
      <c r="M636" s="21" cm="1">
        <f t="array" ref="M636">IFERROR(EXP(
 (IF(C636&gt;0,LN(C636),"") - AVERAGE(IF($C$2:$C$1000&gt;0,LN($C$2:$C$1000),"")))*Assumptions!B$2 +
 (IF(F636&gt;0,LN(F636),"") - AVERAGE(IF($F$2:$F$1000&gt;0,LN($F$2:$F$1000),"")))*Assumptions!B$3 +
 (IF(E636&gt;0,LN(E636),"") - AVERAGE(IF($E$2:$E$1000&gt;0,LN($E$2:$E$1000),"")))*Assumptions!B$4
), "")</f>
        <v>3.4270010478615802</v>
      </c>
      <c r="N636" s="21">
        <f t="shared" si="37"/>
        <v>3.9684791976194456E-2</v>
      </c>
      <c r="O636" s="21">
        <f t="shared" si="38"/>
        <v>7.0170584057169916E-2</v>
      </c>
    </row>
    <row r="637" spans="1:15" x14ac:dyDescent="0.35">
      <c r="A637" s="16" t="str">
        <v>Oakville Hydro Electricity Distribution Inc.</v>
      </c>
      <c r="B637" s="18">
        <v>2015</v>
      </c>
      <c r="C637" s="20">
        <v>67388</v>
      </c>
      <c r="D637" s="20">
        <v>54677</v>
      </c>
      <c r="E637" s="20">
        <v>1549788054.49</v>
      </c>
      <c r="F637" s="20">
        <v>340880</v>
      </c>
      <c r="G637" s="20">
        <v>138.04002895364999</v>
      </c>
      <c r="H637" s="20">
        <v>17379029.98</v>
      </c>
      <c r="J637" s="20">
        <f t="shared" si="39"/>
        <v>125898.48112706059</v>
      </c>
      <c r="K637" s="22" cm="1">
        <f t="array" ref="K637">IFERROR(EXP(LN(J637) - AVERAGE(IF(ISNUMBER(J:J), LN(J:J)))), "")</f>
        <v>2.5385292620463509</v>
      </c>
      <c r="L637" s="22">
        <f t="shared" si="36"/>
        <v>1.2863340836044901E-2</v>
      </c>
      <c r="M637" s="22" cm="1">
        <f t="array" ref="M637">IFERROR(EXP(
 (IF(C637&gt;0,LN(C637),"") - AVERAGE(IF($C$2:$C$1000&gt;0,LN($C$2:$C$1000),"")))*Assumptions!B$2 +
 (IF(F637&gt;0,LN(F637),"") - AVERAGE(IF($F$2:$F$1000&gt;0,LN($F$2:$F$1000),"")))*Assumptions!B$3 +
 (IF(E637&gt;0,LN(E637),"") - AVERAGE(IF($E$2:$E$1000&gt;0,LN($E$2:$E$1000),"")))*Assumptions!B$4
), "")</f>
        <v>3.2936644406031195</v>
      </c>
      <c r="N637" s="22">
        <f t="shared" si="37"/>
        <v>1.7272425512842693E-2</v>
      </c>
      <c r="O637" s="22">
        <f t="shared" si="38"/>
        <v>4.409084676797792E-3</v>
      </c>
    </row>
    <row r="638" spans="1:15" x14ac:dyDescent="0.35">
      <c r="A638" s="15" t="str">
        <v>Oakville Hydro Electricity Distribution Inc.</v>
      </c>
      <c r="B638" s="17">
        <v>2014</v>
      </c>
      <c r="C638" s="19">
        <v>66531</v>
      </c>
      <c r="D638" s="19">
        <v>53230</v>
      </c>
      <c r="E638" s="19">
        <v>1536560365.02</v>
      </c>
      <c r="F638" s="19">
        <v>330022</v>
      </c>
      <c r="G638" s="19">
        <v>134.91882316853</v>
      </c>
      <c r="H638" s="19">
        <v>16768976.539999999</v>
      </c>
      <c r="J638" s="19">
        <f t="shared" si="39"/>
        <v>124289.37746554097</v>
      </c>
      <c r="K638" s="21" cm="1">
        <f t="array" ref="K638">IFERROR(EXP(LN(J638) - AVERAGE(IF(ISNUMBER(J:J), LN(J:J)))), "")</f>
        <v>2.5060844168515106</v>
      </c>
      <c r="L638" s="21">
        <f t="shared" si="36"/>
        <v>-2.1776223225952407E-2</v>
      </c>
      <c r="M638" s="21" cm="1">
        <f t="array" ref="M638">IFERROR(EXP(
 (IF(C638&gt;0,LN(C638),"") - AVERAGE(IF($C$2:$C$1000&gt;0,LN($C$2:$C$1000),"")))*Assumptions!B$2 +
 (IF(F638&gt;0,LN(F638),"") - AVERAGE(IF($F$2:$F$1000&gt;0,LN($F$2:$F$1000),"")))*Assumptions!B$3 +
 (IF(E638&gt;0,LN(E638),"") - AVERAGE(IF($E$2:$E$1000&gt;0,LN($E$2:$E$1000),"")))*Assumptions!B$4
), "")</f>
        <v>3.2372633608155241</v>
      </c>
      <c r="N638" s="21">
        <f t="shared" si="37"/>
        <v>-7.282040516880306E-3</v>
      </c>
      <c r="O638" s="21">
        <f t="shared" si="38"/>
        <v>1.4494182709072101E-2</v>
      </c>
    </row>
    <row r="639" spans="1:15" x14ac:dyDescent="0.35">
      <c r="A639" s="16" t="str">
        <v>Oakville Hydro Electricity Distribution Inc.</v>
      </c>
      <c r="B639" s="18">
        <v>2013</v>
      </c>
      <c r="C639" s="20">
        <v>64793</v>
      </c>
      <c r="D639" s="20">
        <v>51814</v>
      </c>
      <c r="E639" s="20">
        <v>1527331882</v>
      </c>
      <c r="F639" s="20">
        <v>365537</v>
      </c>
      <c r="G639" s="20">
        <v>132.22162983787001</v>
      </c>
      <c r="H639" s="20">
        <v>16795533.850000001</v>
      </c>
      <c r="J639" s="20">
        <f t="shared" si="39"/>
        <v>127025.61502678996</v>
      </c>
      <c r="K639" s="22" cm="1">
        <f t="array" ref="K639">IFERROR(EXP(LN(J639) - AVERAGE(IF(ISNUMBER(J:J), LN(J:J)))), "")</f>
        <v>2.5612560047448589</v>
      </c>
      <c r="L639" s="22" t="str">
        <f t="shared" si="36"/>
        <v/>
      </c>
      <c r="M639" s="22" cm="1">
        <f t="array" ref="M639">IFERROR(EXP(
 (IF(C639&gt;0,LN(C639),"") - AVERAGE(IF($C$2:$C$1000&gt;0,LN($C$2:$C$1000),"")))*Assumptions!B$2 +
 (IF(F639&gt;0,LN(F639),"") - AVERAGE(IF($F$2:$F$1000&gt;0,LN($F$2:$F$1000),"")))*Assumptions!B$3 +
 (IF(E639&gt;0,LN(E639),"") - AVERAGE(IF($E$2:$E$1000&gt;0,LN($E$2:$E$1000),"")))*Assumptions!B$4
), "")</f>
        <v>3.2609232854844881</v>
      </c>
      <c r="N639" s="22" t="str">
        <f t="shared" si="37"/>
        <v/>
      </c>
      <c r="O639" s="22" t="str">
        <f t="shared" si="38"/>
        <v/>
      </c>
    </row>
    <row r="640" spans="1:15" x14ac:dyDescent="0.35">
      <c r="A640" s="15" t="str">
        <v>Orangeville Hydro Limited</v>
      </c>
      <c r="B640" s="17">
        <v>2023</v>
      </c>
      <c r="C640" s="19">
        <v>12970</v>
      </c>
      <c r="D640" s="19">
        <v>11508</v>
      </c>
      <c r="E640" s="19">
        <v>261042801.73800001</v>
      </c>
      <c r="F640" s="19">
        <v>49960</v>
      </c>
      <c r="G640" s="19">
        <v>173.65137400416</v>
      </c>
      <c r="H640" s="19">
        <v>3687355.35</v>
      </c>
      <c r="J640" s="19">
        <f t="shared" si="39"/>
        <v>21234.242292327992</v>
      </c>
      <c r="K640" s="21" cm="1">
        <f t="array" ref="K640">IFERROR(EXP(LN(J640) - AVERAGE(IF(ISNUMBER(J:J), LN(J:J)))), "")</f>
        <v>0.42815246803538132</v>
      </c>
      <c r="L640" s="21">
        <f t="shared" si="36"/>
        <v>-2.9434312744850644E-2</v>
      </c>
      <c r="M640" s="21" cm="1">
        <f t="array" ref="M640">IFERROR(EXP(
 (IF(C640&gt;0,LN(C640),"") - AVERAGE(IF($C$2:$C$1000&gt;0,LN($C$2:$C$1000),"")))*Assumptions!B$2 +
 (IF(F640&gt;0,LN(F640),"") - AVERAGE(IF($F$2:$F$1000&gt;0,LN($F$2:$F$1000),"")))*Assumptions!B$3 +
 (IF(E640&gt;0,LN(E640),"") - AVERAGE(IF($E$2:$E$1000&gt;0,LN($E$2:$E$1000),"")))*Assumptions!B$4
), "")</f>
        <v>0.58543231100825366</v>
      </c>
      <c r="N640" s="21">
        <f t="shared" si="37"/>
        <v>6.6712981969685448E-3</v>
      </c>
      <c r="O640" s="21">
        <f t="shared" si="38"/>
        <v>3.6105610941819188E-2</v>
      </c>
    </row>
    <row r="641" spans="1:15" x14ac:dyDescent="0.35">
      <c r="A641" s="16" t="str">
        <v>Orangeville Hydro Limited</v>
      </c>
      <c r="B641" s="18">
        <v>2022</v>
      </c>
      <c r="C641" s="20">
        <v>12846</v>
      </c>
      <c r="D641" s="20">
        <v>11392</v>
      </c>
      <c r="E641" s="20">
        <v>266766857.25</v>
      </c>
      <c r="F641" s="20">
        <v>49506</v>
      </c>
      <c r="G641" s="20">
        <v>167.55267014950999</v>
      </c>
      <c r="H641" s="20">
        <v>3664133.44</v>
      </c>
      <c r="J641" s="20">
        <f t="shared" si="39"/>
        <v>21868.546987227561</v>
      </c>
      <c r="K641" s="22" cm="1">
        <f t="array" ref="K641">IFERROR(EXP(LN(J641) - AVERAGE(IF(ISNUMBER(J:J), LN(J:J)))), "")</f>
        <v>0.44094214599369497</v>
      </c>
      <c r="L641" s="22">
        <f t="shared" si="36"/>
        <v>4.1276606650784586E-2</v>
      </c>
      <c r="M641" s="22" cm="1">
        <f t="array" ref="M641">IFERROR(EXP(
 (IF(C641&gt;0,LN(C641),"") - AVERAGE(IF($C$2:$C$1000&gt;0,LN($C$2:$C$1000),"")))*Assumptions!B$2 +
 (IF(F641&gt;0,LN(F641),"") - AVERAGE(IF($F$2:$F$1000&gt;0,LN($F$2:$F$1000),"")))*Assumptions!B$3 +
 (IF(E641&gt;0,LN(E641),"") - AVERAGE(IF($E$2:$E$1000&gt;0,LN($E$2:$E$1000),"")))*Assumptions!B$4
), "")</f>
        <v>0.58153971625460366</v>
      </c>
      <c r="N641" s="22">
        <f t="shared" si="37"/>
        <v>5.112106637968572E-3</v>
      </c>
      <c r="O641" s="22">
        <f t="shared" si="38"/>
        <v>-3.6164500012816014E-2</v>
      </c>
    </row>
    <row r="642" spans="1:15" x14ac:dyDescent="0.35">
      <c r="A642" s="15" t="str">
        <v>Orangeville Hydro Limited</v>
      </c>
      <c r="B642" s="17">
        <v>2021</v>
      </c>
      <c r="C642" s="19">
        <v>12775</v>
      </c>
      <c r="D642" s="19">
        <v>11248</v>
      </c>
      <c r="E642" s="19">
        <v>257746983.96000001</v>
      </c>
      <c r="F642" s="19">
        <v>49837</v>
      </c>
      <c r="G642" s="19">
        <v>161.16092433580999</v>
      </c>
      <c r="H642" s="19">
        <v>3381843.26</v>
      </c>
      <c r="J642" s="19">
        <f t="shared" si="39"/>
        <v>20984.263238359657</v>
      </c>
      <c r="K642" s="21" cm="1">
        <f t="array" ref="K642">IFERROR(EXP(LN(J642) - AVERAGE(IF(ISNUMBER(J:J), LN(J:J)))), "")</f>
        <v>0.42311206454745581</v>
      </c>
      <c r="L642" s="21">
        <f t="shared" ref="L642:L705" si="40">IFERROR(IF(A643=A642, LN(K642) - LN(K643), NA()), "")</f>
        <v>2.5190430747704329E-2</v>
      </c>
      <c r="M642" s="21" cm="1">
        <f t="array" ref="M642">IFERROR(EXP(
 (IF(C642&gt;0,LN(C642),"") - AVERAGE(IF($C$2:$C$1000&gt;0,LN($C$2:$C$1000),"")))*Assumptions!B$2 +
 (IF(F642&gt;0,LN(F642),"") - AVERAGE(IF($F$2:$F$1000&gt;0,LN($F$2:$F$1000),"")))*Assumptions!B$3 +
 (IF(E642&gt;0,LN(E642),"") - AVERAGE(IF($E$2:$E$1000&gt;0,LN($E$2:$E$1000),"")))*Assumptions!B$4
), "")</f>
        <v>0.57857440915180947</v>
      </c>
      <c r="N642" s="21">
        <f t="shared" ref="N642:N705" si="41">IFERROR(IF(A643=A642, LN(M642) - LN(M643), ""), "")</f>
        <v>-1.3806782663055017E-3</v>
      </c>
      <c r="O642" s="21">
        <f t="shared" ref="O642:O705" si="42">IFERROR(N642-L642, "")</f>
        <v>-2.657110901400983E-2</v>
      </c>
    </row>
    <row r="643" spans="1:15" x14ac:dyDescent="0.35">
      <c r="A643" s="16" t="str">
        <v>Orangeville Hydro Limited</v>
      </c>
      <c r="B643" s="18">
        <v>2020</v>
      </c>
      <c r="C643" s="20">
        <v>12697</v>
      </c>
      <c r="D643" s="20">
        <v>11256</v>
      </c>
      <c r="E643" s="20">
        <v>252987297.28</v>
      </c>
      <c r="F643" s="20">
        <v>51287</v>
      </c>
      <c r="G643" s="20">
        <v>155.87051309012</v>
      </c>
      <c r="H643" s="20">
        <v>3189463.42</v>
      </c>
      <c r="J643" s="20">
        <f t="shared" ref="J643:J706" si="43">IFERROR(IF(H643/G643 = 0, "", H643/G643), "")</f>
        <v>20462.262917912773</v>
      </c>
      <c r="K643" s="22" cm="1">
        <f t="array" ref="K643">IFERROR(EXP(LN(J643) - AVERAGE(IF(ISNUMBER(J:J), LN(J:J)))), "")</f>
        <v>0.4125868137549969</v>
      </c>
      <c r="L643" s="22">
        <f t="shared" si="40"/>
        <v>-0.12397727855123697</v>
      </c>
      <c r="M643" s="22" cm="1">
        <f t="array" ref="M643">IFERROR(EXP(
 (IF(C643&gt;0,LN(C643),"") - AVERAGE(IF($C$2:$C$1000&gt;0,LN($C$2:$C$1000),"")))*Assumptions!B$2 +
 (IF(F643&gt;0,LN(F643),"") - AVERAGE(IF($F$2:$F$1000&gt;0,LN($F$2:$F$1000),"")))*Assumptions!B$3 +
 (IF(E643&gt;0,LN(E643),"") - AVERAGE(IF($E$2:$E$1000&gt;0,LN($E$2:$E$1000),"")))*Assumptions!B$4
), "")</f>
        <v>0.57937378597808542</v>
      </c>
      <c r="N643" s="22">
        <f t="shared" si="41"/>
        <v>3.4687539902855891E-2</v>
      </c>
      <c r="O643" s="22">
        <f t="shared" si="42"/>
        <v>0.15866481845409286</v>
      </c>
    </row>
    <row r="644" spans="1:15" x14ac:dyDescent="0.35">
      <c r="A644" s="15" t="str">
        <v>Orangeville Hydro Limited</v>
      </c>
      <c r="B644" s="17">
        <v>2019</v>
      </c>
      <c r="C644" s="19">
        <v>12652</v>
      </c>
      <c r="D644" s="19">
        <v>11091</v>
      </c>
      <c r="E644" s="19">
        <v>250896851.96000001</v>
      </c>
      <c r="F644" s="19">
        <v>45153</v>
      </c>
      <c r="G644" s="19">
        <v>147.61827567579999</v>
      </c>
      <c r="H644" s="19">
        <v>3419293.94</v>
      </c>
      <c r="J644" s="19">
        <f t="shared" si="43"/>
        <v>23163.080074918846</v>
      </c>
      <c r="K644" s="21" cm="1">
        <f t="array" ref="K644">IFERROR(EXP(LN(J644) - AVERAGE(IF(ISNUMBER(J:J), LN(J:J)))), "")</f>
        <v>0.46704420929400575</v>
      </c>
      <c r="L644" s="21">
        <f t="shared" si="40"/>
        <v>4.0056369651464641E-2</v>
      </c>
      <c r="M644" s="21" cm="1">
        <f t="array" ref="M644">IFERROR(EXP(
 (IF(C644&gt;0,LN(C644),"") - AVERAGE(IF($C$2:$C$1000&gt;0,LN($C$2:$C$1000),"")))*Assumptions!B$2 +
 (IF(F644&gt;0,LN(F644),"") - AVERAGE(IF($F$2:$F$1000&gt;0,LN($F$2:$F$1000),"")))*Assumptions!B$3 +
 (IF(E644&gt;0,LN(E644),"") - AVERAGE(IF($E$2:$E$1000&gt;0,LN($E$2:$E$1000),"")))*Assumptions!B$4
), "")</f>
        <v>0.55962129778772629</v>
      </c>
      <c r="N644" s="21">
        <f t="shared" si="41"/>
        <v>-1.4708316140873201E-2</v>
      </c>
      <c r="O644" s="21">
        <f t="shared" si="42"/>
        <v>-5.4764685792337842E-2</v>
      </c>
    </row>
    <row r="645" spans="1:15" x14ac:dyDescent="0.35">
      <c r="A645" s="16" t="str">
        <v>Orangeville Hydro Limited</v>
      </c>
      <c r="B645" s="18">
        <v>2018</v>
      </c>
      <c r="C645" s="20">
        <v>12583</v>
      </c>
      <c r="D645" s="20">
        <v>10881</v>
      </c>
      <c r="E645" s="20">
        <v>253408988.52000001</v>
      </c>
      <c r="F645" s="20">
        <v>48441</v>
      </c>
      <c r="G645" s="20">
        <v>143.99063035299</v>
      </c>
      <c r="H645" s="20">
        <v>3204308.2</v>
      </c>
      <c r="J645" s="20">
        <f t="shared" si="43"/>
        <v>22253.588251851568</v>
      </c>
      <c r="K645" s="22" cm="1">
        <f t="array" ref="K645">IFERROR(EXP(LN(J645) - AVERAGE(IF(ISNUMBER(J:J), LN(J:J)))), "")</f>
        <v>0.44870584980166128</v>
      </c>
      <c r="L645" s="22">
        <f t="shared" si="40"/>
        <v>-5.4160845194674567E-2</v>
      </c>
      <c r="M645" s="22" cm="1">
        <f t="array" ref="M645">IFERROR(EXP(
 (IF(C645&gt;0,LN(C645),"") - AVERAGE(IF($C$2:$C$1000&gt;0,LN($C$2:$C$1000),"")))*Assumptions!B$2 +
 (IF(F645&gt;0,LN(F645),"") - AVERAGE(IF($F$2:$F$1000&gt;0,LN($F$2:$F$1000),"")))*Assumptions!B$3 +
 (IF(E645&gt;0,LN(E645),"") - AVERAGE(IF($E$2:$E$1000&gt;0,LN($E$2:$E$1000),"")))*Assumptions!B$4
), "")</f>
        <v>0.56791321534199679</v>
      </c>
      <c r="N645" s="22">
        <f t="shared" si="41"/>
        <v>2.6227157131161638E-2</v>
      </c>
      <c r="O645" s="22">
        <f t="shared" si="42"/>
        <v>8.0388002325836205E-2</v>
      </c>
    </row>
    <row r="646" spans="1:15" x14ac:dyDescent="0.35">
      <c r="A646" s="15" t="str">
        <v>Orangeville Hydro Limited</v>
      </c>
      <c r="B646" s="17">
        <v>2017</v>
      </c>
      <c r="C646" s="19">
        <v>12365</v>
      </c>
      <c r="D646" s="19">
        <v>10811</v>
      </c>
      <c r="E646" s="19">
        <v>246122190.97999999</v>
      </c>
      <c r="F646" s="19">
        <v>46147</v>
      </c>
      <c r="G646" s="19">
        <v>140.4424443412</v>
      </c>
      <c r="H646" s="19">
        <v>3299287.67</v>
      </c>
      <c r="J646" s="19">
        <f t="shared" si="43"/>
        <v>23492.098029741606</v>
      </c>
      <c r="K646" s="21" cm="1">
        <f t="array" ref="K646">IFERROR(EXP(LN(J646) - AVERAGE(IF(ISNUMBER(J:J), LN(J:J)))), "")</f>
        <v>0.47367829811365786</v>
      </c>
      <c r="L646" s="21">
        <f t="shared" si="40"/>
        <v>-2.0506176464929027E-2</v>
      </c>
      <c r="M646" s="21" cm="1">
        <f t="array" ref="M646">IFERROR(EXP(
 (IF(C646&gt;0,LN(C646),"") - AVERAGE(IF($C$2:$C$1000&gt;0,LN($C$2:$C$1000),"")))*Assumptions!B$2 +
 (IF(F646&gt;0,LN(F646),"") - AVERAGE(IF($F$2:$F$1000&gt;0,LN($F$2:$F$1000),"")))*Assumptions!B$3 +
 (IF(E646&gt;0,LN(E646),"") - AVERAGE(IF($E$2:$E$1000&gt;0,LN($E$2:$E$1000),"")))*Assumptions!B$4
), "")</f>
        <v>0.55321209321416598</v>
      </c>
      <c r="N646" s="21">
        <f t="shared" si="41"/>
        <v>1.2128376155309262E-2</v>
      </c>
      <c r="O646" s="21">
        <f t="shared" si="42"/>
        <v>3.2634552620238289E-2</v>
      </c>
    </row>
    <row r="647" spans="1:15" x14ac:dyDescent="0.35">
      <c r="A647" s="15" t="str">
        <v>Orangeville Hydro Limited</v>
      </c>
      <c r="B647" s="17">
        <v>2016</v>
      </c>
      <c r="C647" s="19">
        <v>12000</v>
      </c>
      <c r="D647" s="19">
        <v>10675</v>
      </c>
      <c r="E647" s="19">
        <v>243290453.05000001</v>
      </c>
      <c r="F647" s="19">
        <v>47804</v>
      </c>
      <c r="G647" s="19">
        <v>138.01066621755001</v>
      </c>
      <c r="H647" s="19">
        <v>3309330.76</v>
      </c>
      <c r="J647" s="19">
        <f t="shared" si="43"/>
        <v>23978.804325046953</v>
      </c>
      <c r="K647" s="21" cm="1">
        <f t="array" ref="K647">IFERROR(EXP(LN(J647) - AVERAGE(IF(ISNUMBER(J:J), LN(J:J)))), "")</f>
        <v>0.48349190477192966</v>
      </c>
      <c r="L647" s="21">
        <f t="shared" si="40"/>
        <v>-2.4750852818460345E-3</v>
      </c>
      <c r="M647" s="21" cm="1">
        <f t="array" ref="M647">IFERROR(EXP(
 (IF(C647&gt;0,LN(C647),"") - AVERAGE(IF($C$2:$C$1000&gt;0,LN($C$2:$C$1000),"")))*Assumptions!B$2 +
 (IF(F647&gt;0,LN(F647),"") - AVERAGE(IF($F$2:$F$1000&gt;0,LN($F$2:$F$1000),"")))*Assumptions!B$3 +
 (IF(E647&gt;0,LN(E647),"") - AVERAGE(IF($E$2:$E$1000&gt;0,LN($E$2:$E$1000),"")))*Assumptions!B$4
), "")</f>
        <v>0.54654305291838334</v>
      </c>
      <c r="N647" s="21">
        <f t="shared" si="41"/>
        <v>2.4014364782877329E-2</v>
      </c>
      <c r="O647" s="21">
        <f t="shared" si="42"/>
        <v>2.6489450064723363E-2</v>
      </c>
    </row>
    <row r="648" spans="1:15" x14ac:dyDescent="0.35">
      <c r="A648" s="16" t="str">
        <v>Orangeville Hydro Limited</v>
      </c>
      <c r="B648" s="18">
        <v>2015</v>
      </c>
      <c r="C648" s="20">
        <v>11840</v>
      </c>
      <c r="D648" s="20">
        <v>10609</v>
      </c>
      <c r="E648" s="20">
        <v>242577213.06999999</v>
      </c>
      <c r="F648" s="20">
        <v>45023</v>
      </c>
      <c r="G648" s="20">
        <v>136.46033057368001</v>
      </c>
      <c r="H648" s="20">
        <v>3280264.46</v>
      </c>
      <c r="J648" s="20">
        <f t="shared" si="43"/>
        <v>24038.227418985058</v>
      </c>
      <c r="K648" s="22" cm="1">
        <f t="array" ref="K648">IFERROR(EXP(LN(J648) - AVERAGE(IF(ISNUMBER(J:J), LN(J:J)))), "")</f>
        <v>0.48469007063900543</v>
      </c>
      <c r="L648" s="22">
        <f t="shared" si="40"/>
        <v>-5.6446539215784242E-3</v>
      </c>
      <c r="M648" s="22" cm="1">
        <f t="array" ref="M648">IFERROR(EXP(
 (IF(C648&gt;0,LN(C648),"") - AVERAGE(IF($C$2:$C$1000&gt;0,LN($C$2:$C$1000),"")))*Assumptions!B$2 +
 (IF(F648&gt;0,LN(F648),"") - AVERAGE(IF($F$2:$F$1000&gt;0,LN($F$2:$F$1000),"")))*Assumptions!B$3 +
 (IF(E648&gt;0,LN(E648),"") - AVERAGE(IF($E$2:$E$1000&gt;0,LN($E$2:$E$1000),"")))*Assumptions!B$4
), "")</f>
        <v>0.53357450759467695</v>
      </c>
      <c r="N648" s="22">
        <f t="shared" si="41"/>
        <v>1.2041169160838971E-2</v>
      </c>
      <c r="O648" s="22">
        <f t="shared" si="42"/>
        <v>1.7685823082417396E-2</v>
      </c>
    </row>
    <row r="649" spans="1:15" x14ac:dyDescent="0.35">
      <c r="A649" s="15" t="str">
        <v>Orangeville Hydro Limited</v>
      </c>
      <c r="B649" s="17">
        <v>2014</v>
      </c>
      <c r="C649" s="19">
        <v>11685</v>
      </c>
      <c r="D649" s="19">
        <v>10524</v>
      </c>
      <c r="E649" s="19">
        <v>240211603</v>
      </c>
      <c r="F649" s="19">
        <v>44583</v>
      </c>
      <c r="G649" s="19">
        <v>133.37484315054999</v>
      </c>
      <c r="H649" s="19">
        <v>3224243.28</v>
      </c>
      <c r="J649" s="19">
        <f t="shared" si="43"/>
        <v>24174.298569637747</v>
      </c>
      <c r="K649" s="21" cm="1">
        <f t="array" ref="K649">IFERROR(EXP(LN(J649) - AVERAGE(IF(ISNUMBER(J:J), LN(J:J)))), "")</f>
        <v>0.48743371452223561</v>
      </c>
      <c r="L649" s="21">
        <f t="shared" si="40"/>
        <v>-4.8165254414515357E-2</v>
      </c>
      <c r="M649" s="21" cm="1">
        <f t="array" ref="M649">IFERROR(EXP(
 (IF(C649&gt;0,LN(C649),"") - AVERAGE(IF($C$2:$C$1000&gt;0,LN($C$2:$C$1000),"")))*Assumptions!B$2 +
 (IF(F649&gt;0,LN(F649),"") - AVERAGE(IF($F$2:$F$1000&gt;0,LN($F$2:$F$1000),"")))*Assumptions!B$3 +
 (IF(E649&gt;0,LN(E649),"") - AVERAGE(IF($E$2:$E$1000&gt;0,LN($E$2:$E$1000),"")))*Assumptions!B$4
), "")</f>
        <v>0.52718817331706225</v>
      </c>
      <c r="N649" s="21">
        <f t="shared" si="41"/>
        <v>-4.9387647851190097E-3</v>
      </c>
      <c r="O649" s="21">
        <f t="shared" si="42"/>
        <v>4.3226489629396347E-2</v>
      </c>
    </row>
    <row r="650" spans="1:15" x14ac:dyDescent="0.35">
      <c r="A650" s="16" t="str">
        <v>Orangeville Hydro Limited</v>
      </c>
      <c r="B650" s="18">
        <v>2013</v>
      </c>
      <c r="C650" s="20">
        <v>11508</v>
      </c>
      <c r="D650" s="20">
        <v>10288</v>
      </c>
      <c r="E650" s="20">
        <v>244311173</v>
      </c>
      <c r="F650" s="20">
        <v>47081</v>
      </c>
      <c r="G650" s="20">
        <v>130.70851588075001</v>
      </c>
      <c r="H650" s="20">
        <v>3315703.36</v>
      </c>
      <c r="J650" s="20">
        <f t="shared" si="43"/>
        <v>25367.156360531495</v>
      </c>
      <c r="K650" s="22" cm="1">
        <f t="array" ref="K650">IFERROR(EXP(LN(J650) - AVERAGE(IF(ISNUMBER(J:J), LN(J:J)))), "")</f>
        <v>0.51148566797342687</v>
      </c>
      <c r="L650" s="22" t="str">
        <f t="shared" si="40"/>
        <v/>
      </c>
      <c r="M650" s="22" cm="1">
        <f t="array" ref="M650">IFERROR(EXP(
 (IF(C650&gt;0,LN(C650),"") - AVERAGE(IF($C$2:$C$1000&gt;0,LN($C$2:$C$1000),"")))*Assumptions!B$2 +
 (IF(F650&gt;0,LN(F650),"") - AVERAGE(IF($F$2:$F$1000&gt;0,LN($F$2:$F$1000),"")))*Assumptions!B$3 +
 (IF(E650&gt;0,LN(E650),"") - AVERAGE(IF($E$2:$E$1000&gt;0,LN($E$2:$E$1000),"")))*Assumptions!B$4
), "")</f>
        <v>0.52979827172830452</v>
      </c>
      <c r="N650" s="22" t="str">
        <f t="shared" si="41"/>
        <v/>
      </c>
      <c r="O650" s="22" t="str">
        <f t="shared" si="42"/>
        <v/>
      </c>
    </row>
    <row r="651" spans="1:15" x14ac:dyDescent="0.35">
      <c r="A651" s="15" t="str">
        <v>Orillia Power Distribution Corporation</v>
      </c>
      <c r="B651" s="17">
        <v>2023</v>
      </c>
      <c r="C651" s="19">
        <v>0</v>
      </c>
      <c r="D651" s="19">
        <v>0</v>
      </c>
      <c r="E651" s="19">
        <v>0</v>
      </c>
      <c r="F651" s="19">
        <v>0</v>
      </c>
      <c r="G651" s="19">
        <v>0</v>
      </c>
      <c r="H651" s="19">
        <v>0</v>
      </c>
      <c r="J651" s="19" t="str">
        <f t="shared" si="43"/>
        <v/>
      </c>
      <c r="K651" s="21" t="str" cm="1">
        <f t="array" ref="K651">IFERROR(EXP(LN(J651) - AVERAGE(IF(ISNUMBER(J:J), LN(J:J)))), "")</f>
        <v/>
      </c>
      <c r="L651" s="21" t="str">
        <f t="shared" si="40"/>
        <v/>
      </c>
      <c r="M651" s="21" t="str" cm="1">
        <f t="array" ref="M651">IFERROR(EXP(
 (IF(C651&gt;0,LN(C651),"") - AVERAGE(IF($C$2:$C$1000&gt;0,LN($C$2:$C$1000),"")))*Assumptions!B$2 +
 (IF(F651&gt;0,LN(F651),"") - AVERAGE(IF($F$2:$F$1000&gt;0,LN($F$2:$F$1000),"")))*Assumptions!B$3 +
 (IF(E651&gt;0,LN(E651),"") - AVERAGE(IF($E$2:$E$1000&gt;0,LN($E$2:$E$1000),"")))*Assumptions!B$4
), "")</f>
        <v/>
      </c>
      <c r="N651" s="21" t="str">
        <f t="shared" si="41"/>
        <v/>
      </c>
      <c r="O651" s="21" t="str">
        <f t="shared" si="42"/>
        <v/>
      </c>
    </row>
    <row r="652" spans="1:15" x14ac:dyDescent="0.35">
      <c r="A652" s="16" t="str">
        <v>Orillia Power Distribution Corporation</v>
      </c>
      <c r="B652" s="18">
        <v>2022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J652" s="20" t="str">
        <f t="shared" si="43"/>
        <v/>
      </c>
      <c r="K652" s="22" t="str" cm="1">
        <f t="array" ref="K652">IFERROR(EXP(LN(J652) - AVERAGE(IF(ISNUMBER(J:J), LN(J:J)))), "")</f>
        <v/>
      </c>
      <c r="L652" s="22" t="str">
        <f t="shared" si="40"/>
        <v/>
      </c>
      <c r="M652" s="22" t="str" cm="1">
        <f t="array" ref="M652">IFERROR(EXP(
 (IF(C652&gt;0,LN(C652),"") - AVERAGE(IF($C$2:$C$1000&gt;0,LN($C$2:$C$1000),"")))*Assumptions!B$2 +
 (IF(F652&gt;0,LN(F652),"") - AVERAGE(IF($F$2:$F$1000&gt;0,LN($F$2:$F$1000),"")))*Assumptions!B$3 +
 (IF(E652&gt;0,LN(E652),"") - AVERAGE(IF($E$2:$E$1000&gt;0,LN($E$2:$E$1000),"")))*Assumptions!B$4
), "")</f>
        <v/>
      </c>
      <c r="N652" s="22" t="str">
        <f t="shared" si="41"/>
        <v/>
      </c>
      <c r="O652" s="22" t="str">
        <f t="shared" si="42"/>
        <v/>
      </c>
    </row>
    <row r="653" spans="1:15" x14ac:dyDescent="0.35">
      <c r="A653" s="15" t="str">
        <v>Orillia Power Distribution Corporation</v>
      </c>
      <c r="B653" s="17">
        <v>2021</v>
      </c>
      <c r="C653" s="19">
        <v>0</v>
      </c>
      <c r="D653" s="19">
        <v>0</v>
      </c>
      <c r="E653" s="19">
        <v>0</v>
      </c>
      <c r="F653" s="19">
        <v>0</v>
      </c>
      <c r="G653" s="19">
        <v>0</v>
      </c>
      <c r="H653" s="19">
        <v>0</v>
      </c>
      <c r="J653" s="19" t="str">
        <f t="shared" si="43"/>
        <v/>
      </c>
      <c r="K653" s="21" t="str" cm="1">
        <f t="array" ref="K653">IFERROR(EXP(LN(J653) - AVERAGE(IF(ISNUMBER(J:J), LN(J:J)))), "")</f>
        <v/>
      </c>
      <c r="L653" s="21" t="str">
        <f t="shared" si="40"/>
        <v/>
      </c>
      <c r="M653" s="21" t="str" cm="1">
        <f t="array" ref="M653">IFERROR(EXP(
 (IF(C653&gt;0,LN(C653),"") - AVERAGE(IF($C$2:$C$1000&gt;0,LN($C$2:$C$1000),"")))*Assumptions!B$2 +
 (IF(F653&gt;0,LN(F653),"") - AVERAGE(IF($F$2:$F$1000&gt;0,LN($F$2:$F$1000),"")))*Assumptions!B$3 +
 (IF(E653&gt;0,LN(E653),"") - AVERAGE(IF($E$2:$E$1000&gt;0,LN($E$2:$E$1000),"")))*Assumptions!B$4
), "")</f>
        <v/>
      </c>
      <c r="N653" s="21" t="str">
        <f t="shared" si="41"/>
        <v/>
      </c>
      <c r="O653" s="21" t="str">
        <f t="shared" si="42"/>
        <v/>
      </c>
    </row>
    <row r="654" spans="1:15" x14ac:dyDescent="0.35">
      <c r="A654" s="16" t="str">
        <v>Orillia Power Distribution Corporation</v>
      </c>
      <c r="B654" s="18">
        <v>2020</v>
      </c>
      <c r="C654" s="20">
        <v>14552</v>
      </c>
      <c r="D654" s="20">
        <v>12862</v>
      </c>
      <c r="E654" s="20">
        <v>302369226</v>
      </c>
      <c r="F654" s="20">
        <v>58367</v>
      </c>
      <c r="G654" s="20">
        <v>150.90198459414</v>
      </c>
      <c r="H654" s="20">
        <v>5937171</v>
      </c>
      <c r="J654" s="20">
        <f t="shared" si="43"/>
        <v>39344.552134078156</v>
      </c>
      <c r="K654" s="22" cm="1">
        <f t="array" ref="K654">IFERROR(EXP(LN(J654) - AVERAGE(IF(ISNUMBER(J:J), LN(J:J)))), "")</f>
        <v>0.79331613852963312</v>
      </c>
      <c r="L654" s="22">
        <f t="shared" si="40"/>
        <v>0.13635039968107598</v>
      </c>
      <c r="M654" s="22" cm="1">
        <f t="array" ref="M654">IFERROR(EXP(
 (IF(C654&gt;0,LN(C654),"") - AVERAGE(IF($C$2:$C$1000&gt;0,LN($C$2:$C$1000),"")))*Assumptions!B$2 +
 (IF(F654&gt;0,LN(F654),"") - AVERAGE(IF($F$2:$F$1000&gt;0,LN($F$2:$F$1000),"")))*Assumptions!B$3 +
 (IF(E654&gt;0,LN(E654),"") - AVERAGE(IF($E$2:$E$1000&gt;0,LN($E$2:$E$1000),"")))*Assumptions!B$4
), "")</f>
        <v>0.66536617003339227</v>
      </c>
      <c r="N654" s="22">
        <f t="shared" si="41"/>
        <v>1.5767108857327683E-2</v>
      </c>
      <c r="O654" s="22">
        <f t="shared" si="42"/>
        <v>-0.1205832908237483</v>
      </c>
    </row>
    <row r="655" spans="1:15" x14ac:dyDescent="0.35">
      <c r="A655" s="15" t="str">
        <v>Orillia Power Distribution Corporation</v>
      </c>
      <c r="B655" s="17">
        <v>2019</v>
      </c>
      <c r="C655" s="19">
        <v>14366</v>
      </c>
      <c r="D655" s="19">
        <v>12809</v>
      </c>
      <c r="E655" s="19">
        <v>313845567</v>
      </c>
      <c r="F655" s="19">
        <v>55924</v>
      </c>
      <c r="G655" s="19">
        <v>142.91279550074</v>
      </c>
      <c r="H655" s="19">
        <v>4906135</v>
      </c>
      <c r="J655" s="19">
        <f t="shared" si="43"/>
        <v>34329.571280232885</v>
      </c>
      <c r="K655" s="21" cm="1">
        <f t="array" ref="K655">IFERROR(EXP(LN(J655) - AVERAGE(IF(ISNUMBER(J:J), LN(J:J)))), "")</f>
        <v>0.69219755844731912</v>
      </c>
      <c r="L655" s="21">
        <f t="shared" si="40"/>
        <v>-2.6939040884892462E-2</v>
      </c>
      <c r="M655" s="21" cm="1">
        <f t="array" ref="M655">IFERROR(EXP(
 (IF(C655&gt;0,LN(C655),"") - AVERAGE(IF($C$2:$C$1000&gt;0,LN($C$2:$C$1000),"")))*Assumptions!B$2 +
 (IF(F655&gt;0,LN(F655),"") - AVERAGE(IF($F$2:$F$1000&gt;0,LN($F$2:$F$1000),"")))*Assumptions!B$3 +
 (IF(E655&gt;0,LN(E655),"") - AVERAGE(IF($E$2:$E$1000&gt;0,LN($E$2:$E$1000),"")))*Assumptions!B$4
), "")</f>
        <v>0.65495754182021992</v>
      </c>
      <c r="N655" s="21">
        <f t="shared" si="41"/>
        <v>1.5694794288741987E-3</v>
      </c>
      <c r="O655" s="21">
        <f t="shared" si="42"/>
        <v>2.8508520313766661E-2</v>
      </c>
    </row>
    <row r="656" spans="1:15" x14ac:dyDescent="0.35">
      <c r="A656" s="16" t="str">
        <v>Orillia Power Distribution Corporation</v>
      </c>
      <c r="B656" s="18">
        <v>2018</v>
      </c>
      <c r="C656" s="20">
        <v>14091</v>
      </c>
      <c r="D656" s="20">
        <v>12797</v>
      </c>
      <c r="E656" s="20">
        <v>319448599</v>
      </c>
      <c r="F656" s="20">
        <v>58139</v>
      </c>
      <c r="G656" s="20">
        <v>139.40078500073</v>
      </c>
      <c r="H656" s="20">
        <v>4916240</v>
      </c>
      <c r="J656" s="20">
        <f t="shared" si="43"/>
        <v>35266.946308618382</v>
      </c>
      <c r="K656" s="22" cm="1">
        <f t="array" ref="K656">IFERROR(EXP(LN(J656) - AVERAGE(IF(ISNUMBER(J:J), LN(J:J)))), "")</f>
        <v>0.71109813546592959</v>
      </c>
      <c r="L656" s="22">
        <f t="shared" si="40"/>
        <v>1.8014763691308333E-2</v>
      </c>
      <c r="M656" s="22" cm="1">
        <f t="array" ref="M656">IFERROR(EXP(
 (IF(C656&gt;0,LN(C656),"") - AVERAGE(IF($C$2:$C$1000&gt;0,LN($C$2:$C$1000),"")))*Assumptions!B$2 +
 (IF(F656&gt;0,LN(F656),"") - AVERAGE(IF($F$2:$F$1000&gt;0,LN($F$2:$F$1000),"")))*Assumptions!B$3 +
 (IF(E656&gt;0,LN(E656),"") - AVERAGE(IF($E$2:$E$1000&gt;0,LN($E$2:$E$1000),"")))*Assumptions!B$4
), "")</f>
        <v>0.6539304056769133</v>
      </c>
      <c r="N656" s="22">
        <f t="shared" si="41"/>
        <v>3.8920446625509808E-2</v>
      </c>
      <c r="O656" s="22">
        <f t="shared" si="42"/>
        <v>2.0905682934201475E-2</v>
      </c>
    </row>
    <row r="657" spans="1:15" x14ac:dyDescent="0.35">
      <c r="A657" s="15" t="str">
        <v>Orillia Power Distribution Corporation</v>
      </c>
      <c r="B657" s="17">
        <v>2017</v>
      </c>
      <c r="C657" s="19">
        <v>13830</v>
      </c>
      <c r="D657" s="19">
        <v>12648</v>
      </c>
      <c r="E657" s="19">
        <v>299586449</v>
      </c>
      <c r="F657" s="19">
        <v>53469</v>
      </c>
      <c r="G657" s="19">
        <v>135.96570096671999</v>
      </c>
      <c r="H657" s="19">
        <v>4709486</v>
      </c>
      <c r="J657" s="19">
        <f t="shared" si="43"/>
        <v>34637.309016284409</v>
      </c>
      <c r="K657" s="21" cm="1">
        <f t="array" ref="K657">IFERROR(EXP(LN(J657) - AVERAGE(IF(ISNUMBER(J:J), LN(J:J)))), "")</f>
        <v>0.69840256776124621</v>
      </c>
      <c r="L657" s="21">
        <f t="shared" si="40"/>
        <v>-1.1633455621650357E-2</v>
      </c>
      <c r="M657" s="21" cm="1">
        <f t="array" ref="M657">IFERROR(EXP(
 (IF(C657&gt;0,LN(C657),"") - AVERAGE(IF($C$2:$C$1000&gt;0,LN($C$2:$C$1000),"")))*Assumptions!B$2 +
 (IF(F657&gt;0,LN(F657),"") - AVERAGE(IF($F$2:$F$1000&gt;0,LN($F$2:$F$1000),"")))*Assumptions!B$3 +
 (IF(E657&gt;0,LN(E657),"") - AVERAGE(IF($E$2:$E$1000&gt;0,LN($E$2:$E$1000),"")))*Assumptions!B$4
), "")</f>
        <v>0.62896806593399956</v>
      </c>
      <c r="N657" s="21">
        <f t="shared" si="41"/>
        <v>7.7635116633577583E-3</v>
      </c>
      <c r="O657" s="21">
        <f t="shared" si="42"/>
        <v>1.9396967285008115E-2</v>
      </c>
    </row>
    <row r="658" spans="1:15" x14ac:dyDescent="0.35">
      <c r="A658" s="16" t="str">
        <v>Orillia Power Distribution Corporation</v>
      </c>
      <c r="B658" s="18">
        <v>2016</v>
      </c>
      <c r="C658" s="20">
        <v>13570</v>
      </c>
      <c r="D658" s="20">
        <v>12551</v>
      </c>
      <c r="E658" s="20">
        <v>300026728</v>
      </c>
      <c r="F658" s="20">
        <v>54485</v>
      </c>
      <c r="G658" s="20">
        <v>133.61143820286</v>
      </c>
      <c r="H658" s="20">
        <v>4682094</v>
      </c>
      <c r="J658" s="20">
        <f t="shared" si="43"/>
        <v>35042.613588899891</v>
      </c>
      <c r="K658" s="22" cm="1">
        <f t="array" ref="K658">IFERROR(EXP(LN(J658) - AVERAGE(IF(ISNUMBER(J:J), LN(J:J)))), "")</f>
        <v>0.70657484679444016</v>
      </c>
      <c r="L658" s="22">
        <f t="shared" si="40"/>
        <v>4.4679966603046906E-2</v>
      </c>
      <c r="M658" s="22" cm="1">
        <f t="array" ref="M658">IFERROR(EXP(
 (IF(C658&gt;0,LN(C658),"") - AVERAGE(IF($C$2:$C$1000&gt;0,LN($C$2:$C$1000),"")))*Assumptions!B$2 +
 (IF(F658&gt;0,LN(F658),"") - AVERAGE(IF($F$2:$F$1000&gt;0,LN($F$2:$F$1000),"")))*Assumptions!B$3 +
 (IF(E658&gt;0,LN(E658),"") - AVERAGE(IF($E$2:$E$1000&gt;0,LN($E$2:$E$1000),"")))*Assumptions!B$4
), "")</f>
        <v>0.62410397067911338</v>
      </c>
      <c r="N658" s="22">
        <f t="shared" si="41"/>
        <v>-1.1341487766440839E-3</v>
      </c>
      <c r="O658" s="22">
        <f t="shared" si="42"/>
        <v>-4.5814115379690989E-2</v>
      </c>
    </row>
    <row r="659" spans="1:15" x14ac:dyDescent="0.35">
      <c r="A659" s="15" t="str">
        <v>Orillia Power Distribution Corporation</v>
      </c>
      <c r="B659" s="17">
        <v>2015</v>
      </c>
      <c r="C659" s="19">
        <v>13445</v>
      </c>
      <c r="D659" s="19">
        <v>12374</v>
      </c>
      <c r="E659" s="19">
        <v>300641704</v>
      </c>
      <c r="F659" s="19">
        <v>56062</v>
      </c>
      <c r="G659" s="19">
        <v>132.11052105818001</v>
      </c>
      <c r="H659" s="19">
        <v>4427205</v>
      </c>
      <c r="J659" s="19">
        <f t="shared" si="43"/>
        <v>33511.373390544024</v>
      </c>
      <c r="K659" s="21" cm="1">
        <f t="array" ref="K659">IFERROR(EXP(LN(J659) - AVERAGE(IF(ISNUMBER(J:J), LN(J:J)))), "")</f>
        <v>0.67569998622463601</v>
      </c>
      <c r="L659" s="21">
        <f t="shared" si="40"/>
        <v>-3.326009551148712E-2</v>
      </c>
      <c r="M659" s="21" cm="1">
        <f t="array" ref="M659">IFERROR(EXP(
 (IF(C659&gt;0,LN(C659),"") - AVERAGE(IF($C$2:$C$1000&gt;0,LN($C$2:$C$1000),"")))*Assumptions!B$2 +
 (IF(F659&gt;0,LN(F659),"") - AVERAGE(IF($F$2:$F$1000&gt;0,LN($F$2:$F$1000),"")))*Assumptions!B$3 +
 (IF(E659&gt;0,LN(E659),"") - AVERAGE(IF($E$2:$E$1000&gt;0,LN($E$2:$E$1000),"")))*Assumptions!B$4
), "")</f>
        <v>0.62481219897617035</v>
      </c>
      <c r="N659" s="21">
        <f t="shared" si="41"/>
        <v>-4.150610517493547E-3</v>
      </c>
      <c r="O659" s="21">
        <f t="shared" si="42"/>
        <v>2.9109484993993573E-2</v>
      </c>
    </row>
    <row r="660" spans="1:15" x14ac:dyDescent="0.35">
      <c r="A660" s="16" t="str">
        <v>Orillia Power Distribution Corporation</v>
      </c>
      <c r="B660" s="18">
        <v>2014</v>
      </c>
      <c r="C660" s="20">
        <v>13340</v>
      </c>
      <c r="D660" s="20">
        <v>12248</v>
      </c>
      <c r="E660" s="20">
        <v>304385006</v>
      </c>
      <c r="F660" s="20">
        <v>57953</v>
      </c>
      <c r="G660" s="20">
        <v>129.12338663254999</v>
      </c>
      <c r="H660" s="20">
        <v>4473442</v>
      </c>
      <c r="J660" s="20">
        <f t="shared" si="43"/>
        <v>34644.707799758988</v>
      </c>
      <c r="K660" s="22" cm="1">
        <f t="array" ref="K660">IFERROR(EXP(LN(J660) - AVERAGE(IF(ISNUMBER(J:J), LN(J:J)))), "")</f>
        <v>0.69855175167661665</v>
      </c>
      <c r="L660" s="22">
        <f t="shared" si="40"/>
        <v>-1.2868975911286995E-2</v>
      </c>
      <c r="M660" s="22" cm="1">
        <f t="array" ref="M660">IFERROR(EXP(
 (IF(C660&gt;0,LN(C660),"") - AVERAGE(IF($C$2:$C$1000&gt;0,LN($C$2:$C$1000),"")))*Assumptions!B$2 +
 (IF(F660&gt;0,LN(F660),"") - AVERAGE(IF($F$2:$F$1000&gt;0,LN($F$2:$F$1000),"")))*Assumptions!B$3 +
 (IF(E660&gt;0,LN(E660),"") - AVERAGE(IF($E$2:$E$1000&gt;0,LN($E$2:$E$1000),"")))*Assumptions!B$4
), "")</f>
        <v>0.62741094051184232</v>
      </c>
      <c r="N660" s="22">
        <f t="shared" si="41"/>
        <v>4.5310292912393302E-3</v>
      </c>
      <c r="O660" s="22">
        <f t="shared" si="42"/>
        <v>1.7400005202526325E-2</v>
      </c>
    </row>
    <row r="661" spans="1:15" x14ac:dyDescent="0.35">
      <c r="A661" s="15" t="str">
        <v>Orillia Power Distribution Corporation</v>
      </c>
      <c r="B661" s="17">
        <v>2013</v>
      </c>
      <c r="C661" s="19">
        <v>13219</v>
      </c>
      <c r="D661" s="19">
        <v>12258</v>
      </c>
      <c r="E661" s="19">
        <v>297568875</v>
      </c>
      <c r="F661" s="19">
        <v>58786</v>
      </c>
      <c r="G661" s="19">
        <v>126.54205121116</v>
      </c>
      <c r="H661" s="19">
        <v>4440794.72</v>
      </c>
      <c r="J661" s="19">
        <f t="shared" si="43"/>
        <v>35093.430820002046</v>
      </c>
      <c r="K661" s="21" cm="1">
        <f t="array" ref="K661">IFERROR(EXP(LN(J661) - AVERAGE(IF(ISNUMBER(J:J), LN(J:J)))), "")</f>
        <v>0.70759949003885558</v>
      </c>
      <c r="L661" s="21" t="str">
        <f t="shared" si="40"/>
        <v/>
      </c>
      <c r="M661" s="21" cm="1">
        <f t="array" ref="M661">IFERROR(EXP(
 (IF(C661&gt;0,LN(C661),"") - AVERAGE(IF($C$2:$C$1000&gt;0,LN($C$2:$C$1000),"")))*Assumptions!B$2 +
 (IF(F661&gt;0,LN(F661),"") - AVERAGE(IF($F$2:$F$1000&gt;0,LN($F$2:$F$1000),"")))*Assumptions!B$3 +
 (IF(E661&gt;0,LN(E661),"") - AVERAGE(IF($E$2:$E$1000&gt;0,LN($E$2:$E$1000),"")))*Assumptions!B$4
), "")</f>
        <v>0.62457455389080641</v>
      </c>
      <c r="N661" s="21" t="str">
        <f t="shared" si="41"/>
        <v/>
      </c>
      <c r="O661" s="21" t="str">
        <f t="shared" si="42"/>
        <v/>
      </c>
    </row>
    <row r="662" spans="1:15" x14ac:dyDescent="0.35">
      <c r="A662" s="15" t="str">
        <v>Oshawa PUC Networks Inc.</v>
      </c>
      <c r="B662" s="17">
        <v>2023</v>
      </c>
      <c r="C662" s="19">
        <v>62145</v>
      </c>
      <c r="D662" s="19">
        <v>53969</v>
      </c>
      <c r="E662" s="19">
        <v>1063604780.79</v>
      </c>
      <c r="F662" s="19">
        <v>236259</v>
      </c>
      <c r="G662" s="19">
        <v>179.18668522499999</v>
      </c>
      <c r="H662" s="19">
        <v>14608276.699999999</v>
      </c>
      <c r="J662" s="19">
        <f t="shared" si="43"/>
        <v>81525.458667069892</v>
      </c>
      <c r="K662" s="21" cm="1">
        <f t="array" ref="K662">IFERROR(EXP(LN(J662) - AVERAGE(IF(ISNUMBER(J:J), LN(J:J)))), "")</f>
        <v>1.6438225511175342</v>
      </c>
      <c r="L662" s="21">
        <f t="shared" si="40"/>
        <v>1.2292037075505635E-2</v>
      </c>
      <c r="M662" s="21" cm="1">
        <f t="array" ref="M662">IFERROR(EXP(
 (IF(C662&gt;0,LN(C662),"") - AVERAGE(IF($C$2:$C$1000&gt;0,LN($C$2:$C$1000),"")))*Assumptions!B$2 +
 (IF(F662&gt;0,LN(F662),"") - AVERAGE(IF($F$2:$F$1000&gt;0,LN($F$2:$F$1000),"")))*Assumptions!B$3 +
 (IF(E662&gt;0,LN(E662),"") - AVERAGE(IF($E$2:$E$1000&gt;0,LN($E$2:$E$1000),"")))*Assumptions!B$4
), "")</f>
        <v>2.7554557733149458</v>
      </c>
      <c r="N662" s="21">
        <f t="shared" si="41"/>
        <v>2.3035518695976198E-2</v>
      </c>
      <c r="O662" s="21">
        <f t="shared" si="42"/>
        <v>1.0743481620470563E-2</v>
      </c>
    </row>
    <row r="663" spans="1:15" x14ac:dyDescent="0.35">
      <c r="A663" s="16" t="str">
        <v>Oshawa PUC Networks Inc.</v>
      </c>
      <c r="B663" s="18">
        <v>2022</v>
      </c>
      <c r="C663" s="20">
        <v>60839</v>
      </c>
      <c r="D663" s="20">
        <v>53361</v>
      </c>
      <c r="E663" s="20">
        <v>1077184584</v>
      </c>
      <c r="F663" s="20">
        <v>226815</v>
      </c>
      <c r="G663" s="20">
        <v>172.89357908547001</v>
      </c>
      <c r="H663" s="20">
        <v>13923029.77</v>
      </c>
      <c r="J663" s="20">
        <f t="shared" si="43"/>
        <v>80529.478559276889</v>
      </c>
      <c r="K663" s="22" cm="1">
        <f t="array" ref="K663">IFERROR(EXP(LN(J663) - AVERAGE(IF(ISNUMBER(J:J), LN(J:J)))), "")</f>
        <v>1.6237403021069452</v>
      </c>
      <c r="L663" s="22">
        <f t="shared" si="40"/>
        <v>3.7893331845422762E-2</v>
      </c>
      <c r="M663" s="22" cm="1">
        <f t="array" ref="M663">IFERROR(EXP(
 (IF(C663&gt;0,LN(C663),"") - AVERAGE(IF($C$2:$C$1000&gt;0,LN($C$2:$C$1000),"")))*Assumptions!B$2 +
 (IF(F663&gt;0,LN(F663),"") - AVERAGE(IF($F$2:$F$1000&gt;0,LN($F$2:$F$1000),"")))*Assumptions!B$3 +
 (IF(E663&gt;0,LN(E663),"") - AVERAGE(IF($E$2:$E$1000&gt;0,LN($E$2:$E$1000),"")))*Assumptions!B$4
), "")</f>
        <v>2.6927079097850291</v>
      </c>
      <c r="N663" s="22">
        <f t="shared" si="41"/>
        <v>1.2913576087453471E-2</v>
      </c>
      <c r="O663" s="22">
        <f t="shared" si="42"/>
        <v>-2.4979755757969291E-2</v>
      </c>
    </row>
    <row r="664" spans="1:15" x14ac:dyDescent="0.35">
      <c r="A664" s="15" t="str">
        <v>Oshawa PUC Networks Inc.</v>
      </c>
      <c r="B664" s="17">
        <v>2021</v>
      </c>
      <c r="C664" s="19">
        <v>60031</v>
      </c>
      <c r="D664" s="19">
        <v>53083</v>
      </c>
      <c r="E664" s="19">
        <v>1048832080</v>
      </c>
      <c r="F664" s="19">
        <v>225300</v>
      </c>
      <c r="G664" s="19">
        <v>166.29808998134999</v>
      </c>
      <c r="H664" s="19">
        <v>12893929.26</v>
      </c>
      <c r="J664" s="19">
        <f t="shared" si="43"/>
        <v>77535.041210912459</v>
      </c>
      <c r="K664" s="21" cm="1">
        <f t="array" ref="K664">IFERROR(EXP(LN(J664) - AVERAGE(IF(ISNUMBER(J:J), LN(J:J)))), "")</f>
        <v>1.5633625535897409</v>
      </c>
      <c r="L664" s="21">
        <f t="shared" si="40"/>
        <v>3.1554826703684868E-2</v>
      </c>
      <c r="M664" s="21" cm="1">
        <f t="array" ref="M664">IFERROR(EXP(
 (IF(C664&gt;0,LN(C664),"") - AVERAGE(IF($C$2:$C$1000&gt;0,LN($C$2:$C$1000),"")))*Assumptions!B$2 +
 (IF(F664&gt;0,LN(F664),"") - AVERAGE(IF($F$2:$F$1000&gt;0,LN($F$2:$F$1000),"")))*Assumptions!B$3 +
 (IF(E664&gt;0,LN(E664),"") - AVERAGE(IF($E$2:$E$1000&gt;0,LN($E$2:$E$1000),"")))*Assumptions!B$4
), "")</f>
        <v>2.6581589765646356</v>
      </c>
      <c r="N664" s="21">
        <f t="shared" si="41"/>
        <v>-1.2760722154498416E-2</v>
      </c>
      <c r="O664" s="21">
        <f t="shared" si="42"/>
        <v>-4.4315548858183285E-2</v>
      </c>
    </row>
    <row r="665" spans="1:15" x14ac:dyDescent="0.35">
      <c r="A665" s="16" t="str">
        <v>Oshawa PUC Networks Inc.</v>
      </c>
      <c r="B665" s="18">
        <v>2020</v>
      </c>
      <c r="C665" s="20">
        <v>59486</v>
      </c>
      <c r="D665" s="20">
        <v>52710</v>
      </c>
      <c r="E665" s="20">
        <v>1037049355</v>
      </c>
      <c r="F665" s="20">
        <v>244040</v>
      </c>
      <c r="G665" s="20">
        <v>160.83904158608999</v>
      </c>
      <c r="H665" s="20">
        <v>12083295.92</v>
      </c>
      <c r="J665" s="20">
        <f t="shared" si="43"/>
        <v>75126.634682987395</v>
      </c>
      <c r="K665" s="22" cm="1">
        <f t="array" ref="K665">IFERROR(EXP(LN(J665) - AVERAGE(IF(ISNUMBER(J:J), LN(J:J)))), "")</f>
        <v>1.5148011222578492</v>
      </c>
      <c r="L665" s="22">
        <f t="shared" si="40"/>
        <v>-9.6843872400848241E-2</v>
      </c>
      <c r="M665" s="22" cm="1">
        <f t="array" ref="M665">IFERROR(EXP(
 (IF(C665&gt;0,LN(C665),"") - AVERAGE(IF($C$2:$C$1000&gt;0,LN($C$2:$C$1000),"")))*Assumptions!B$2 +
 (IF(F665&gt;0,LN(F665),"") - AVERAGE(IF($F$2:$F$1000&gt;0,LN($F$2:$F$1000),"")))*Assumptions!B$3 +
 (IF(E665&gt;0,LN(E665),"") - AVERAGE(IF($E$2:$E$1000&gt;0,LN($E$2:$E$1000),"")))*Assumptions!B$4
), "")</f>
        <v>2.6922963502457677</v>
      </c>
      <c r="N665" s="22">
        <f t="shared" si="41"/>
        <v>3.6142646811244905E-2</v>
      </c>
      <c r="O665" s="22">
        <f t="shared" si="42"/>
        <v>0.13298651921209315</v>
      </c>
    </row>
    <row r="666" spans="1:15" x14ac:dyDescent="0.35">
      <c r="A666" s="15" t="str">
        <v>Oshawa PUC Networks Inc.</v>
      </c>
      <c r="B666" s="17">
        <v>2019</v>
      </c>
      <c r="C666" s="19">
        <v>59183</v>
      </c>
      <c r="D666" s="19">
        <v>52184</v>
      </c>
      <c r="E666" s="19">
        <v>1044351259</v>
      </c>
      <c r="F666" s="19">
        <v>213296</v>
      </c>
      <c r="G666" s="19">
        <v>152.32375585086001</v>
      </c>
      <c r="H666" s="19">
        <v>12607249.1</v>
      </c>
      <c r="J666" s="19">
        <f t="shared" si="43"/>
        <v>82766.138673364519</v>
      </c>
      <c r="K666" s="21" cm="1">
        <f t="array" ref="K666">IFERROR(EXP(LN(J666) - AVERAGE(IF(ISNUMBER(J:J), LN(J:J)))), "")</f>
        <v>1.6688387584031179</v>
      </c>
      <c r="L666" s="21">
        <f t="shared" si="40"/>
        <v>-6.3254878488502086E-2</v>
      </c>
      <c r="M666" s="21" cm="1">
        <f t="array" ref="M666">IFERROR(EXP(
 (IF(C666&gt;0,LN(C666),"") - AVERAGE(IF($C$2:$C$1000&gt;0,LN($C$2:$C$1000),"")))*Assumptions!B$2 +
 (IF(F666&gt;0,LN(F666),"") - AVERAGE(IF($F$2:$F$1000&gt;0,LN($F$2:$F$1000),"")))*Assumptions!B$3 +
 (IF(E666&gt;0,LN(E666),"") - AVERAGE(IF($E$2:$E$1000&gt;0,LN($E$2:$E$1000),"")))*Assumptions!B$4
), "")</f>
        <v>2.5967271001835996</v>
      </c>
      <c r="N666" s="21">
        <f t="shared" si="41"/>
        <v>-2.0482715879572067E-2</v>
      </c>
      <c r="O666" s="21">
        <f t="shared" si="42"/>
        <v>4.277216260893002E-2</v>
      </c>
    </row>
    <row r="667" spans="1:15" x14ac:dyDescent="0.35">
      <c r="A667" s="16" t="str">
        <v>Oshawa PUC Networks Inc.</v>
      </c>
      <c r="B667" s="18">
        <v>2018</v>
      </c>
      <c r="C667" s="20">
        <v>58745</v>
      </c>
      <c r="D667" s="20">
        <v>51813</v>
      </c>
      <c r="E667" s="20">
        <v>1092720775</v>
      </c>
      <c r="F667" s="20">
        <v>232449</v>
      </c>
      <c r="G667" s="20">
        <v>148.58047570526</v>
      </c>
      <c r="H667" s="20">
        <v>13100434</v>
      </c>
      <c r="J667" s="20">
        <f t="shared" si="43"/>
        <v>88170.628999650071</v>
      </c>
      <c r="K667" s="22" cm="1">
        <f t="array" ref="K667">IFERROR(EXP(LN(J667) - AVERAGE(IF(ISNUMBER(J:J), LN(J:J)))), "")</f>
        <v>1.7778111361228803</v>
      </c>
      <c r="L667" s="22">
        <f t="shared" si="40"/>
        <v>5.0300339563767338E-2</v>
      </c>
      <c r="M667" s="22" cm="1">
        <f t="array" ref="M667">IFERROR(EXP(
 (IF(C667&gt;0,LN(C667),"") - AVERAGE(IF($C$2:$C$1000&gt;0,LN($C$2:$C$1000),"")))*Assumptions!B$2 +
 (IF(F667&gt;0,LN(F667),"") - AVERAGE(IF($F$2:$F$1000&gt;0,LN($F$2:$F$1000),"")))*Assumptions!B$3 +
 (IF(E667&gt;0,LN(E667),"") - AVERAGE(IF($E$2:$E$1000&gt;0,LN($E$2:$E$1000),"")))*Assumptions!B$4
), "")</f>
        <v>2.650463579400403</v>
      </c>
      <c r="N667" s="22">
        <f t="shared" si="41"/>
        <v>4.5309273771518499E-2</v>
      </c>
      <c r="O667" s="22">
        <f t="shared" si="42"/>
        <v>-4.9910657922488388E-3</v>
      </c>
    </row>
    <row r="668" spans="1:15" x14ac:dyDescent="0.35">
      <c r="A668" s="15" t="str">
        <v>Oshawa PUC Networks Inc.</v>
      </c>
      <c r="B668" s="17">
        <v>2017</v>
      </c>
      <c r="C668" s="19">
        <v>57584</v>
      </c>
      <c r="D668" s="19">
        <v>50980</v>
      </c>
      <c r="E668" s="19">
        <v>1030453834</v>
      </c>
      <c r="F668" s="19">
        <v>208627</v>
      </c>
      <c r="G668" s="19">
        <v>144.91918771568001</v>
      </c>
      <c r="H668" s="19">
        <v>12150794.34</v>
      </c>
      <c r="J668" s="19">
        <f t="shared" si="43"/>
        <v>83845.310835159369</v>
      </c>
      <c r="K668" s="21" cm="1">
        <f t="array" ref="K668">IFERROR(EXP(LN(J668) - AVERAGE(IF(ISNUMBER(J:J), LN(J:J)))), "")</f>
        <v>1.6905984340320641</v>
      </c>
      <c r="L668" s="21">
        <f t="shared" si="40"/>
        <v>1.8611801562112618E-2</v>
      </c>
      <c r="M668" s="21" cm="1">
        <f t="array" ref="M668">IFERROR(EXP(
 (IF(C668&gt;0,LN(C668),"") - AVERAGE(IF($C$2:$C$1000&gt;0,LN($C$2:$C$1000),"")))*Assumptions!B$2 +
 (IF(F668&gt;0,LN(F668),"") - AVERAGE(IF($F$2:$F$1000&gt;0,LN($F$2:$F$1000),"")))*Assumptions!B$3 +
 (IF(E668&gt;0,LN(E668),"") - AVERAGE(IF($E$2:$E$1000&gt;0,LN($E$2:$E$1000),"")))*Assumptions!B$4
), "")</f>
        <v>2.5330529795925898</v>
      </c>
      <c r="N668" s="21">
        <f t="shared" si="41"/>
        <v>-9.7346113048774052E-3</v>
      </c>
      <c r="O668" s="21">
        <f t="shared" si="42"/>
        <v>-2.8346412866990023E-2</v>
      </c>
    </row>
    <row r="669" spans="1:15" x14ac:dyDescent="0.35">
      <c r="A669" s="16" t="str">
        <v>Oshawa PUC Networks Inc.</v>
      </c>
      <c r="B669" s="18">
        <v>2016</v>
      </c>
      <c r="C669" s="20">
        <v>56811</v>
      </c>
      <c r="D669" s="20">
        <v>50528</v>
      </c>
      <c r="E669" s="20">
        <v>1071531583.1</v>
      </c>
      <c r="F669" s="20">
        <v>221781</v>
      </c>
      <c r="G669" s="20">
        <v>142.40989423223999</v>
      </c>
      <c r="H669" s="20">
        <v>11720224.76</v>
      </c>
      <c r="J669" s="20">
        <f t="shared" si="43"/>
        <v>82299.230844781239</v>
      </c>
      <c r="K669" s="22" cm="1">
        <f t="array" ref="K669">IFERROR(EXP(LN(J669) - AVERAGE(IF(ISNUMBER(J:J), LN(J:J)))), "")</f>
        <v>1.6594243542345632</v>
      </c>
      <c r="L669" s="22">
        <f t="shared" si="40"/>
        <v>1.8404166358257257E-2</v>
      </c>
      <c r="M669" s="22" cm="1">
        <f t="array" ref="M669">IFERROR(EXP(
 (IF(C669&gt;0,LN(C669),"") - AVERAGE(IF($C$2:$C$1000&gt;0,LN($C$2:$C$1000),"")))*Assumptions!B$2 +
 (IF(F669&gt;0,LN(F669),"") - AVERAGE(IF($F$2:$F$1000&gt;0,LN($F$2:$F$1000),"")))*Assumptions!B$3 +
 (IF(E669&gt;0,LN(E669),"") - AVERAGE(IF($E$2:$E$1000&gt;0,LN($E$2:$E$1000),"")))*Assumptions!B$4
), "")</f>
        <v>2.5578316755763266</v>
      </c>
      <c r="N669" s="22">
        <f t="shared" si="41"/>
        <v>2.2327595897989605E-2</v>
      </c>
      <c r="O669" s="22">
        <f t="shared" si="42"/>
        <v>3.9234295397323482E-3</v>
      </c>
    </row>
    <row r="670" spans="1:15" x14ac:dyDescent="0.35">
      <c r="A670" s="15" t="str">
        <v>Oshawa PUC Networks Inc.</v>
      </c>
      <c r="B670" s="17">
        <v>2015</v>
      </c>
      <c r="C670" s="19">
        <v>55949</v>
      </c>
      <c r="D670" s="19">
        <v>49500</v>
      </c>
      <c r="E670" s="19">
        <v>1068108506</v>
      </c>
      <c r="F670" s="19">
        <v>211375</v>
      </c>
      <c r="G670" s="19">
        <v>140.81014008918001</v>
      </c>
      <c r="H670" s="19">
        <v>11377238.939999999</v>
      </c>
      <c r="J670" s="19">
        <f t="shared" si="43"/>
        <v>80798.434919490843</v>
      </c>
      <c r="K670" s="21" cm="1">
        <f t="array" ref="K670">IFERROR(EXP(LN(J670) - AVERAGE(IF(ISNUMBER(J:J), LN(J:J)))), "")</f>
        <v>1.6291633507768279</v>
      </c>
      <c r="L670" s="21">
        <f t="shared" si="40"/>
        <v>5.8316594285582057E-2</v>
      </c>
      <c r="M670" s="21" cm="1">
        <f t="array" ref="M670">IFERROR(EXP(
 (IF(C670&gt;0,LN(C670),"") - AVERAGE(IF($C$2:$C$1000&gt;0,LN($C$2:$C$1000),"")))*Assumptions!B$2 +
 (IF(F670&gt;0,LN(F670),"") - AVERAGE(IF($F$2:$F$1000&gt;0,LN($F$2:$F$1000),"")))*Assumptions!B$3 +
 (IF(E670&gt;0,LN(E670),"") - AVERAGE(IF($E$2:$E$1000&gt;0,LN($E$2:$E$1000),"")))*Assumptions!B$4
), "")</f>
        <v>2.5013542918956033</v>
      </c>
      <c r="N670" s="21">
        <f t="shared" si="41"/>
        <v>9.2650063689745377E-3</v>
      </c>
      <c r="O670" s="21">
        <f t="shared" si="42"/>
        <v>-4.905158791660752E-2</v>
      </c>
    </row>
    <row r="671" spans="1:15" x14ac:dyDescent="0.35">
      <c r="A671" s="16" t="str">
        <v>Oshawa PUC Networks Inc.</v>
      </c>
      <c r="B671" s="18">
        <v>2014</v>
      </c>
      <c r="C671" s="20">
        <v>54731</v>
      </c>
      <c r="D671" s="20">
        <v>48675</v>
      </c>
      <c r="E671" s="20">
        <v>1087409903</v>
      </c>
      <c r="F671" s="20">
        <v>214547</v>
      </c>
      <c r="G671" s="20">
        <v>137.62629966854001</v>
      </c>
      <c r="H671" s="20">
        <v>10490056</v>
      </c>
      <c r="J671" s="20">
        <f t="shared" si="43"/>
        <v>76221.30381521782</v>
      </c>
      <c r="K671" s="22" cm="1">
        <f t="array" ref="K671">IFERROR(EXP(LN(J671) - AVERAGE(IF(ISNUMBER(J:J), LN(J:J)))), "")</f>
        <v>1.5368732680021742</v>
      </c>
      <c r="L671" s="22">
        <f t="shared" si="40"/>
        <v>-2.080634516496177E-2</v>
      </c>
      <c r="M671" s="22" cm="1">
        <f t="array" ref="M671">IFERROR(EXP(
 (IF(C671&gt;0,LN(C671),"") - AVERAGE(IF($C$2:$C$1000&gt;0,LN($C$2:$C$1000),"")))*Assumptions!B$2 +
 (IF(F671&gt;0,LN(F671),"") - AVERAGE(IF($F$2:$F$1000&gt;0,LN($F$2:$F$1000),"")))*Assumptions!B$3 +
 (IF(E671&gt;0,LN(E671),"") - AVERAGE(IF($E$2:$E$1000&gt;0,LN($E$2:$E$1000),"")))*Assumptions!B$4
), "")</f>
        <v>2.4782862562126615</v>
      </c>
      <c r="N671" s="22">
        <f t="shared" si="41"/>
        <v>-4.3978987606322351E-3</v>
      </c>
      <c r="O671" s="22">
        <f t="shared" si="42"/>
        <v>1.6408446404329535E-2</v>
      </c>
    </row>
    <row r="672" spans="1:15" x14ac:dyDescent="0.35">
      <c r="A672" s="15" t="str">
        <v>Oshawa PUC Networks Inc.</v>
      </c>
      <c r="B672" s="17">
        <v>2013</v>
      </c>
      <c r="C672" s="19">
        <v>53969</v>
      </c>
      <c r="D672" s="19">
        <v>48202</v>
      </c>
      <c r="E672" s="19">
        <v>1071585365</v>
      </c>
      <c r="F672" s="19">
        <v>227923</v>
      </c>
      <c r="G672" s="19">
        <v>134.87498055033001</v>
      </c>
      <c r="H672" s="19">
        <v>10496484.029999999</v>
      </c>
      <c r="J672" s="19">
        <f t="shared" si="43"/>
        <v>77823.803845392409</v>
      </c>
      <c r="K672" s="21" cm="1">
        <f t="array" ref="K672">IFERROR(EXP(LN(J672) - AVERAGE(IF(ISNUMBER(J:J), LN(J:J)))), "")</f>
        <v>1.5691849621752194</v>
      </c>
      <c r="L672" s="21" t="str">
        <f t="shared" si="40"/>
        <v/>
      </c>
      <c r="M672" s="21" cm="1">
        <f t="array" ref="M672">IFERROR(EXP(
 (IF(C672&gt;0,LN(C672),"") - AVERAGE(IF($C$2:$C$1000&gt;0,LN($C$2:$C$1000),"")))*Assumptions!B$2 +
 (IF(F672&gt;0,LN(F672),"") - AVERAGE(IF($F$2:$F$1000&gt;0,LN($F$2:$F$1000),"")))*Assumptions!B$3 +
 (IF(E672&gt;0,LN(E672),"") - AVERAGE(IF($E$2:$E$1000&gt;0,LN($E$2:$E$1000),"")))*Assumptions!B$4
), "")</f>
        <v>2.4892095103442382</v>
      </c>
      <c r="N672" s="21" t="str">
        <f t="shared" si="41"/>
        <v/>
      </c>
      <c r="O672" s="21" t="str">
        <f t="shared" si="42"/>
        <v/>
      </c>
    </row>
    <row r="673" spans="1:15" x14ac:dyDescent="0.35">
      <c r="A673" s="16" t="str">
        <v>Ottawa River Power Corporation</v>
      </c>
      <c r="B673" s="18">
        <v>2023</v>
      </c>
      <c r="C673" s="20">
        <v>11732</v>
      </c>
      <c r="D673" s="20">
        <v>10724</v>
      </c>
      <c r="E673" s="20">
        <v>178765390</v>
      </c>
      <c r="F673" s="20">
        <v>40784</v>
      </c>
      <c r="G673" s="20">
        <v>131.14978148451999</v>
      </c>
      <c r="H673" s="20">
        <v>4154241.3</v>
      </c>
      <c r="J673" s="20">
        <f t="shared" si="43"/>
        <v>31675.548773143306</v>
      </c>
      <c r="K673" s="22" cm="1">
        <f t="array" ref="K673">IFERROR(EXP(LN(J673) - AVERAGE(IF(ISNUMBER(J:J), LN(J:J)))), "")</f>
        <v>0.6386836976281649</v>
      </c>
      <c r="L673" s="22">
        <f t="shared" si="40"/>
        <v>4.7934106013032773E-2</v>
      </c>
      <c r="M673" s="22" cm="1">
        <f t="array" ref="M673">IFERROR(EXP(
 (IF(C673&gt;0,LN(C673),"") - AVERAGE(IF($C$2:$C$1000&gt;0,LN($C$2:$C$1000),"")))*Assumptions!B$2 +
 (IF(F673&gt;0,LN(F673),"") - AVERAGE(IF($F$2:$F$1000&gt;0,LN($F$2:$F$1000),"")))*Assumptions!B$3 +
 (IF(E673&gt;0,LN(E673),"") - AVERAGE(IF($E$2:$E$1000&gt;0,LN($E$2:$E$1000),"")))*Assumptions!B$4
), "")</f>
        <v>0.50347660032752661</v>
      </c>
      <c r="N673" s="22">
        <f t="shared" si="41"/>
        <v>2.7911855033722954E-2</v>
      </c>
      <c r="O673" s="22">
        <f t="shared" si="42"/>
        <v>-2.0022250979309819E-2</v>
      </c>
    </row>
    <row r="674" spans="1:15" x14ac:dyDescent="0.35">
      <c r="A674" s="15" t="str">
        <v>Ottawa River Power Corporation</v>
      </c>
      <c r="B674" s="17">
        <v>2022</v>
      </c>
      <c r="C674" s="19">
        <v>11638</v>
      </c>
      <c r="D674" s="19">
        <v>10633</v>
      </c>
      <c r="E674" s="19">
        <v>181597096</v>
      </c>
      <c r="F674" s="19">
        <v>37022</v>
      </c>
      <c r="G674" s="19">
        <v>126.54375010434001</v>
      </c>
      <c r="H674" s="19">
        <v>3820738.64</v>
      </c>
      <c r="J674" s="19">
        <f t="shared" si="43"/>
        <v>30193.025233167657</v>
      </c>
      <c r="K674" s="21" cm="1">
        <f t="array" ref="K674">IFERROR(EXP(LN(J674) - AVERAGE(IF(ISNUMBER(J:J), LN(J:J)))), "")</f>
        <v>0.60879112581784534</v>
      </c>
      <c r="L674" s="21">
        <f t="shared" si="40"/>
        <v>4.3424917855434064E-2</v>
      </c>
      <c r="M674" s="21" cm="1">
        <f t="array" ref="M674">IFERROR(EXP(
 (IF(C674&gt;0,LN(C674),"") - AVERAGE(IF($C$2:$C$1000&gt;0,LN($C$2:$C$1000),"")))*Assumptions!B$2 +
 (IF(F674&gt;0,LN(F674),"") - AVERAGE(IF($F$2:$F$1000&gt;0,LN($F$2:$F$1000),"")))*Assumptions!B$3 +
 (IF(E674&gt;0,LN(E674),"") - AVERAGE(IF($E$2:$E$1000&gt;0,LN($E$2:$E$1000),"")))*Assumptions!B$4
), "")</f>
        <v>0.48961794457034447</v>
      </c>
      <c r="N674" s="21">
        <f t="shared" si="41"/>
        <v>1.2753996783244181E-2</v>
      </c>
      <c r="O674" s="21">
        <f t="shared" si="42"/>
        <v>-3.0670921072189883E-2</v>
      </c>
    </row>
    <row r="675" spans="1:15" x14ac:dyDescent="0.35">
      <c r="A675" s="16" t="str">
        <v>Ottawa River Power Corporation</v>
      </c>
      <c r="B675" s="18">
        <v>2021</v>
      </c>
      <c r="C675" s="20">
        <v>11549</v>
      </c>
      <c r="D675" s="20">
        <v>10555</v>
      </c>
      <c r="E675" s="20">
        <v>180296407</v>
      </c>
      <c r="F675" s="20">
        <v>35988</v>
      </c>
      <c r="G675" s="20">
        <v>121.71639949119</v>
      </c>
      <c r="H675" s="20">
        <v>3518815.73</v>
      </c>
      <c r="J675" s="20">
        <f t="shared" si="43"/>
        <v>28909.955804720437</v>
      </c>
      <c r="K675" s="22" cm="1">
        <f t="array" ref="K675">IFERROR(EXP(LN(J675) - AVERAGE(IF(ISNUMBER(J:J), LN(J:J)))), "")</f>
        <v>0.58292020775598874</v>
      </c>
      <c r="L675" s="22">
        <f t="shared" si="40"/>
        <v>-1.8951250108812934E-2</v>
      </c>
      <c r="M675" s="22" cm="1">
        <f t="array" ref="M675">IFERROR(EXP(
 (IF(C675&gt;0,LN(C675),"") - AVERAGE(IF($C$2:$C$1000&gt;0,LN($C$2:$C$1000),"")))*Assumptions!B$2 +
 (IF(F675&gt;0,LN(F675),"") - AVERAGE(IF($F$2:$F$1000&gt;0,LN($F$2:$F$1000),"")))*Assumptions!B$3 +
 (IF(E675&gt;0,LN(E675),"") - AVERAGE(IF($E$2:$E$1000&gt;0,LN($E$2:$E$1000),"")))*Assumptions!B$4
), "")</f>
        <v>0.48341301183626889</v>
      </c>
      <c r="N675" s="22">
        <f t="shared" si="41"/>
        <v>8.058721267363067E-3</v>
      </c>
      <c r="O675" s="22">
        <f t="shared" si="42"/>
        <v>2.7009971376176001E-2</v>
      </c>
    </row>
    <row r="676" spans="1:15" x14ac:dyDescent="0.35">
      <c r="A676" s="15" t="str">
        <v>Ottawa River Power Corporation</v>
      </c>
      <c r="B676" s="17">
        <v>2020</v>
      </c>
      <c r="C676" s="19">
        <v>11442</v>
      </c>
      <c r="D676" s="19">
        <v>10475</v>
      </c>
      <c r="E676" s="19">
        <v>176536347</v>
      </c>
      <c r="F676" s="19">
        <v>35988</v>
      </c>
      <c r="G676" s="19">
        <v>117.72082915484999</v>
      </c>
      <c r="H676" s="19">
        <v>3468415.86</v>
      </c>
      <c r="J676" s="19">
        <f t="shared" si="43"/>
        <v>29463.060062528486</v>
      </c>
      <c r="K676" s="21" cm="1">
        <f t="array" ref="K676">IFERROR(EXP(LN(J676) - AVERAGE(IF(ISNUMBER(J:J), LN(J:J)))), "")</f>
        <v>0.594072616671797</v>
      </c>
      <c r="L676" s="21">
        <f t="shared" si="40"/>
        <v>-1.5831032529766031E-2</v>
      </c>
      <c r="M676" s="21" cm="1">
        <f t="array" ref="M676">IFERROR(EXP(
 (IF(C676&gt;0,LN(C676),"") - AVERAGE(IF($C$2:$C$1000&gt;0,LN($C$2:$C$1000),"")))*Assumptions!B$2 +
 (IF(F676&gt;0,LN(F676),"") - AVERAGE(IF($F$2:$F$1000&gt;0,LN($F$2:$F$1000),"")))*Assumptions!B$3 +
 (IF(E676&gt;0,LN(E676),"") - AVERAGE(IF($E$2:$E$1000&gt;0,LN($E$2:$E$1000),"")))*Assumptions!B$4
), "")</f>
        <v>0.47953297617820495</v>
      </c>
      <c r="N676" s="21">
        <f t="shared" si="41"/>
        <v>6.4725409838682912E-3</v>
      </c>
      <c r="O676" s="21">
        <f t="shared" si="42"/>
        <v>2.2303573513634323E-2</v>
      </c>
    </row>
    <row r="677" spans="1:15" x14ac:dyDescent="0.35">
      <c r="A677" s="15" t="str">
        <v>Ottawa River Power Corporation</v>
      </c>
      <c r="B677" s="17">
        <v>2019</v>
      </c>
      <c r="C677" s="19">
        <v>11320</v>
      </c>
      <c r="D677" s="19">
        <v>10389</v>
      </c>
      <c r="E677" s="19">
        <v>181716053</v>
      </c>
      <c r="F677" s="19">
        <v>35702</v>
      </c>
      <c r="G677" s="19">
        <v>111.48834674662</v>
      </c>
      <c r="H677" s="19">
        <v>3337203.24</v>
      </c>
      <c r="J677" s="19">
        <f t="shared" si="43"/>
        <v>29933.202324584425</v>
      </c>
      <c r="K677" s="21" cm="1">
        <f t="array" ref="K677">IFERROR(EXP(LN(J677) - AVERAGE(IF(ISNUMBER(J:J), LN(J:J)))), "")</f>
        <v>0.60355223770351785</v>
      </c>
      <c r="L677" s="21">
        <f t="shared" si="40"/>
        <v>0.13110399387288385</v>
      </c>
      <c r="M677" s="21" cm="1">
        <f t="array" ref="M677">IFERROR(EXP(
 (IF(C677&gt;0,LN(C677),"") - AVERAGE(IF($C$2:$C$1000&gt;0,LN($C$2:$C$1000),"")))*Assumptions!B$2 +
 (IF(F677&gt;0,LN(F677),"") - AVERAGE(IF($F$2:$F$1000&gt;0,LN($F$2:$F$1000),"")))*Assumptions!B$3 +
 (IF(E677&gt;0,LN(E677),"") - AVERAGE(IF($E$2:$E$1000&gt;0,LN($E$2:$E$1000),"")))*Assumptions!B$4
), "")</f>
        <v>0.47643920242629451</v>
      </c>
      <c r="N677" s="21">
        <f t="shared" si="41"/>
        <v>-3.8801594732873146E-2</v>
      </c>
      <c r="O677" s="21">
        <f t="shared" si="42"/>
        <v>-0.169905588605757</v>
      </c>
    </row>
    <row r="678" spans="1:15" x14ac:dyDescent="0.35">
      <c r="A678" s="16" t="str">
        <v>Ottawa River Power Corporation</v>
      </c>
      <c r="B678" s="18">
        <v>2018</v>
      </c>
      <c r="C678" s="20">
        <v>11247</v>
      </c>
      <c r="D678" s="20">
        <v>10381</v>
      </c>
      <c r="E678" s="20">
        <v>183278900</v>
      </c>
      <c r="F678" s="20">
        <v>42344</v>
      </c>
      <c r="G678" s="20">
        <v>108.74857636405</v>
      </c>
      <c r="H678" s="20">
        <v>2855216.34</v>
      </c>
      <c r="J678" s="20">
        <f t="shared" si="43"/>
        <v>26255.206600974638</v>
      </c>
      <c r="K678" s="22" cm="1">
        <f t="array" ref="K678">IFERROR(EXP(LN(J678) - AVERAGE(IF(ISNUMBER(J:J), LN(J:J)))), "")</f>
        <v>0.52939169433173572</v>
      </c>
      <c r="L678" s="22">
        <f t="shared" si="40"/>
        <v>-0.12924630695845885</v>
      </c>
      <c r="M678" s="22" cm="1">
        <f t="array" ref="M678">IFERROR(EXP(
 (IF(C678&gt;0,LN(C678),"") - AVERAGE(IF($C$2:$C$1000&gt;0,LN($C$2:$C$1000),"")))*Assumptions!B$2 +
 (IF(F678&gt;0,LN(F678),"") - AVERAGE(IF($F$2:$F$1000&gt;0,LN($F$2:$F$1000),"")))*Assumptions!B$3 +
 (IF(E678&gt;0,LN(E678),"") - AVERAGE(IF($E$2:$E$1000&gt;0,LN($E$2:$E$1000),"")))*Assumptions!B$4
), "")</f>
        <v>0.49528914221303127</v>
      </c>
      <c r="N678" s="22">
        <f t="shared" si="41"/>
        <v>5.9838552843834103E-2</v>
      </c>
      <c r="O678" s="22">
        <f t="shared" si="42"/>
        <v>0.18908485980229295</v>
      </c>
    </row>
    <row r="679" spans="1:15" x14ac:dyDescent="0.35">
      <c r="A679" s="15" t="str">
        <v>Ottawa River Power Corporation</v>
      </c>
      <c r="B679" s="17">
        <v>2017</v>
      </c>
      <c r="C679" s="19">
        <v>11109</v>
      </c>
      <c r="D679" s="19">
        <v>10230</v>
      </c>
      <c r="E679" s="19">
        <v>175821399.02000001</v>
      </c>
      <c r="F679" s="19">
        <v>34903</v>
      </c>
      <c r="G679" s="19">
        <v>106.06881743452</v>
      </c>
      <c r="H679" s="19">
        <v>3169086.73</v>
      </c>
      <c r="J679" s="19">
        <f t="shared" si="43"/>
        <v>29877.647424101699</v>
      </c>
      <c r="K679" s="21" cm="1">
        <f t="array" ref="K679">IFERROR(EXP(LN(J679) - AVERAGE(IF(ISNUMBER(J:J), LN(J:J)))), "")</f>
        <v>0.60243206739436905</v>
      </c>
      <c r="L679" s="21">
        <f t="shared" si="40"/>
        <v>6.9882338498288843E-2</v>
      </c>
      <c r="M679" s="21" cm="1">
        <f t="array" ref="M679">IFERROR(EXP(
 (IF(C679&gt;0,LN(C679),"") - AVERAGE(IF($C$2:$C$1000&gt;0,LN($C$2:$C$1000),"")))*Assumptions!B$2 +
 (IF(F679&gt;0,LN(F679),"") - AVERAGE(IF($F$2:$F$1000&gt;0,LN($F$2:$F$1000),"")))*Assumptions!B$3 +
 (IF(E679&gt;0,LN(E679),"") - AVERAGE(IF($E$2:$E$1000&gt;0,LN($E$2:$E$1000),"")))*Assumptions!B$4
), "")</f>
        <v>0.46652106042444352</v>
      </c>
      <c r="N679" s="21">
        <f t="shared" si="41"/>
        <v>-1.0606264813802002E-2</v>
      </c>
      <c r="O679" s="21">
        <f t="shared" si="42"/>
        <v>-8.0488603312090845E-2</v>
      </c>
    </row>
    <row r="680" spans="1:15" x14ac:dyDescent="0.35">
      <c r="A680" s="16" t="str">
        <v>Ottawa River Power Corporation</v>
      </c>
      <c r="B680" s="18">
        <v>2016</v>
      </c>
      <c r="C680" s="20">
        <v>10994</v>
      </c>
      <c r="D680" s="20">
        <v>10230</v>
      </c>
      <c r="E680" s="20">
        <v>181197229</v>
      </c>
      <c r="F680" s="20">
        <v>37047</v>
      </c>
      <c r="G680" s="20">
        <v>104.23222287047</v>
      </c>
      <c r="H680" s="20">
        <v>2904015.19</v>
      </c>
      <c r="J680" s="20">
        <f t="shared" si="43"/>
        <v>27861.011787197869</v>
      </c>
      <c r="K680" s="22" cm="1">
        <f t="array" ref="K680">IFERROR(EXP(LN(J680) - AVERAGE(IF(ISNUMBER(J:J), LN(J:J)))), "")</f>
        <v>0.56177003136869663</v>
      </c>
      <c r="L680" s="22">
        <f t="shared" si="40"/>
        <v>3.5634250590021566E-2</v>
      </c>
      <c r="M680" s="22" cm="1">
        <f t="array" ref="M680">IFERROR(EXP(
 (IF(C680&gt;0,LN(C680),"") - AVERAGE(IF($C$2:$C$1000&gt;0,LN($C$2:$C$1000),"")))*Assumptions!B$2 +
 (IF(F680&gt;0,LN(F680),"") - AVERAGE(IF($F$2:$F$1000&gt;0,LN($F$2:$F$1000),"")))*Assumptions!B$3 +
 (IF(E680&gt;0,LN(E680),"") - AVERAGE(IF($E$2:$E$1000&gt;0,LN($E$2:$E$1000),"")))*Assumptions!B$4
), "")</f>
        <v>0.47149543949160239</v>
      </c>
      <c r="N680" s="22">
        <f t="shared" si="41"/>
        <v>2.4630870323855025E-2</v>
      </c>
      <c r="O680" s="22">
        <f t="shared" si="42"/>
        <v>-1.100338026616654E-2</v>
      </c>
    </row>
    <row r="681" spans="1:15" x14ac:dyDescent="0.35">
      <c r="A681" s="15" t="str">
        <v>Ottawa River Power Corporation</v>
      </c>
      <c r="B681" s="17">
        <v>2015</v>
      </c>
      <c r="C681" s="19">
        <v>10892</v>
      </c>
      <c r="D681" s="19">
        <v>10190</v>
      </c>
      <c r="E681" s="19">
        <v>176679952</v>
      </c>
      <c r="F681" s="19">
        <v>34706</v>
      </c>
      <c r="G681" s="19">
        <v>103.06133561382001</v>
      </c>
      <c r="H681" s="19">
        <v>2770874.73</v>
      </c>
      <c r="J681" s="19">
        <f t="shared" si="43"/>
        <v>26885.686212943274</v>
      </c>
      <c r="K681" s="21" cm="1">
        <f t="array" ref="K681">IFERROR(EXP(LN(J681) - AVERAGE(IF(ISNUMBER(J:J), LN(J:J)))), "")</f>
        <v>0.54210424598270235</v>
      </c>
      <c r="L681" s="21">
        <f t="shared" si="40"/>
        <v>-5.7289024981649561E-2</v>
      </c>
      <c r="M681" s="21" cm="1">
        <f t="array" ref="M681">IFERROR(EXP(
 (IF(C681&gt;0,LN(C681),"") - AVERAGE(IF($C$2:$C$1000&gt;0,LN($C$2:$C$1000),"")))*Assumptions!B$2 +
 (IF(F681&gt;0,LN(F681),"") - AVERAGE(IF($F$2:$F$1000&gt;0,LN($F$2:$F$1000),"")))*Assumptions!B$3 +
 (IF(E681&gt;0,LN(E681),"") - AVERAGE(IF($E$2:$E$1000&gt;0,LN($E$2:$E$1000),"")))*Assumptions!B$4
), "")</f>
        <v>0.46002395276819796</v>
      </c>
      <c r="N681" s="21">
        <f t="shared" si="41"/>
        <v>-5.3142898093150315E-2</v>
      </c>
      <c r="O681" s="21">
        <f t="shared" si="42"/>
        <v>4.1461268884992464E-3</v>
      </c>
    </row>
    <row r="682" spans="1:15" x14ac:dyDescent="0.35">
      <c r="A682" s="16" t="str">
        <v>Ottawa River Power Corporation</v>
      </c>
      <c r="B682" s="18">
        <v>2014</v>
      </c>
      <c r="C682" s="20">
        <v>10820</v>
      </c>
      <c r="D682" s="20">
        <v>10108</v>
      </c>
      <c r="E682" s="20">
        <v>183646573</v>
      </c>
      <c r="F682" s="20">
        <v>43158</v>
      </c>
      <c r="G682" s="20">
        <v>100.73102867765</v>
      </c>
      <c r="H682" s="20">
        <v>2867904.61</v>
      </c>
      <c r="J682" s="20">
        <f t="shared" si="43"/>
        <v>28470.915542594124</v>
      </c>
      <c r="K682" s="22" cm="1">
        <f t="array" ref="K682">IFERROR(EXP(LN(J682) - AVERAGE(IF(ISNUMBER(J:J), LN(J:J)))), "")</f>
        <v>0.57406770578259936</v>
      </c>
      <c r="L682" s="22">
        <f t="shared" si="40"/>
        <v>-0.1027554832239978</v>
      </c>
      <c r="M682" s="22" cm="1">
        <f t="array" ref="M682">IFERROR(EXP(
 (IF(C682&gt;0,LN(C682),"") - AVERAGE(IF($C$2:$C$1000&gt;0,LN($C$2:$C$1000),"")))*Assumptions!B$2 +
 (IF(F682&gt;0,LN(F682),"") - AVERAGE(IF($F$2:$F$1000&gt;0,LN($F$2:$F$1000),"")))*Assumptions!B$3 +
 (IF(E682&gt;0,LN(E682),"") - AVERAGE(IF($E$2:$E$1000&gt;0,LN($E$2:$E$1000),"")))*Assumptions!B$4
), "")</f>
        <v>0.485132212778975</v>
      </c>
      <c r="N682" s="22">
        <f t="shared" si="41"/>
        <v>-2.1036848285989618E-2</v>
      </c>
      <c r="O682" s="22">
        <f t="shared" si="42"/>
        <v>8.1718634938008183E-2</v>
      </c>
    </row>
    <row r="683" spans="1:15" x14ac:dyDescent="0.35">
      <c r="A683" s="15" t="str">
        <v>Ottawa River Power Corporation</v>
      </c>
      <c r="B683" s="17">
        <v>2013</v>
      </c>
      <c r="C683" s="19">
        <v>10724</v>
      </c>
      <c r="D683" s="19">
        <v>10032</v>
      </c>
      <c r="E683" s="19">
        <v>185443175</v>
      </c>
      <c r="F683" s="19">
        <v>47940</v>
      </c>
      <c r="G683" s="19">
        <v>98.717291436550994</v>
      </c>
      <c r="H683" s="19">
        <v>3114732.85</v>
      </c>
      <c r="J683" s="19">
        <f t="shared" si="43"/>
        <v>31552.049338812605</v>
      </c>
      <c r="K683" s="21" cm="1">
        <f t="array" ref="K683">IFERROR(EXP(LN(J683) - AVERAGE(IF(ISNUMBER(J:J), LN(J:J)))), "")</f>
        <v>0.63619354107434312</v>
      </c>
      <c r="L683" s="21" t="str">
        <f t="shared" si="40"/>
        <v/>
      </c>
      <c r="M683" s="21" cm="1">
        <f t="array" ref="M683">IFERROR(EXP(
 (IF(C683&gt;0,LN(C683),"") - AVERAGE(IF($C$2:$C$1000&gt;0,LN($C$2:$C$1000),"")))*Assumptions!B$2 +
 (IF(F683&gt;0,LN(F683),"") - AVERAGE(IF($F$2:$F$1000&gt;0,LN($F$2:$F$1000),"")))*Assumptions!B$3 +
 (IF(E683&gt;0,LN(E683),"") - AVERAGE(IF($E$2:$E$1000&gt;0,LN($E$2:$E$1000),"")))*Assumptions!B$4
), "")</f>
        <v>0.49544596964802778</v>
      </c>
      <c r="N683" s="21" t="str">
        <f t="shared" si="41"/>
        <v/>
      </c>
      <c r="O683" s="21" t="str">
        <f t="shared" si="42"/>
        <v/>
      </c>
    </row>
    <row r="684" spans="1:15" x14ac:dyDescent="0.35">
      <c r="A684" s="16" t="str">
        <v>PUC Distribution Inc.</v>
      </c>
      <c r="B684" s="18">
        <v>2023</v>
      </c>
      <c r="C684" s="20">
        <v>34051</v>
      </c>
      <c r="D684" s="20">
        <v>33367</v>
      </c>
      <c r="E684" s="20">
        <v>600605520.54999995</v>
      </c>
      <c r="F684" s="20">
        <v>114408</v>
      </c>
      <c r="G684" s="20">
        <v>142.11431616146999</v>
      </c>
      <c r="H684" s="20">
        <v>12628187.359999999</v>
      </c>
      <c r="J684" s="20">
        <f t="shared" si="43"/>
        <v>88859.3612599302</v>
      </c>
      <c r="K684" s="22" cm="1">
        <f t="array" ref="K684">IFERROR(EXP(LN(J684) - AVERAGE(IF(ISNUMBER(J:J), LN(J:J)))), "")</f>
        <v>1.7916982535907386</v>
      </c>
      <c r="L684" s="22">
        <f t="shared" si="40"/>
        <v>0.10326331176848497</v>
      </c>
      <c r="M684" s="22" cm="1">
        <f t="array" ref="M684">IFERROR(EXP(
 (IF(C684&gt;0,LN(C684),"") - AVERAGE(IF($C$2:$C$1000&gt;0,LN($C$2:$C$1000),"")))*Assumptions!B$2 +
 (IF(F684&gt;0,LN(F684),"") - AVERAGE(IF($F$2:$F$1000&gt;0,LN($F$2:$F$1000),"")))*Assumptions!B$3 +
 (IF(E684&gt;0,LN(E684),"") - AVERAGE(IF($E$2:$E$1000&gt;0,LN($E$2:$E$1000),"")))*Assumptions!B$4
), "")</f>
        <v>1.4682100931384341</v>
      </c>
      <c r="N684" s="22">
        <f t="shared" si="41"/>
        <v>-9.121428976542223E-3</v>
      </c>
      <c r="O684" s="22">
        <f t="shared" si="42"/>
        <v>-0.11238474074502719</v>
      </c>
    </row>
    <row r="685" spans="1:15" x14ac:dyDescent="0.35">
      <c r="A685" s="15" t="str">
        <v>PUC Distribution Inc.</v>
      </c>
      <c r="B685" s="17">
        <v>2022</v>
      </c>
      <c r="C685" s="19">
        <v>33938</v>
      </c>
      <c r="D685" s="19">
        <v>33058</v>
      </c>
      <c r="E685" s="19">
        <v>611477975.40999997</v>
      </c>
      <c r="F685" s="19">
        <v>118975</v>
      </c>
      <c r="G685" s="19">
        <v>137.12320605510999</v>
      </c>
      <c r="H685" s="19">
        <v>10989234.970000001</v>
      </c>
      <c r="J685" s="19">
        <f t="shared" si="43"/>
        <v>80141.321707307608</v>
      </c>
      <c r="K685" s="21" cm="1">
        <f t="array" ref="K685">IFERROR(EXP(LN(J685) - AVERAGE(IF(ISNUMBER(J:J), LN(J:J)))), "")</f>
        <v>1.6159137777663262</v>
      </c>
      <c r="L685" s="21">
        <f t="shared" si="40"/>
        <v>-8.8217091533445979E-2</v>
      </c>
      <c r="M685" s="21" cm="1">
        <f t="array" ref="M685">IFERROR(EXP(
 (IF(C685&gt;0,LN(C685),"") - AVERAGE(IF($C$2:$C$1000&gt;0,LN($C$2:$C$1000),"")))*Assumptions!B$2 +
 (IF(F685&gt;0,LN(F685),"") - AVERAGE(IF($F$2:$F$1000&gt;0,LN($F$2:$F$1000),"")))*Assumptions!B$3 +
 (IF(E685&gt;0,LN(E685),"") - AVERAGE(IF($E$2:$E$1000&gt;0,LN($E$2:$E$1000),"")))*Assumptions!B$4
), "")</f>
        <v>1.4816635312381325</v>
      </c>
      <c r="N685" s="21">
        <f t="shared" si="41"/>
        <v>1.9393956938244195E-2</v>
      </c>
      <c r="O685" s="21">
        <f t="shared" si="42"/>
        <v>0.10761104847169017</v>
      </c>
    </row>
    <row r="686" spans="1:15" x14ac:dyDescent="0.35">
      <c r="A686" s="16" t="str">
        <v>PUC Distribution Inc.</v>
      </c>
      <c r="B686" s="18">
        <v>2021</v>
      </c>
      <c r="C686" s="20">
        <v>33865</v>
      </c>
      <c r="D686" s="20">
        <v>32998</v>
      </c>
      <c r="E686" s="20">
        <v>600776988.95000005</v>
      </c>
      <c r="F686" s="20">
        <v>111371</v>
      </c>
      <c r="G686" s="20">
        <v>131.89227373106999</v>
      </c>
      <c r="H686" s="20">
        <v>11544843.550000001</v>
      </c>
      <c r="J686" s="20">
        <f t="shared" si="43"/>
        <v>87532.37186235853</v>
      </c>
      <c r="K686" s="22" cm="1">
        <f t="array" ref="K686">IFERROR(EXP(LN(J686) - AVERAGE(IF(ISNUMBER(J:J), LN(J:J)))), "")</f>
        <v>1.764941763869776</v>
      </c>
      <c r="L686" s="22">
        <f t="shared" si="40"/>
        <v>4.9823170966583175E-2</v>
      </c>
      <c r="M686" s="22" cm="1">
        <f t="array" ref="M686">IFERROR(EXP(
 (IF(C686&gt;0,LN(C686),"") - AVERAGE(IF($C$2:$C$1000&gt;0,LN($C$2:$C$1000),"")))*Assumptions!B$2 +
 (IF(F686&gt;0,LN(F686),"") - AVERAGE(IF($F$2:$F$1000&gt;0,LN($F$2:$F$1000),"")))*Assumptions!B$3 +
 (IF(E686&gt;0,LN(E686),"") - AVERAGE(IF($E$2:$E$1000&gt;0,LN($E$2:$E$1000),"")))*Assumptions!B$4
), "")</f>
        <v>1.4532050656353293</v>
      </c>
      <c r="N686" s="22">
        <f t="shared" si="41"/>
        <v>-2.3907095978447646E-3</v>
      </c>
      <c r="O686" s="22">
        <f t="shared" si="42"/>
        <v>-5.2213880564427939E-2</v>
      </c>
    </row>
    <row r="687" spans="1:15" x14ac:dyDescent="0.35">
      <c r="A687" s="15" t="str">
        <v>PUC Distribution Inc.</v>
      </c>
      <c r="B687" s="17">
        <v>2020</v>
      </c>
      <c r="C687" s="19">
        <v>33751</v>
      </c>
      <c r="D687" s="19">
        <v>32870</v>
      </c>
      <c r="E687" s="19">
        <v>610088241.97000003</v>
      </c>
      <c r="F687" s="19">
        <v>112835</v>
      </c>
      <c r="G687" s="19">
        <v>127.56266113396001</v>
      </c>
      <c r="H687" s="19">
        <v>10623175.08</v>
      </c>
      <c r="J687" s="19">
        <f t="shared" si="43"/>
        <v>83278.092394482635</v>
      </c>
      <c r="K687" s="21" cm="1">
        <f t="array" ref="K687">IFERROR(EXP(LN(J687) - AVERAGE(IF(ISNUMBER(J:J), LN(J:J)))), "")</f>
        <v>1.6791614365660126</v>
      </c>
      <c r="L687" s="21">
        <f t="shared" si="40"/>
        <v>-6.5369755443219657E-2</v>
      </c>
      <c r="M687" s="21" cm="1">
        <f t="array" ref="M687">IFERROR(EXP(
 (IF(C687&gt;0,LN(C687),"") - AVERAGE(IF($C$2:$C$1000&gt;0,LN($C$2:$C$1000),"")))*Assumptions!B$2 +
 (IF(F687&gt;0,LN(F687),"") - AVERAGE(IF($F$2:$F$1000&gt;0,LN($F$2:$F$1000),"")))*Assumptions!B$3 +
 (IF(E687&gt;0,LN(E687),"") - AVERAGE(IF($E$2:$E$1000&gt;0,LN($E$2:$E$1000),"")))*Assumptions!B$4
), "")</f>
        <v>1.456683413136052</v>
      </c>
      <c r="N687" s="21">
        <f t="shared" si="41"/>
        <v>-4.1064633737856515E-2</v>
      </c>
      <c r="O687" s="21">
        <f t="shared" si="42"/>
        <v>2.4305121705363142E-2</v>
      </c>
    </row>
    <row r="688" spans="1:15" x14ac:dyDescent="0.35">
      <c r="A688" s="16" t="str">
        <v>PUC Distribution Inc.</v>
      </c>
      <c r="B688" s="18">
        <v>2019</v>
      </c>
      <c r="C688" s="20">
        <v>33647</v>
      </c>
      <c r="D688" s="20">
        <v>32808</v>
      </c>
      <c r="E688" s="20">
        <v>628461962.02999997</v>
      </c>
      <c r="F688" s="20">
        <v>132818</v>
      </c>
      <c r="G688" s="20">
        <v>120.80912357248999</v>
      </c>
      <c r="H688" s="20">
        <v>10740394.32</v>
      </c>
      <c r="J688" s="20">
        <f t="shared" si="43"/>
        <v>88903.834432300646</v>
      </c>
      <c r="K688" s="22" cm="1">
        <f t="array" ref="K688">IFERROR(EXP(LN(J688) - AVERAGE(IF(ISNUMBER(J:J), LN(J:J)))), "")</f>
        <v>1.7925949796546876</v>
      </c>
      <c r="L688" s="22">
        <f t="shared" si="40"/>
        <v>-2.1268049841603798E-2</v>
      </c>
      <c r="M688" s="22" cm="1">
        <f t="array" ref="M688">IFERROR(EXP(
 (IF(C688&gt;0,LN(C688),"") - AVERAGE(IF($C$2:$C$1000&gt;0,LN($C$2:$C$1000),"")))*Assumptions!B$2 +
 (IF(F688&gt;0,LN(F688),"") - AVERAGE(IF($F$2:$F$1000&gt;0,LN($F$2:$F$1000),"")))*Assumptions!B$3 +
 (IF(E688&gt;0,LN(E688),"") - AVERAGE(IF($E$2:$E$1000&gt;0,LN($E$2:$E$1000),"")))*Assumptions!B$4
), "")</f>
        <v>1.5177467755660554</v>
      </c>
      <c r="N688" s="22">
        <f t="shared" si="41"/>
        <v>8.5446752421157735E-3</v>
      </c>
      <c r="O688" s="22">
        <f t="shared" si="42"/>
        <v>2.9812725083719571E-2</v>
      </c>
    </row>
    <row r="689" spans="1:15" x14ac:dyDescent="0.35">
      <c r="A689" s="15" t="str">
        <v>PUC Distribution Inc.</v>
      </c>
      <c r="B689" s="17">
        <v>2018</v>
      </c>
      <c r="C689" s="19">
        <v>33613</v>
      </c>
      <c r="D689" s="19">
        <v>32734</v>
      </c>
      <c r="E689" s="19">
        <v>630195378.25999999</v>
      </c>
      <c r="F689" s="19">
        <v>128538</v>
      </c>
      <c r="G689" s="19">
        <v>117.84029975935</v>
      </c>
      <c r="H689" s="19">
        <v>10701654.550000001</v>
      </c>
      <c r="J689" s="19">
        <f t="shared" si="43"/>
        <v>90814.895853579845</v>
      </c>
      <c r="K689" s="21" cm="1">
        <f t="array" ref="K689">IFERROR(EXP(LN(J689) - AVERAGE(IF(ISNUMBER(J:J), LN(J:J)))), "")</f>
        <v>1.831128290748322</v>
      </c>
      <c r="L689" s="21">
        <f t="shared" si="40"/>
        <v>-2.3472376400571093E-2</v>
      </c>
      <c r="M689" s="21" cm="1">
        <f t="array" ref="M689">IFERROR(EXP(
 (IF(C689&gt;0,LN(C689),"") - AVERAGE(IF($C$2:$C$1000&gt;0,LN($C$2:$C$1000),"")))*Assumptions!B$2 +
 (IF(F689&gt;0,LN(F689),"") - AVERAGE(IF($F$2:$F$1000&gt;0,LN($F$2:$F$1000),"")))*Assumptions!B$3 +
 (IF(E689&gt;0,LN(E689),"") - AVERAGE(IF($E$2:$E$1000&gt;0,LN($E$2:$E$1000),"")))*Assumptions!B$4
), "")</f>
        <v>1.5048333712608997</v>
      </c>
      <c r="N689" s="21">
        <f t="shared" si="41"/>
        <v>7.8503504396244539E-3</v>
      </c>
      <c r="O689" s="21">
        <f t="shared" si="42"/>
        <v>3.1322726840195547E-2</v>
      </c>
    </row>
    <row r="690" spans="1:15" x14ac:dyDescent="0.35">
      <c r="A690" s="16" t="str">
        <v>PUC Distribution Inc.</v>
      </c>
      <c r="B690" s="18">
        <v>2017</v>
      </c>
      <c r="C690" s="20">
        <v>33579</v>
      </c>
      <c r="D690" s="20">
        <v>32512</v>
      </c>
      <c r="E690" s="20">
        <v>619022917.96000004</v>
      </c>
      <c r="F690" s="20">
        <v>125683</v>
      </c>
      <c r="G690" s="20">
        <v>114.93650454569</v>
      </c>
      <c r="H690" s="20">
        <v>10685848.140000001</v>
      </c>
      <c r="J690" s="20">
        <f t="shared" si="43"/>
        <v>92971.751509566064</v>
      </c>
      <c r="K690" s="22" cm="1">
        <f t="array" ref="K690">IFERROR(EXP(LN(J690) - AVERAGE(IF(ISNUMBER(J:J), LN(J:J)))), "")</f>
        <v>1.8746176255497935</v>
      </c>
      <c r="L690" s="22">
        <f t="shared" si="40"/>
        <v>-2.5781230325899074E-2</v>
      </c>
      <c r="M690" s="22" cm="1">
        <f t="array" ref="M690">IFERROR(EXP(
 (IF(C690&gt;0,LN(C690),"") - AVERAGE(IF($C$2:$C$1000&gt;0,LN($C$2:$C$1000),"")))*Assumptions!B$2 +
 (IF(F690&gt;0,LN(F690),"") - AVERAGE(IF($F$2:$F$1000&gt;0,LN($F$2:$F$1000),"")))*Assumptions!B$3 +
 (IF(E690&gt;0,LN(E690),"") - AVERAGE(IF($E$2:$E$1000&gt;0,LN($E$2:$E$1000),"")))*Assumptions!B$4
), "")</f>
        <v>1.4930661507779677</v>
      </c>
      <c r="N690" s="22">
        <f t="shared" si="41"/>
        <v>8.5611503933596955E-4</v>
      </c>
      <c r="O690" s="22">
        <f t="shared" si="42"/>
        <v>2.6637345365235043E-2</v>
      </c>
    </row>
    <row r="691" spans="1:15" x14ac:dyDescent="0.35">
      <c r="A691" s="15" t="str">
        <v>PUC Distribution Inc.</v>
      </c>
      <c r="B691" s="17">
        <v>2016</v>
      </c>
      <c r="C691" s="19">
        <v>33487</v>
      </c>
      <c r="D691" s="19">
        <v>32438</v>
      </c>
      <c r="E691" s="19">
        <v>630876660.42999995</v>
      </c>
      <c r="F691" s="19">
        <v>125305</v>
      </c>
      <c r="G691" s="19">
        <v>112.94636489329</v>
      </c>
      <c r="H691" s="19">
        <v>10775065.449999999</v>
      </c>
      <c r="J691" s="19">
        <f t="shared" si="43"/>
        <v>95399.842749964708</v>
      </c>
      <c r="K691" s="21" cm="1">
        <f t="array" ref="K691">IFERROR(EXP(LN(J691) - AVERAGE(IF(ISNUMBER(J:J), LN(J:J)))), "")</f>
        <v>1.9235759657099867</v>
      </c>
      <c r="L691" s="21">
        <f t="shared" si="40"/>
        <v>-1.632903483903736E-2</v>
      </c>
      <c r="M691" s="21" cm="1">
        <f t="array" ref="M691">IFERROR(EXP(
 (IF(C691&gt;0,LN(C691),"") - AVERAGE(IF($C$2:$C$1000&gt;0,LN($C$2:$C$1000),"")))*Assumptions!B$2 +
 (IF(F691&gt;0,LN(F691),"") - AVERAGE(IF($F$2:$F$1000&gt;0,LN($F$2:$F$1000),"")))*Assumptions!B$3 +
 (IF(E691&gt;0,LN(E691),"") - AVERAGE(IF($E$2:$E$1000&gt;0,LN($E$2:$E$1000),"")))*Assumptions!B$4
), "")</f>
        <v>1.4917884613941501</v>
      </c>
      <c r="N691" s="21">
        <f t="shared" si="41"/>
        <v>-2.6726425833973E-2</v>
      </c>
      <c r="O691" s="21">
        <f t="shared" si="42"/>
        <v>-1.039739099493564E-2</v>
      </c>
    </row>
    <row r="692" spans="1:15" x14ac:dyDescent="0.35">
      <c r="A692" s="15" t="str">
        <v>PUC Distribution Inc.</v>
      </c>
      <c r="B692" s="17">
        <v>2015</v>
      </c>
      <c r="C692" s="19">
        <v>33386</v>
      </c>
      <c r="D692" s="19">
        <v>32497</v>
      </c>
      <c r="E692" s="19">
        <v>660943967.04999995</v>
      </c>
      <c r="F692" s="19">
        <v>138336</v>
      </c>
      <c r="G692" s="19">
        <v>111.67758777527</v>
      </c>
      <c r="H692" s="19">
        <v>10829422.390000001</v>
      </c>
      <c r="J692" s="19">
        <f t="shared" si="43"/>
        <v>96970.418198789921</v>
      </c>
      <c r="K692" s="21" cm="1">
        <f t="array" ref="K692">IFERROR(EXP(LN(J692) - AVERAGE(IF(ISNUMBER(J:J), LN(J:J)))), "")</f>
        <v>1.955243954866031</v>
      </c>
      <c r="L692" s="21">
        <f t="shared" si="40"/>
        <v>-4.663298833026519E-3</v>
      </c>
      <c r="M692" s="21" cm="1">
        <f t="array" ref="M692">IFERROR(EXP(
 (IF(C692&gt;0,LN(C692),"") - AVERAGE(IF($C$2:$C$1000&gt;0,LN($C$2:$C$1000),"")))*Assumptions!B$2 +
 (IF(F692&gt;0,LN(F692),"") - AVERAGE(IF($F$2:$F$1000&gt;0,LN($F$2:$F$1000),"")))*Assumptions!B$3 +
 (IF(E692&gt;0,LN(E692),"") - AVERAGE(IF($E$2:$E$1000&gt;0,LN($E$2:$E$1000),"")))*Assumptions!B$4
), "")</f>
        <v>1.5321962071287047</v>
      </c>
      <c r="N692" s="21">
        <f t="shared" si="41"/>
        <v>-1.4772257075505113E-2</v>
      </c>
      <c r="O692" s="21">
        <f t="shared" si="42"/>
        <v>-1.0108958242478594E-2</v>
      </c>
    </row>
    <row r="693" spans="1:15" x14ac:dyDescent="0.35">
      <c r="A693" s="16" t="str">
        <v>PUC Distribution Inc.</v>
      </c>
      <c r="B693" s="18">
        <v>2014</v>
      </c>
      <c r="C693" s="20">
        <v>33487</v>
      </c>
      <c r="D693" s="20">
        <v>32365</v>
      </c>
      <c r="E693" s="20">
        <v>692911639.80999994</v>
      </c>
      <c r="F693" s="20">
        <v>143172</v>
      </c>
      <c r="G693" s="20">
        <v>109.15245984192001</v>
      </c>
      <c r="H693" s="20">
        <v>10634033.91</v>
      </c>
      <c r="J693" s="20">
        <f t="shared" si="43"/>
        <v>97423.676254302787</v>
      </c>
      <c r="K693" s="22" cm="1">
        <f t="array" ref="K693">IFERROR(EXP(LN(J693) - AVERAGE(IF(ISNUMBER(J:J), LN(J:J)))), "")</f>
        <v>1.9643831345199656</v>
      </c>
      <c r="L693" s="22">
        <f t="shared" si="40"/>
        <v>-9.4027492851241345E-2</v>
      </c>
      <c r="M693" s="22" cm="1">
        <f t="array" ref="M693">IFERROR(EXP(
 (IF(C693&gt;0,LN(C693),"") - AVERAGE(IF($C$2:$C$1000&gt;0,LN($C$2:$C$1000),"")))*Assumptions!B$2 +
 (IF(F693&gt;0,LN(F693),"") - AVERAGE(IF($F$2:$F$1000&gt;0,LN($F$2:$F$1000),"")))*Assumptions!B$3 +
 (IF(E693&gt;0,LN(E693),"") - AVERAGE(IF($E$2:$E$1000&gt;0,LN($E$2:$E$1000),"")))*Assumptions!B$4
), "")</f>
        <v>1.5549982072422159</v>
      </c>
      <c r="N693" s="22">
        <f t="shared" si="41"/>
        <v>1.0884446723606167E-2</v>
      </c>
      <c r="O693" s="22">
        <f t="shared" si="42"/>
        <v>0.10491193957484751</v>
      </c>
    </row>
    <row r="694" spans="1:15" x14ac:dyDescent="0.35">
      <c r="A694" s="15" t="str">
        <v>PUC Distribution Inc.</v>
      </c>
      <c r="B694" s="17">
        <v>2013</v>
      </c>
      <c r="C694" s="19">
        <v>33367</v>
      </c>
      <c r="D694" s="19">
        <v>32443</v>
      </c>
      <c r="E694" s="19">
        <v>679061838</v>
      </c>
      <c r="F694" s="19">
        <v>139361</v>
      </c>
      <c r="G694" s="19">
        <v>106.97036782691001</v>
      </c>
      <c r="H694" s="19">
        <v>11448896.359999999</v>
      </c>
      <c r="J694" s="19">
        <f t="shared" si="43"/>
        <v>107028.67151513952</v>
      </c>
      <c r="K694" s="21" cm="1">
        <f t="array" ref="K694">IFERROR(EXP(LN(J694) - AVERAGE(IF(ISNUMBER(J:J), LN(J:J)))), "")</f>
        <v>2.1580515673173646</v>
      </c>
      <c r="L694" s="21" t="str">
        <f t="shared" si="40"/>
        <v/>
      </c>
      <c r="M694" s="21" cm="1">
        <f t="array" ref="M694">IFERROR(EXP(
 (IF(C694&gt;0,LN(C694),"") - AVERAGE(IF($C$2:$C$1000&gt;0,LN($C$2:$C$1000),"")))*Assumptions!B$2 +
 (IF(F694&gt;0,LN(F694),"") - AVERAGE(IF($F$2:$F$1000&gt;0,LN($F$2:$F$1000),"")))*Assumptions!B$3 +
 (IF(E694&gt;0,LN(E694),"") - AVERAGE(IF($E$2:$E$1000&gt;0,LN($E$2:$E$1000),"")))*Assumptions!B$4
), "")</f>
        <v>1.5381646900509309</v>
      </c>
      <c r="N694" s="21" t="str">
        <f t="shared" si="41"/>
        <v/>
      </c>
      <c r="O694" s="21" t="str">
        <f t="shared" si="42"/>
        <v/>
      </c>
    </row>
    <row r="695" spans="1:15" x14ac:dyDescent="0.35">
      <c r="A695" s="16" t="str">
        <v>Parry Sound Power Corporation</v>
      </c>
      <c r="B695" s="18">
        <v>2023</v>
      </c>
      <c r="C695" s="20">
        <v>0</v>
      </c>
      <c r="D695" s="20">
        <v>0</v>
      </c>
      <c r="E695" s="20">
        <v>0</v>
      </c>
      <c r="F695" s="20">
        <v>0</v>
      </c>
      <c r="G695" s="20">
        <v>0</v>
      </c>
      <c r="H695" s="20">
        <v>0</v>
      </c>
      <c r="J695" s="20" t="str">
        <f t="shared" si="43"/>
        <v/>
      </c>
      <c r="K695" s="22" t="str" cm="1">
        <f t="array" ref="K695">IFERROR(EXP(LN(J695) - AVERAGE(IF(ISNUMBER(J:J), LN(J:J)))), "")</f>
        <v/>
      </c>
      <c r="L695" s="22" t="str">
        <f t="shared" si="40"/>
        <v/>
      </c>
      <c r="M695" s="22" t="str" cm="1">
        <f t="array" ref="M695">IFERROR(EXP(
 (IF(C695&gt;0,LN(C695),"") - AVERAGE(IF($C$2:$C$1000&gt;0,LN($C$2:$C$1000),"")))*Assumptions!B$2 +
 (IF(F695&gt;0,LN(F695),"") - AVERAGE(IF($F$2:$F$1000&gt;0,LN($F$2:$F$1000),"")))*Assumptions!B$3 +
 (IF(E695&gt;0,LN(E695),"") - AVERAGE(IF($E$2:$E$1000&gt;0,LN($E$2:$E$1000),"")))*Assumptions!B$4
), "")</f>
        <v/>
      </c>
      <c r="N695" s="22" t="str">
        <f t="shared" si="41"/>
        <v/>
      </c>
      <c r="O695" s="22" t="str">
        <f t="shared" si="42"/>
        <v/>
      </c>
    </row>
    <row r="696" spans="1:15" x14ac:dyDescent="0.35">
      <c r="A696" s="15" t="str">
        <v>Parry Sound Power Corporation</v>
      </c>
      <c r="B696" s="17">
        <v>2022</v>
      </c>
      <c r="C696" s="19">
        <v>0</v>
      </c>
      <c r="D696" s="19">
        <v>0</v>
      </c>
      <c r="E696" s="19">
        <v>0</v>
      </c>
      <c r="F696" s="19">
        <v>0</v>
      </c>
      <c r="G696" s="19">
        <v>0</v>
      </c>
      <c r="H696" s="19">
        <v>0</v>
      </c>
      <c r="J696" s="19" t="str">
        <f t="shared" si="43"/>
        <v/>
      </c>
      <c r="K696" s="21" t="str" cm="1">
        <f t="array" ref="K696">IFERROR(EXP(LN(J696) - AVERAGE(IF(ISNUMBER(J:J), LN(J:J)))), "")</f>
        <v/>
      </c>
      <c r="L696" s="21" t="str">
        <f t="shared" si="40"/>
        <v/>
      </c>
      <c r="M696" s="21" t="str" cm="1">
        <f t="array" ref="M696">IFERROR(EXP(
 (IF(C696&gt;0,LN(C696),"") - AVERAGE(IF($C$2:$C$1000&gt;0,LN($C$2:$C$1000),"")))*Assumptions!B$2 +
 (IF(F696&gt;0,LN(F696),"") - AVERAGE(IF($F$2:$F$1000&gt;0,LN($F$2:$F$1000),"")))*Assumptions!B$3 +
 (IF(E696&gt;0,LN(E696),"") - AVERAGE(IF($E$2:$E$1000&gt;0,LN($E$2:$E$1000),"")))*Assumptions!B$4
), "")</f>
        <v/>
      </c>
      <c r="N696" s="21" t="str">
        <f t="shared" si="41"/>
        <v/>
      </c>
      <c r="O696" s="21" t="str">
        <f t="shared" si="42"/>
        <v/>
      </c>
    </row>
    <row r="697" spans="1:15" x14ac:dyDescent="0.35">
      <c r="A697" s="16" t="str">
        <v>Parry Sound Power Corporation</v>
      </c>
      <c r="B697" s="18">
        <v>2021</v>
      </c>
      <c r="C697" s="20">
        <v>0</v>
      </c>
      <c r="D697" s="20">
        <v>0</v>
      </c>
      <c r="E697" s="20">
        <v>0</v>
      </c>
      <c r="F697" s="20">
        <v>0</v>
      </c>
      <c r="G697" s="20">
        <v>0</v>
      </c>
      <c r="H697" s="20">
        <v>0</v>
      </c>
      <c r="J697" s="20" t="str">
        <f t="shared" si="43"/>
        <v/>
      </c>
      <c r="K697" s="22" t="str" cm="1">
        <f t="array" ref="K697">IFERROR(EXP(LN(J697) - AVERAGE(IF(ISNUMBER(J:J), LN(J:J)))), "")</f>
        <v/>
      </c>
      <c r="L697" s="22" t="str">
        <f t="shared" si="40"/>
        <v/>
      </c>
      <c r="M697" s="22" t="str" cm="1">
        <f t="array" ref="M697">IFERROR(EXP(
 (IF(C697&gt;0,LN(C697),"") - AVERAGE(IF($C$2:$C$1000&gt;0,LN($C$2:$C$1000),"")))*Assumptions!B$2 +
 (IF(F697&gt;0,LN(F697),"") - AVERAGE(IF($F$2:$F$1000&gt;0,LN($F$2:$F$1000),"")))*Assumptions!B$3 +
 (IF(E697&gt;0,LN(E697),"") - AVERAGE(IF($E$2:$E$1000&gt;0,LN($E$2:$E$1000),"")))*Assumptions!B$4
), "")</f>
        <v/>
      </c>
      <c r="N697" s="22" t="str">
        <f t="shared" si="41"/>
        <v/>
      </c>
      <c r="O697" s="22" t="str">
        <f t="shared" si="42"/>
        <v/>
      </c>
    </row>
    <row r="698" spans="1:15" x14ac:dyDescent="0.35">
      <c r="A698" s="15" t="str">
        <v>Parry Sound Power Corporation</v>
      </c>
      <c r="B698" s="17">
        <v>2020</v>
      </c>
      <c r="C698" s="19">
        <v>0</v>
      </c>
      <c r="D698" s="19">
        <v>3377</v>
      </c>
      <c r="E698" s="19">
        <v>0</v>
      </c>
      <c r="F698" s="19">
        <v>0</v>
      </c>
      <c r="G698" s="19">
        <v>0</v>
      </c>
      <c r="H698" s="19">
        <v>0</v>
      </c>
      <c r="J698" s="19" t="str">
        <f t="shared" si="43"/>
        <v/>
      </c>
      <c r="K698" s="21" t="str" cm="1">
        <f t="array" ref="K698">IFERROR(EXP(LN(J698) - AVERAGE(IF(ISNUMBER(J:J), LN(J:J)))), "")</f>
        <v/>
      </c>
      <c r="L698" s="21" t="str">
        <f t="shared" si="40"/>
        <v/>
      </c>
      <c r="M698" s="21" t="str" cm="1">
        <f t="array" ref="M698">IFERROR(EXP(
 (IF(C698&gt;0,LN(C698),"") - AVERAGE(IF($C$2:$C$1000&gt;0,LN($C$2:$C$1000),"")))*Assumptions!B$2 +
 (IF(F698&gt;0,LN(F698),"") - AVERAGE(IF($F$2:$F$1000&gt;0,LN($F$2:$F$1000),"")))*Assumptions!B$3 +
 (IF(E698&gt;0,LN(E698),"") - AVERAGE(IF($E$2:$E$1000&gt;0,LN($E$2:$E$1000),"")))*Assumptions!B$4
), "")</f>
        <v/>
      </c>
      <c r="N698" s="21" t="str">
        <f t="shared" si="41"/>
        <v/>
      </c>
      <c r="O698" s="21" t="str">
        <f t="shared" si="42"/>
        <v/>
      </c>
    </row>
    <row r="699" spans="1:15" x14ac:dyDescent="0.35">
      <c r="A699" s="16" t="str">
        <v>Parry Sound Power Corporation</v>
      </c>
      <c r="B699" s="18">
        <v>2019</v>
      </c>
      <c r="C699" s="20">
        <v>0</v>
      </c>
      <c r="D699" s="20">
        <v>0</v>
      </c>
      <c r="E699" s="20">
        <v>0</v>
      </c>
      <c r="F699" s="20">
        <v>0</v>
      </c>
      <c r="G699" s="20">
        <v>0</v>
      </c>
      <c r="H699" s="20">
        <v>0</v>
      </c>
      <c r="J699" s="20" t="str">
        <f t="shared" si="43"/>
        <v/>
      </c>
      <c r="K699" s="22" t="str" cm="1">
        <f t="array" ref="K699">IFERROR(EXP(LN(J699) - AVERAGE(IF(ISNUMBER(J:J), LN(J:J)))), "")</f>
        <v/>
      </c>
      <c r="L699" s="22" t="str">
        <f t="shared" si="40"/>
        <v/>
      </c>
      <c r="M699" s="22" t="str" cm="1">
        <f t="array" ref="M699">IFERROR(EXP(
 (IF(C699&gt;0,LN(C699),"") - AVERAGE(IF($C$2:$C$1000&gt;0,LN($C$2:$C$1000),"")))*Assumptions!B$2 +
 (IF(F699&gt;0,LN(F699),"") - AVERAGE(IF($F$2:$F$1000&gt;0,LN($F$2:$F$1000),"")))*Assumptions!B$3 +
 (IF(E699&gt;0,LN(E699),"") - AVERAGE(IF($E$2:$E$1000&gt;0,LN($E$2:$E$1000),"")))*Assumptions!B$4
), "")</f>
        <v/>
      </c>
      <c r="N699" s="22" t="str">
        <f t="shared" si="41"/>
        <v/>
      </c>
      <c r="O699" s="22" t="str">
        <f t="shared" si="42"/>
        <v/>
      </c>
    </row>
    <row r="700" spans="1:15" x14ac:dyDescent="0.35">
      <c r="A700" s="15" t="str">
        <v>Parry Sound Power Corporation</v>
      </c>
      <c r="B700" s="17">
        <v>2018</v>
      </c>
      <c r="C700" s="19">
        <v>0</v>
      </c>
      <c r="D700" s="19">
        <v>3356</v>
      </c>
      <c r="E700" s="19">
        <v>0</v>
      </c>
      <c r="F700" s="19">
        <v>0</v>
      </c>
      <c r="G700" s="19">
        <v>0</v>
      </c>
      <c r="H700" s="19">
        <v>0</v>
      </c>
      <c r="J700" s="19" t="str">
        <f t="shared" si="43"/>
        <v/>
      </c>
      <c r="K700" s="21" t="str" cm="1">
        <f t="array" ref="K700">IFERROR(EXP(LN(J700) - AVERAGE(IF(ISNUMBER(J:J), LN(J:J)))), "")</f>
        <v/>
      </c>
      <c r="L700" s="21" t="str">
        <f t="shared" si="40"/>
        <v/>
      </c>
      <c r="M700" s="21" t="str" cm="1">
        <f t="array" ref="M700">IFERROR(EXP(
 (IF(C700&gt;0,LN(C700),"") - AVERAGE(IF($C$2:$C$1000&gt;0,LN($C$2:$C$1000),"")))*Assumptions!B$2 +
 (IF(F700&gt;0,LN(F700),"") - AVERAGE(IF($F$2:$F$1000&gt;0,LN($F$2:$F$1000),"")))*Assumptions!B$3 +
 (IF(E700&gt;0,LN(E700),"") - AVERAGE(IF($E$2:$E$1000&gt;0,LN($E$2:$E$1000),"")))*Assumptions!B$4
), "")</f>
        <v/>
      </c>
      <c r="N700" s="21" t="str">
        <f t="shared" si="41"/>
        <v/>
      </c>
      <c r="O700" s="21" t="str">
        <f t="shared" si="42"/>
        <v/>
      </c>
    </row>
    <row r="701" spans="1:15" x14ac:dyDescent="0.35">
      <c r="A701" s="16" t="str">
        <v>Parry Sound Power Corporation</v>
      </c>
      <c r="B701" s="18">
        <v>2017</v>
      </c>
      <c r="C701" s="20">
        <v>0</v>
      </c>
      <c r="D701" s="20">
        <v>3365</v>
      </c>
      <c r="E701" s="20">
        <v>0</v>
      </c>
      <c r="F701" s="20">
        <v>0</v>
      </c>
      <c r="G701" s="20">
        <v>0</v>
      </c>
      <c r="H701" s="20">
        <v>0</v>
      </c>
      <c r="J701" s="20" t="str">
        <f t="shared" si="43"/>
        <v/>
      </c>
      <c r="K701" s="22" t="str" cm="1">
        <f t="array" ref="K701">IFERROR(EXP(LN(J701) - AVERAGE(IF(ISNUMBER(J:J), LN(J:J)))), "")</f>
        <v/>
      </c>
      <c r="L701" s="22" t="str">
        <f t="shared" si="40"/>
        <v/>
      </c>
      <c r="M701" s="22" t="str" cm="1">
        <f t="array" ref="M701">IFERROR(EXP(
 (IF(C701&gt;0,LN(C701),"") - AVERAGE(IF($C$2:$C$1000&gt;0,LN($C$2:$C$1000),"")))*Assumptions!B$2 +
 (IF(F701&gt;0,LN(F701),"") - AVERAGE(IF($F$2:$F$1000&gt;0,LN($F$2:$F$1000),"")))*Assumptions!B$3 +
 (IF(E701&gt;0,LN(E701),"") - AVERAGE(IF($E$2:$E$1000&gt;0,LN($E$2:$E$1000),"")))*Assumptions!B$4
), "")</f>
        <v/>
      </c>
      <c r="N701" s="22" t="str">
        <f t="shared" si="41"/>
        <v/>
      </c>
      <c r="O701" s="22" t="str">
        <f t="shared" si="42"/>
        <v/>
      </c>
    </row>
    <row r="702" spans="1:15" x14ac:dyDescent="0.35">
      <c r="A702" s="15" t="str">
        <v>Parry Sound Power Corporation</v>
      </c>
      <c r="B702" s="17">
        <v>2016</v>
      </c>
      <c r="C702" s="19">
        <v>0</v>
      </c>
      <c r="D702" s="19">
        <v>3271</v>
      </c>
      <c r="E702" s="19">
        <v>0</v>
      </c>
      <c r="F702" s="19">
        <v>0</v>
      </c>
      <c r="G702" s="19">
        <v>0</v>
      </c>
      <c r="H702" s="19">
        <v>0</v>
      </c>
      <c r="J702" s="19" t="str">
        <f t="shared" si="43"/>
        <v/>
      </c>
      <c r="K702" s="21" t="str" cm="1">
        <f t="array" ref="K702">IFERROR(EXP(LN(J702) - AVERAGE(IF(ISNUMBER(J:J), LN(J:J)))), "")</f>
        <v/>
      </c>
      <c r="L702" s="21" t="str">
        <f t="shared" si="40"/>
        <v/>
      </c>
      <c r="M702" s="21" t="str" cm="1">
        <f t="array" ref="M702">IFERROR(EXP(
 (IF(C702&gt;0,LN(C702),"") - AVERAGE(IF($C$2:$C$1000&gt;0,LN($C$2:$C$1000),"")))*Assumptions!B$2 +
 (IF(F702&gt;0,LN(F702),"") - AVERAGE(IF($F$2:$F$1000&gt;0,LN($F$2:$F$1000),"")))*Assumptions!B$3 +
 (IF(E702&gt;0,LN(E702),"") - AVERAGE(IF($E$2:$E$1000&gt;0,LN($E$2:$E$1000),"")))*Assumptions!B$4
), "")</f>
        <v/>
      </c>
      <c r="N702" s="21" t="str">
        <f t="shared" si="41"/>
        <v/>
      </c>
      <c r="O702" s="21" t="str">
        <f t="shared" si="42"/>
        <v/>
      </c>
    </row>
    <row r="703" spans="1:15" x14ac:dyDescent="0.35">
      <c r="A703" s="16" t="str">
        <v>Parry Sound Power Corporation</v>
      </c>
      <c r="B703" s="18">
        <v>2015</v>
      </c>
      <c r="C703" s="20">
        <v>0</v>
      </c>
      <c r="D703" s="20">
        <v>3265</v>
      </c>
      <c r="E703" s="20">
        <v>0</v>
      </c>
      <c r="F703" s="20">
        <v>0</v>
      </c>
      <c r="G703" s="20">
        <v>0</v>
      </c>
      <c r="H703" s="20">
        <v>0</v>
      </c>
      <c r="J703" s="20" t="str">
        <f t="shared" si="43"/>
        <v/>
      </c>
      <c r="K703" s="22" t="str" cm="1">
        <f t="array" ref="K703">IFERROR(EXP(LN(J703) - AVERAGE(IF(ISNUMBER(J:J), LN(J:J)))), "")</f>
        <v/>
      </c>
      <c r="L703" s="22" t="str">
        <f t="shared" si="40"/>
        <v/>
      </c>
      <c r="M703" s="22" t="str" cm="1">
        <f t="array" ref="M703">IFERROR(EXP(
 (IF(C703&gt;0,LN(C703),"") - AVERAGE(IF($C$2:$C$1000&gt;0,LN($C$2:$C$1000),"")))*Assumptions!B$2 +
 (IF(F703&gt;0,LN(F703),"") - AVERAGE(IF($F$2:$F$1000&gt;0,LN($F$2:$F$1000),"")))*Assumptions!B$3 +
 (IF(E703&gt;0,LN(E703),"") - AVERAGE(IF($E$2:$E$1000&gt;0,LN($E$2:$E$1000),"")))*Assumptions!B$4
), "")</f>
        <v/>
      </c>
      <c r="N703" s="22" t="str">
        <f t="shared" si="41"/>
        <v/>
      </c>
      <c r="O703" s="22" t="str">
        <f t="shared" si="42"/>
        <v/>
      </c>
    </row>
    <row r="704" spans="1:15" x14ac:dyDescent="0.35">
      <c r="A704" s="15" t="str">
        <v>Parry Sound Power Corporation</v>
      </c>
      <c r="B704" s="17">
        <v>2014</v>
      </c>
      <c r="C704" s="19">
        <v>0</v>
      </c>
      <c r="D704" s="19">
        <v>0</v>
      </c>
      <c r="E704" s="19">
        <v>0</v>
      </c>
      <c r="F704" s="19">
        <v>0</v>
      </c>
      <c r="G704" s="19">
        <v>0</v>
      </c>
      <c r="H704" s="19">
        <v>0</v>
      </c>
      <c r="J704" s="19" t="str">
        <f t="shared" si="43"/>
        <v/>
      </c>
      <c r="K704" s="21" t="str" cm="1">
        <f t="array" ref="K704">IFERROR(EXP(LN(J704) - AVERAGE(IF(ISNUMBER(J:J), LN(J:J)))), "")</f>
        <v/>
      </c>
      <c r="L704" s="21" t="str">
        <f t="shared" si="40"/>
        <v/>
      </c>
      <c r="M704" s="21" t="str" cm="1">
        <f t="array" ref="M704">IFERROR(EXP(
 (IF(C704&gt;0,LN(C704),"") - AVERAGE(IF($C$2:$C$1000&gt;0,LN($C$2:$C$1000),"")))*Assumptions!B$2 +
 (IF(F704&gt;0,LN(F704),"") - AVERAGE(IF($F$2:$F$1000&gt;0,LN($F$2:$F$1000),"")))*Assumptions!B$3 +
 (IF(E704&gt;0,LN(E704),"") - AVERAGE(IF($E$2:$E$1000&gt;0,LN($E$2:$E$1000),"")))*Assumptions!B$4
), "")</f>
        <v/>
      </c>
      <c r="N704" s="21" t="str">
        <f t="shared" si="41"/>
        <v/>
      </c>
      <c r="O704" s="21" t="str">
        <f t="shared" si="42"/>
        <v/>
      </c>
    </row>
    <row r="705" spans="1:15" x14ac:dyDescent="0.35">
      <c r="A705" s="16" t="str">
        <v>Parry Sound Power Corporation</v>
      </c>
      <c r="B705" s="18">
        <v>2013</v>
      </c>
      <c r="C705" s="20">
        <v>3463</v>
      </c>
      <c r="D705" s="20">
        <v>3191</v>
      </c>
      <c r="E705" s="20">
        <v>81831402</v>
      </c>
      <c r="F705" s="20">
        <v>18179</v>
      </c>
      <c r="G705" s="20">
        <v>120.79833875279</v>
      </c>
      <c r="H705" s="20">
        <v>1616080.86</v>
      </c>
      <c r="J705" s="20">
        <f t="shared" si="43"/>
        <v>13378.336794078425</v>
      </c>
      <c r="K705" s="22" cm="1">
        <f t="array" ref="K705">IFERROR(EXP(LN(J705) - AVERAGE(IF(ISNUMBER(J:J), LN(J:J)))), "")</f>
        <v>0.26975146264874073</v>
      </c>
      <c r="L705" s="22" t="str">
        <f t="shared" si="40"/>
        <v/>
      </c>
      <c r="M705" s="22" cm="1">
        <f t="array" ref="M705">IFERROR(EXP(
 (IF(C705&gt;0,LN(C705),"") - AVERAGE(IF($C$2:$C$1000&gt;0,LN($C$2:$C$1000),"")))*Assumptions!B$2 +
 (IF(F705&gt;0,LN(F705),"") - AVERAGE(IF($F$2:$F$1000&gt;0,LN($F$2:$F$1000),"")))*Assumptions!B$3 +
 (IF(E705&gt;0,LN(E705),"") - AVERAGE(IF($E$2:$E$1000&gt;0,LN($E$2:$E$1000),"")))*Assumptions!B$4
), "")</f>
        <v>0.17123861738912183</v>
      </c>
      <c r="N705" s="22" t="str">
        <f t="shared" si="41"/>
        <v/>
      </c>
      <c r="O705" s="22" t="str">
        <f t="shared" si="42"/>
        <v/>
      </c>
    </row>
    <row r="706" spans="1:15" x14ac:dyDescent="0.35">
      <c r="A706" s="15" t="str">
        <v>Peterborough Distribution Inc.</v>
      </c>
      <c r="B706" s="17">
        <v>2023</v>
      </c>
      <c r="C706" s="19">
        <v>0</v>
      </c>
      <c r="D706" s="19">
        <v>0</v>
      </c>
      <c r="E706" s="19">
        <v>0</v>
      </c>
      <c r="F706" s="19">
        <v>0</v>
      </c>
      <c r="G706" s="19">
        <v>0</v>
      </c>
      <c r="H706" s="19">
        <v>0</v>
      </c>
      <c r="J706" s="19" t="str">
        <f t="shared" si="43"/>
        <v/>
      </c>
      <c r="K706" s="21" t="str" cm="1">
        <f t="array" ref="K706">IFERROR(EXP(LN(J706) - AVERAGE(IF(ISNUMBER(J:J), LN(J:J)))), "")</f>
        <v/>
      </c>
      <c r="L706" s="21" t="str">
        <f t="shared" ref="L706:L769" si="44">IFERROR(IF(A707=A706, LN(K706) - LN(K707), NA()), "")</f>
        <v/>
      </c>
      <c r="M706" s="21" t="str" cm="1">
        <f t="array" ref="M706">IFERROR(EXP(
 (IF(C706&gt;0,LN(C706),"") - AVERAGE(IF($C$2:$C$1000&gt;0,LN($C$2:$C$1000),"")))*Assumptions!B$2 +
 (IF(F706&gt;0,LN(F706),"") - AVERAGE(IF($F$2:$F$1000&gt;0,LN($F$2:$F$1000),"")))*Assumptions!B$3 +
 (IF(E706&gt;0,LN(E706),"") - AVERAGE(IF($E$2:$E$1000&gt;0,LN($E$2:$E$1000),"")))*Assumptions!B$4
), "")</f>
        <v/>
      </c>
      <c r="N706" s="21" t="str">
        <f t="shared" ref="N706:N769" si="45">IFERROR(IF(A707=A706, LN(M706) - LN(M707), ""), "")</f>
        <v/>
      </c>
      <c r="O706" s="21" t="str">
        <f t="shared" ref="O706:O769" si="46">IFERROR(N706-L706, "")</f>
        <v/>
      </c>
    </row>
    <row r="707" spans="1:15" x14ac:dyDescent="0.35">
      <c r="A707" s="15" t="str">
        <v>Peterborough Distribution Inc.</v>
      </c>
      <c r="B707" s="17">
        <v>2022</v>
      </c>
      <c r="C707" s="19">
        <v>0</v>
      </c>
      <c r="D707" s="19">
        <v>0</v>
      </c>
      <c r="E707" s="19">
        <v>0</v>
      </c>
      <c r="F707" s="19">
        <v>0</v>
      </c>
      <c r="G707" s="19">
        <v>0</v>
      </c>
      <c r="H707" s="19">
        <v>0</v>
      </c>
      <c r="J707" s="19" t="str">
        <f t="shared" ref="J707:J770" si="47">IFERROR(IF(H707/G707 = 0, "", H707/G707), "")</f>
        <v/>
      </c>
      <c r="K707" s="21" t="str" cm="1">
        <f t="array" ref="K707">IFERROR(EXP(LN(J707) - AVERAGE(IF(ISNUMBER(J:J), LN(J:J)))), "")</f>
        <v/>
      </c>
      <c r="L707" s="21" t="str">
        <f t="shared" si="44"/>
        <v/>
      </c>
      <c r="M707" s="21" t="str" cm="1">
        <f t="array" ref="M707">IFERROR(EXP(
 (IF(C707&gt;0,LN(C707),"") - AVERAGE(IF($C$2:$C$1000&gt;0,LN($C$2:$C$1000),"")))*Assumptions!B$2 +
 (IF(F707&gt;0,LN(F707),"") - AVERAGE(IF($F$2:$F$1000&gt;0,LN($F$2:$F$1000),"")))*Assumptions!B$3 +
 (IF(E707&gt;0,LN(E707),"") - AVERAGE(IF($E$2:$E$1000&gt;0,LN($E$2:$E$1000),"")))*Assumptions!B$4
), "")</f>
        <v/>
      </c>
      <c r="N707" s="21" t="str">
        <f t="shared" si="45"/>
        <v/>
      </c>
      <c r="O707" s="21" t="str">
        <f t="shared" si="46"/>
        <v/>
      </c>
    </row>
    <row r="708" spans="1:15" x14ac:dyDescent="0.35">
      <c r="A708" s="16" t="str">
        <v>Peterborough Distribution Inc.</v>
      </c>
      <c r="B708" s="18">
        <v>2021</v>
      </c>
      <c r="C708" s="20">
        <v>0</v>
      </c>
      <c r="D708" s="20">
        <v>0</v>
      </c>
      <c r="E708" s="20">
        <v>0</v>
      </c>
      <c r="F708" s="20">
        <v>0</v>
      </c>
      <c r="G708" s="20">
        <v>0</v>
      </c>
      <c r="H708" s="20">
        <v>0</v>
      </c>
      <c r="J708" s="20" t="str">
        <f t="shared" si="47"/>
        <v/>
      </c>
      <c r="K708" s="22" t="str" cm="1">
        <f t="array" ref="K708">IFERROR(EXP(LN(J708) - AVERAGE(IF(ISNUMBER(J:J), LN(J:J)))), "")</f>
        <v/>
      </c>
      <c r="L708" s="22" t="str">
        <f t="shared" si="44"/>
        <v/>
      </c>
      <c r="M708" s="22" t="str" cm="1">
        <f t="array" ref="M708">IFERROR(EXP(
 (IF(C708&gt;0,LN(C708),"") - AVERAGE(IF($C$2:$C$1000&gt;0,LN($C$2:$C$1000),"")))*Assumptions!B$2 +
 (IF(F708&gt;0,LN(F708),"") - AVERAGE(IF($F$2:$F$1000&gt;0,LN($F$2:$F$1000),"")))*Assumptions!B$3 +
 (IF(E708&gt;0,LN(E708),"") - AVERAGE(IF($E$2:$E$1000&gt;0,LN($E$2:$E$1000),"")))*Assumptions!B$4
), "")</f>
        <v/>
      </c>
      <c r="N708" s="22" t="str">
        <f t="shared" si="45"/>
        <v/>
      </c>
      <c r="O708" s="22" t="str">
        <f t="shared" si="46"/>
        <v/>
      </c>
    </row>
    <row r="709" spans="1:15" x14ac:dyDescent="0.35">
      <c r="A709" s="15" t="str">
        <v>Peterborough Distribution Inc.</v>
      </c>
      <c r="B709" s="17">
        <v>2020</v>
      </c>
      <c r="C709" s="19">
        <v>37467</v>
      </c>
      <c r="D709" s="19">
        <v>35012</v>
      </c>
      <c r="E709" s="19">
        <v>745742296</v>
      </c>
      <c r="F709" s="19">
        <v>148429</v>
      </c>
      <c r="G709" s="19">
        <v>129.86145505729999</v>
      </c>
      <c r="H709" s="19">
        <v>9197488.3626000006</v>
      </c>
      <c r="J709" s="19">
        <f t="shared" si="47"/>
        <v>70825.391249017703</v>
      </c>
      <c r="K709" s="21" cm="1">
        <f t="array" ref="K709">IFERROR(EXP(LN(J709) - AVERAGE(IF(ISNUMBER(J:J), LN(J:J)))), "")</f>
        <v>1.4280738462607914</v>
      </c>
      <c r="L709" s="21">
        <f t="shared" si="44"/>
        <v>2.8309467202976946E-2</v>
      </c>
      <c r="M709" s="21" cm="1">
        <f t="array" ref="M709">IFERROR(EXP(
 (IF(C709&gt;0,LN(C709),"") - AVERAGE(IF($C$2:$C$1000&gt;0,LN($C$2:$C$1000),"")))*Assumptions!B$2 +
 (IF(F709&gt;0,LN(F709),"") - AVERAGE(IF($F$2:$F$1000&gt;0,LN($F$2:$F$1000),"")))*Assumptions!B$3 +
 (IF(E709&gt;0,LN(E709),"") - AVERAGE(IF($E$2:$E$1000&gt;0,LN($E$2:$E$1000),"")))*Assumptions!B$4
), "")</f>
        <v>1.7012699632993806</v>
      </c>
      <c r="N709" s="21">
        <f t="shared" si="45"/>
        <v>2.3693471637260877E-2</v>
      </c>
      <c r="O709" s="21">
        <f t="shared" si="46"/>
        <v>-4.6159955657160689E-3</v>
      </c>
    </row>
    <row r="710" spans="1:15" x14ac:dyDescent="0.35">
      <c r="A710" s="16" t="str">
        <v>Peterborough Distribution Inc.</v>
      </c>
      <c r="B710" s="18">
        <v>2019</v>
      </c>
      <c r="C710" s="20">
        <v>37250</v>
      </c>
      <c r="D710" s="20">
        <v>34654</v>
      </c>
      <c r="E710" s="20">
        <v>756277062.59000003</v>
      </c>
      <c r="F710" s="20">
        <v>136317</v>
      </c>
      <c r="G710" s="20">
        <v>122.98621267273001</v>
      </c>
      <c r="H710" s="20">
        <v>8467413.4199999999</v>
      </c>
      <c r="J710" s="20">
        <f t="shared" si="47"/>
        <v>68848.476881974086</v>
      </c>
      <c r="K710" s="22" cm="1">
        <f t="array" ref="K710">IFERROR(EXP(LN(J710) - AVERAGE(IF(ISNUMBER(J:J), LN(J:J)))), "")</f>
        <v>1.3882127222474259</v>
      </c>
      <c r="L710" s="22">
        <f t="shared" si="44"/>
        <v>-5.7532532329169439E-2</v>
      </c>
      <c r="M710" s="22" cm="1">
        <f t="array" ref="M710">IFERROR(EXP(
 (IF(C710&gt;0,LN(C710),"") - AVERAGE(IF($C$2:$C$1000&gt;0,LN($C$2:$C$1000),"")))*Assumptions!B$2 +
 (IF(F710&gt;0,LN(F710),"") - AVERAGE(IF($F$2:$F$1000&gt;0,LN($F$2:$F$1000),"")))*Assumptions!B$3 +
 (IF(E710&gt;0,LN(E710),"") - AVERAGE(IF($E$2:$E$1000&gt;0,LN($E$2:$E$1000),"")))*Assumptions!B$4
), "")</f>
        <v>1.6614347524380824</v>
      </c>
      <c r="N710" s="22">
        <f t="shared" si="45"/>
        <v>-2.3342439536459203E-2</v>
      </c>
      <c r="O710" s="22">
        <f t="shared" si="46"/>
        <v>3.4190092792710236E-2</v>
      </c>
    </row>
    <row r="711" spans="1:15" x14ac:dyDescent="0.35">
      <c r="A711" s="15" t="str">
        <v>Peterborough Distribution Inc.</v>
      </c>
      <c r="B711" s="17">
        <v>2018</v>
      </c>
      <c r="C711" s="19">
        <v>37139</v>
      </c>
      <c r="D711" s="19">
        <v>34349</v>
      </c>
      <c r="E711" s="19">
        <v>786048575</v>
      </c>
      <c r="F711" s="19">
        <v>148868</v>
      </c>
      <c r="G711" s="19">
        <v>119.9638879834</v>
      </c>
      <c r="H711" s="19">
        <v>8748446.3100000005</v>
      </c>
      <c r="J711" s="19">
        <f t="shared" si="47"/>
        <v>72925.66502354914</v>
      </c>
      <c r="K711" s="21" cm="1">
        <f t="array" ref="K711">IFERROR(EXP(LN(J711) - AVERAGE(IF(ISNUMBER(J:J), LN(J:J)))), "")</f>
        <v>1.4704223034242714</v>
      </c>
      <c r="L711" s="21">
        <f t="shared" si="44"/>
        <v>-9.7869927025193704E-3</v>
      </c>
      <c r="M711" s="21" cm="1">
        <f t="array" ref="M711">IFERROR(EXP(
 (IF(C711&gt;0,LN(C711),"") - AVERAGE(IF($C$2:$C$1000&gt;0,LN($C$2:$C$1000),"")))*Assumptions!B$2 +
 (IF(F711&gt;0,LN(F711),"") - AVERAGE(IF($F$2:$F$1000&gt;0,LN($F$2:$F$1000),"")))*Assumptions!B$3 +
 (IF(E711&gt;0,LN(E711),"") - AVERAGE(IF($E$2:$E$1000&gt;0,LN($E$2:$E$1000),"")))*Assumptions!B$4
), "")</f>
        <v>1.7006728677361191</v>
      </c>
      <c r="N711" s="21">
        <f t="shared" si="45"/>
        <v>4.0020082851387528E-2</v>
      </c>
      <c r="O711" s="21">
        <f t="shared" si="46"/>
        <v>4.9807075553906899E-2</v>
      </c>
    </row>
    <row r="712" spans="1:15" x14ac:dyDescent="0.35">
      <c r="A712" s="16" t="str">
        <v>Peterborough Distribution Inc.</v>
      </c>
      <c r="B712" s="18">
        <v>2017</v>
      </c>
      <c r="C712" s="20">
        <v>37349</v>
      </c>
      <c r="D712" s="20">
        <v>34161</v>
      </c>
      <c r="E712" s="20">
        <v>752870945</v>
      </c>
      <c r="F712" s="20">
        <v>126759</v>
      </c>
      <c r="G712" s="20">
        <v>117.00776376739999</v>
      </c>
      <c r="H712" s="20">
        <v>8616790.1099999994</v>
      </c>
      <c r="J712" s="20">
        <f t="shared" si="47"/>
        <v>73642.891997571511</v>
      </c>
      <c r="K712" s="22" cm="1">
        <f t="array" ref="K712">IFERROR(EXP(LN(J712) - AVERAGE(IF(ISNUMBER(J:J), LN(J:J)))), "")</f>
        <v>1.4848839684482307</v>
      </c>
      <c r="L712" s="22" t="str">
        <f t="shared" si="44"/>
        <v/>
      </c>
      <c r="M712" s="22" cm="1">
        <f t="array" ref="M712">IFERROR(EXP(
 (IF(C712&gt;0,LN(C712),"") - AVERAGE(IF($C$2:$C$1000&gt;0,LN($C$2:$C$1000),"")))*Assumptions!B$2 +
 (IF(F712&gt;0,LN(F712),"") - AVERAGE(IF($F$2:$F$1000&gt;0,LN($F$2:$F$1000),"")))*Assumptions!B$3 +
 (IF(E712&gt;0,LN(E712),"") - AVERAGE(IF($E$2:$E$1000&gt;0,LN($E$2:$E$1000),"")))*Assumptions!B$4
), "")</f>
        <v>1.6339557159544353</v>
      </c>
      <c r="N712" s="22" t="str">
        <f t="shared" si="45"/>
        <v/>
      </c>
      <c r="O712" s="22" t="str">
        <f t="shared" si="46"/>
        <v/>
      </c>
    </row>
    <row r="713" spans="1:15" x14ac:dyDescent="0.35">
      <c r="A713" s="15" t="str">
        <v>Peterborough Distribution Inc.</v>
      </c>
      <c r="B713" s="17">
        <v>2016</v>
      </c>
      <c r="C713" s="19">
        <v>0</v>
      </c>
      <c r="D713" s="19">
        <v>0</v>
      </c>
      <c r="E713" s="19">
        <v>0</v>
      </c>
      <c r="F713" s="19">
        <v>0</v>
      </c>
      <c r="G713" s="19">
        <v>0</v>
      </c>
      <c r="H713" s="19">
        <v>0</v>
      </c>
      <c r="J713" s="19" t="str">
        <f t="shared" si="47"/>
        <v/>
      </c>
      <c r="K713" s="21" t="str" cm="1">
        <f t="array" ref="K713">IFERROR(EXP(LN(J713) - AVERAGE(IF(ISNUMBER(J:J), LN(J:J)))), "")</f>
        <v/>
      </c>
      <c r="L713" s="21" t="str">
        <f t="shared" si="44"/>
        <v/>
      </c>
      <c r="M713" s="21" t="str" cm="1">
        <f t="array" ref="M713">IFERROR(EXP(
 (IF(C713&gt;0,LN(C713),"") - AVERAGE(IF($C$2:$C$1000&gt;0,LN($C$2:$C$1000),"")))*Assumptions!B$2 +
 (IF(F713&gt;0,LN(F713),"") - AVERAGE(IF($F$2:$F$1000&gt;0,LN($F$2:$F$1000),"")))*Assumptions!B$3 +
 (IF(E713&gt;0,LN(E713),"") - AVERAGE(IF($E$2:$E$1000&gt;0,LN($E$2:$E$1000),"")))*Assumptions!B$4
), "")</f>
        <v/>
      </c>
      <c r="N713" s="21" t="str">
        <f t="shared" si="45"/>
        <v/>
      </c>
      <c r="O713" s="21" t="str">
        <f t="shared" si="46"/>
        <v/>
      </c>
    </row>
    <row r="714" spans="1:15" x14ac:dyDescent="0.35">
      <c r="A714" s="16" t="str">
        <v>Peterborough Distribution Inc.</v>
      </c>
      <c r="B714" s="18">
        <v>2015</v>
      </c>
      <c r="C714" s="20">
        <v>0</v>
      </c>
      <c r="D714" s="20">
        <v>0</v>
      </c>
      <c r="E714" s="20">
        <v>0</v>
      </c>
      <c r="F714" s="20">
        <v>0</v>
      </c>
      <c r="G714" s="20">
        <v>0</v>
      </c>
      <c r="H714" s="20">
        <v>0</v>
      </c>
      <c r="J714" s="20" t="str">
        <f t="shared" si="47"/>
        <v/>
      </c>
      <c r="K714" s="22" t="str" cm="1">
        <f t="array" ref="K714">IFERROR(EXP(LN(J714) - AVERAGE(IF(ISNUMBER(J:J), LN(J:J)))), "")</f>
        <v/>
      </c>
      <c r="L714" s="22" t="str">
        <f t="shared" si="44"/>
        <v/>
      </c>
      <c r="M714" s="22" t="str" cm="1">
        <f t="array" ref="M714">IFERROR(EXP(
 (IF(C714&gt;0,LN(C714),"") - AVERAGE(IF($C$2:$C$1000&gt;0,LN($C$2:$C$1000),"")))*Assumptions!B$2 +
 (IF(F714&gt;0,LN(F714),"") - AVERAGE(IF($F$2:$F$1000&gt;0,LN($F$2:$F$1000),"")))*Assumptions!B$3 +
 (IF(E714&gt;0,LN(E714),"") - AVERAGE(IF($E$2:$E$1000&gt;0,LN($E$2:$E$1000),"")))*Assumptions!B$4
), "")</f>
        <v/>
      </c>
      <c r="N714" s="22" t="str">
        <f t="shared" si="45"/>
        <v/>
      </c>
      <c r="O714" s="22" t="str">
        <f t="shared" si="46"/>
        <v/>
      </c>
    </row>
    <row r="715" spans="1:15" x14ac:dyDescent="0.35">
      <c r="A715" s="15" t="str">
        <v>Peterborough Distribution Inc.</v>
      </c>
      <c r="B715" s="17">
        <v>2014</v>
      </c>
      <c r="C715" s="19">
        <v>0</v>
      </c>
      <c r="D715" s="19">
        <v>0</v>
      </c>
      <c r="E715" s="19">
        <v>0</v>
      </c>
      <c r="F715" s="19">
        <v>0</v>
      </c>
      <c r="G715" s="19">
        <v>0</v>
      </c>
      <c r="H715" s="19">
        <v>0</v>
      </c>
      <c r="J715" s="19" t="str">
        <f t="shared" si="47"/>
        <v/>
      </c>
      <c r="K715" s="21" t="str" cm="1">
        <f t="array" ref="K715">IFERROR(EXP(LN(J715) - AVERAGE(IF(ISNUMBER(J:J), LN(J:J)))), "")</f>
        <v/>
      </c>
      <c r="L715" s="21" t="str">
        <f t="shared" si="44"/>
        <v/>
      </c>
      <c r="M715" s="21" t="str" cm="1">
        <f t="array" ref="M715">IFERROR(EXP(
 (IF(C715&gt;0,LN(C715),"") - AVERAGE(IF($C$2:$C$1000&gt;0,LN($C$2:$C$1000),"")))*Assumptions!B$2 +
 (IF(F715&gt;0,LN(F715),"") - AVERAGE(IF($F$2:$F$1000&gt;0,LN($F$2:$F$1000),"")))*Assumptions!B$3 +
 (IF(E715&gt;0,LN(E715),"") - AVERAGE(IF($E$2:$E$1000&gt;0,LN($E$2:$E$1000),"")))*Assumptions!B$4
), "")</f>
        <v/>
      </c>
      <c r="N715" s="21" t="str">
        <f t="shared" si="45"/>
        <v/>
      </c>
      <c r="O715" s="21" t="str">
        <f t="shared" si="46"/>
        <v/>
      </c>
    </row>
    <row r="716" spans="1:15" x14ac:dyDescent="0.35">
      <c r="A716" s="16" t="str">
        <v>Peterborough Distribution Inc.</v>
      </c>
      <c r="B716" s="18">
        <v>2013</v>
      </c>
      <c r="C716" s="20">
        <v>0</v>
      </c>
      <c r="D716" s="20">
        <v>0</v>
      </c>
      <c r="E716" s="20">
        <v>0</v>
      </c>
      <c r="F716" s="20">
        <v>0</v>
      </c>
      <c r="G716" s="20">
        <v>0</v>
      </c>
      <c r="H716" s="20">
        <v>0</v>
      </c>
      <c r="J716" s="20" t="str">
        <f t="shared" si="47"/>
        <v/>
      </c>
      <c r="K716" s="22" t="str" cm="1">
        <f t="array" ref="K716">IFERROR(EXP(LN(J716) - AVERAGE(IF(ISNUMBER(J:J), LN(J:J)))), "")</f>
        <v/>
      </c>
      <c r="L716" s="22" t="str">
        <f t="shared" si="44"/>
        <v/>
      </c>
      <c r="M716" s="22" t="str" cm="1">
        <f t="array" ref="M716">IFERROR(EXP(
 (IF(C716&gt;0,LN(C716),"") - AVERAGE(IF($C$2:$C$1000&gt;0,LN($C$2:$C$1000),"")))*Assumptions!B$2 +
 (IF(F716&gt;0,LN(F716),"") - AVERAGE(IF($F$2:$F$1000&gt;0,LN($F$2:$F$1000),"")))*Assumptions!B$3 +
 (IF(E716&gt;0,LN(E716),"") - AVERAGE(IF($E$2:$E$1000&gt;0,LN($E$2:$E$1000),"")))*Assumptions!B$4
), "")</f>
        <v/>
      </c>
      <c r="N716" s="22" t="str">
        <f t="shared" si="45"/>
        <v/>
      </c>
      <c r="O716" s="22" t="str">
        <f t="shared" si="46"/>
        <v/>
      </c>
    </row>
    <row r="717" spans="1:15" x14ac:dyDescent="0.35">
      <c r="A717" s="15" t="str">
        <v>Peterborough Distribution Incorporated</v>
      </c>
      <c r="B717" s="17">
        <v>2023</v>
      </c>
      <c r="C717" s="19">
        <v>0</v>
      </c>
      <c r="D717" s="19">
        <v>0</v>
      </c>
      <c r="E717" s="19">
        <v>0</v>
      </c>
      <c r="F717" s="19">
        <v>0</v>
      </c>
      <c r="G717" s="19">
        <v>0</v>
      </c>
      <c r="H717" s="19">
        <v>0</v>
      </c>
      <c r="J717" s="19" t="str">
        <f t="shared" si="47"/>
        <v/>
      </c>
      <c r="K717" s="21" t="str" cm="1">
        <f t="array" ref="K717">IFERROR(EXP(LN(J717) - AVERAGE(IF(ISNUMBER(J:J), LN(J:J)))), "")</f>
        <v/>
      </c>
      <c r="L717" s="21" t="str">
        <f t="shared" si="44"/>
        <v/>
      </c>
      <c r="M717" s="21" t="str" cm="1">
        <f t="array" ref="M717">IFERROR(EXP(
 (IF(C717&gt;0,LN(C717),"") - AVERAGE(IF($C$2:$C$1000&gt;0,LN($C$2:$C$1000),"")))*Assumptions!B$2 +
 (IF(F717&gt;0,LN(F717),"") - AVERAGE(IF($F$2:$F$1000&gt;0,LN($F$2:$F$1000),"")))*Assumptions!B$3 +
 (IF(E717&gt;0,LN(E717),"") - AVERAGE(IF($E$2:$E$1000&gt;0,LN($E$2:$E$1000),"")))*Assumptions!B$4
), "")</f>
        <v/>
      </c>
      <c r="N717" s="21" t="str">
        <f t="shared" si="45"/>
        <v/>
      </c>
      <c r="O717" s="21" t="str">
        <f t="shared" si="46"/>
        <v/>
      </c>
    </row>
    <row r="718" spans="1:15" x14ac:dyDescent="0.35">
      <c r="A718" s="16" t="str">
        <v>Peterborough Distribution Incorporated</v>
      </c>
      <c r="B718" s="18">
        <v>2022</v>
      </c>
      <c r="C718" s="20">
        <v>0</v>
      </c>
      <c r="D718" s="20">
        <v>0</v>
      </c>
      <c r="E718" s="20">
        <v>0</v>
      </c>
      <c r="F718" s="20">
        <v>0</v>
      </c>
      <c r="G718" s="20">
        <v>0</v>
      </c>
      <c r="H718" s="20">
        <v>0</v>
      </c>
      <c r="J718" s="20" t="str">
        <f t="shared" si="47"/>
        <v/>
      </c>
      <c r="K718" s="22" t="str" cm="1">
        <f t="array" ref="K718">IFERROR(EXP(LN(J718) - AVERAGE(IF(ISNUMBER(J:J), LN(J:J)))), "")</f>
        <v/>
      </c>
      <c r="L718" s="22" t="str">
        <f t="shared" si="44"/>
        <v/>
      </c>
      <c r="M718" s="22" t="str" cm="1">
        <f t="array" ref="M718">IFERROR(EXP(
 (IF(C718&gt;0,LN(C718),"") - AVERAGE(IF($C$2:$C$1000&gt;0,LN($C$2:$C$1000),"")))*Assumptions!B$2 +
 (IF(F718&gt;0,LN(F718),"") - AVERAGE(IF($F$2:$F$1000&gt;0,LN($F$2:$F$1000),"")))*Assumptions!B$3 +
 (IF(E718&gt;0,LN(E718),"") - AVERAGE(IF($E$2:$E$1000&gt;0,LN($E$2:$E$1000),"")))*Assumptions!B$4
), "")</f>
        <v/>
      </c>
      <c r="N718" s="22" t="str">
        <f t="shared" si="45"/>
        <v/>
      </c>
      <c r="O718" s="22" t="str">
        <f t="shared" si="46"/>
        <v/>
      </c>
    </row>
    <row r="719" spans="1:15" x14ac:dyDescent="0.35">
      <c r="A719" s="15" t="str">
        <v>Peterborough Distribution Incorporated</v>
      </c>
      <c r="B719" s="17">
        <v>2021</v>
      </c>
      <c r="C719" s="19">
        <v>0</v>
      </c>
      <c r="D719" s="19">
        <v>0</v>
      </c>
      <c r="E719" s="19">
        <v>0</v>
      </c>
      <c r="F719" s="19">
        <v>0</v>
      </c>
      <c r="G719" s="19">
        <v>0</v>
      </c>
      <c r="H719" s="19">
        <v>0</v>
      </c>
      <c r="J719" s="19" t="str">
        <f t="shared" si="47"/>
        <v/>
      </c>
      <c r="K719" s="21" t="str" cm="1">
        <f t="array" ref="K719">IFERROR(EXP(LN(J719) - AVERAGE(IF(ISNUMBER(J:J), LN(J:J)))), "")</f>
        <v/>
      </c>
      <c r="L719" s="21" t="str">
        <f t="shared" si="44"/>
        <v/>
      </c>
      <c r="M719" s="21" t="str" cm="1">
        <f t="array" ref="M719">IFERROR(EXP(
 (IF(C719&gt;0,LN(C719),"") - AVERAGE(IF($C$2:$C$1000&gt;0,LN($C$2:$C$1000),"")))*Assumptions!B$2 +
 (IF(F719&gt;0,LN(F719),"") - AVERAGE(IF($F$2:$F$1000&gt;0,LN($F$2:$F$1000),"")))*Assumptions!B$3 +
 (IF(E719&gt;0,LN(E719),"") - AVERAGE(IF($E$2:$E$1000&gt;0,LN($E$2:$E$1000),"")))*Assumptions!B$4
), "")</f>
        <v/>
      </c>
      <c r="N719" s="21" t="str">
        <f t="shared" si="45"/>
        <v/>
      </c>
      <c r="O719" s="21" t="str">
        <f t="shared" si="46"/>
        <v/>
      </c>
    </row>
    <row r="720" spans="1:15" x14ac:dyDescent="0.35">
      <c r="A720" s="16" t="str">
        <v>Peterborough Distribution Incorporated</v>
      </c>
      <c r="B720" s="18">
        <v>2020</v>
      </c>
      <c r="C720" s="20">
        <v>0</v>
      </c>
      <c r="D720" s="20">
        <v>0</v>
      </c>
      <c r="E720" s="20">
        <v>0</v>
      </c>
      <c r="F720" s="20">
        <v>0</v>
      </c>
      <c r="G720" s="20">
        <v>0</v>
      </c>
      <c r="H720" s="20">
        <v>0</v>
      </c>
      <c r="J720" s="20" t="str">
        <f t="shared" si="47"/>
        <v/>
      </c>
      <c r="K720" s="22" t="str" cm="1">
        <f t="array" ref="K720">IFERROR(EXP(LN(J720) - AVERAGE(IF(ISNUMBER(J:J), LN(J:J)))), "")</f>
        <v/>
      </c>
      <c r="L720" s="22" t="str">
        <f t="shared" si="44"/>
        <v/>
      </c>
      <c r="M720" s="22" t="str" cm="1">
        <f t="array" ref="M720">IFERROR(EXP(
 (IF(C720&gt;0,LN(C720),"") - AVERAGE(IF($C$2:$C$1000&gt;0,LN($C$2:$C$1000),"")))*Assumptions!B$2 +
 (IF(F720&gt;0,LN(F720),"") - AVERAGE(IF($F$2:$F$1000&gt;0,LN($F$2:$F$1000),"")))*Assumptions!B$3 +
 (IF(E720&gt;0,LN(E720),"") - AVERAGE(IF($E$2:$E$1000&gt;0,LN($E$2:$E$1000),"")))*Assumptions!B$4
), "")</f>
        <v/>
      </c>
      <c r="N720" s="22" t="str">
        <f t="shared" si="45"/>
        <v/>
      </c>
      <c r="O720" s="22" t="str">
        <f t="shared" si="46"/>
        <v/>
      </c>
    </row>
    <row r="721" spans="1:15" x14ac:dyDescent="0.35">
      <c r="A721" s="15" t="str">
        <v>Peterborough Distribution Incorporated</v>
      </c>
      <c r="B721" s="17">
        <v>2019</v>
      </c>
      <c r="C721" s="19">
        <v>0</v>
      </c>
      <c r="D721" s="19">
        <v>0</v>
      </c>
      <c r="E721" s="19">
        <v>0</v>
      </c>
      <c r="F721" s="19">
        <v>0</v>
      </c>
      <c r="G721" s="19">
        <v>0</v>
      </c>
      <c r="H721" s="19">
        <v>0</v>
      </c>
      <c r="J721" s="19" t="str">
        <f t="shared" si="47"/>
        <v/>
      </c>
      <c r="K721" s="21" t="str" cm="1">
        <f t="array" ref="K721">IFERROR(EXP(LN(J721) - AVERAGE(IF(ISNUMBER(J:J), LN(J:J)))), "")</f>
        <v/>
      </c>
      <c r="L721" s="21" t="str">
        <f t="shared" si="44"/>
        <v/>
      </c>
      <c r="M721" s="21" t="str" cm="1">
        <f t="array" ref="M721">IFERROR(EXP(
 (IF(C721&gt;0,LN(C721),"") - AVERAGE(IF($C$2:$C$1000&gt;0,LN($C$2:$C$1000),"")))*Assumptions!B$2 +
 (IF(F721&gt;0,LN(F721),"") - AVERAGE(IF($F$2:$F$1000&gt;0,LN($F$2:$F$1000),"")))*Assumptions!B$3 +
 (IF(E721&gt;0,LN(E721),"") - AVERAGE(IF($E$2:$E$1000&gt;0,LN($E$2:$E$1000),"")))*Assumptions!B$4
), "")</f>
        <v/>
      </c>
      <c r="N721" s="21" t="str">
        <f t="shared" si="45"/>
        <v/>
      </c>
      <c r="O721" s="21" t="str">
        <f t="shared" si="46"/>
        <v/>
      </c>
    </row>
    <row r="722" spans="1:15" x14ac:dyDescent="0.35">
      <c r="A722" s="15" t="str">
        <v>Peterborough Distribution Incorporated</v>
      </c>
      <c r="B722" s="17">
        <v>2018</v>
      </c>
      <c r="C722" s="19">
        <v>0</v>
      </c>
      <c r="D722" s="19">
        <v>0</v>
      </c>
      <c r="E722" s="19">
        <v>0</v>
      </c>
      <c r="F722" s="19">
        <v>0</v>
      </c>
      <c r="G722" s="19">
        <v>0</v>
      </c>
      <c r="H722" s="19">
        <v>0</v>
      </c>
      <c r="J722" s="19" t="str">
        <f t="shared" si="47"/>
        <v/>
      </c>
      <c r="K722" s="21" t="str" cm="1">
        <f t="array" ref="K722">IFERROR(EXP(LN(J722) - AVERAGE(IF(ISNUMBER(J:J), LN(J:J)))), "")</f>
        <v/>
      </c>
      <c r="L722" s="21" t="str">
        <f t="shared" si="44"/>
        <v/>
      </c>
      <c r="M722" s="21" t="str" cm="1">
        <f t="array" ref="M722">IFERROR(EXP(
 (IF(C722&gt;0,LN(C722),"") - AVERAGE(IF($C$2:$C$1000&gt;0,LN($C$2:$C$1000),"")))*Assumptions!B$2 +
 (IF(F722&gt;0,LN(F722),"") - AVERAGE(IF($F$2:$F$1000&gt;0,LN($F$2:$F$1000),"")))*Assumptions!B$3 +
 (IF(E722&gt;0,LN(E722),"") - AVERAGE(IF($E$2:$E$1000&gt;0,LN($E$2:$E$1000),"")))*Assumptions!B$4
), "")</f>
        <v/>
      </c>
      <c r="N722" s="21" t="str">
        <f t="shared" si="45"/>
        <v/>
      </c>
      <c r="O722" s="21" t="str">
        <f t="shared" si="46"/>
        <v/>
      </c>
    </row>
    <row r="723" spans="1:15" x14ac:dyDescent="0.35">
      <c r="A723" s="16" t="str">
        <v>Peterborough Distribution Incorporated</v>
      </c>
      <c r="B723" s="18">
        <v>2017</v>
      </c>
      <c r="C723" s="20">
        <v>0</v>
      </c>
      <c r="D723" s="20">
        <v>0</v>
      </c>
      <c r="E723" s="20">
        <v>0</v>
      </c>
      <c r="F723" s="20">
        <v>0</v>
      </c>
      <c r="G723" s="20">
        <v>0</v>
      </c>
      <c r="H723" s="20">
        <v>0</v>
      </c>
      <c r="J723" s="20" t="str">
        <f t="shared" si="47"/>
        <v/>
      </c>
      <c r="K723" s="22" t="str" cm="1">
        <f t="array" ref="K723">IFERROR(EXP(LN(J723) - AVERAGE(IF(ISNUMBER(J:J), LN(J:J)))), "")</f>
        <v/>
      </c>
      <c r="L723" s="22" t="str">
        <f t="shared" si="44"/>
        <v/>
      </c>
      <c r="M723" s="22" t="str" cm="1">
        <f t="array" ref="M723">IFERROR(EXP(
 (IF(C723&gt;0,LN(C723),"") - AVERAGE(IF($C$2:$C$1000&gt;0,LN($C$2:$C$1000),"")))*Assumptions!B$2 +
 (IF(F723&gt;0,LN(F723),"") - AVERAGE(IF($F$2:$F$1000&gt;0,LN($F$2:$F$1000),"")))*Assumptions!B$3 +
 (IF(E723&gt;0,LN(E723),"") - AVERAGE(IF($E$2:$E$1000&gt;0,LN($E$2:$E$1000),"")))*Assumptions!B$4
), "")</f>
        <v/>
      </c>
      <c r="N723" s="22" t="str">
        <f t="shared" si="45"/>
        <v/>
      </c>
      <c r="O723" s="22" t="str">
        <f t="shared" si="46"/>
        <v/>
      </c>
    </row>
    <row r="724" spans="1:15" x14ac:dyDescent="0.35">
      <c r="A724" s="15" t="str">
        <v>Peterborough Distribution Incorporated</v>
      </c>
      <c r="B724" s="17">
        <v>2016</v>
      </c>
      <c r="C724" s="19">
        <v>36574</v>
      </c>
      <c r="D724" s="19">
        <v>33866</v>
      </c>
      <c r="E724" s="19">
        <v>779946675</v>
      </c>
      <c r="F724" s="19">
        <v>145205</v>
      </c>
      <c r="G724" s="19">
        <v>114.98176000791</v>
      </c>
      <c r="H724" s="19">
        <v>8836492.3599999994</v>
      </c>
      <c r="J724" s="19">
        <f t="shared" si="47"/>
        <v>76851.253271754642</v>
      </c>
      <c r="K724" s="21" cm="1">
        <f t="array" ref="K724">IFERROR(EXP(LN(J724) - AVERAGE(IF(ISNUMBER(J:J), LN(J:J)))), "")</f>
        <v>1.5495751299683651</v>
      </c>
      <c r="L724" s="21">
        <f t="shared" si="44"/>
        <v>9.4574219077086963E-2</v>
      </c>
      <c r="M724" s="21" cm="1">
        <f t="array" ref="M724">IFERROR(EXP(
 (IF(C724&gt;0,LN(C724),"") - AVERAGE(IF($C$2:$C$1000&gt;0,LN($C$2:$C$1000),"")))*Assumptions!B$2 +
 (IF(F724&gt;0,LN(F724),"") - AVERAGE(IF($F$2:$F$1000&gt;0,LN($F$2:$F$1000),"")))*Assumptions!B$3 +
 (IF(E724&gt;0,LN(E724),"") - AVERAGE(IF($E$2:$E$1000&gt;0,LN($E$2:$E$1000),"")))*Assumptions!B$4
), "")</f>
        <v>1.6719583209258628</v>
      </c>
      <c r="N724" s="21">
        <f t="shared" si="45"/>
        <v>8.9308260711122855E-3</v>
      </c>
      <c r="O724" s="21">
        <f t="shared" si="46"/>
        <v>-8.5643393005974677E-2</v>
      </c>
    </row>
    <row r="725" spans="1:15" x14ac:dyDescent="0.35">
      <c r="A725" s="16" t="str">
        <v>Peterborough Distribution Incorporated</v>
      </c>
      <c r="B725" s="18">
        <v>2015</v>
      </c>
      <c r="C725" s="20">
        <v>36317</v>
      </c>
      <c r="D725" s="20">
        <v>33531</v>
      </c>
      <c r="E725" s="20">
        <v>776816329</v>
      </c>
      <c r="F725" s="20">
        <v>142939</v>
      </c>
      <c r="G725" s="20">
        <v>113.69011838469</v>
      </c>
      <c r="H725" s="20">
        <v>7948782.46</v>
      </c>
      <c r="J725" s="20">
        <f t="shared" si="47"/>
        <v>69916.212358086676</v>
      </c>
      <c r="K725" s="22" cm="1">
        <f t="array" ref="K725">IFERROR(EXP(LN(J725) - AVERAGE(IF(ISNUMBER(J:J), LN(J:J)))), "")</f>
        <v>1.4097417965140282</v>
      </c>
      <c r="L725" s="22">
        <f t="shared" si="44"/>
        <v>-7.5818838433374336E-2</v>
      </c>
      <c r="M725" s="22" cm="1">
        <f t="array" ref="M725">IFERROR(EXP(
 (IF(C725&gt;0,LN(C725),"") - AVERAGE(IF($C$2:$C$1000&gt;0,LN($C$2:$C$1000),"")))*Assumptions!B$2 +
 (IF(F725&gt;0,LN(F725),"") - AVERAGE(IF($F$2:$F$1000&gt;0,LN($F$2:$F$1000),"")))*Assumptions!B$3 +
 (IF(E725&gt;0,LN(E725),"") - AVERAGE(IF($E$2:$E$1000&gt;0,LN($E$2:$E$1000),"")))*Assumptions!B$4
), "")</f>
        <v>1.6570928313199857</v>
      </c>
      <c r="N725" s="22">
        <f t="shared" si="45"/>
        <v>-5.1772119545570039E-3</v>
      </c>
      <c r="O725" s="22">
        <f t="shared" si="46"/>
        <v>7.0641626478817332E-2</v>
      </c>
    </row>
    <row r="726" spans="1:15" x14ac:dyDescent="0.35">
      <c r="A726" s="15" t="str">
        <v>Peterborough Distribution Incorporated</v>
      </c>
      <c r="B726" s="17">
        <v>2014</v>
      </c>
      <c r="C726" s="19">
        <v>36058</v>
      </c>
      <c r="D726" s="19">
        <v>33438</v>
      </c>
      <c r="E726" s="19">
        <v>781781974</v>
      </c>
      <c r="F726" s="19">
        <v>148426</v>
      </c>
      <c r="G726" s="19">
        <v>111.11948537409</v>
      </c>
      <c r="H726" s="19">
        <v>8380999.5499999998</v>
      </c>
      <c r="J726" s="19">
        <f t="shared" si="47"/>
        <v>75423.311418199009</v>
      </c>
      <c r="K726" s="21" cm="1">
        <f t="array" ref="K726">IFERROR(EXP(LN(J726) - AVERAGE(IF(ISNUMBER(J:J), LN(J:J)))), "")</f>
        <v>1.5207831052568559</v>
      </c>
      <c r="L726" s="21">
        <f t="shared" si="44"/>
        <v>5.3174718917805619E-2</v>
      </c>
      <c r="M726" s="21" cm="1">
        <f t="array" ref="M726">IFERROR(EXP(
 (IF(C726&gt;0,LN(C726),"") - AVERAGE(IF($C$2:$C$1000&gt;0,LN($C$2:$C$1000),"")))*Assumptions!B$2 +
 (IF(F726&gt;0,LN(F726),"") - AVERAGE(IF($F$2:$F$1000&gt;0,LN($F$2:$F$1000),"")))*Assumptions!B$3 +
 (IF(E726&gt;0,LN(E726),"") - AVERAGE(IF($E$2:$E$1000&gt;0,LN($E$2:$E$1000),"")))*Assumptions!B$4
), "")</f>
        <v>1.6656941984742977</v>
      </c>
      <c r="N726" s="21">
        <f t="shared" si="45"/>
        <v>-1.279490574361053E-2</v>
      </c>
      <c r="O726" s="21">
        <f t="shared" si="46"/>
        <v>-6.5969624661416149E-2</v>
      </c>
    </row>
    <row r="727" spans="1:15" x14ac:dyDescent="0.35">
      <c r="A727" s="16" t="str">
        <v>Peterborough Distribution Incorporated</v>
      </c>
      <c r="B727" s="18">
        <v>2013</v>
      </c>
      <c r="C727" s="20">
        <v>35845</v>
      </c>
      <c r="D727" s="20">
        <v>32847</v>
      </c>
      <c r="E727" s="20">
        <v>791578317</v>
      </c>
      <c r="F727" s="20">
        <v>158060</v>
      </c>
      <c r="G727" s="20">
        <v>108.89807009771</v>
      </c>
      <c r="H727" s="20">
        <v>7788113.8600000003</v>
      </c>
      <c r="J727" s="20">
        <f t="shared" si="47"/>
        <v>71517.464478590191</v>
      </c>
      <c r="K727" s="22" cm="1">
        <f t="array" ref="K727">IFERROR(EXP(LN(J727) - AVERAGE(IF(ISNUMBER(J:J), LN(J:J)))), "")</f>
        <v>1.4420283287058635</v>
      </c>
      <c r="L727" s="22" t="str">
        <f t="shared" si="44"/>
        <v/>
      </c>
      <c r="M727" s="22" cm="1">
        <f t="array" ref="M727">IFERROR(EXP(
 (IF(C727&gt;0,LN(C727),"") - AVERAGE(IF($C$2:$C$1000&gt;0,LN($C$2:$C$1000),"")))*Assumptions!B$2 +
 (IF(F727&gt;0,LN(F727),"") - AVERAGE(IF($F$2:$F$1000&gt;0,LN($F$2:$F$1000),"")))*Assumptions!B$3 +
 (IF(E727&gt;0,LN(E727),"") - AVERAGE(IF($E$2:$E$1000&gt;0,LN($E$2:$E$1000),"")))*Assumptions!B$4
), "")</f>
        <v>1.6871435271900692</v>
      </c>
      <c r="N727" s="22" t="str">
        <f t="shared" si="45"/>
        <v/>
      </c>
      <c r="O727" s="22" t="str">
        <f t="shared" si="46"/>
        <v/>
      </c>
    </row>
    <row r="728" spans="1:15" x14ac:dyDescent="0.35">
      <c r="A728" s="15" t="str">
        <v>PowerStream Inc.</v>
      </c>
      <c r="B728" s="17">
        <v>2023</v>
      </c>
      <c r="C728" s="19">
        <v>0</v>
      </c>
      <c r="D728" s="19">
        <v>0</v>
      </c>
      <c r="E728" s="19">
        <v>0</v>
      </c>
      <c r="F728" s="19">
        <v>0</v>
      </c>
      <c r="G728" s="19">
        <v>0</v>
      </c>
      <c r="H728" s="19">
        <v>0</v>
      </c>
      <c r="J728" s="19" t="str">
        <f t="shared" si="47"/>
        <v/>
      </c>
      <c r="K728" s="21" t="str" cm="1">
        <f t="array" ref="K728">IFERROR(EXP(LN(J728) - AVERAGE(IF(ISNUMBER(J:J), LN(J:J)))), "")</f>
        <v/>
      </c>
      <c r="L728" s="21" t="str">
        <f t="shared" si="44"/>
        <v/>
      </c>
      <c r="M728" s="21" t="str" cm="1">
        <f t="array" ref="M728">IFERROR(EXP(
 (IF(C728&gt;0,LN(C728),"") - AVERAGE(IF($C$2:$C$1000&gt;0,LN($C$2:$C$1000),"")))*Assumptions!B$2 +
 (IF(F728&gt;0,LN(F728),"") - AVERAGE(IF($F$2:$F$1000&gt;0,LN($F$2:$F$1000),"")))*Assumptions!B$3 +
 (IF(E728&gt;0,LN(E728),"") - AVERAGE(IF($E$2:$E$1000&gt;0,LN($E$2:$E$1000),"")))*Assumptions!B$4
), "")</f>
        <v/>
      </c>
      <c r="N728" s="21" t="str">
        <f t="shared" si="45"/>
        <v/>
      </c>
      <c r="O728" s="21" t="str">
        <f t="shared" si="46"/>
        <v/>
      </c>
    </row>
    <row r="729" spans="1:15" x14ac:dyDescent="0.35">
      <c r="A729" s="16" t="str">
        <v>PowerStream Inc.</v>
      </c>
      <c r="B729" s="18">
        <v>2022</v>
      </c>
      <c r="C729" s="20">
        <v>0</v>
      </c>
      <c r="D729" s="20">
        <v>0</v>
      </c>
      <c r="E729" s="20">
        <v>0</v>
      </c>
      <c r="F729" s="20">
        <v>0</v>
      </c>
      <c r="G729" s="20">
        <v>0</v>
      </c>
      <c r="H729" s="20">
        <v>0</v>
      </c>
      <c r="J729" s="20" t="str">
        <f t="shared" si="47"/>
        <v/>
      </c>
      <c r="K729" s="22" t="str" cm="1">
        <f t="array" ref="K729">IFERROR(EXP(LN(J729) - AVERAGE(IF(ISNUMBER(J:J), LN(J:J)))), "")</f>
        <v/>
      </c>
      <c r="L729" s="22" t="str">
        <f t="shared" si="44"/>
        <v/>
      </c>
      <c r="M729" s="22" t="str" cm="1">
        <f t="array" ref="M729">IFERROR(EXP(
 (IF(C729&gt;0,LN(C729),"") - AVERAGE(IF($C$2:$C$1000&gt;0,LN($C$2:$C$1000),"")))*Assumptions!B$2 +
 (IF(F729&gt;0,LN(F729),"") - AVERAGE(IF($F$2:$F$1000&gt;0,LN($F$2:$F$1000),"")))*Assumptions!B$3 +
 (IF(E729&gt;0,LN(E729),"") - AVERAGE(IF($E$2:$E$1000&gt;0,LN($E$2:$E$1000),"")))*Assumptions!B$4
), "")</f>
        <v/>
      </c>
      <c r="N729" s="22" t="str">
        <f t="shared" si="45"/>
        <v/>
      </c>
      <c r="O729" s="22" t="str">
        <f t="shared" si="46"/>
        <v/>
      </c>
    </row>
    <row r="730" spans="1:15" x14ac:dyDescent="0.35">
      <c r="A730" s="15" t="str">
        <v>PowerStream Inc.</v>
      </c>
      <c r="B730" s="17">
        <v>2021</v>
      </c>
      <c r="C730" s="19">
        <v>0</v>
      </c>
      <c r="D730" s="19">
        <v>0</v>
      </c>
      <c r="E730" s="19">
        <v>0</v>
      </c>
      <c r="F730" s="19">
        <v>0</v>
      </c>
      <c r="G730" s="19">
        <v>0</v>
      </c>
      <c r="H730" s="19">
        <v>0</v>
      </c>
      <c r="J730" s="19" t="str">
        <f t="shared" si="47"/>
        <v/>
      </c>
      <c r="K730" s="21" t="str" cm="1">
        <f t="array" ref="K730">IFERROR(EXP(LN(J730) - AVERAGE(IF(ISNUMBER(J:J), LN(J:J)))), "")</f>
        <v/>
      </c>
      <c r="L730" s="21" t="str">
        <f t="shared" si="44"/>
        <v/>
      </c>
      <c r="M730" s="21" t="str" cm="1">
        <f t="array" ref="M730">IFERROR(EXP(
 (IF(C730&gt;0,LN(C730),"") - AVERAGE(IF($C$2:$C$1000&gt;0,LN($C$2:$C$1000),"")))*Assumptions!B$2 +
 (IF(F730&gt;0,LN(F730),"") - AVERAGE(IF($F$2:$F$1000&gt;0,LN($F$2:$F$1000),"")))*Assumptions!B$3 +
 (IF(E730&gt;0,LN(E730),"") - AVERAGE(IF($E$2:$E$1000&gt;0,LN($E$2:$E$1000),"")))*Assumptions!B$4
), "")</f>
        <v/>
      </c>
      <c r="N730" s="21" t="str">
        <f t="shared" si="45"/>
        <v/>
      </c>
      <c r="O730" s="21" t="str">
        <f t="shared" si="46"/>
        <v/>
      </c>
    </row>
    <row r="731" spans="1:15" x14ac:dyDescent="0.35">
      <c r="A731" s="16" t="str">
        <v>PowerStream Inc.</v>
      </c>
      <c r="B731" s="18">
        <v>2020</v>
      </c>
      <c r="C731" s="20">
        <v>0</v>
      </c>
      <c r="D731" s="20">
        <v>325540</v>
      </c>
      <c r="E731" s="20">
        <v>0</v>
      </c>
      <c r="F731" s="20">
        <v>0</v>
      </c>
      <c r="G731" s="20">
        <v>0</v>
      </c>
      <c r="H731" s="20">
        <v>0</v>
      </c>
      <c r="J731" s="20" t="str">
        <f t="shared" si="47"/>
        <v/>
      </c>
      <c r="K731" s="22" t="str" cm="1">
        <f t="array" ref="K731">IFERROR(EXP(LN(J731) - AVERAGE(IF(ISNUMBER(J:J), LN(J:J)))), "")</f>
        <v/>
      </c>
      <c r="L731" s="22" t="str">
        <f t="shared" si="44"/>
        <v/>
      </c>
      <c r="M731" s="22" t="str" cm="1">
        <f t="array" ref="M731">IFERROR(EXP(
 (IF(C731&gt;0,LN(C731),"") - AVERAGE(IF($C$2:$C$1000&gt;0,LN($C$2:$C$1000),"")))*Assumptions!B$2 +
 (IF(F731&gt;0,LN(F731),"") - AVERAGE(IF($F$2:$F$1000&gt;0,LN($F$2:$F$1000),"")))*Assumptions!B$3 +
 (IF(E731&gt;0,LN(E731),"") - AVERAGE(IF($E$2:$E$1000&gt;0,LN($E$2:$E$1000),"")))*Assumptions!B$4
), "")</f>
        <v/>
      </c>
      <c r="N731" s="22" t="str">
        <f t="shared" si="45"/>
        <v/>
      </c>
      <c r="O731" s="22" t="str">
        <f t="shared" si="46"/>
        <v/>
      </c>
    </row>
    <row r="732" spans="1:15" x14ac:dyDescent="0.35">
      <c r="A732" s="15" t="str">
        <v>PowerStream Inc.</v>
      </c>
      <c r="B732" s="17">
        <v>2019</v>
      </c>
      <c r="C732" s="19">
        <v>0</v>
      </c>
      <c r="D732" s="19">
        <v>0</v>
      </c>
      <c r="E732" s="19">
        <v>0</v>
      </c>
      <c r="F732" s="19">
        <v>0</v>
      </c>
      <c r="G732" s="19">
        <v>0</v>
      </c>
      <c r="H732" s="19">
        <v>0</v>
      </c>
      <c r="J732" s="19" t="str">
        <f t="shared" si="47"/>
        <v/>
      </c>
      <c r="K732" s="21" t="str" cm="1">
        <f t="array" ref="K732">IFERROR(EXP(LN(J732) - AVERAGE(IF(ISNUMBER(J:J), LN(J:J)))), "")</f>
        <v/>
      </c>
      <c r="L732" s="21" t="str">
        <f t="shared" si="44"/>
        <v/>
      </c>
      <c r="M732" s="21" t="str" cm="1">
        <f t="array" ref="M732">IFERROR(EXP(
 (IF(C732&gt;0,LN(C732),"") - AVERAGE(IF($C$2:$C$1000&gt;0,LN($C$2:$C$1000),"")))*Assumptions!B$2 +
 (IF(F732&gt;0,LN(F732),"") - AVERAGE(IF($F$2:$F$1000&gt;0,LN($F$2:$F$1000),"")))*Assumptions!B$3 +
 (IF(E732&gt;0,LN(E732),"") - AVERAGE(IF($E$2:$E$1000&gt;0,LN($E$2:$E$1000),"")))*Assumptions!B$4
), "")</f>
        <v/>
      </c>
      <c r="N732" s="21" t="str">
        <f t="shared" si="45"/>
        <v/>
      </c>
      <c r="O732" s="21" t="str">
        <f t="shared" si="46"/>
        <v/>
      </c>
    </row>
    <row r="733" spans="1:15" x14ac:dyDescent="0.35">
      <c r="A733" s="16" t="str">
        <v>PowerStream Inc.</v>
      </c>
      <c r="B733" s="18">
        <v>2018</v>
      </c>
      <c r="C733" s="20">
        <v>0</v>
      </c>
      <c r="D733" s="20">
        <v>314201</v>
      </c>
      <c r="E733" s="20">
        <v>0</v>
      </c>
      <c r="F733" s="20">
        <v>0</v>
      </c>
      <c r="G733" s="20">
        <v>0</v>
      </c>
      <c r="H733" s="20">
        <v>0</v>
      </c>
      <c r="J733" s="20" t="str">
        <f t="shared" si="47"/>
        <v/>
      </c>
      <c r="K733" s="22" t="str" cm="1">
        <f t="array" ref="K733">IFERROR(EXP(LN(J733) - AVERAGE(IF(ISNUMBER(J:J), LN(J:J)))), "")</f>
        <v/>
      </c>
      <c r="L733" s="22" t="str">
        <f t="shared" si="44"/>
        <v/>
      </c>
      <c r="M733" s="22" t="str" cm="1">
        <f t="array" ref="M733">IFERROR(EXP(
 (IF(C733&gt;0,LN(C733),"") - AVERAGE(IF($C$2:$C$1000&gt;0,LN($C$2:$C$1000),"")))*Assumptions!B$2 +
 (IF(F733&gt;0,LN(F733),"") - AVERAGE(IF($F$2:$F$1000&gt;0,LN($F$2:$F$1000),"")))*Assumptions!B$3 +
 (IF(E733&gt;0,LN(E733),"") - AVERAGE(IF($E$2:$E$1000&gt;0,LN($E$2:$E$1000),"")))*Assumptions!B$4
), "")</f>
        <v/>
      </c>
      <c r="N733" s="22" t="str">
        <f t="shared" si="45"/>
        <v/>
      </c>
      <c r="O733" s="22" t="str">
        <f t="shared" si="46"/>
        <v/>
      </c>
    </row>
    <row r="734" spans="1:15" x14ac:dyDescent="0.35">
      <c r="A734" s="15" t="str">
        <v>PowerStream Inc.</v>
      </c>
      <c r="B734" s="17">
        <v>2017</v>
      </c>
      <c r="C734" s="19">
        <v>0</v>
      </c>
      <c r="D734" s="19">
        <v>304755</v>
      </c>
      <c r="E734" s="19">
        <v>0</v>
      </c>
      <c r="F734" s="19">
        <v>0</v>
      </c>
      <c r="G734" s="19">
        <v>144.91918771568001</v>
      </c>
      <c r="H734" s="19">
        <v>0</v>
      </c>
      <c r="J734" s="19" t="str">
        <f t="shared" si="47"/>
        <v/>
      </c>
      <c r="K734" s="21" t="str" cm="1">
        <f t="array" ref="K734">IFERROR(EXP(LN(J734) - AVERAGE(IF(ISNUMBER(J:J), LN(J:J)))), "")</f>
        <v/>
      </c>
      <c r="L734" s="21" t="str">
        <f t="shared" si="44"/>
        <v/>
      </c>
      <c r="M734" s="21" t="str" cm="1">
        <f t="array" ref="M734">IFERROR(EXP(
 (IF(C734&gt;0,LN(C734),"") - AVERAGE(IF($C$2:$C$1000&gt;0,LN($C$2:$C$1000),"")))*Assumptions!B$2 +
 (IF(F734&gt;0,LN(F734),"") - AVERAGE(IF($F$2:$F$1000&gt;0,LN($F$2:$F$1000),"")))*Assumptions!B$3 +
 (IF(E734&gt;0,LN(E734),"") - AVERAGE(IF($E$2:$E$1000&gt;0,LN($E$2:$E$1000),"")))*Assumptions!B$4
), "")</f>
        <v/>
      </c>
      <c r="N734" s="21" t="str">
        <f t="shared" si="45"/>
        <v/>
      </c>
      <c r="O734" s="21" t="str">
        <f t="shared" si="46"/>
        <v/>
      </c>
    </row>
    <row r="735" spans="1:15" x14ac:dyDescent="0.35">
      <c r="A735" s="16" t="str">
        <v>PowerStream Inc.</v>
      </c>
      <c r="B735" s="18">
        <v>2016</v>
      </c>
      <c r="C735" s="20">
        <v>364505</v>
      </c>
      <c r="D735" s="20">
        <v>295994</v>
      </c>
      <c r="E735" s="20">
        <v>8481800753.25</v>
      </c>
      <c r="F735" s="20">
        <v>1874833</v>
      </c>
      <c r="G735" s="20">
        <v>142.40989423223999</v>
      </c>
      <c r="H735" s="20">
        <v>86719085.359999999</v>
      </c>
      <c r="J735" s="20">
        <f t="shared" si="47"/>
        <v>608940.03065952542</v>
      </c>
      <c r="K735" s="22" cm="1">
        <f t="array" ref="K735">IFERROR(EXP(LN(J735) - AVERAGE(IF(ISNUMBER(J:J), LN(J:J)))), "")</f>
        <v>12.278242539721571</v>
      </c>
      <c r="L735" s="22">
        <f t="shared" si="44"/>
        <v>-1.7038232424601674E-2</v>
      </c>
      <c r="M735" s="22" cm="1">
        <f t="array" ref="M735">IFERROR(EXP(
 (IF(C735&gt;0,LN(C735),"") - AVERAGE(IF($C$2:$C$1000&gt;0,LN($C$2:$C$1000),"")))*Assumptions!B$2 +
 (IF(F735&gt;0,LN(F735),"") - AVERAGE(IF($F$2:$F$1000&gt;0,LN($F$2:$F$1000),"")))*Assumptions!B$3 +
 (IF(E735&gt;0,LN(E735),"") - AVERAGE(IF($E$2:$E$1000&gt;0,LN($E$2:$E$1000),"")))*Assumptions!B$4
), "")</f>
        <v>17.908300160059685</v>
      </c>
      <c r="N735" s="22">
        <f t="shared" si="45"/>
        <v>3.1038455174932977E-2</v>
      </c>
      <c r="O735" s="22">
        <f t="shared" si="46"/>
        <v>4.8076687599534651E-2</v>
      </c>
    </row>
    <row r="736" spans="1:15" x14ac:dyDescent="0.35">
      <c r="A736" s="15" t="str">
        <v>PowerStream Inc.</v>
      </c>
      <c r="B736" s="17">
        <v>2015</v>
      </c>
      <c r="C736" s="19">
        <v>358772</v>
      </c>
      <c r="D736" s="19">
        <v>285600</v>
      </c>
      <c r="E736" s="19">
        <v>7770963140</v>
      </c>
      <c r="F736" s="19">
        <v>1781484</v>
      </c>
      <c r="G736" s="19">
        <v>140.81014008918001</v>
      </c>
      <c r="H736" s="19">
        <v>87218390.010000005</v>
      </c>
      <c r="J736" s="19">
        <f t="shared" si="47"/>
        <v>619404.18463302101</v>
      </c>
      <c r="K736" s="21" cm="1">
        <f t="array" ref="K736">IFERROR(EXP(LN(J736) - AVERAGE(IF(ISNUMBER(J:J), LN(J:J)))), "")</f>
        <v>12.489234450239275</v>
      </c>
      <c r="L736" s="21">
        <f t="shared" si="44"/>
        <v>4.5078377388906077E-2</v>
      </c>
      <c r="M736" s="21" cm="1">
        <f t="array" ref="M736">IFERROR(EXP(
 (IF(C736&gt;0,LN(C736),"") - AVERAGE(IF($C$2:$C$1000&gt;0,LN($C$2:$C$1000),"")))*Assumptions!B$2 +
 (IF(F736&gt;0,LN(F736),"") - AVERAGE(IF($F$2:$F$1000&gt;0,LN($F$2:$F$1000),"")))*Assumptions!B$3 +
 (IF(E736&gt;0,LN(E736),"") - AVERAGE(IF($E$2:$E$1000&gt;0,LN($E$2:$E$1000),"")))*Assumptions!B$4
), "")</f>
        <v>17.360991927672874</v>
      </c>
      <c r="N736" s="21">
        <f t="shared" si="45"/>
        <v>1.852837166185628E-2</v>
      </c>
      <c r="O736" s="21">
        <f t="shared" si="46"/>
        <v>-2.6550005727049797E-2</v>
      </c>
    </row>
    <row r="737" spans="1:15" x14ac:dyDescent="0.35">
      <c r="A737" s="15" t="str">
        <v>PowerStream Inc.</v>
      </c>
      <c r="B737" s="17">
        <v>2014</v>
      </c>
      <c r="C737" s="19">
        <v>353284</v>
      </c>
      <c r="D737" s="19">
        <v>276954</v>
      </c>
      <c r="E737" s="19">
        <v>8363175829</v>
      </c>
      <c r="F737" s="19">
        <v>1677375</v>
      </c>
      <c r="G737" s="19">
        <v>137.62629966854001</v>
      </c>
      <c r="H737" s="19">
        <v>81488866.670000002</v>
      </c>
      <c r="J737" s="19">
        <f t="shared" si="47"/>
        <v>592102.43148481264</v>
      </c>
      <c r="K737" s="21" cm="1">
        <f t="array" ref="K737">IFERROR(EXP(LN(J737) - AVERAGE(IF(ISNUMBER(J:J), LN(J:J)))), "")</f>
        <v>11.938740920440885</v>
      </c>
      <c r="L737" s="21">
        <f t="shared" si="44"/>
        <v>3.2864416162757593E-2</v>
      </c>
      <c r="M737" s="21" cm="1">
        <f t="array" ref="M737">IFERROR(EXP(
 (IF(C737&gt;0,LN(C737),"") - AVERAGE(IF($C$2:$C$1000&gt;0,LN($C$2:$C$1000),"")))*Assumptions!B$2 +
 (IF(F737&gt;0,LN(F737),"") - AVERAGE(IF($F$2:$F$1000&gt;0,LN($F$2:$F$1000),"")))*Assumptions!B$3 +
 (IF(E737&gt;0,LN(E737),"") - AVERAGE(IF($E$2:$E$1000&gt;0,LN($E$2:$E$1000),"")))*Assumptions!B$4
), "")</f>
        <v>17.042282715884479</v>
      </c>
      <c r="N737" s="21">
        <f t="shared" si="45"/>
        <v>-2.748655005484002E-2</v>
      </c>
      <c r="O737" s="21">
        <f t="shared" si="46"/>
        <v>-6.0350966217597612E-2</v>
      </c>
    </row>
    <row r="738" spans="1:15" x14ac:dyDescent="0.35">
      <c r="A738" s="16" t="str">
        <v>PowerStream Inc.</v>
      </c>
      <c r="B738" s="18">
        <v>2013</v>
      </c>
      <c r="C738" s="20">
        <v>346618</v>
      </c>
      <c r="D738" s="20">
        <v>266615</v>
      </c>
      <c r="E738" s="20">
        <v>8362767467</v>
      </c>
      <c r="F738" s="20">
        <v>1971765</v>
      </c>
      <c r="G738" s="20">
        <v>134.87498055033001</v>
      </c>
      <c r="H738" s="20">
        <v>77277916.590000004</v>
      </c>
      <c r="J738" s="20">
        <f t="shared" si="47"/>
        <v>572959.61248471087</v>
      </c>
      <c r="K738" s="22" cm="1">
        <f t="array" ref="K738">IFERROR(EXP(LN(J738) - AVERAGE(IF(ISNUMBER(J:J), LN(J:J)))), "")</f>
        <v>11.552758454609773</v>
      </c>
      <c r="L738" s="22" t="str">
        <f t="shared" si="44"/>
        <v/>
      </c>
      <c r="M738" s="22" cm="1">
        <f t="array" ref="M738">IFERROR(EXP(
 (IF(C738&gt;0,LN(C738),"") - AVERAGE(IF($C$2:$C$1000&gt;0,LN($C$2:$C$1000),"")))*Assumptions!B$2 +
 (IF(F738&gt;0,LN(F738),"") - AVERAGE(IF($F$2:$F$1000&gt;0,LN($F$2:$F$1000),"")))*Assumptions!B$3 +
 (IF(E738&gt;0,LN(E738),"") - AVERAGE(IF($E$2:$E$1000&gt;0,LN($E$2:$E$1000),"")))*Assumptions!B$4
), "")</f>
        <v>17.517213475972699</v>
      </c>
      <c r="N738" s="22" t="str">
        <f t="shared" si="45"/>
        <v/>
      </c>
      <c r="O738" s="22" t="str">
        <f t="shared" si="46"/>
        <v/>
      </c>
    </row>
    <row r="739" spans="1:15" x14ac:dyDescent="0.35">
      <c r="A739" s="15" t="str">
        <v>Renfrew Hydro Inc.</v>
      </c>
      <c r="B739" s="17">
        <v>2023</v>
      </c>
      <c r="C739" s="19">
        <v>4397</v>
      </c>
      <c r="D739" s="19">
        <v>4225</v>
      </c>
      <c r="E739" s="19">
        <v>84600757</v>
      </c>
      <c r="F739" s="19">
        <v>15075</v>
      </c>
      <c r="G739" s="19">
        <v>131.14978148451999</v>
      </c>
      <c r="H739" s="19">
        <v>1589812.36</v>
      </c>
      <c r="J739" s="19">
        <f t="shared" si="47"/>
        <v>12122.112153024445</v>
      </c>
      <c r="K739" s="21" cm="1">
        <f t="array" ref="K739">IFERROR(EXP(LN(J739) - AVERAGE(IF(ISNUMBER(J:J), LN(J:J)))), "")</f>
        <v>0.24442182417756025</v>
      </c>
      <c r="L739" s="21">
        <f t="shared" si="44"/>
        <v>3.8407537188909657E-2</v>
      </c>
      <c r="M739" s="21" cm="1">
        <f t="array" ref="M739">IFERROR(EXP(
 (IF(C739&gt;0,LN(C739),"") - AVERAGE(IF($C$2:$C$1000&gt;0,LN($C$2:$C$1000),"")))*Assumptions!B$2 +
 (IF(F739&gt;0,LN(F739),"") - AVERAGE(IF($F$2:$F$1000&gt;0,LN($F$2:$F$1000),"")))*Assumptions!B$3 +
 (IF(E739&gt;0,LN(E739),"") - AVERAGE(IF($E$2:$E$1000&gt;0,LN($E$2:$E$1000),"")))*Assumptions!B$4
), "")</f>
        <v>0.1920388447501136</v>
      </c>
      <c r="N739" s="21">
        <f t="shared" si="45"/>
        <v>6.3675503217524021E-3</v>
      </c>
      <c r="O739" s="21">
        <f t="shared" si="46"/>
        <v>-3.2039986867157255E-2</v>
      </c>
    </row>
    <row r="740" spans="1:15" x14ac:dyDescent="0.35">
      <c r="A740" s="16" t="str">
        <v>Renfrew Hydro Inc.</v>
      </c>
      <c r="B740" s="18">
        <v>2022</v>
      </c>
      <c r="C740" s="20">
        <v>4384</v>
      </c>
      <c r="D740" s="20">
        <v>4215</v>
      </c>
      <c r="E740" s="20">
        <v>85463936</v>
      </c>
      <c r="F740" s="20">
        <v>14755</v>
      </c>
      <c r="G740" s="20">
        <v>126.54375010434001</v>
      </c>
      <c r="H740" s="20">
        <v>1476178.3</v>
      </c>
      <c r="J740" s="20">
        <f t="shared" si="47"/>
        <v>11665.359204092154</v>
      </c>
      <c r="K740" s="22" cm="1">
        <f t="array" ref="K740">IFERROR(EXP(LN(J740) - AVERAGE(IF(ISNUMBER(J:J), LN(J:J)))), "")</f>
        <v>0.23521217592755153</v>
      </c>
      <c r="L740" s="22">
        <f t="shared" si="44"/>
        <v>-5.5489678939231624E-2</v>
      </c>
      <c r="M740" s="22" cm="1">
        <f t="array" ref="M740">IFERROR(EXP(
 (IF(C740&gt;0,LN(C740),"") - AVERAGE(IF($C$2:$C$1000&gt;0,LN($C$2:$C$1000),"")))*Assumptions!B$2 +
 (IF(F740&gt;0,LN(F740),"") - AVERAGE(IF($F$2:$F$1000&gt;0,LN($F$2:$F$1000),"")))*Assumptions!B$3 +
 (IF(E740&gt;0,LN(E740),"") - AVERAGE(IF($E$2:$E$1000&gt;0,LN($E$2:$E$1000),"")))*Assumptions!B$4
), "")</f>
        <v>0.19081991266666096</v>
      </c>
      <c r="N740" s="22">
        <f t="shared" si="45"/>
        <v>-6.1155941768857858E-3</v>
      </c>
      <c r="O740" s="22">
        <f t="shared" si="46"/>
        <v>4.9374084762345838E-2</v>
      </c>
    </row>
    <row r="741" spans="1:15" x14ac:dyDescent="0.35">
      <c r="A741" s="15" t="str">
        <v>Renfrew Hydro Inc.</v>
      </c>
      <c r="B741" s="17">
        <v>2021</v>
      </c>
      <c r="C741" s="19">
        <v>4364</v>
      </c>
      <c r="D741" s="19">
        <v>4183</v>
      </c>
      <c r="E741" s="19">
        <v>83288770</v>
      </c>
      <c r="F741" s="19">
        <v>15453</v>
      </c>
      <c r="G741" s="19">
        <v>121.71639949119</v>
      </c>
      <c r="H741" s="19">
        <v>1500880.36</v>
      </c>
      <c r="J741" s="19">
        <f t="shared" si="47"/>
        <v>12330.962518396182</v>
      </c>
      <c r="K741" s="21" cm="1">
        <f t="array" ref="K741">IFERROR(EXP(LN(J741) - AVERAGE(IF(ISNUMBER(J:J), LN(J:J)))), "")</f>
        <v>0.24863293744230358</v>
      </c>
      <c r="L741" s="21">
        <f t="shared" si="44"/>
        <v>2.7978001287401355E-2</v>
      </c>
      <c r="M741" s="21" cm="1">
        <f t="array" ref="M741">IFERROR(EXP(
 (IF(C741&gt;0,LN(C741),"") - AVERAGE(IF($C$2:$C$1000&gt;0,LN($C$2:$C$1000),"")))*Assumptions!B$2 +
 (IF(F741&gt;0,LN(F741),"") - AVERAGE(IF($F$2:$F$1000&gt;0,LN($F$2:$F$1000),"")))*Assumptions!B$3 +
 (IF(E741&gt;0,LN(E741),"") - AVERAGE(IF($E$2:$E$1000&gt;0,LN($E$2:$E$1000),"")))*Assumptions!B$4
), "")</f>
        <v>0.19199046547810908</v>
      </c>
      <c r="N741" s="21">
        <f t="shared" si="45"/>
        <v>6.4323085605835217E-3</v>
      </c>
      <c r="O741" s="21">
        <f t="shared" si="46"/>
        <v>-2.1545692726817833E-2</v>
      </c>
    </row>
    <row r="742" spans="1:15" x14ac:dyDescent="0.35">
      <c r="A742" s="16" t="str">
        <v>Renfrew Hydro Inc.</v>
      </c>
      <c r="B742" s="18">
        <v>2020</v>
      </c>
      <c r="C742" s="20">
        <v>4345</v>
      </c>
      <c r="D742" s="20">
        <v>4155</v>
      </c>
      <c r="E742" s="20">
        <v>83315207.370000005</v>
      </c>
      <c r="F742" s="20">
        <v>15232</v>
      </c>
      <c r="G742" s="20">
        <v>117.72082915484999</v>
      </c>
      <c r="H742" s="20">
        <v>1411560.83</v>
      </c>
      <c r="J742" s="20">
        <f t="shared" si="47"/>
        <v>11990.748282474571</v>
      </c>
      <c r="K742" s="22" cm="1">
        <f t="array" ref="K742">IFERROR(EXP(LN(J742) - AVERAGE(IF(ISNUMBER(J:J), LN(J:J)))), "")</f>
        <v>0.24177309461083879</v>
      </c>
      <c r="L742" s="22">
        <f t="shared" si="44"/>
        <v>-1.4139539223675612E-2</v>
      </c>
      <c r="M742" s="22" cm="1">
        <f t="array" ref="M742">IFERROR(EXP(
 (IF(C742&gt;0,LN(C742),"") - AVERAGE(IF($C$2:$C$1000&gt;0,LN($C$2:$C$1000),"")))*Assumptions!B$2 +
 (IF(F742&gt;0,LN(F742),"") - AVERAGE(IF($F$2:$F$1000&gt;0,LN($F$2:$F$1000),"")))*Assumptions!B$3 +
 (IF(E742&gt;0,LN(E742),"") - AVERAGE(IF($E$2:$E$1000&gt;0,LN($E$2:$E$1000),"")))*Assumptions!B$4
), "")</f>
        <v>0.19075948682499516</v>
      </c>
      <c r="N742" s="22">
        <f t="shared" si="45"/>
        <v>1.2595908711826809E-2</v>
      </c>
      <c r="O742" s="22">
        <f t="shared" si="46"/>
        <v>2.6735447935502421E-2</v>
      </c>
    </row>
    <row r="743" spans="1:15" x14ac:dyDescent="0.35">
      <c r="A743" s="15" t="str">
        <v>Renfrew Hydro Inc.</v>
      </c>
      <c r="B743" s="17">
        <v>2019</v>
      </c>
      <c r="C743" s="19">
        <v>4325</v>
      </c>
      <c r="D743" s="19">
        <v>4180</v>
      </c>
      <c r="E743" s="19">
        <v>85112498.469999999</v>
      </c>
      <c r="F743" s="19">
        <v>14544</v>
      </c>
      <c r="G743" s="19">
        <v>111.48834674662</v>
      </c>
      <c r="H743" s="19">
        <v>1355865.11</v>
      </c>
      <c r="J743" s="19">
        <f t="shared" si="47"/>
        <v>12161.496242127261</v>
      </c>
      <c r="K743" s="21" cm="1">
        <f t="array" ref="K743">IFERROR(EXP(LN(J743) - AVERAGE(IF(ISNUMBER(J:J), LN(J:J)))), "")</f>
        <v>0.24521593751198259</v>
      </c>
      <c r="L743" s="21">
        <f t="shared" si="44"/>
        <v>-8.5394871183005705E-2</v>
      </c>
      <c r="M743" s="21" cm="1">
        <f t="array" ref="M743">IFERROR(EXP(
 (IF(C743&gt;0,LN(C743),"") - AVERAGE(IF($C$2:$C$1000&gt;0,LN($C$2:$C$1000),"")))*Assumptions!B$2 +
 (IF(F743&gt;0,LN(F743),"") - AVERAGE(IF($F$2:$F$1000&gt;0,LN($F$2:$F$1000),"")))*Assumptions!B$3 +
 (IF(E743&gt;0,LN(E743),"") - AVERAGE(IF($E$2:$E$1000&gt;0,LN($E$2:$E$1000),"")))*Assumptions!B$4
), "")</f>
        <v>0.18837176706205205</v>
      </c>
      <c r="N743" s="21">
        <f t="shared" si="45"/>
        <v>-1.6235428671526941E-2</v>
      </c>
      <c r="O743" s="21">
        <f t="shared" si="46"/>
        <v>6.9159442511478764E-2</v>
      </c>
    </row>
    <row r="744" spans="1:15" x14ac:dyDescent="0.35">
      <c r="A744" s="16" t="str">
        <v>Renfrew Hydro Inc.</v>
      </c>
      <c r="B744" s="18">
        <v>2018</v>
      </c>
      <c r="C744" s="20">
        <v>4312</v>
      </c>
      <c r="D744" s="20">
        <v>4194</v>
      </c>
      <c r="E744" s="20">
        <v>85522356</v>
      </c>
      <c r="F744" s="20">
        <v>15626</v>
      </c>
      <c r="G744" s="20">
        <v>108.74857636405</v>
      </c>
      <c r="H744" s="20">
        <v>1440446.43</v>
      </c>
      <c r="J744" s="20">
        <f t="shared" si="47"/>
        <v>13245.657811444982</v>
      </c>
      <c r="K744" s="22" cm="1">
        <f t="array" ref="K744">IFERROR(EXP(LN(J744) - AVERAGE(IF(ISNUMBER(J:J), LN(J:J)))), "")</f>
        <v>0.26707621607818338</v>
      </c>
      <c r="L744" s="22">
        <f t="shared" si="44"/>
        <v>-1.2734321890484068E-3</v>
      </c>
      <c r="M744" s="22" cm="1">
        <f t="array" ref="M744">IFERROR(EXP(
 (IF(C744&gt;0,LN(C744),"") - AVERAGE(IF($C$2:$C$1000&gt;0,LN($C$2:$C$1000),"")))*Assumptions!B$2 +
 (IF(F744&gt;0,LN(F744),"") - AVERAGE(IF($F$2:$F$1000&gt;0,LN($F$2:$F$1000),"")))*Assumptions!B$3 +
 (IF(E744&gt;0,LN(E744),"") - AVERAGE(IF($E$2:$E$1000&gt;0,LN($E$2:$E$1000),"")))*Assumptions!B$4
), "")</f>
        <v>0.19145502472907533</v>
      </c>
      <c r="N744" s="22">
        <f t="shared" si="45"/>
        <v>3.283285214604037E-2</v>
      </c>
      <c r="O744" s="22">
        <f t="shared" si="46"/>
        <v>3.4106284335088777E-2</v>
      </c>
    </row>
    <row r="745" spans="1:15" x14ac:dyDescent="0.35">
      <c r="A745" s="15" t="str">
        <v>Renfrew Hydro Inc.</v>
      </c>
      <c r="B745" s="17">
        <v>2017</v>
      </c>
      <c r="C745" s="19">
        <v>4300</v>
      </c>
      <c r="D745" s="19">
        <v>4149</v>
      </c>
      <c r="E745" s="19">
        <v>83879169</v>
      </c>
      <c r="F745" s="19">
        <v>13888</v>
      </c>
      <c r="G745" s="19">
        <v>106.06881743452</v>
      </c>
      <c r="H745" s="19">
        <v>1406741.51</v>
      </c>
      <c r="J745" s="19">
        <f t="shared" si="47"/>
        <v>13262.536002802433</v>
      </c>
      <c r="K745" s="21" cm="1">
        <f t="array" ref="K745">IFERROR(EXP(LN(J745) - AVERAGE(IF(ISNUMBER(J:J), LN(J:J)))), "")</f>
        <v>0.26741653616995692</v>
      </c>
      <c r="L745" s="21">
        <f t="shared" si="44"/>
        <v>-8.0814672532785181E-3</v>
      </c>
      <c r="M745" s="21" cm="1">
        <f t="array" ref="M745">IFERROR(EXP(
 (IF(C745&gt;0,LN(C745),"") - AVERAGE(IF($C$2:$C$1000&gt;0,LN($C$2:$C$1000),"")))*Assumptions!B$2 +
 (IF(F745&gt;0,LN(F745),"") - AVERAGE(IF($F$2:$F$1000&gt;0,LN($F$2:$F$1000),"")))*Assumptions!B$3 +
 (IF(E745&gt;0,LN(E745),"") - AVERAGE(IF($E$2:$E$1000&gt;0,LN($E$2:$E$1000),"")))*Assumptions!B$4
), "")</f>
        <v>0.18527108392858638</v>
      </c>
      <c r="N745" s="21">
        <f t="shared" si="45"/>
        <v>-1.6936532386080838E-2</v>
      </c>
      <c r="O745" s="21">
        <f t="shared" si="46"/>
        <v>-8.85506513280232E-3</v>
      </c>
    </row>
    <row r="746" spans="1:15" x14ac:dyDescent="0.35">
      <c r="A746" s="16" t="str">
        <v>Renfrew Hydro Inc.</v>
      </c>
      <c r="B746" s="18">
        <v>2016</v>
      </c>
      <c r="C746" s="20">
        <v>4275</v>
      </c>
      <c r="D746" s="20">
        <v>4133</v>
      </c>
      <c r="E746" s="20">
        <v>84662079</v>
      </c>
      <c r="F746" s="20">
        <v>15052</v>
      </c>
      <c r="G746" s="20">
        <v>104.23222287047</v>
      </c>
      <c r="H746" s="20">
        <v>1393600.56</v>
      </c>
      <c r="J746" s="20">
        <f t="shared" si="47"/>
        <v>13370.151011092181</v>
      </c>
      <c r="K746" s="22" cm="1">
        <f t="array" ref="K746">IFERROR(EXP(LN(J746) - AVERAGE(IF(ISNUMBER(J:J), LN(J:J)))), "")</f>
        <v>0.26958641022350621</v>
      </c>
      <c r="L746" s="22">
        <f t="shared" si="44"/>
        <v>4.758314137961861E-2</v>
      </c>
      <c r="M746" s="22" cm="1">
        <f t="array" ref="M746">IFERROR(EXP(
 (IF(C746&gt;0,LN(C746),"") - AVERAGE(IF($C$2:$C$1000&gt;0,LN($C$2:$C$1000),"")))*Assumptions!B$2 +
 (IF(F746&gt;0,LN(F746),"") - AVERAGE(IF($F$2:$F$1000&gt;0,LN($F$2:$F$1000),"")))*Assumptions!B$3 +
 (IF(E746&gt;0,LN(E746),"") - AVERAGE(IF($E$2:$E$1000&gt;0,LN($E$2:$E$1000),"")))*Assumptions!B$4
), "")</f>
        <v>0.18843565643906682</v>
      </c>
      <c r="N746" s="22">
        <f t="shared" si="45"/>
        <v>-1.6525377292086807E-2</v>
      </c>
      <c r="O746" s="22">
        <f t="shared" si="46"/>
        <v>-6.4108518671705417E-2</v>
      </c>
    </row>
    <row r="747" spans="1:15" x14ac:dyDescent="0.35">
      <c r="A747" s="15" t="str">
        <v>Renfrew Hydro Inc.</v>
      </c>
      <c r="B747" s="17">
        <v>2015</v>
      </c>
      <c r="C747" s="19">
        <v>4270</v>
      </c>
      <c r="D747" s="19">
        <v>4116</v>
      </c>
      <c r="E747" s="19">
        <v>85528039</v>
      </c>
      <c r="F747" s="19">
        <v>16080</v>
      </c>
      <c r="G747" s="19">
        <v>103.06133561382001</v>
      </c>
      <c r="H747" s="19">
        <v>1313914.1299999999</v>
      </c>
      <c r="J747" s="19">
        <f t="shared" si="47"/>
        <v>12748.856029999</v>
      </c>
      <c r="K747" s="21" cm="1">
        <f t="array" ref="K747">IFERROR(EXP(LN(J747) - AVERAGE(IF(ISNUMBER(J:J), LN(J:J)))), "")</f>
        <v>0.25705905107073102</v>
      </c>
      <c r="L747" s="21">
        <f t="shared" si="44"/>
        <v>5.2457191888935384E-2</v>
      </c>
      <c r="M747" s="21" cm="1">
        <f t="array" ref="M747">IFERROR(EXP(
 (IF(C747&gt;0,LN(C747),"") - AVERAGE(IF($C$2:$C$1000&gt;0,LN($C$2:$C$1000),"")))*Assumptions!B$2 +
 (IF(F747&gt;0,LN(F747),"") - AVERAGE(IF($F$2:$F$1000&gt;0,LN($F$2:$F$1000),"")))*Assumptions!B$3 +
 (IF(E747&gt;0,LN(E747),"") - AVERAGE(IF($E$2:$E$1000&gt;0,LN($E$2:$E$1000),"")))*Assumptions!B$4
), "")</f>
        <v>0.19157549884304642</v>
      </c>
      <c r="N747" s="21">
        <f t="shared" si="45"/>
        <v>3.7947914250768822E-3</v>
      </c>
      <c r="O747" s="21">
        <f t="shared" si="46"/>
        <v>-4.8662400463858502E-2</v>
      </c>
    </row>
    <row r="748" spans="1:15" x14ac:dyDescent="0.35">
      <c r="A748" s="16" t="str">
        <v>Renfrew Hydro Inc.</v>
      </c>
      <c r="B748" s="18">
        <v>2014</v>
      </c>
      <c r="C748" s="20">
        <v>4246</v>
      </c>
      <c r="D748" s="20">
        <v>4050</v>
      </c>
      <c r="E748" s="20">
        <v>84971760</v>
      </c>
      <c r="F748" s="20">
        <v>16114</v>
      </c>
      <c r="G748" s="20">
        <v>100.73102867765</v>
      </c>
      <c r="H748" s="20">
        <v>1218575.99</v>
      </c>
      <c r="J748" s="20">
        <f t="shared" si="47"/>
        <v>12097.324985130179</v>
      </c>
      <c r="K748" s="22" cm="1">
        <f t="array" ref="K748">IFERROR(EXP(LN(J748) - AVERAGE(IF(ISNUMBER(J:J), LN(J:J)))), "")</f>
        <v>0.24392203299295195</v>
      </c>
      <c r="L748" s="22">
        <f t="shared" si="44"/>
        <v>-3.6725595793292598E-2</v>
      </c>
      <c r="M748" s="22" cm="1">
        <f t="array" ref="M748">IFERROR(EXP(
 (IF(C748&gt;0,LN(C748),"") - AVERAGE(IF($C$2:$C$1000&gt;0,LN($C$2:$C$1000),"")))*Assumptions!B$2 +
 (IF(F748&gt;0,LN(F748),"") - AVERAGE(IF($F$2:$F$1000&gt;0,LN($F$2:$F$1000),"")))*Assumptions!B$3 +
 (IF(E748&gt;0,LN(E748),"") - AVERAGE(IF($E$2:$E$1000&gt;0,LN($E$2:$E$1000),"")))*Assumptions!B$4
), "")</f>
        <v>0.19084988742553477</v>
      </c>
      <c r="N748" s="22">
        <f t="shared" si="45"/>
        <v>-1.3396694703669665E-2</v>
      </c>
      <c r="O748" s="22">
        <f t="shared" si="46"/>
        <v>2.3328901089622933E-2</v>
      </c>
    </row>
    <row r="749" spans="1:15" x14ac:dyDescent="0.35">
      <c r="A749" s="15" t="str">
        <v>Renfrew Hydro Inc.</v>
      </c>
      <c r="B749" s="17">
        <v>2013</v>
      </c>
      <c r="C749" s="19">
        <v>4225</v>
      </c>
      <c r="D749" s="19">
        <v>4048</v>
      </c>
      <c r="E749" s="19">
        <v>86137327</v>
      </c>
      <c r="F749" s="19">
        <v>17150</v>
      </c>
      <c r="G749" s="19">
        <v>98.717291436550994</v>
      </c>
      <c r="H749" s="19">
        <v>1238888.73</v>
      </c>
      <c r="J749" s="19">
        <f t="shared" si="47"/>
        <v>12549.865499462943</v>
      </c>
      <c r="K749" s="21" cm="1">
        <f t="array" ref="K749">IFERROR(EXP(LN(J749) - AVERAGE(IF(ISNUMBER(J:J), LN(J:J)))), "")</f>
        <v>0.2530467446464299</v>
      </c>
      <c r="L749" s="21" t="str">
        <f t="shared" si="44"/>
        <v/>
      </c>
      <c r="M749" s="21" cm="1">
        <f t="array" ref="M749">IFERROR(EXP(
 (IF(C749&gt;0,LN(C749),"") - AVERAGE(IF($C$2:$C$1000&gt;0,LN($C$2:$C$1000),"")))*Assumptions!B$2 +
 (IF(F749&gt;0,LN(F749),"") - AVERAGE(IF($F$2:$F$1000&gt;0,LN($F$2:$F$1000),"")))*Assumptions!B$3 +
 (IF(E749&gt;0,LN(E749),"") - AVERAGE(IF($E$2:$E$1000&gt;0,LN($E$2:$E$1000),"")))*Assumptions!B$4
), "")</f>
        <v>0.19342384788692965</v>
      </c>
      <c r="N749" s="21" t="str">
        <f t="shared" si="45"/>
        <v/>
      </c>
      <c r="O749" s="21" t="str">
        <f t="shared" si="46"/>
        <v/>
      </c>
    </row>
    <row r="750" spans="1:15" x14ac:dyDescent="0.35">
      <c r="A750" s="16" t="str">
        <v>Rideau St. Lawrence Distribution Inc.</v>
      </c>
      <c r="B750" s="18">
        <v>2023</v>
      </c>
      <c r="C750" s="20">
        <v>6168</v>
      </c>
      <c r="D750" s="20">
        <v>5859</v>
      </c>
      <c r="E750" s="20">
        <v>100610016.89</v>
      </c>
      <c r="F750" s="20">
        <v>20078</v>
      </c>
      <c r="G750" s="20">
        <v>151.64346593207</v>
      </c>
      <c r="H750" s="20">
        <v>2763847.04</v>
      </c>
      <c r="J750" s="20">
        <f t="shared" si="47"/>
        <v>18225.9553552943</v>
      </c>
      <c r="K750" s="22" cm="1">
        <f t="array" ref="K750">IFERROR(EXP(LN(J750) - AVERAGE(IF(ISNUMBER(J:J), LN(J:J)))), "")</f>
        <v>0.36749546606103062</v>
      </c>
      <c r="L750" s="22">
        <f t="shared" si="44"/>
        <v>2.1329833936031051E-2</v>
      </c>
      <c r="M750" s="22" cm="1">
        <f t="array" ref="M750">IFERROR(EXP(
 (IF(C750&gt;0,LN(C750),"") - AVERAGE(IF($C$2:$C$1000&gt;0,LN($C$2:$C$1000),"")))*Assumptions!B$2 +
 (IF(F750&gt;0,LN(F750),"") - AVERAGE(IF($F$2:$F$1000&gt;0,LN($F$2:$F$1000),"")))*Assumptions!B$3 +
 (IF(E750&gt;0,LN(E750),"") - AVERAGE(IF($E$2:$E$1000&gt;0,LN($E$2:$E$1000),"")))*Assumptions!B$4
), "")</f>
        <v>0.26202091427516888</v>
      </c>
      <c r="N750" s="22">
        <f t="shared" si="45"/>
        <v>1.4316835756557511E-2</v>
      </c>
      <c r="O750" s="22">
        <f t="shared" si="46"/>
        <v>-7.0129981794735397E-3</v>
      </c>
    </row>
    <row r="751" spans="1:15" x14ac:dyDescent="0.35">
      <c r="A751" s="15" t="str">
        <v>Rideau St. Lawrence Distribution Inc.</v>
      </c>
      <c r="B751" s="17">
        <v>2022</v>
      </c>
      <c r="C751" s="19">
        <v>5980</v>
      </c>
      <c r="D751" s="19">
        <v>5862</v>
      </c>
      <c r="E751" s="19">
        <v>101903178</v>
      </c>
      <c r="F751" s="19">
        <v>20489</v>
      </c>
      <c r="G751" s="19">
        <v>146.31768837623</v>
      </c>
      <c r="H751" s="19">
        <v>2610500.04</v>
      </c>
      <c r="J751" s="19">
        <f t="shared" si="47"/>
        <v>17841.315489399763</v>
      </c>
      <c r="K751" s="21" cm="1">
        <f t="array" ref="K751">IFERROR(EXP(LN(J751) - AVERAGE(IF(ISNUMBER(J:J), LN(J:J)))), "")</f>
        <v>0.35973985577739753</v>
      </c>
      <c r="L751" s="21">
        <f t="shared" si="44"/>
        <v>7.9891159441411119E-2</v>
      </c>
      <c r="M751" s="21" cm="1">
        <f t="array" ref="M751">IFERROR(EXP(
 (IF(C751&gt;0,LN(C751),"") - AVERAGE(IF($C$2:$C$1000&gt;0,LN($C$2:$C$1000),"")))*Assumptions!B$2 +
 (IF(F751&gt;0,LN(F751),"") - AVERAGE(IF($F$2:$F$1000&gt;0,LN($F$2:$F$1000),"")))*Assumptions!B$3 +
 (IF(E751&gt;0,LN(E751),"") - AVERAGE(IF($E$2:$E$1000&gt;0,LN($E$2:$E$1000),"")))*Assumptions!B$4
), "")</f>
        <v>0.25829632963334398</v>
      </c>
      <c r="N751" s="21">
        <f t="shared" si="45"/>
        <v>5.3176401611529922E-3</v>
      </c>
      <c r="O751" s="21">
        <f t="shared" si="46"/>
        <v>-7.4573519280258127E-2</v>
      </c>
    </row>
    <row r="752" spans="1:15" x14ac:dyDescent="0.35">
      <c r="A752" s="15" t="str">
        <v>Rideau St. Lawrence Distribution Inc.</v>
      </c>
      <c r="B752" s="17">
        <v>2021</v>
      </c>
      <c r="C752" s="19">
        <v>5954</v>
      </c>
      <c r="D752" s="19">
        <v>5839</v>
      </c>
      <c r="E752" s="19">
        <v>99185183</v>
      </c>
      <c r="F752" s="19">
        <v>20489</v>
      </c>
      <c r="G752" s="19">
        <v>140.73600787353001</v>
      </c>
      <c r="H752" s="19">
        <v>2318119.4500000002</v>
      </c>
      <c r="J752" s="19">
        <f t="shared" si="47"/>
        <v>16471.402628410055</v>
      </c>
      <c r="K752" s="21" cm="1">
        <f t="array" ref="K752">IFERROR(EXP(LN(J752) - AVERAGE(IF(ISNUMBER(J:J), LN(J:J)))), "")</f>
        <v>0.33211788724414426</v>
      </c>
      <c r="L752" s="21">
        <f t="shared" si="44"/>
        <v>1.1732997497958308E-2</v>
      </c>
      <c r="M752" s="21" cm="1">
        <f t="array" ref="M752">IFERROR(EXP(
 (IF(C752&gt;0,LN(C752),"") - AVERAGE(IF($C$2:$C$1000&gt;0,LN($C$2:$C$1000),"")))*Assumptions!B$2 +
 (IF(F752&gt;0,LN(F752),"") - AVERAGE(IF($F$2:$F$1000&gt;0,LN($F$2:$F$1000),"")))*Assumptions!B$3 +
 (IF(E752&gt;0,LN(E752),"") - AVERAGE(IF($E$2:$E$1000&gt;0,LN($E$2:$E$1000),"")))*Assumptions!B$4
), "")</f>
        <v>0.25692644819373078</v>
      </c>
      <c r="N752" s="21">
        <f t="shared" si="45"/>
        <v>1.0080004023787614E-2</v>
      </c>
      <c r="O752" s="21">
        <f t="shared" si="46"/>
        <v>-1.6529934741706942E-3</v>
      </c>
    </row>
    <row r="753" spans="1:15" x14ac:dyDescent="0.35">
      <c r="A753" s="16" t="str">
        <v>Rideau St. Lawrence Distribution Inc.</v>
      </c>
      <c r="B753" s="18">
        <v>2020</v>
      </c>
      <c r="C753" s="20">
        <v>5899</v>
      </c>
      <c r="D753" s="20">
        <v>5818</v>
      </c>
      <c r="E753" s="20">
        <v>98167184</v>
      </c>
      <c r="F753" s="20">
        <v>20242</v>
      </c>
      <c r="G753" s="20">
        <v>136.11608302638001</v>
      </c>
      <c r="H753" s="20">
        <v>2215870.88</v>
      </c>
      <c r="J753" s="20">
        <f t="shared" si="47"/>
        <v>16279.273034697542</v>
      </c>
      <c r="K753" s="22" cm="1">
        <f t="array" ref="K753">IFERROR(EXP(LN(J753) - AVERAGE(IF(ISNUMBER(J:J), LN(J:J)))), "")</f>
        <v>0.3282439199700507</v>
      </c>
      <c r="L753" s="22">
        <f t="shared" si="44"/>
        <v>-6.6374868616650318E-2</v>
      </c>
      <c r="M753" s="22" cm="1">
        <f t="array" ref="M753">IFERROR(EXP(
 (IF(C753&gt;0,LN(C753),"") - AVERAGE(IF($C$2:$C$1000&gt;0,LN($C$2:$C$1000),"")))*Assumptions!B$2 +
 (IF(F753&gt;0,LN(F753),"") - AVERAGE(IF($F$2:$F$1000&gt;0,LN($F$2:$F$1000),"")))*Assumptions!B$3 +
 (IF(E753&gt;0,LN(E753),"") - AVERAGE(IF($E$2:$E$1000&gt;0,LN($E$2:$E$1000),"")))*Assumptions!B$4
), "")</f>
        <v>0.25434963751149514</v>
      </c>
      <c r="N753" s="22">
        <f t="shared" si="45"/>
        <v>-1.9642266770540928E-3</v>
      </c>
      <c r="O753" s="22">
        <f t="shared" si="46"/>
        <v>6.4410641939596225E-2</v>
      </c>
    </row>
    <row r="754" spans="1:15" x14ac:dyDescent="0.35">
      <c r="A754" s="15" t="str">
        <v>Rideau St. Lawrence Distribution Inc.</v>
      </c>
      <c r="B754" s="17">
        <v>2019</v>
      </c>
      <c r="C754" s="19">
        <v>5910</v>
      </c>
      <c r="D754" s="19">
        <v>5814</v>
      </c>
      <c r="E754" s="19">
        <v>98886899</v>
      </c>
      <c r="F754" s="19">
        <v>20248</v>
      </c>
      <c r="G754" s="19">
        <v>128.90970248158001</v>
      </c>
      <c r="H754" s="19">
        <v>2242574.36</v>
      </c>
      <c r="J754" s="19">
        <f t="shared" si="47"/>
        <v>17396.474561877472</v>
      </c>
      <c r="K754" s="21" cm="1">
        <f t="array" ref="K754">IFERROR(EXP(LN(J754) - AVERAGE(IF(ISNUMBER(J:J), LN(J:J)))), "")</f>
        <v>0.35077039322819076</v>
      </c>
      <c r="L754" s="21">
        <f t="shared" si="44"/>
        <v>1.3661144842096462E-3</v>
      </c>
      <c r="M754" s="21" cm="1">
        <f t="array" ref="M754">IFERROR(EXP(
 (IF(C754&gt;0,LN(C754),"") - AVERAGE(IF($C$2:$C$1000&gt;0,LN($C$2:$C$1000),"")))*Assumptions!B$2 +
 (IF(F754&gt;0,LN(F754),"") - AVERAGE(IF($F$2:$F$1000&gt;0,LN($F$2:$F$1000),"")))*Assumptions!B$3 +
 (IF(E754&gt;0,LN(E754),"") - AVERAGE(IF($E$2:$E$1000&gt;0,LN($E$2:$E$1000),"")))*Assumptions!B$4
), "")</f>
        <v>0.25484972884037166</v>
      </c>
      <c r="N754" s="21">
        <f t="shared" si="45"/>
        <v>-8.2492378920107079E-4</v>
      </c>
      <c r="O754" s="21">
        <f t="shared" si="46"/>
        <v>-2.191038273410717E-3</v>
      </c>
    </row>
    <row r="755" spans="1:15" x14ac:dyDescent="0.35">
      <c r="A755" s="16" t="str">
        <v>Rideau St. Lawrence Distribution Inc.</v>
      </c>
      <c r="B755" s="18">
        <v>2018</v>
      </c>
      <c r="C755" s="20">
        <v>5909</v>
      </c>
      <c r="D755" s="20">
        <v>5859</v>
      </c>
      <c r="E755" s="20">
        <v>100495104</v>
      </c>
      <c r="F755" s="20">
        <v>20206</v>
      </c>
      <c r="G755" s="20">
        <v>125.74181099165</v>
      </c>
      <c r="H755" s="20">
        <v>2184477.9300000002</v>
      </c>
      <c r="J755" s="20">
        <f t="shared" si="47"/>
        <v>17372.725211863399</v>
      </c>
      <c r="K755" s="22" cm="1">
        <f t="array" ref="K755">IFERROR(EXP(LN(J755) - AVERAGE(IF(ISNUMBER(J:J), LN(J:J)))), "")</f>
        <v>0.350291527880288</v>
      </c>
      <c r="L755" s="22">
        <f t="shared" si="44"/>
        <v>-4.4961462655168205E-2</v>
      </c>
      <c r="M755" s="22" cm="1">
        <f t="array" ref="M755">IFERROR(EXP(
 (IF(C755&gt;0,LN(C755),"") - AVERAGE(IF($C$2:$C$1000&gt;0,LN($C$2:$C$1000),"")))*Assumptions!B$2 +
 (IF(F755&gt;0,LN(F755),"") - AVERAGE(IF($F$2:$F$1000&gt;0,LN($F$2:$F$1000),"")))*Assumptions!B$3 +
 (IF(E755&gt;0,LN(E755),"") - AVERAGE(IF($E$2:$E$1000&gt;0,LN($E$2:$E$1000),"")))*Assumptions!B$4
), "")</f>
        <v>0.25506004718073788</v>
      </c>
      <c r="N755" s="22">
        <f t="shared" si="45"/>
        <v>-3.3898598315615036E-2</v>
      </c>
      <c r="O755" s="22">
        <f t="shared" si="46"/>
        <v>1.1062864339553169E-2</v>
      </c>
    </row>
    <row r="756" spans="1:15" x14ac:dyDescent="0.35">
      <c r="A756" s="15" t="str">
        <v>Rideau St. Lawrence Distribution Inc.</v>
      </c>
      <c r="B756" s="17">
        <v>2017</v>
      </c>
      <c r="C756" s="19">
        <v>5893</v>
      </c>
      <c r="D756" s="19">
        <v>5864</v>
      </c>
      <c r="E756" s="19">
        <v>97482636</v>
      </c>
      <c r="F756" s="19">
        <v>23593</v>
      </c>
      <c r="G756" s="19">
        <v>122.64330844489</v>
      </c>
      <c r="H756" s="19">
        <v>2228631.7999999998</v>
      </c>
      <c r="J756" s="19">
        <f t="shared" si="47"/>
        <v>18171.654273347001</v>
      </c>
      <c r="K756" s="21" cm="1">
        <f t="array" ref="K756">IFERROR(EXP(LN(J756) - AVERAGE(IF(ISNUMBER(J:J), LN(J:J)))), "")</f>
        <v>0.36640057687531552</v>
      </c>
      <c r="L756" s="21">
        <f t="shared" si="44"/>
        <v>4.8370699822321228E-2</v>
      </c>
      <c r="M756" s="21" cm="1">
        <f t="array" ref="M756">IFERROR(EXP(
 (IF(C756&gt;0,LN(C756),"") - AVERAGE(IF($C$2:$C$1000&gt;0,LN($C$2:$C$1000),"")))*Assumptions!B$2 +
 (IF(F756&gt;0,LN(F756),"") - AVERAGE(IF($F$2:$F$1000&gt;0,LN($F$2:$F$1000),"")))*Assumptions!B$3 +
 (IF(E756&gt;0,LN(E756),"") - AVERAGE(IF($E$2:$E$1000&gt;0,LN($E$2:$E$1000),"")))*Assumptions!B$4
), "")</f>
        <v>0.26385444196313007</v>
      </c>
      <c r="N756" s="21">
        <f t="shared" si="45"/>
        <v>-1.2778912997269298E-2</v>
      </c>
      <c r="O756" s="21">
        <f t="shared" si="46"/>
        <v>-6.1149612819590526E-2</v>
      </c>
    </row>
    <row r="757" spans="1:15" x14ac:dyDescent="0.35">
      <c r="A757" s="16" t="str">
        <v>Rideau St. Lawrence Distribution Inc.</v>
      </c>
      <c r="B757" s="18">
        <v>2016</v>
      </c>
      <c r="C757" s="20">
        <v>5875</v>
      </c>
      <c r="D757" s="20">
        <v>5839</v>
      </c>
      <c r="E757" s="20">
        <v>100284685</v>
      </c>
      <c r="F757" s="20">
        <v>24788</v>
      </c>
      <c r="G757" s="20">
        <v>120.51972453913</v>
      </c>
      <c r="H757" s="20">
        <v>2086630.1</v>
      </c>
      <c r="J757" s="20">
        <f t="shared" si="47"/>
        <v>17313.598317448188</v>
      </c>
      <c r="K757" s="22" cm="1">
        <f t="array" ref="K757">IFERROR(EXP(LN(J757) - AVERAGE(IF(ISNUMBER(J:J), LN(J:J)))), "")</f>
        <v>0.34909933437403406</v>
      </c>
      <c r="L757" s="22">
        <f t="shared" si="44"/>
        <v>-1.8057212943801915E-2</v>
      </c>
      <c r="M757" s="22" cm="1">
        <f t="array" ref="M757">IFERROR(EXP(
 (IF(C757&gt;0,LN(C757),"") - AVERAGE(IF($C$2:$C$1000&gt;0,LN($C$2:$C$1000),"")))*Assumptions!B$2 +
 (IF(F757&gt;0,LN(F757),"") - AVERAGE(IF($F$2:$F$1000&gt;0,LN($F$2:$F$1000),"")))*Assumptions!B$3 +
 (IF(E757&gt;0,LN(E757),"") - AVERAGE(IF($E$2:$E$1000&gt;0,LN($E$2:$E$1000),"")))*Assumptions!B$4
), "")</f>
        <v>0.26724785078025182</v>
      </c>
      <c r="N757" s="22">
        <f t="shared" si="45"/>
        <v>-3.8800379799786677E-2</v>
      </c>
      <c r="O757" s="22">
        <f t="shared" si="46"/>
        <v>-2.0743166855984763E-2</v>
      </c>
    </row>
    <row r="758" spans="1:15" x14ac:dyDescent="0.35">
      <c r="A758" s="15" t="str">
        <v>Rideau St. Lawrence Distribution Inc.</v>
      </c>
      <c r="B758" s="17">
        <v>2015</v>
      </c>
      <c r="C758" s="19">
        <v>5860</v>
      </c>
      <c r="D758" s="19">
        <v>5823</v>
      </c>
      <c r="E758" s="19">
        <v>102509521</v>
      </c>
      <c r="F758" s="19">
        <v>28953</v>
      </c>
      <c r="G758" s="19">
        <v>119.16587247926</v>
      </c>
      <c r="H758" s="19">
        <v>2100783.91</v>
      </c>
      <c r="J758" s="19">
        <f t="shared" si="47"/>
        <v>17629.073377242523</v>
      </c>
      <c r="K758" s="21" cm="1">
        <f t="array" ref="K758">IFERROR(EXP(LN(J758) - AVERAGE(IF(ISNUMBER(J:J), LN(J:J)))), "")</f>
        <v>0.35546035369344525</v>
      </c>
      <c r="L758" s="21">
        <f t="shared" si="44"/>
        <v>6.6306229067496503E-2</v>
      </c>
      <c r="M758" s="21" cm="1">
        <f t="array" ref="M758">IFERROR(EXP(
 (IF(C758&gt;0,LN(C758),"") - AVERAGE(IF($C$2:$C$1000&gt;0,LN($C$2:$C$1000),"")))*Assumptions!B$2 +
 (IF(F758&gt;0,LN(F758),"") - AVERAGE(IF($F$2:$F$1000&gt;0,LN($F$2:$F$1000),"")))*Assumptions!B$3 +
 (IF(E758&gt;0,LN(E758),"") - AVERAGE(IF($E$2:$E$1000&gt;0,LN($E$2:$E$1000),"")))*Assumptions!B$4
), "")</f>
        <v>0.27782096284831603</v>
      </c>
      <c r="N758" s="21">
        <f t="shared" si="45"/>
        <v>5.4672666639295153E-2</v>
      </c>
      <c r="O758" s="21">
        <f t="shared" si="46"/>
        <v>-1.1633562428201349E-2</v>
      </c>
    </row>
    <row r="759" spans="1:15" x14ac:dyDescent="0.35">
      <c r="A759" s="16" t="str">
        <v>Rideau St. Lawrence Distribution Inc.</v>
      </c>
      <c r="B759" s="18">
        <v>2014</v>
      </c>
      <c r="C759" s="20">
        <v>5858</v>
      </c>
      <c r="D759" s="20">
        <v>5749</v>
      </c>
      <c r="E759" s="20">
        <v>105596435</v>
      </c>
      <c r="F759" s="20">
        <v>22997</v>
      </c>
      <c r="G759" s="20">
        <v>116.47142787945999</v>
      </c>
      <c r="H759" s="20">
        <v>1921553.39</v>
      </c>
      <c r="J759" s="20">
        <f t="shared" si="47"/>
        <v>16498.066736064033</v>
      </c>
      <c r="K759" s="22" cm="1">
        <f t="array" ref="K759">IFERROR(EXP(LN(J759) - AVERAGE(IF(ISNUMBER(J:J), LN(J:J)))), "")</f>
        <v>0.33265552373443397</v>
      </c>
      <c r="L759" s="22">
        <f t="shared" si="44"/>
        <v>2.8615441597182212E-2</v>
      </c>
      <c r="M759" s="22" cm="1">
        <f t="array" ref="M759">IFERROR(EXP(
 (IF(C759&gt;0,LN(C759),"") - AVERAGE(IF($C$2:$C$1000&gt;0,LN($C$2:$C$1000),"")))*Assumptions!B$2 +
 (IF(F759&gt;0,LN(F759),"") - AVERAGE(IF($F$2:$F$1000&gt;0,LN($F$2:$F$1000),"")))*Assumptions!B$3 +
 (IF(E759&gt;0,LN(E759),"") - AVERAGE(IF($E$2:$E$1000&gt;0,LN($E$2:$E$1000),"")))*Assumptions!B$4
), "")</f>
        <v>0.26303950264003872</v>
      </c>
      <c r="N759" s="22">
        <f t="shared" si="45"/>
        <v>-0.12543622477193073</v>
      </c>
      <c r="O759" s="22">
        <f t="shared" si="46"/>
        <v>-0.15405166636911294</v>
      </c>
    </row>
    <row r="760" spans="1:15" x14ac:dyDescent="0.35">
      <c r="A760" s="15" t="str">
        <v>Rideau St. Lawrence Distribution Inc.</v>
      </c>
      <c r="B760" s="17">
        <v>2013</v>
      </c>
      <c r="C760" s="19">
        <v>5859</v>
      </c>
      <c r="D760" s="19">
        <v>5738</v>
      </c>
      <c r="E760" s="19">
        <v>105105530</v>
      </c>
      <c r="F760" s="19">
        <v>38183</v>
      </c>
      <c r="G760" s="19">
        <v>114.14302068534001</v>
      </c>
      <c r="H760" s="19">
        <v>1830016.01</v>
      </c>
      <c r="J760" s="19">
        <f t="shared" si="47"/>
        <v>16032.657967278054</v>
      </c>
      <c r="K760" s="21" cm="1">
        <f t="array" ref="K760">IFERROR(EXP(LN(J760) - AVERAGE(IF(ISNUMBER(J:J), LN(J:J)))), "")</f>
        <v>0.32327134556326281</v>
      </c>
      <c r="L760" s="21" t="str">
        <f t="shared" si="44"/>
        <v/>
      </c>
      <c r="M760" s="21" cm="1">
        <f t="array" ref="M760">IFERROR(EXP(
 (IF(C760&gt;0,LN(C760),"") - AVERAGE(IF($C$2:$C$1000&gt;0,LN($C$2:$C$1000),"")))*Assumptions!B$2 +
 (IF(F760&gt;0,LN(F760),"") - AVERAGE(IF($F$2:$F$1000&gt;0,LN($F$2:$F$1000),"")))*Assumptions!B$3 +
 (IF(E760&gt;0,LN(E760),"") - AVERAGE(IF($E$2:$E$1000&gt;0,LN($E$2:$E$1000),"")))*Assumptions!B$4
), "")</f>
        <v>0.29819285625499831</v>
      </c>
      <c r="N760" s="21" t="str">
        <f t="shared" si="45"/>
        <v/>
      </c>
      <c r="O760" s="21" t="str">
        <f t="shared" si="46"/>
        <v/>
      </c>
    </row>
    <row r="761" spans="1:15" x14ac:dyDescent="0.35">
      <c r="A761" s="16" t="str">
        <v>Sioux Lookout Hydro Inc.</v>
      </c>
      <c r="B761" s="18">
        <v>2023</v>
      </c>
      <c r="C761" s="20">
        <v>2946</v>
      </c>
      <c r="D761" s="20">
        <v>2767</v>
      </c>
      <c r="E761" s="20">
        <v>79693745.219999999</v>
      </c>
      <c r="F761" s="20">
        <v>21249</v>
      </c>
      <c r="G761" s="20">
        <v>150.87480525090999</v>
      </c>
      <c r="H761" s="20">
        <v>1564855.28</v>
      </c>
      <c r="J761" s="20">
        <f t="shared" si="47"/>
        <v>10371.879369770135</v>
      </c>
      <c r="K761" s="22" cm="1">
        <f t="array" ref="K761">IFERROR(EXP(LN(J761) - AVERAGE(IF(ISNUMBER(J:J), LN(J:J)))), "")</f>
        <v>0.20913134969439404</v>
      </c>
      <c r="L761" s="22">
        <f t="shared" si="44"/>
        <v>3.937786138539856E-2</v>
      </c>
      <c r="M761" s="22" cm="1">
        <f t="array" ref="M761">IFERROR(EXP(
 (IF(C761&gt;0,LN(C761),"") - AVERAGE(IF($C$2:$C$1000&gt;0,LN($C$2:$C$1000),"")))*Assumptions!B$2 +
 (IF(F761&gt;0,LN(F761),"") - AVERAGE(IF($F$2:$F$1000&gt;0,LN($F$2:$F$1000),"")))*Assumptions!B$3 +
 (IF(E761&gt;0,LN(E761),"") - AVERAGE(IF($E$2:$E$1000&gt;0,LN($E$2:$E$1000),"")))*Assumptions!B$4
), "")</f>
        <v>0.15954684131126648</v>
      </c>
      <c r="N761" s="22">
        <f t="shared" si="45"/>
        <v>1.4408969655548054E-2</v>
      </c>
      <c r="O761" s="22">
        <f t="shared" si="46"/>
        <v>-2.4968891729850506E-2</v>
      </c>
    </row>
    <row r="762" spans="1:15" x14ac:dyDescent="0.35">
      <c r="A762" s="15" t="str">
        <v>Sioux Lookout Hydro Inc.</v>
      </c>
      <c r="B762" s="17">
        <v>2022</v>
      </c>
      <c r="C762" s="19">
        <v>2915</v>
      </c>
      <c r="D762" s="19">
        <v>2755</v>
      </c>
      <c r="E762" s="19">
        <v>83438445.930000007</v>
      </c>
      <c r="F762" s="19">
        <v>20283</v>
      </c>
      <c r="G762" s="19">
        <v>145.57602335742001</v>
      </c>
      <c r="H762" s="19">
        <v>1451595.86</v>
      </c>
      <c r="J762" s="19">
        <f t="shared" si="47"/>
        <v>9971.3938224292906</v>
      </c>
      <c r="K762" s="21" cm="1">
        <f t="array" ref="K762">IFERROR(EXP(LN(J762) - AVERAGE(IF(ISNUMBER(J:J), LN(J:J)))), "")</f>
        <v>0.20105623812950252</v>
      </c>
      <c r="L762" s="21">
        <f t="shared" si="44"/>
        <v>-4.8532417337336042E-2</v>
      </c>
      <c r="M762" s="21" cm="1">
        <f t="array" ref="M762">IFERROR(EXP(
 (IF(C762&gt;0,LN(C762),"") - AVERAGE(IF($C$2:$C$1000&gt;0,LN($C$2:$C$1000),"")))*Assumptions!B$2 +
 (IF(F762&gt;0,LN(F762),"") - AVERAGE(IF($F$2:$F$1000&gt;0,LN($F$2:$F$1000),"")))*Assumptions!B$3 +
 (IF(E762&gt;0,LN(E762),"") - AVERAGE(IF($E$2:$E$1000&gt;0,LN($E$2:$E$1000),"")))*Assumptions!B$4
), "")</f>
        <v>0.15726441888319978</v>
      </c>
      <c r="N762" s="21">
        <f t="shared" si="45"/>
        <v>7.4679459779503077E-4</v>
      </c>
      <c r="O762" s="21">
        <f t="shared" si="46"/>
        <v>4.9279211935131073E-2</v>
      </c>
    </row>
    <row r="763" spans="1:15" x14ac:dyDescent="0.35">
      <c r="A763" s="16" t="str">
        <v>Sioux Lookout Hydro Inc.</v>
      </c>
      <c r="B763" s="18">
        <v>2021</v>
      </c>
      <c r="C763" s="20">
        <v>2904</v>
      </c>
      <c r="D763" s="20">
        <v>2755</v>
      </c>
      <c r="E763" s="20">
        <v>78071244.599999994</v>
      </c>
      <c r="F763" s="20">
        <v>20926</v>
      </c>
      <c r="G763" s="20">
        <v>140.02263565526999</v>
      </c>
      <c r="H763" s="20">
        <v>1465654.07</v>
      </c>
      <c r="J763" s="20">
        <f t="shared" si="47"/>
        <v>10467.265261370887</v>
      </c>
      <c r="K763" s="22" cm="1">
        <f t="array" ref="K763">IFERROR(EXP(LN(J763) - AVERAGE(IF(ISNUMBER(J:J), LN(J:J)))), "")</f>
        <v>0.21105464435885074</v>
      </c>
      <c r="L763" s="22">
        <f t="shared" si="44"/>
        <v>-5.3264569436334952E-2</v>
      </c>
      <c r="M763" s="22" cm="1">
        <f t="array" ref="M763">IFERROR(EXP(
 (IF(C763&gt;0,LN(C763),"") - AVERAGE(IF($C$2:$C$1000&gt;0,LN($C$2:$C$1000),"")))*Assumptions!B$2 +
 (IF(F763&gt;0,LN(F763),"") - AVERAGE(IF($F$2:$F$1000&gt;0,LN($F$2:$F$1000),"")))*Assumptions!B$3 +
 (IF(E763&gt;0,LN(E763),"") - AVERAGE(IF($E$2:$E$1000&gt;0,LN($E$2:$E$1000),"")))*Assumptions!B$4
), "")</f>
        <v>0.15714701850719193</v>
      </c>
      <c r="N763" s="22">
        <f t="shared" si="45"/>
        <v>3.1364458157229658E-2</v>
      </c>
      <c r="O763" s="22">
        <f t="shared" si="46"/>
        <v>8.462902759356461E-2</v>
      </c>
    </row>
    <row r="764" spans="1:15" x14ac:dyDescent="0.35">
      <c r="A764" s="15" t="str">
        <v>Sioux Lookout Hydro Inc.</v>
      </c>
      <c r="B764" s="17">
        <v>2020</v>
      </c>
      <c r="C764" s="19">
        <v>2841</v>
      </c>
      <c r="D764" s="19">
        <v>2754</v>
      </c>
      <c r="E764" s="19">
        <v>78389530.969999999</v>
      </c>
      <c r="F764" s="19">
        <v>19523</v>
      </c>
      <c r="G764" s="19">
        <v>135.42612859641</v>
      </c>
      <c r="H764" s="19">
        <v>1495092.98</v>
      </c>
      <c r="J764" s="19">
        <f t="shared" si="47"/>
        <v>11039.915232721445</v>
      </c>
      <c r="K764" s="21" cm="1">
        <f t="array" ref="K764">IFERROR(EXP(LN(J764) - AVERAGE(IF(ISNUMBER(J:J), LN(J:J)))), "")</f>
        <v>0.22260115942535336</v>
      </c>
      <c r="L764" s="21">
        <f t="shared" si="44"/>
        <v>-8.8023202774602183E-2</v>
      </c>
      <c r="M764" s="21" cm="1">
        <f t="array" ref="M764">IFERROR(EXP(
 (IF(C764&gt;0,LN(C764),"") - AVERAGE(IF($C$2:$C$1000&gt;0,LN($C$2:$C$1000),"")))*Assumptions!B$2 +
 (IF(F764&gt;0,LN(F764),"") - AVERAGE(IF($F$2:$F$1000&gt;0,LN($F$2:$F$1000),"")))*Assumptions!B$3 +
 (IF(E764&gt;0,LN(E764),"") - AVERAGE(IF($E$2:$E$1000&gt;0,LN($E$2:$E$1000),"")))*Assumptions!B$4
), "")</f>
        <v>0.15229468066991497</v>
      </c>
      <c r="N764" s="21">
        <f t="shared" si="45"/>
        <v>-3.0600737336510031E-2</v>
      </c>
      <c r="O764" s="21">
        <f t="shared" si="46"/>
        <v>5.7422465438092152E-2</v>
      </c>
    </row>
    <row r="765" spans="1:15" x14ac:dyDescent="0.35">
      <c r="A765" s="16" t="str">
        <v>Sioux Lookout Hydro Inc.</v>
      </c>
      <c r="B765" s="18">
        <v>2019</v>
      </c>
      <c r="C765" s="20">
        <v>2848</v>
      </c>
      <c r="D765" s="20">
        <v>2727</v>
      </c>
      <c r="E765" s="20">
        <v>80385021.510000005</v>
      </c>
      <c r="F765" s="20">
        <v>21743</v>
      </c>
      <c r="G765" s="20">
        <v>128.25627624188999</v>
      </c>
      <c r="H765" s="20">
        <v>1546223.81</v>
      </c>
      <c r="J765" s="20">
        <f t="shared" si="47"/>
        <v>12055.73602561046</v>
      </c>
      <c r="K765" s="22" cm="1">
        <f t="array" ref="K765">IFERROR(EXP(LN(J765) - AVERAGE(IF(ISNUMBER(J:J), LN(J:J)))), "")</f>
        <v>0.24308346218753987</v>
      </c>
      <c r="L765" s="22">
        <f t="shared" si="44"/>
        <v>3.6434778229333276E-2</v>
      </c>
      <c r="M765" s="22" cm="1">
        <f t="array" ref="M765">IFERROR(EXP(
 (IF(C765&gt;0,LN(C765),"") - AVERAGE(IF($C$2:$C$1000&gt;0,LN($C$2:$C$1000),"")))*Assumptions!B$2 +
 (IF(F765&gt;0,LN(F765),"") - AVERAGE(IF($F$2:$F$1000&gt;0,LN($F$2:$F$1000),"")))*Assumptions!B$3 +
 (IF(E765&gt;0,LN(E765),"") - AVERAGE(IF($E$2:$E$1000&gt;0,LN($E$2:$E$1000),"")))*Assumptions!B$4
), "")</f>
        <v>0.15702704787511004</v>
      </c>
      <c r="N765" s="22">
        <f t="shared" si="45"/>
        <v>3.6713310754124651E-2</v>
      </c>
      <c r="O765" s="22">
        <f t="shared" si="46"/>
        <v>2.7853252479137502E-4</v>
      </c>
    </row>
    <row r="766" spans="1:15" x14ac:dyDescent="0.35">
      <c r="A766" s="15" t="str">
        <v>Sioux Lookout Hydro Inc.</v>
      </c>
      <c r="B766" s="17">
        <v>2018</v>
      </c>
      <c r="C766" s="19">
        <v>2839</v>
      </c>
      <c r="D766" s="19">
        <v>2734</v>
      </c>
      <c r="E766" s="19">
        <v>78418164.890000001</v>
      </c>
      <c r="F766" s="19">
        <v>19081</v>
      </c>
      <c r="G766" s="19">
        <v>125.10444237512</v>
      </c>
      <c r="H766" s="19">
        <v>1454263.28</v>
      </c>
      <c r="J766" s="19">
        <f t="shared" si="47"/>
        <v>11624.39360577986</v>
      </c>
      <c r="K766" s="21" cm="1">
        <f t="array" ref="K766">IFERROR(EXP(LN(J766) - AVERAGE(IF(ISNUMBER(J:J), LN(J:J)))), "")</f>
        <v>0.23438617414324059</v>
      </c>
      <c r="L766" s="21">
        <f t="shared" si="44"/>
        <v>-9.5128719018957142E-2</v>
      </c>
      <c r="M766" s="21" cm="1">
        <f t="array" ref="M766">IFERROR(EXP(
 (IF(C766&gt;0,LN(C766),"") - AVERAGE(IF($C$2:$C$1000&gt;0,LN($C$2:$C$1000),"")))*Assumptions!B$2 +
 (IF(F766&gt;0,LN(F766),"") - AVERAGE(IF($F$2:$F$1000&gt;0,LN($F$2:$F$1000),"")))*Assumptions!B$3 +
 (IF(E766&gt;0,LN(E766),"") - AVERAGE(IF($E$2:$E$1000&gt;0,LN($E$2:$E$1000),"")))*Assumptions!B$4
), "")</f>
        <v>0.15136660760026938</v>
      </c>
      <c r="N766" s="21">
        <f t="shared" si="45"/>
        <v>5.5363389315377098E-3</v>
      </c>
      <c r="O766" s="21">
        <f t="shared" si="46"/>
        <v>0.10066505795049485</v>
      </c>
    </row>
    <row r="767" spans="1:15" x14ac:dyDescent="0.35">
      <c r="A767" s="15" t="str">
        <v>Sioux Lookout Hydro Inc.</v>
      </c>
      <c r="B767" s="17">
        <v>2017</v>
      </c>
      <c r="C767" s="19">
        <v>2842</v>
      </c>
      <c r="D767" s="19">
        <v>2754</v>
      </c>
      <c r="E767" s="19">
        <v>73870972.099999994</v>
      </c>
      <c r="F767" s="19">
        <v>19015</v>
      </c>
      <c r="G767" s="19">
        <v>122.02164572814</v>
      </c>
      <c r="H767" s="19">
        <v>1559987.3</v>
      </c>
      <c r="J767" s="19">
        <f t="shared" si="47"/>
        <v>12784.5128681152</v>
      </c>
      <c r="K767" s="21" cm="1">
        <f t="array" ref="K767">IFERROR(EXP(LN(J767) - AVERAGE(IF(ISNUMBER(J:J), LN(J:J)))), "")</f>
        <v>0.25777801071297413</v>
      </c>
      <c r="L767" s="21">
        <f t="shared" si="44"/>
        <v>1.4770228894878557E-2</v>
      </c>
      <c r="M767" s="21" cm="1">
        <f t="array" ref="M767">IFERROR(EXP(
 (IF(C767&gt;0,LN(C767),"") - AVERAGE(IF($C$2:$C$1000&gt;0,LN($C$2:$C$1000),"")))*Assumptions!B$2 +
 (IF(F767&gt;0,LN(F767),"") - AVERAGE(IF($F$2:$F$1000&gt;0,LN($F$2:$F$1000),"")))*Assumptions!B$3 +
 (IF(E767&gt;0,LN(E767),"") - AVERAGE(IF($E$2:$E$1000&gt;0,LN($E$2:$E$1000),"")))*Assumptions!B$4
), "")</f>
        <v>0.15053090625521556</v>
      </c>
      <c r="N767" s="21">
        <f t="shared" si="45"/>
        <v>3.0458744426591577E-2</v>
      </c>
      <c r="O767" s="21">
        <f t="shared" si="46"/>
        <v>1.5688515531713021E-2</v>
      </c>
    </row>
    <row r="768" spans="1:15" x14ac:dyDescent="0.35">
      <c r="A768" s="16" t="str">
        <v>Sioux Lookout Hydro Inc.</v>
      </c>
      <c r="B768" s="18">
        <v>2016</v>
      </c>
      <c r="C768" s="20">
        <v>2790</v>
      </c>
      <c r="D768" s="20">
        <v>2734</v>
      </c>
      <c r="E768" s="20">
        <v>70913683.370000005</v>
      </c>
      <c r="F768" s="20">
        <v>17931</v>
      </c>
      <c r="G768" s="20">
        <v>119.90882598845999</v>
      </c>
      <c r="H768" s="20">
        <v>1510499.92</v>
      </c>
      <c r="J768" s="20">
        <f t="shared" si="47"/>
        <v>12597.070378667289</v>
      </c>
      <c r="K768" s="22" cm="1">
        <f t="array" ref="K768">IFERROR(EXP(LN(J768) - AVERAGE(IF(ISNUMBER(J:J), LN(J:J)))), "")</f>
        <v>0.25399855094384377</v>
      </c>
      <c r="L768" s="22">
        <f t="shared" si="44"/>
        <v>6.5162004287337538E-2</v>
      </c>
      <c r="M768" s="22" cm="1">
        <f t="array" ref="M768">IFERROR(EXP(
 (IF(C768&gt;0,LN(C768),"") - AVERAGE(IF($C$2:$C$1000&gt;0,LN($C$2:$C$1000),"")))*Assumptions!B$2 +
 (IF(F768&gt;0,LN(F768),"") - AVERAGE(IF($F$2:$F$1000&gt;0,LN($F$2:$F$1000),"")))*Assumptions!B$3 +
 (IF(E768&gt;0,LN(E768),"") - AVERAGE(IF($E$2:$E$1000&gt;0,LN($E$2:$E$1000),"")))*Assumptions!B$4
), "")</f>
        <v>0.14601504668099599</v>
      </c>
      <c r="N768" s="22">
        <f t="shared" si="45"/>
        <v>-4.8514619850567486E-2</v>
      </c>
      <c r="O768" s="22">
        <f t="shared" si="46"/>
        <v>-0.11367662413790502</v>
      </c>
    </row>
    <row r="769" spans="1:15" x14ac:dyDescent="0.35">
      <c r="A769" s="15" t="str">
        <v>Sioux Lookout Hydro Inc.</v>
      </c>
      <c r="B769" s="17">
        <v>2015</v>
      </c>
      <c r="C769" s="19">
        <v>2780</v>
      </c>
      <c r="D769" s="19">
        <v>2760</v>
      </c>
      <c r="E769" s="19">
        <v>79023519.439999998</v>
      </c>
      <c r="F769" s="19">
        <v>21167</v>
      </c>
      <c r="G769" s="19">
        <v>118.56183642569999</v>
      </c>
      <c r="H769" s="19">
        <v>1399313.34</v>
      </c>
      <c r="J769" s="19">
        <f t="shared" si="47"/>
        <v>11802.392592635979</v>
      </c>
      <c r="K769" s="21" cm="1">
        <f t="array" ref="K769">IFERROR(EXP(LN(J769) - AVERAGE(IF(ISNUMBER(J:J), LN(J:J)))), "")</f>
        <v>0.23797522170524271</v>
      </c>
      <c r="L769" s="21">
        <f t="shared" si="44"/>
        <v>-0.12478489356789524</v>
      </c>
      <c r="M769" s="21" cm="1">
        <f t="array" ref="M769">IFERROR(EXP(
 (IF(C769&gt;0,LN(C769),"") - AVERAGE(IF($C$2:$C$1000&gt;0,LN($C$2:$C$1000),"")))*Assumptions!B$2 +
 (IF(F769&gt;0,LN(F769),"") - AVERAGE(IF($F$2:$F$1000&gt;0,LN($F$2:$F$1000),"")))*Assumptions!B$3 +
 (IF(E769&gt;0,LN(E769),"") - AVERAGE(IF($E$2:$E$1000&gt;0,LN($E$2:$E$1000),"")))*Assumptions!B$4
), "")</f>
        <v>0.15327355953732633</v>
      </c>
      <c r="N769" s="21">
        <f t="shared" si="45"/>
        <v>-2.7200386693773115E-3</v>
      </c>
      <c r="O769" s="21">
        <f t="shared" si="46"/>
        <v>0.12206485489851793</v>
      </c>
    </row>
    <row r="770" spans="1:15" x14ac:dyDescent="0.35">
      <c r="A770" s="16" t="str">
        <v>Sioux Lookout Hydro Inc.</v>
      </c>
      <c r="B770" s="18">
        <v>2014</v>
      </c>
      <c r="C770" s="20">
        <v>2779</v>
      </c>
      <c r="D770" s="20">
        <v>2749</v>
      </c>
      <c r="E770" s="20">
        <v>85041313.159999996</v>
      </c>
      <c r="F770" s="20">
        <v>20858</v>
      </c>
      <c r="G770" s="20">
        <v>115.88104960936001</v>
      </c>
      <c r="H770" s="20">
        <v>1549443.94</v>
      </c>
      <c r="J770" s="20">
        <f t="shared" si="47"/>
        <v>13370.986414286392</v>
      </c>
      <c r="K770" s="22" cm="1">
        <f t="array" ref="K770">IFERROR(EXP(LN(J770) - AVERAGE(IF(ISNUMBER(J:J), LN(J:J)))), "")</f>
        <v>0.26960325471150265</v>
      </c>
      <c r="L770" s="22">
        <f t="shared" ref="L770:L833" si="48">IFERROR(IF(A771=A770, LN(K770) - LN(K771), NA()), "")</f>
        <v>9.2767270063717433E-2</v>
      </c>
      <c r="M770" s="22" cm="1">
        <f t="array" ref="M770">IFERROR(EXP(
 (IF(C770&gt;0,LN(C770),"") - AVERAGE(IF($C$2:$C$1000&gt;0,LN($C$2:$C$1000),"")))*Assumptions!B$2 +
 (IF(F770&gt;0,LN(F770),"") - AVERAGE(IF($F$2:$F$1000&gt;0,LN($F$2:$F$1000),"")))*Assumptions!B$3 +
 (IF(E770&gt;0,LN(E770),"") - AVERAGE(IF($E$2:$E$1000&gt;0,LN($E$2:$E$1000),"")))*Assumptions!B$4
), "")</f>
        <v>0.15369103706637618</v>
      </c>
      <c r="N770" s="22">
        <f t="shared" ref="N770:N833" si="49">IFERROR(IF(A771=A770, LN(M770) - LN(M771), ""), "")</f>
        <v>7.8140179904300222E-3</v>
      </c>
      <c r="O770" s="22">
        <f t="shared" ref="O770:O833" si="50">IFERROR(N770-L770, "")</f>
        <v>-8.4953252073287411E-2</v>
      </c>
    </row>
    <row r="771" spans="1:15" x14ac:dyDescent="0.35">
      <c r="A771" s="15" t="str">
        <v>Sioux Lookout Hydro Inc.</v>
      </c>
      <c r="B771" s="17">
        <v>2013</v>
      </c>
      <c r="C771" s="19">
        <v>2767</v>
      </c>
      <c r="D771" s="19">
        <v>2735</v>
      </c>
      <c r="E771" s="19">
        <v>82667661</v>
      </c>
      <c r="F771" s="19">
        <v>20657</v>
      </c>
      <c r="G771" s="19">
        <v>113.56444480348</v>
      </c>
      <c r="H771" s="19">
        <v>1383940.81</v>
      </c>
      <c r="J771" s="19">
        <f t="shared" ref="J771:J834" si="51">IFERROR(IF(H771/G771 = 0, "", H771/G771), "")</f>
        <v>12186.391721413069</v>
      </c>
      <c r="K771" s="21" cm="1">
        <f t="array" ref="K771">IFERROR(EXP(LN(J771) - AVERAGE(IF(ISNUMBER(J:J), LN(J:J)))), "")</f>
        <v>0.24571791261203085</v>
      </c>
      <c r="L771" s="21" t="str">
        <f t="shared" si="48"/>
        <v/>
      </c>
      <c r="M771" s="21" cm="1">
        <f t="array" ref="M771">IFERROR(EXP(
 (IF(C771&gt;0,LN(C771),"") - AVERAGE(IF($C$2:$C$1000&gt;0,LN($C$2:$C$1000),"")))*Assumptions!B$2 +
 (IF(F771&gt;0,LN(F771),"") - AVERAGE(IF($F$2:$F$1000&gt;0,LN($F$2:$F$1000),"")))*Assumptions!B$3 +
 (IF(E771&gt;0,LN(E771),"") - AVERAGE(IF($E$2:$E$1000&gt;0,LN($E$2:$E$1000),"")))*Assumptions!B$4
), "")</f>
        <v>0.15249477244129753</v>
      </c>
      <c r="N771" s="21" t="str">
        <f t="shared" si="49"/>
        <v/>
      </c>
      <c r="O771" s="21" t="str">
        <f t="shared" si="50"/>
        <v/>
      </c>
    </row>
    <row r="772" spans="1:15" x14ac:dyDescent="0.35">
      <c r="A772" s="16" t="str">
        <v>St. Thomas Energy Inc.</v>
      </c>
      <c r="B772" s="18">
        <v>2023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0</v>
      </c>
      <c r="J772" s="20" t="str">
        <f t="shared" si="51"/>
        <v/>
      </c>
      <c r="K772" s="22" t="str" cm="1">
        <f t="array" ref="K772">IFERROR(EXP(LN(J772) - AVERAGE(IF(ISNUMBER(J:J), LN(J:J)))), "")</f>
        <v/>
      </c>
      <c r="L772" s="22" t="str">
        <f t="shared" si="48"/>
        <v/>
      </c>
      <c r="M772" s="22" t="str" cm="1">
        <f t="array" ref="M772">IFERROR(EXP(
 (IF(C772&gt;0,LN(C772),"") - AVERAGE(IF($C$2:$C$1000&gt;0,LN($C$2:$C$1000),"")))*Assumptions!B$2 +
 (IF(F772&gt;0,LN(F772),"") - AVERAGE(IF($F$2:$F$1000&gt;0,LN($F$2:$F$1000),"")))*Assumptions!B$3 +
 (IF(E772&gt;0,LN(E772),"") - AVERAGE(IF($E$2:$E$1000&gt;0,LN($E$2:$E$1000),"")))*Assumptions!B$4
), "")</f>
        <v/>
      </c>
      <c r="N772" s="22" t="str">
        <f t="shared" si="49"/>
        <v/>
      </c>
      <c r="O772" s="22" t="str">
        <f t="shared" si="50"/>
        <v/>
      </c>
    </row>
    <row r="773" spans="1:15" x14ac:dyDescent="0.35">
      <c r="A773" s="15" t="str">
        <v>St. Thomas Energy Inc.</v>
      </c>
      <c r="B773" s="17">
        <v>2022</v>
      </c>
      <c r="C773" s="19">
        <v>0</v>
      </c>
      <c r="D773" s="19">
        <v>0</v>
      </c>
      <c r="E773" s="19">
        <v>0</v>
      </c>
      <c r="F773" s="19">
        <v>0</v>
      </c>
      <c r="G773" s="19">
        <v>0</v>
      </c>
      <c r="H773" s="19">
        <v>0</v>
      </c>
      <c r="J773" s="19" t="str">
        <f t="shared" si="51"/>
        <v/>
      </c>
      <c r="K773" s="21" t="str" cm="1">
        <f t="array" ref="K773">IFERROR(EXP(LN(J773) - AVERAGE(IF(ISNUMBER(J:J), LN(J:J)))), "")</f>
        <v/>
      </c>
      <c r="L773" s="21" t="str">
        <f t="shared" si="48"/>
        <v/>
      </c>
      <c r="M773" s="21" t="str" cm="1">
        <f t="array" ref="M773">IFERROR(EXP(
 (IF(C773&gt;0,LN(C773),"") - AVERAGE(IF($C$2:$C$1000&gt;0,LN($C$2:$C$1000),"")))*Assumptions!B$2 +
 (IF(F773&gt;0,LN(F773),"") - AVERAGE(IF($F$2:$F$1000&gt;0,LN($F$2:$F$1000),"")))*Assumptions!B$3 +
 (IF(E773&gt;0,LN(E773),"") - AVERAGE(IF($E$2:$E$1000&gt;0,LN($E$2:$E$1000),"")))*Assumptions!B$4
), "")</f>
        <v/>
      </c>
      <c r="N773" s="21" t="str">
        <f t="shared" si="49"/>
        <v/>
      </c>
      <c r="O773" s="21" t="str">
        <f t="shared" si="50"/>
        <v/>
      </c>
    </row>
    <row r="774" spans="1:15" x14ac:dyDescent="0.35">
      <c r="A774" s="16" t="str">
        <v>St. Thomas Energy Inc.</v>
      </c>
      <c r="B774" s="18">
        <v>2021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J774" s="20" t="str">
        <f t="shared" si="51"/>
        <v/>
      </c>
      <c r="K774" s="22" t="str" cm="1">
        <f t="array" ref="K774">IFERROR(EXP(LN(J774) - AVERAGE(IF(ISNUMBER(J:J), LN(J:J)))), "")</f>
        <v/>
      </c>
      <c r="L774" s="22" t="str">
        <f t="shared" si="48"/>
        <v/>
      </c>
      <c r="M774" s="22" t="str" cm="1">
        <f t="array" ref="M774">IFERROR(EXP(
 (IF(C774&gt;0,LN(C774),"") - AVERAGE(IF($C$2:$C$1000&gt;0,LN($C$2:$C$1000),"")))*Assumptions!B$2 +
 (IF(F774&gt;0,LN(F774),"") - AVERAGE(IF($F$2:$F$1000&gt;0,LN($F$2:$F$1000),"")))*Assumptions!B$3 +
 (IF(E774&gt;0,LN(E774),"") - AVERAGE(IF($E$2:$E$1000&gt;0,LN($E$2:$E$1000),"")))*Assumptions!B$4
), "")</f>
        <v/>
      </c>
      <c r="N774" s="22" t="str">
        <f t="shared" si="49"/>
        <v/>
      </c>
      <c r="O774" s="22" t="str">
        <f t="shared" si="50"/>
        <v/>
      </c>
    </row>
    <row r="775" spans="1:15" x14ac:dyDescent="0.35">
      <c r="A775" s="15" t="str">
        <v>St. Thomas Energy Inc.</v>
      </c>
      <c r="B775" s="17">
        <v>2020</v>
      </c>
      <c r="C775" s="19">
        <v>0</v>
      </c>
      <c r="D775" s="19">
        <v>16419</v>
      </c>
      <c r="E775" s="19">
        <v>0</v>
      </c>
      <c r="F775" s="19">
        <v>0</v>
      </c>
      <c r="G775" s="19">
        <v>0</v>
      </c>
      <c r="H775" s="19">
        <v>0</v>
      </c>
      <c r="J775" s="19" t="str">
        <f t="shared" si="51"/>
        <v/>
      </c>
      <c r="K775" s="21" t="str" cm="1">
        <f t="array" ref="K775">IFERROR(EXP(LN(J775) - AVERAGE(IF(ISNUMBER(J:J), LN(J:J)))), "")</f>
        <v/>
      </c>
      <c r="L775" s="21" t="str">
        <f t="shared" si="48"/>
        <v/>
      </c>
      <c r="M775" s="21" t="str" cm="1">
        <f t="array" ref="M775">IFERROR(EXP(
 (IF(C775&gt;0,LN(C775),"") - AVERAGE(IF($C$2:$C$1000&gt;0,LN($C$2:$C$1000),"")))*Assumptions!B$2 +
 (IF(F775&gt;0,LN(F775),"") - AVERAGE(IF($F$2:$F$1000&gt;0,LN($F$2:$F$1000),"")))*Assumptions!B$3 +
 (IF(E775&gt;0,LN(E775),"") - AVERAGE(IF($E$2:$E$1000&gt;0,LN($E$2:$E$1000),"")))*Assumptions!B$4
), "")</f>
        <v/>
      </c>
      <c r="N775" s="21" t="str">
        <f t="shared" si="49"/>
        <v/>
      </c>
      <c r="O775" s="21" t="str">
        <f t="shared" si="50"/>
        <v/>
      </c>
    </row>
    <row r="776" spans="1:15" x14ac:dyDescent="0.35">
      <c r="A776" s="16" t="str">
        <v>St. Thomas Energy Inc.</v>
      </c>
      <c r="B776" s="18">
        <v>2019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J776" s="20" t="str">
        <f t="shared" si="51"/>
        <v/>
      </c>
      <c r="K776" s="22" t="str" cm="1">
        <f t="array" ref="K776">IFERROR(EXP(LN(J776) - AVERAGE(IF(ISNUMBER(J:J), LN(J:J)))), "")</f>
        <v/>
      </c>
      <c r="L776" s="22" t="str">
        <f t="shared" si="48"/>
        <v/>
      </c>
      <c r="M776" s="22" t="str" cm="1">
        <f t="array" ref="M776">IFERROR(EXP(
 (IF(C776&gt;0,LN(C776),"") - AVERAGE(IF($C$2:$C$1000&gt;0,LN($C$2:$C$1000),"")))*Assumptions!B$2 +
 (IF(F776&gt;0,LN(F776),"") - AVERAGE(IF($F$2:$F$1000&gt;0,LN($F$2:$F$1000),"")))*Assumptions!B$3 +
 (IF(E776&gt;0,LN(E776),"") - AVERAGE(IF($E$2:$E$1000&gt;0,LN($E$2:$E$1000),"")))*Assumptions!B$4
), "")</f>
        <v/>
      </c>
      <c r="N776" s="22" t="str">
        <f t="shared" si="49"/>
        <v/>
      </c>
      <c r="O776" s="22" t="str">
        <f t="shared" si="50"/>
        <v/>
      </c>
    </row>
    <row r="777" spans="1:15" x14ac:dyDescent="0.35">
      <c r="A777" s="15" t="str">
        <v>St. Thomas Energy Inc.</v>
      </c>
      <c r="B777" s="17">
        <v>2018</v>
      </c>
      <c r="C777" s="19">
        <v>0</v>
      </c>
      <c r="D777" s="19">
        <v>16133</v>
      </c>
      <c r="E777" s="19">
        <v>0</v>
      </c>
      <c r="F777" s="19">
        <v>0</v>
      </c>
      <c r="G777" s="19">
        <v>130.19187476431</v>
      </c>
      <c r="H777" s="19">
        <v>0</v>
      </c>
      <c r="J777" s="19" t="str">
        <f t="shared" si="51"/>
        <v/>
      </c>
      <c r="K777" s="21" t="str" cm="1">
        <f t="array" ref="K777">IFERROR(EXP(LN(J777) - AVERAGE(IF(ISNUMBER(J:J), LN(J:J)))), "")</f>
        <v/>
      </c>
      <c r="L777" s="21" t="str">
        <f t="shared" si="48"/>
        <v/>
      </c>
      <c r="M777" s="21" t="str" cm="1">
        <f t="array" ref="M777">IFERROR(EXP(
 (IF(C777&gt;0,LN(C777),"") - AVERAGE(IF($C$2:$C$1000&gt;0,LN($C$2:$C$1000),"")))*Assumptions!B$2 +
 (IF(F777&gt;0,LN(F777),"") - AVERAGE(IF($F$2:$F$1000&gt;0,LN($F$2:$F$1000),"")))*Assumptions!B$3 +
 (IF(E777&gt;0,LN(E777),"") - AVERAGE(IF($E$2:$E$1000&gt;0,LN($E$2:$E$1000),"")))*Assumptions!B$4
), "")</f>
        <v/>
      </c>
      <c r="N777" s="21" t="str">
        <f t="shared" si="49"/>
        <v/>
      </c>
      <c r="O777" s="21" t="str">
        <f t="shared" si="50"/>
        <v/>
      </c>
    </row>
    <row r="778" spans="1:15" x14ac:dyDescent="0.35">
      <c r="A778" s="16" t="str">
        <v>St. Thomas Energy Inc.</v>
      </c>
      <c r="B778" s="18">
        <v>2017</v>
      </c>
      <c r="C778" s="20">
        <v>17519</v>
      </c>
      <c r="D778" s="20">
        <v>15919</v>
      </c>
      <c r="E778" s="20">
        <v>271438670.97000003</v>
      </c>
      <c r="F778" s="20">
        <v>54276</v>
      </c>
      <c r="G778" s="20">
        <v>126.98371470726001</v>
      </c>
      <c r="H778" s="20">
        <v>3841606.65</v>
      </c>
      <c r="J778" s="20">
        <f t="shared" si="51"/>
        <v>30252.750589760191</v>
      </c>
      <c r="K778" s="22" cm="1">
        <f t="array" ref="K778">IFERROR(EXP(LN(J778) - AVERAGE(IF(ISNUMBER(J:J), LN(J:J)))), "")</f>
        <v>0.60999538629850425</v>
      </c>
      <c r="L778" s="22">
        <f t="shared" si="48"/>
        <v>-0.11136911357042589</v>
      </c>
      <c r="M778" s="22" cm="1">
        <f t="array" ref="M778">IFERROR(EXP(
 (IF(C778&gt;0,LN(C778),"") - AVERAGE(IF($C$2:$C$1000&gt;0,LN($C$2:$C$1000),"")))*Assumptions!B$2 +
 (IF(F778&gt;0,LN(F778),"") - AVERAGE(IF($F$2:$F$1000&gt;0,LN($F$2:$F$1000),"")))*Assumptions!B$3 +
 (IF(E778&gt;0,LN(E778),"") - AVERAGE(IF($E$2:$E$1000&gt;0,LN($E$2:$E$1000),"")))*Assumptions!B$4
), "")</f>
        <v>0.73175275981600174</v>
      </c>
      <c r="N778" s="22">
        <f t="shared" si="49"/>
        <v>-1.2254521938548757E-2</v>
      </c>
      <c r="O778" s="22">
        <f t="shared" si="50"/>
        <v>9.9114591631877136E-2</v>
      </c>
    </row>
    <row r="779" spans="1:15" x14ac:dyDescent="0.35">
      <c r="A779" s="15" t="str">
        <v>St. Thomas Energy Inc.</v>
      </c>
      <c r="B779" s="17">
        <v>2016</v>
      </c>
      <c r="C779" s="19">
        <v>17246</v>
      </c>
      <c r="D779" s="19">
        <v>15597</v>
      </c>
      <c r="E779" s="19">
        <v>278242768.26999998</v>
      </c>
      <c r="F779" s="19">
        <v>58935</v>
      </c>
      <c r="G779" s="19">
        <v>124.7849761355</v>
      </c>
      <c r="H779" s="19">
        <v>4219822.26</v>
      </c>
      <c r="J779" s="19">
        <f t="shared" si="51"/>
        <v>33816.749345031967</v>
      </c>
      <c r="K779" s="21" cm="1">
        <f t="array" ref="K779">IFERROR(EXP(LN(J779) - AVERAGE(IF(ISNUMBER(J:J), LN(J:J)))), "")</f>
        <v>0.6818573742205305</v>
      </c>
      <c r="L779" s="21">
        <f t="shared" si="48"/>
        <v>9.5170751957049049E-2</v>
      </c>
      <c r="M779" s="21" cm="1">
        <f t="array" ref="M779">IFERROR(EXP(
 (IF(C779&gt;0,LN(C779),"") - AVERAGE(IF($C$2:$C$1000&gt;0,LN($C$2:$C$1000),"")))*Assumptions!B$2 +
 (IF(F779&gt;0,LN(F779),"") - AVERAGE(IF($F$2:$F$1000&gt;0,LN($F$2:$F$1000),"")))*Assumptions!B$3 +
 (IF(E779&gt;0,LN(E779),"") - AVERAGE(IF($E$2:$E$1000&gt;0,LN($E$2:$E$1000),"")))*Assumptions!B$4
), "")</f>
        <v>0.74077521006134539</v>
      </c>
      <c r="N779" s="21">
        <f t="shared" si="49"/>
        <v>1.7882690420195468E-2</v>
      </c>
      <c r="O779" s="21">
        <f t="shared" si="50"/>
        <v>-7.7288061536853581E-2</v>
      </c>
    </row>
    <row r="780" spans="1:15" x14ac:dyDescent="0.35">
      <c r="A780" s="16" t="str">
        <v>St. Thomas Energy Inc.</v>
      </c>
      <c r="B780" s="18">
        <v>2015</v>
      </c>
      <c r="C780" s="20">
        <v>17072</v>
      </c>
      <c r="D780" s="20">
        <v>15243</v>
      </c>
      <c r="E780" s="20">
        <v>267491474.80000001</v>
      </c>
      <c r="F780" s="20">
        <v>57151</v>
      </c>
      <c r="G780" s="20">
        <v>123.38321059357</v>
      </c>
      <c r="H780" s="20">
        <v>3793637.18</v>
      </c>
      <c r="J780" s="20">
        <f t="shared" si="51"/>
        <v>30746.786063919317</v>
      </c>
      <c r="K780" s="22" cm="1">
        <f t="array" ref="K780">IFERROR(EXP(LN(J780) - AVERAGE(IF(ISNUMBER(J:J), LN(J:J)))), "")</f>
        <v>0.61995677341306488</v>
      </c>
      <c r="L780" s="22">
        <f t="shared" si="48"/>
        <v>-5.3592186968410505E-2</v>
      </c>
      <c r="M780" s="22" cm="1">
        <f t="array" ref="M780">IFERROR(EXP(
 (IF(C780&gt;0,LN(C780),"") - AVERAGE(IF($C$2:$C$1000&gt;0,LN($C$2:$C$1000),"")))*Assumptions!B$2 +
 (IF(F780&gt;0,LN(F780),"") - AVERAGE(IF($F$2:$F$1000&gt;0,LN($F$2:$F$1000),"")))*Assumptions!B$3 +
 (IF(E780&gt;0,LN(E780),"") - AVERAGE(IF($E$2:$E$1000&gt;0,LN($E$2:$E$1000),"")))*Assumptions!B$4
), "")</f>
        <v>0.72764589988748296</v>
      </c>
      <c r="N780" s="22">
        <f t="shared" si="49"/>
        <v>1.9232107003637422E-2</v>
      </c>
      <c r="O780" s="22">
        <f t="shared" si="50"/>
        <v>7.2824293972047927E-2</v>
      </c>
    </row>
    <row r="781" spans="1:15" x14ac:dyDescent="0.35">
      <c r="A781" s="15" t="str">
        <v>St. Thomas Energy Inc.</v>
      </c>
      <c r="B781" s="17">
        <v>2014</v>
      </c>
      <c r="C781" s="19">
        <v>16918</v>
      </c>
      <c r="D781" s="19">
        <v>14931</v>
      </c>
      <c r="E781" s="19">
        <v>271550785.08999997</v>
      </c>
      <c r="F781" s="19">
        <v>53886</v>
      </c>
      <c r="G781" s="19">
        <v>120.59340829049999</v>
      </c>
      <c r="H781" s="19">
        <v>3911993.16</v>
      </c>
      <c r="J781" s="19">
        <f t="shared" si="51"/>
        <v>32439.527296353692</v>
      </c>
      <c r="K781" s="21" cm="1">
        <f t="array" ref="K781">IFERROR(EXP(LN(J781) - AVERAGE(IF(ISNUMBER(J:J), LN(J:J)))), "")</f>
        <v>0.65408802831891588</v>
      </c>
      <c r="L781" s="21">
        <f t="shared" si="48"/>
        <v>4.1306732423986858E-3</v>
      </c>
      <c r="M781" s="21" cm="1">
        <f t="array" ref="M781">IFERROR(EXP(
 (IF(C781&gt;0,LN(C781),"") - AVERAGE(IF($C$2:$C$1000&gt;0,LN($C$2:$C$1000),"")))*Assumptions!B$2 +
 (IF(F781&gt;0,LN(F781),"") - AVERAGE(IF($F$2:$F$1000&gt;0,LN($F$2:$F$1000),"")))*Assumptions!B$3 +
 (IF(E781&gt;0,LN(E781),"") - AVERAGE(IF($E$2:$E$1000&gt;0,LN($E$2:$E$1000),"")))*Assumptions!B$4
), "")</f>
        <v>0.7137854461604396</v>
      </c>
      <c r="N781" s="21">
        <f t="shared" si="49"/>
        <v>-2.3986623126417306E-2</v>
      </c>
      <c r="O781" s="21">
        <f t="shared" si="50"/>
        <v>-2.8117296368815992E-2</v>
      </c>
    </row>
    <row r="782" spans="1:15" x14ac:dyDescent="0.35">
      <c r="A782" s="15" t="str">
        <v>St. Thomas Energy Inc.</v>
      </c>
      <c r="B782" s="17">
        <v>2013</v>
      </c>
      <c r="C782" s="19">
        <v>16770</v>
      </c>
      <c r="D782" s="19">
        <v>14613</v>
      </c>
      <c r="E782" s="19">
        <v>274539555</v>
      </c>
      <c r="F782" s="19">
        <v>60526</v>
      </c>
      <c r="G782" s="19">
        <v>118.18259763471001</v>
      </c>
      <c r="H782" s="19">
        <v>3817984.14</v>
      </c>
      <c r="J782" s="19">
        <f t="shared" si="51"/>
        <v>32305.806577386189</v>
      </c>
      <c r="K782" s="21" cm="1">
        <f t="array" ref="K782">IFERROR(EXP(LN(J782) - AVERAGE(IF(ISNUMBER(J:J), LN(J:J)))), "")</f>
        <v>0.65139177690267824</v>
      </c>
      <c r="L782" s="21" t="str">
        <f t="shared" si="48"/>
        <v/>
      </c>
      <c r="M782" s="21" cm="1">
        <f t="array" ref="M782">IFERROR(EXP(
 (IF(C782&gt;0,LN(C782),"") - AVERAGE(IF($C$2:$C$1000&gt;0,LN($C$2:$C$1000),"")))*Assumptions!B$2 +
 (IF(F782&gt;0,LN(F782),"") - AVERAGE(IF($F$2:$F$1000&gt;0,LN($F$2:$F$1000),"")))*Assumptions!B$3 +
 (IF(E782&gt;0,LN(E782),"") - AVERAGE(IF($E$2:$E$1000&gt;0,LN($E$2:$E$1000),"")))*Assumptions!B$4
), "")</f>
        <v>0.73111374147186825</v>
      </c>
      <c r="N782" s="21" t="str">
        <f t="shared" si="49"/>
        <v/>
      </c>
      <c r="O782" s="21" t="str">
        <f t="shared" si="50"/>
        <v/>
      </c>
    </row>
    <row r="783" spans="1:15" x14ac:dyDescent="0.35">
      <c r="A783" s="16" t="str">
        <v>Thunder Bay Hydro Electricity Distribution Inc.</v>
      </c>
      <c r="B783" s="18">
        <v>2023</v>
      </c>
      <c r="C783" s="20">
        <v>57252</v>
      </c>
      <c r="D783" s="20">
        <v>55757</v>
      </c>
      <c r="E783" s="20">
        <v>935081541.07000005</v>
      </c>
      <c r="F783" s="20">
        <v>166084</v>
      </c>
      <c r="G783" s="20">
        <v>150.87480525090999</v>
      </c>
      <c r="H783" s="20">
        <v>19053313.75</v>
      </c>
      <c r="J783" s="20">
        <f t="shared" si="51"/>
        <v>126285.58968685119</v>
      </c>
      <c r="K783" s="22" cm="1">
        <f t="array" ref="K783">IFERROR(EXP(LN(J783) - AVERAGE(IF(ISNUMBER(J:J), LN(J:J)))), "")</f>
        <v>2.5463346493538093</v>
      </c>
      <c r="L783" s="22">
        <f t="shared" si="48"/>
        <v>-5.9480304866552203E-2</v>
      </c>
      <c r="M783" s="22" cm="1">
        <f t="array" ref="M783">IFERROR(EXP(
 (IF(C783&gt;0,LN(C783),"") - AVERAGE(IF($C$2:$C$1000&gt;0,LN($C$2:$C$1000),"")))*Assumptions!B$2 +
 (IF(F783&gt;0,LN(F783),"") - AVERAGE(IF($F$2:$F$1000&gt;0,LN($F$2:$F$1000),"")))*Assumptions!B$3 +
 (IF(E783&gt;0,LN(E783),"") - AVERAGE(IF($E$2:$E$1000&gt;0,LN($E$2:$E$1000),"")))*Assumptions!B$4
), "")</f>
        <v>2.3638677305594813</v>
      </c>
      <c r="N783" s="22">
        <f t="shared" si="49"/>
        <v>-9.0163732361719928E-3</v>
      </c>
      <c r="O783" s="22">
        <f t="shared" si="50"/>
        <v>5.046393163038021E-2</v>
      </c>
    </row>
    <row r="784" spans="1:15" x14ac:dyDescent="0.35">
      <c r="A784" s="15" t="str">
        <v>Thunder Bay Hydro Electricity Distribution Inc.</v>
      </c>
      <c r="B784" s="17">
        <v>2022</v>
      </c>
      <c r="C784" s="19">
        <v>57088</v>
      </c>
      <c r="D784" s="19">
        <v>55566</v>
      </c>
      <c r="E784" s="19">
        <v>963264477.01999998</v>
      </c>
      <c r="F784" s="19">
        <v>171697</v>
      </c>
      <c r="G784" s="19">
        <v>145.57602335742001</v>
      </c>
      <c r="H784" s="19">
        <v>19510824.23</v>
      </c>
      <c r="J784" s="19">
        <f t="shared" si="51"/>
        <v>134024.98419740997</v>
      </c>
      <c r="K784" s="21" cm="1">
        <f t="array" ref="K784">IFERROR(EXP(LN(J784) - AVERAGE(IF(ISNUMBER(J:J), LN(J:J)))), "")</f>
        <v>2.7023864083559364</v>
      </c>
      <c r="L784" s="21">
        <f t="shared" si="48"/>
        <v>0.15516117657283945</v>
      </c>
      <c r="M784" s="21" cm="1">
        <f t="array" ref="M784">IFERROR(EXP(
 (IF(C784&gt;0,LN(C784),"") - AVERAGE(IF($C$2:$C$1000&gt;0,LN($C$2:$C$1000),"")))*Assumptions!B$2 +
 (IF(F784&gt;0,LN(F784),"") - AVERAGE(IF($F$2:$F$1000&gt;0,LN($F$2:$F$1000),"")))*Assumptions!B$3 +
 (IF(E784&gt;0,LN(E784),"") - AVERAGE(IF($E$2:$E$1000&gt;0,LN($E$2:$E$1000),"")))*Assumptions!B$4
), "")</f>
        <v>2.3852776190289888</v>
      </c>
      <c r="N784" s="21">
        <f t="shared" si="49"/>
        <v>1.0526450520845443E-2</v>
      </c>
      <c r="O784" s="21">
        <f t="shared" si="50"/>
        <v>-0.14463472605199401</v>
      </c>
    </row>
    <row r="785" spans="1:15" x14ac:dyDescent="0.35">
      <c r="A785" s="16" t="str">
        <v>Thunder Bay Hydro Electricity Distribution Inc.</v>
      </c>
      <c r="B785" s="18">
        <v>2021</v>
      </c>
      <c r="C785" s="20">
        <v>56945</v>
      </c>
      <c r="D785" s="20">
        <v>55337</v>
      </c>
      <c r="E785" s="20">
        <v>935436781</v>
      </c>
      <c r="F785" s="20">
        <v>167439</v>
      </c>
      <c r="G785" s="20">
        <v>140.02263565526999</v>
      </c>
      <c r="H785" s="20">
        <v>16069352.220000001</v>
      </c>
      <c r="J785" s="20">
        <f t="shared" si="51"/>
        <v>114762.53210632379</v>
      </c>
      <c r="K785" s="22" cm="1">
        <f t="array" ref="K785">IFERROR(EXP(LN(J785) - AVERAGE(IF(ISNUMBER(J:J), LN(J:J)))), "")</f>
        <v>2.3139917442246176</v>
      </c>
      <c r="L785" s="22">
        <f t="shared" si="48"/>
        <v>-2.7825435546047106E-2</v>
      </c>
      <c r="M785" s="22" cm="1">
        <f t="array" ref="M785">IFERROR(EXP(
 (IF(C785&gt;0,LN(C785),"") - AVERAGE(IF($C$2:$C$1000&gt;0,LN($C$2:$C$1000),"")))*Assumptions!B$2 +
 (IF(F785&gt;0,LN(F785),"") - AVERAGE(IF($F$2:$F$1000&gt;0,LN($F$2:$F$1000),"")))*Assumptions!B$3 +
 (IF(E785&gt;0,LN(E785),"") - AVERAGE(IF($E$2:$E$1000&gt;0,LN($E$2:$E$1000),"")))*Assumptions!B$4
), "")</f>
        <v>2.3603008014427243</v>
      </c>
      <c r="N785" s="22">
        <f t="shared" si="49"/>
        <v>6.373380278007601E-3</v>
      </c>
      <c r="O785" s="22">
        <f t="shared" si="50"/>
        <v>3.4198815824054707E-2</v>
      </c>
    </row>
    <row r="786" spans="1:15" x14ac:dyDescent="0.35">
      <c r="A786" s="15" t="str">
        <v>Thunder Bay Hydro Electricity Distribution Inc.</v>
      </c>
      <c r="B786" s="17">
        <v>2020</v>
      </c>
      <c r="C786" s="19">
        <v>56887</v>
      </c>
      <c r="D786" s="19">
        <v>55088</v>
      </c>
      <c r="E786" s="19">
        <v>935189552.38999999</v>
      </c>
      <c r="F786" s="19">
        <v>163651</v>
      </c>
      <c r="G786" s="19">
        <v>135.42612859641</v>
      </c>
      <c r="H786" s="19">
        <v>15980376.92</v>
      </c>
      <c r="J786" s="19">
        <f t="shared" si="51"/>
        <v>118000.69222700666</v>
      </c>
      <c r="K786" s="21" cm="1">
        <f t="array" ref="K786">IFERROR(EXP(LN(J786) - AVERAGE(IF(ISNUMBER(J:J), LN(J:J)))), "")</f>
        <v>2.3792837489252054</v>
      </c>
      <c r="L786" s="21">
        <f t="shared" si="48"/>
        <v>-0.10780058570967366</v>
      </c>
      <c r="M786" s="21" cm="1">
        <f t="array" ref="M786">IFERROR(EXP(
 (IF(C786&gt;0,LN(C786),"") - AVERAGE(IF($C$2:$C$1000&gt;0,LN($C$2:$C$1000),"")))*Assumptions!B$2 +
 (IF(F786&gt;0,LN(F786),"") - AVERAGE(IF($F$2:$F$1000&gt;0,LN($F$2:$F$1000),"")))*Assumptions!B$3 +
 (IF(E786&gt;0,LN(E786),"") - AVERAGE(IF($E$2:$E$1000&gt;0,LN($E$2:$E$1000),"")))*Assumptions!B$4
), "")</f>
        <v>2.3453055428661673</v>
      </c>
      <c r="N786" s="21">
        <f t="shared" si="49"/>
        <v>-2.5419969770013817E-2</v>
      </c>
      <c r="O786" s="21">
        <f t="shared" si="50"/>
        <v>8.238061593965984E-2</v>
      </c>
    </row>
    <row r="787" spans="1:15" x14ac:dyDescent="0.35">
      <c r="A787" s="16" t="str">
        <v>Thunder Bay Hydro Electricity Distribution Inc.</v>
      </c>
      <c r="B787" s="18">
        <v>2019</v>
      </c>
      <c r="C787" s="20">
        <v>56700</v>
      </c>
      <c r="D787" s="20">
        <v>55032</v>
      </c>
      <c r="E787" s="20">
        <v>971032520.61000001</v>
      </c>
      <c r="F787" s="20">
        <v>180436</v>
      </c>
      <c r="G787" s="20">
        <v>128.25627624188999</v>
      </c>
      <c r="H787" s="20">
        <v>16857003.66</v>
      </c>
      <c r="J787" s="20">
        <f t="shared" si="51"/>
        <v>131432.19305859049</v>
      </c>
      <c r="K787" s="22" cm="1">
        <f t="array" ref="K787">IFERROR(EXP(LN(J787) - AVERAGE(IF(ISNUMBER(J:J), LN(J:J)))), "")</f>
        <v>2.650107174187696</v>
      </c>
      <c r="L787" s="22">
        <f t="shared" si="48"/>
        <v>6.1060438993585708E-2</v>
      </c>
      <c r="M787" s="22" cm="1">
        <f t="array" ref="M787">IFERROR(EXP(
 (IF(C787&gt;0,LN(C787),"") - AVERAGE(IF($C$2:$C$1000&gt;0,LN($C$2:$C$1000),"")))*Assumptions!B$2 +
 (IF(F787&gt;0,LN(F787),"") - AVERAGE(IF($F$2:$F$1000&gt;0,LN($F$2:$F$1000),"")))*Assumptions!B$3 +
 (IF(E787&gt;0,LN(E787),"") - AVERAGE(IF($E$2:$E$1000&gt;0,LN($E$2:$E$1000),"")))*Assumptions!B$4
), "")</f>
        <v>2.4056873391876148</v>
      </c>
      <c r="N787" s="22">
        <f t="shared" si="49"/>
        <v>0.1028602065294496</v>
      </c>
      <c r="O787" s="22">
        <f t="shared" si="50"/>
        <v>4.1799767535863896E-2</v>
      </c>
    </row>
    <row r="788" spans="1:15" x14ac:dyDescent="0.35">
      <c r="A788" s="15" t="str">
        <v>Thunder Bay Hydro Electricity Distribution Inc.</v>
      </c>
      <c r="B788" s="17">
        <v>2018</v>
      </c>
      <c r="C788" s="19">
        <v>50950</v>
      </c>
      <c r="D788" s="19">
        <v>49361</v>
      </c>
      <c r="E788" s="19">
        <v>887153173</v>
      </c>
      <c r="F788" s="19">
        <v>163831</v>
      </c>
      <c r="G788" s="19">
        <v>125.10444237512</v>
      </c>
      <c r="H788" s="19">
        <v>15468787.529999999</v>
      </c>
      <c r="J788" s="19">
        <f t="shared" si="51"/>
        <v>123646.98835887491</v>
      </c>
      <c r="K788" s="21" cm="1">
        <f t="array" ref="K788">IFERROR(EXP(LN(J788) - AVERAGE(IF(ISNUMBER(J:J), LN(J:J)))), "")</f>
        <v>2.4931317304466121</v>
      </c>
      <c r="L788" s="21">
        <f t="shared" si="48"/>
        <v>-1.9499571462459286E-2</v>
      </c>
      <c r="M788" s="21" cm="1">
        <f t="array" ref="M788">IFERROR(EXP(
 (IF(C788&gt;0,LN(C788),"") - AVERAGE(IF($C$2:$C$1000&gt;0,LN($C$2:$C$1000),"")))*Assumptions!B$2 +
 (IF(F788&gt;0,LN(F788),"") - AVERAGE(IF($F$2:$F$1000&gt;0,LN($F$2:$F$1000),"")))*Assumptions!B$3 +
 (IF(E788&gt;0,LN(E788),"") - AVERAGE(IF($E$2:$E$1000&gt;0,LN($E$2:$E$1000),"")))*Assumptions!B$4
), "")</f>
        <v>2.1705388443945681</v>
      </c>
      <c r="N788" s="21">
        <f t="shared" si="49"/>
        <v>1.6976397921355857E-2</v>
      </c>
      <c r="O788" s="21">
        <f t="shared" si="50"/>
        <v>3.6475969383815143E-2</v>
      </c>
    </row>
    <row r="789" spans="1:15" x14ac:dyDescent="0.35">
      <c r="A789" s="16" t="str">
        <v>Thunder Bay Hydro Electricity Distribution Inc.</v>
      </c>
      <c r="B789" s="18">
        <v>2017</v>
      </c>
      <c r="C789" s="20">
        <v>50844</v>
      </c>
      <c r="D789" s="20">
        <v>49421</v>
      </c>
      <c r="E789" s="20">
        <v>878540448</v>
      </c>
      <c r="F789" s="20">
        <v>154390</v>
      </c>
      <c r="G789" s="20">
        <v>122.02164572814</v>
      </c>
      <c r="H789" s="20">
        <v>15384698.060000001</v>
      </c>
      <c r="J789" s="20">
        <f t="shared" si="51"/>
        <v>126081.71253710653</v>
      </c>
      <c r="K789" s="22" cm="1">
        <f t="array" ref="K789">IFERROR(EXP(LN(J789) - AVERAGE(IF(ISNUMBER(J:J), LN(J:J)))), "")</f>
        <v>2.5422238125442105</v>
      </c>
      <c r="L789" s="22">
        <f t="shared" si="48"/>
        <v>-3.1975360747863446E-3</v>
      </c>
      <c r="M789" s="22" cm="1">
        <f t="array" ref="M789">IFERROR(EXP(
 (IF(C789&gt;0,LN(C789),"") - AVERAGE(IF($C$2:$C$1000&gt;0,LN($C$2:$C$1000),"")))*Assumptions!B$2 +
 (IF(F789&gt;0,LN(F789),"") - AVERAGE(IF($F$2:$F$1000&gt;0,LN($F$2:$F$1000),"")))*Assumptions!B$3 +
 (IF(E789&gt;0,LN(E789),"") - AVERAGE(IF($E$2:$E$1000&gt;0,LN($E$2:$E$1000),"")))*Assumptions!B$4
), "")</f>
        <v>2.1340019234081207</v>
      </c>
      <c r="N789" s="22">
        <f t="shared" si="49"/>
        <v>-2.0819528266356691E-2</v>
      </c>
      <c r="O789" s="22">
        <f t="shared" si="50"/>
        <v>-1.7621992191570346E-2</v>
      </c>
    </row>
    <row r="790" spans="1:15" x14ac:dyDescent="0.35">
      <c r="A790" s="15" t="str">
        <v>Thunder Bay Hydro Electricity Distribution Inc.</v>
      </c>
      <c r="B790" s="17">
        <v>2016</v>
      </c>
      <c r="C790" s="19">
        <v>50769</v>
      </c>
      <c r="D790" s="19">
        <v>49556</v>
      </c>
      <c r="E790" s="19">
        <v>881672003</v>
      </c>
      <c r="F790" s="19">
        <v>168356</v>
      </c>
      <c r="G790" s="19">
        <v>119.90882598845999</v>
      </c>
      <c r="H790" s="19">
        <v>15166728.84</v>
      </c>
      <c r="J790" s="19">
        <f t="shared" si="51"/>
        <v>126485.50859350123</v>
      </c>
      <c r="K790" s="21" cm="1">
        <f t="array" ref="K790">IFERROR(EXP(LN(J790) - AVERAGE(IF(ISNUMBER(J:J), LN(J:J)))), "")</f>
        <v>2.5503656749072863</v>
      </c>
      <c r="L790" s="21">
        <f t="shared" si="48"/>
        <v>7.7743336134119323E-2</v>
      </c>
      <c r="M790" s="21" cm="1">
        <f t="array" ref="M790">IFERROR(EXP(
 (IF(C790&gt;0,LN(C790),"") - AVERAGE(IF($C$2:$C$1000&gt;0,LN($C$2:$C$1000),"")))*Assumptions!B$2 +
 (IF(F790&gt;0,LN(F790),"") - AVERAGE(IF($F$2:$F$1000&gt;0,LN($F$2:$F$1000),"")))*Assumptions!B$3 +
 (IF(E790&gt;0,LN(E790),"") - AVERAGE(IF($E$2:$E$1000&gt;0,LN($E$2:$E$1000),"")))*Assumptions!B$4
), "")</f>
        <v>2.1788965576965604</v>
      </c>
      <c r="N790" s="21">
        <f t="shared" si="49"/>
        <v>-1.6884866556842626E-2</v>
      </c>
      <c r="O790" s="21">
        <f t="shared" si="50"/>
        <v>-9.4628202690961949E-2</v>
      </c>
    </row>
    <row r="791" spans="1:15" x14ac:dyDescent="0.35">
      <c r="A791" s="16" t="str">
        <v>Thunder Bay Hydro Electricity Distribution Inc.</v>
      </c>
      <c r="B791" s="18">
        <v>2015</v>
      </c>
      <c r="C791" s="20">
        <v>50614</v>
      </c>
      <c r="D791" s="20">
        <v>49558</v>
      </c>
      <c r="E791" s="20">
        <v>925595175.96000004</v>
      </c>
      <c r="F791" s="20">
        <v>178517</v>
      </c>
      <c r="G791" s="20">
        <v>118.56183642569999</v>
      </c>
      <c r="H791" s="20">
        <v>13874654.810000001</v>
      </c>
      <c r="J791" s="20">
        <f t="shared" si="51"/>
        <v>117024.62806144987</v>
      </c>
      <c r="K791" s="22" cm="1">
        <f t="array" ref="K791">IFERROR(EXP(LN(J791) - AVERAGE(IF(ISNUMBER(J:J), LN(J:J)))), "")</f>
        <v>2.3596030710987583</v>
      </c>
      <c r="L791" s="22">
        <f t="shared" si="48"/>
        <v>-2.3550433984453889E-3</v>
      </c>
      <c r="M791" s="22" cm="1">
        <f t="array" ref="M791">IFERROR(EXP(
 (IF(C791&gt;0,LN(C791),"") - AVERAGE(IF($C$2:$C$1000&gt;0,LN($C$2:$C$1000),"")))*Assumptions!B$2 +
 (IF(F791&gt;0,LN(F791),"") - AVERAGE(IF($F$2:$F$1000&gt;0,LN($F$2:$F$1000),"")))*Assumptions!B$3 +
 (IF(E791&gt;0,LN(E791),"") - AVERAGE(IF($E$2:$E$1000&gt;0,LN($E$2:$E$1000),"")))*Assumptions!B$4
), "")</f>
        <v>2.2159992911753128</v>
      </c>
      <c r="N791" s="22">
        <f t="shared" si="49"/>
        <v>-2.9625561448456406E-3</v>
      </c>
      <c r="O791" s="22">
        <f t="shared" si="50"/>
        <v>-6.0751274640025166E-4</v>
      </c>
    </row>
    <row r="792" spans="1:15" x14ac:dyDescent="0.35">
      <c r="A792" s="15" t="str">
        <v>Thunder Bay Hydro Electricity Distribution Inc.</v>
      </c>
      <c r="B792" s="17">
        <v>2014</v>
      </c>
      <c r="C792" s="19">
        <v>50482</v>
      </c>
      <c r="D792" s="19">
        <v>49323</v>
      </c>
      <c r="E792" s="19">
        <v>951831689.02999997</v>
      </c>
      <c r="F792" s="19">
        <v>180090</v>
      </c>
      <c r="G792" s="19">
        <v>115.88104960936001</v>
      </c>
      <c r="H792" s="19">
        <v>13592910.960000001</v>
      </c>
      <c r="J792" s="19">
        <f t="shared" si="51"/>
        <v>117300.55091684349</v>
      </c>
      <c r="K792" s="21" cm="1">
        <f t="array" ref="K792">IFERROR(EXP(LN(J792) - AVERAGE(IF(ISNUMBER(J:J), LN(J:J)))), "")</f>
        <v>2.3651665873240022</v>
      </c>
      <c r="L792" s="21">
        <f t="shared" si="48"/>
        <v>2.7100529245496219E-2</v>
      </c>
      <c r="M792" s="21" cm="1">
        <f t="array" ref="M792">IFERROR(EXP(
 (IF(C792&gt;0,LN(C792),"") - AVERAGE(IF($C$2:$C$1000&gt;0,LN($C$2:$C$1000),"")))*Assumptions!B$2 +
 (IF(F792&gt;0,LN(F792),"") - AVERAGE(IF($F$2:$F$1000&gt;0,LN($F$2:$F$1000),"")))*Assumptions!B$3 +
 (IF(E792&gt;0,LN(E792),"") - AVERAGE(IF($E$2:$E$1000&gt;0,LN($E$2:$E$1000),"")))*Assumptions!B$4
), "")</f>
        <v>2.2225740477263254</v>
      </c>
      <c r="N792" s="21">
        <f t="shared" si="49"/>
        <v>6.1521278646479161E-3</v>
      </c>
      <c r="O792" s="21">
        <f t="shared" si="50"/>
        <v>-2.0948401380848303E-2</v>
      </c>
    </row>
    <row r="793" spans="1:15" x14ac:dyDescent="0.35">
      <c r="A793" s="16" t="str">
        <v>Thunder Bay Hydro Electricity Distribution Inc.</v>
      </c>
      <c r="B793" s="18">
        <v>2013</v>
      </c>
      <c r="C793" s="20">
        <v>50190</v>
      </c>
      <c r="D793" s="20">
        <v>49236</v>
      </c>
      <c r="E793" s="20">
        <v>946122149</v>
      </c>
      <c r="F793" s="20">
        <v>178809</v>
      </c>
      <c r="G793" s="20">
        <v>113.56444480348</v>
      </c>
      <c r="H793" s="20">
        <v>12965009.029999999</v>
      </c>
      <c r="J793" s="20">
        <f t="shared" si="51"/>
        <v>114164.33244080552</v>
      </c>
      <c r="K793" s="22" cm="1">
        <f t="array" ref="K793">IFERROR(EXP(LN(J793) - AVERAGE(IF(ISNUMBER(J:J), LN(J:J)))), "")</f>
        <v>2.3019300629249675</v>
      </c>
      <c r="L793" s="22" t="str">
        <f t="shared" si="48"/>
        <v/>
      </c>
      <c r="M793" s="22" cm="1">
        <f t="array" ref="M793">IFERROR(EXP(
 (IF(C793&gt;0,LN(C793),"") - AVERAGE(IF($C$2:$C$1000&gt;0,LN($C$2:$C$1000),"")))*Assumptions!B$2 +
 (IF(F793&gt;0,LN(F793),"") - AVERAGE(IF($F$2:$F$1000&gt;0,LN($F$2:$F$1000),"")))*Assumptions!B$3 +
 (IF(E793&gt;0,LN(E793),"") - AVERAGE(IF($E$2:$E$1000&gt;0,LN($E$2:$E$1000),"")))*Assumptions!B$4
), "")</f>
        <v>2.2089424626181184</v>
      </c>
      <c r="N793" s="22" t="str">
        <f t="shared" si="49"/>
        <v/>
      </c>
      <c r="O793" s="22" t="str">
        <f t="shared" si="50"/>
        <v/>
      </c>
    </row>
    <row r="794" spans="1:15" x14ac:dyDescent="0.35">
      <c r="A794" s="15" t="str">
        <v>Tillsonburg Hydro Inc.</v>
      </c>
      <c r="B794" s="17">
        <v>2023</v>
      </c>
      <c r="C794" s="19">
        <v>8405</v>
      </c>
      <c r="D794" s="19">
        <v>6858</v>
      </c>
      <c r="E794" s="19">
        <v>178841860</v>
      </c>
      <c r="F794" s="19">
        <v>37350</v>
      </c>
      <c r="G794" s="19">
        <v>161.71107921614001</v>
      </c>
      <c r="H794" s="19">
        <v>2846612.13</v>
      </c>
      <c r="J794" s="19">
        <f t="shared" si="51"/>
        <v>17603.074222238487</v>
      </c>
      <c r="K794" s="21" cm="1">
        <f t="array" ref="K794">IFERROR(EXP(LN(J794) - AVERAGE(IF(ISNUMBER(J:J), LN(J:J)))), "")</f>
        <v>0.35493612484512693</v>
      </c>
      <c r="L794" s="21">
        <f t="shared" si="48"/>
        <v>-3.3588070808178827E-2</v>
      </c>
      <c r="M794" s="21" cm="1">
        <f t="array" ref="M794">IFERROR(EXP(
 (IF(C794&gt;0,LN(C794),"") - AVERAGE(IF($C$2:$C$1000&gt;0,LN($C$2:$C$1000),"")))*Assumptions!B$2 +
 (IF(F794&gt;0,LN(F794),"") - AVERAGE(IF($F$2:$F$1000&gt;0,LN($F$2:$F$1000),"")))*Assumptions!B$3 +
 (IF(E794&gt;0,LN(E794),"") - AVERAGE(IF($E$2:$E$1000&gt;0,LN($E$2:$E$1000),"")))*Assumptions!B$4
), "")</f>
        <v>0.39504109101026291</v>
      </c>
      <c r="N794" s="21">
        <f t="shared" si="49"/>
        <v>1.3214494827351486E-2</v>
      </c>
      <c r="O794" s="21">
        <f t="shared" si="50"/>
        <v>4.6802565635530313E-2</v>
      </c>
    </row>
    <row r="795" spans="1:15" x14ac:dyDescent="0.35">
      <c r="A795" s="16" t="str">
        <v>Tillsonburg Hydro Inc.</v>
      </c>
      <c r="B795" s="18">
        <v>2022</v>
      </c>
      <c r="C795" s="20">
        <v>8189</v>
      </c>
      <c r="D795" s="20">
        <v>6782</v>
      </c>
      <c r="E795" s="20">
        <v>181457123.08000001</v>
      </c>
      <c r="F795" s="20">
        <v>37761</v>
      </c>
      <c r="G795" s="20">
        <v>156.03172316261001</v>
      </c>
      <c r="H795" s="20">
        <v>2840459.09</v>
      </c>
      <c r="J795" s="20">
        <f t="shared" si="51"/>
        <v>18204.36916562017</v>
      </c>
      <c r="K795" s="22" cm="1">
        <f t="array" ref="K795">IFERROR(EXP(LN(J795) - AVERAGE(IF(ISNUMBER(J:J), LN(J:J)))), "")</f>
        <v>0.36706021717118476</v>
      </c>
      <c r="L795" s="22">
        <f t="shared" si="48"/>
        <v>-3.3879518445983692E-2</v>
      </c>
      <c r="M795" s="22" cm="1">
        <f t="array" ref="M795">IFERROR(EXP(
 (IF(C795&gt;0,LN(C795),"") - AVERAGE(IF($C$2:$C$1000&gt;0,LN($C$2:$C$1000),"")))*Assumptions!B$2 +
 (IF(F795&gt;0,LN(F795),"") - AVERAGE(IF($F$2:$F$1000&gt;0,LN($F$2:$F$1000),"")))*Assumptions!B$3 +
 (IF(E795&gt;0,LN(E795),"") - AVERAGE(IF($E$2:$E$1000&gt;0,LN($E$2:$E$1000),"")))*Assumptions!B$4
), "")</f>
        <v>0.38985516273263821</v>
      </c>
      <c r="N795" s="22">
        <f t="shared" si="49"/>
        <v>2.9103175101748757E-2</v>
      </c>
      <c r="O795" s="22">
        <f t="shared" si="50"/>
        <v>6.2982693547732449E-2</v>
      </c>
    </row>
    <row r="796" spans="1:15" x14ac:dyDescent="0.35">
      <c r="A796" s="15" t="str">
        <v>Tillsonburg Hydro Inc.</v>
      </c>
      <c r="B796" s="17">
        <v>2021</v>
      </c>
      <c r="C796" s="19">
        <v>7934</v>
      </c>
      <c r="D796" s="19">
        <v>6745</v>
      </c>
      <c r="E796" s="19">
        <v>174768563.91</v>
      </c>
      <c r="F796" s="19">
        <v>37040</v>
      </c>
      <c r="G796" s="19">
        <v>150.07947475952</v>
      </c>
      <c r="H796" s="19">
        <v>2826250.31</v>
      </c>
      <c r="J796" s="19">
        <f t="shared" si="51"/>
        <v>18831.691105853384</v>
      </c>
      <c r="K796" s="21" cm="1">
        <f t="array" ref="K796">IFERROR(EXP(LN(J796) - AVERAGE(IF(ISNUMBER(J:J), LN(J:J)))), "")</f>
        <v>0.37970909972917594</v>
      </c>
      <c r="L796" s="21">
        <f t="shared" si="48"/>
        <v>-2.192386099209287E-2</v>
      </c>
      <c r="M796" s="21" cm="1">
        <f t="array" ref="M796">IFERROR(EXP(
 (IF(C796&gt;0,LN(C796),"") - AVERAGE(IF($C$2:$C$1000&gt;0,LN($C$2:$C$1000),"")))*Assumptions!B$2 +
 (IF(F796&gt;0,LN(F796),"") - AVERAGE(IF($F$2:$F$1000&gt;0,LN($F$2:$F$1000),"")))*Assumptions!B$3 +
 (IF(E796&gt;0,LN(E796),"") - AVERAGE(IF($E$2:$E$1000&gt;0,LN($E$2:$E$1000),"")))*Assumptions!B$4
), "")</f>
        <v>0.37867265223079516</v>
      </c>
      <c r="N796" s="21">
        <f t="shared" si="49"/>
        <v>2.343239615566739E-2</v>
      </c>
      <c r="O796" s="21">
        <f t="shared" si="50"/>
        <v>4.5356257147760259E-2</v>
      </c>
    </row>
    <row r="797" spans="1:15" x14ac:dyDescent="0.35">
      <c r="A797" s="15" t="str">
        <v>Tillsonburg Hydro Inc.</v>
      </c>
      <c r="B797" s="17">
        <v>2020</v>
      </c>
      <c r="C797" s="19">
        <v>7719</v>
      </c>
      <c r="D797" s="19">
        <v>6700</v>
      </c>
      <c r="E797" s="19">
        <v>169332738.03</v>
      </c>
      <c r="F797" s="19">
        <v>36683</v>
      </c>
      <c r="G797" s="19">
        <v>145.15283299268</v>
      </c>
      <c r="H797" s="19">
        <v>2794063.36</v>
      </c>
      <c r="J797" s="19">
        <f t="shared" si="51"/>
        <v>19249.113519822953</v>
      </c>
      <c r="K797" s="21" cm="1">
        <f t="array" ref="K797">IFERROR(EXP(LN(J797) - AVERAGE(IF(ISNUMBER(J:J), LN(J:J)))), "")</f>
        <v>0.38812571447313288</v>
      </c>
      <c r="L797" s="21">
        <f t="shared" si="48"/>
        <v>-4.4938377020152021E-2</v>
      </c>
      <c r="M797" s="21" cm="1">
        <f t="array" ref="M797">IFERROR(EXP(
 (IF(C797&gt;0,LN(C797),"") - AVERAGE(IF($C$2:$C$1000&gt;0,LN($C$2:$C$1000),"")))*Assumptions!B$2 +
 (IF(F797&gt;0,LN(F797),"") - AVERAGE(IF($F$2:$F$1000&gt;0,LN($F$2:$F$1000),"")))*Assumptions!B$3 +
 (IF(E797&gt;0,LN(E797),"") - AVERAGE(IF($E$2:$E$1000&gt;0,LN($E$2:$E$1000),"")))*Assumptions!B$4
), "")</f>
        <v>0.36990259761023353</v>
      </c>
      <c r="N797" s="21">
        <f t="shared" si="49"/>
        <v>6.9063140737810169E-2</v>
      </c>
      <c r="O797" s="21">
        <f t="shared" si="50"/>
        <v>0.11400151775796219</v>
      </c>
    </row>
    <row r="798" spans="1:15" x14ac:dyDescent="0.35">
      <c r="A798" s="16" t="str">
        <v>Tillsonburg Hydro Inc.</v>
      </c>
      <c r="B798" s="18">
        <v>2019</v>
      </c>
      <c r="C798" s="20">
        <v>7129</v>
      </c>
      <c r="D798" s="20">
        <v>6669</v>
      </c>
      <c r="E798" s="20">
        <v>173270141.83000001</v>
      </c>
      <c r="F798" s="20">
        <v>34047</v>
      </c>
      <c r="G798" s="20">
        <v>137.46802067335</v>
      </c>
      <c r="H798" s="20">
        <v>2767763.02</v>
      </c>
      <c r="J798" s="20">
        <f t="shared" si="51"/>
        <v>20133.868273092605</v>
      </c>
      <c r="K798" s="22" cm="1">
        <f t="array" ref="K798">IFERROR(EXP(LN(J798) - AVERAGE(IF(ISNUMBER(J:J), LN(J:J)))), "")</f>
        <v>0.40596529292398764</v>
      </c>
      <c r="L798" s="22">
        <f t="shared" si="48"/>
        <v>-5.5802988813598131E-2</v>
      </c>
      <c r="M798" s="22" cm="1">
        <f t="array" ref="M798">IFERROR(EXP(
 (IF(C798&gt;0,LN(C798),"") - AVERAGE(IF($C$2:$C$1000&gt;0,LN($C$2:$C$1000),"")))*Assumptions!B$2 +
 (IF(F798&gt;0,LN(F798),"") - AVERAGE(IF($F$2:$F$1000&gt;0,LN($F$2:$F$1000),"")))*Assumptions!B$3 +
 (IF(E798&gt;0,LN(E798),"") - AVERAGE(IF($E$2:$E$1000&gt;0,LN($E$2:$E$1000),"")))*Assumptions!B$4
), "")</f>
        <v>0.34521816536203165</v>
      </c>
      <c r="N798" s="22">
        <f t="shared" si="49"/>
        <v>-1.8775846164541976E-2</v>
      </c>
      <c r="O798" s="22">
        <f t="shared" si="50"/>
        <v>3.7027142649056155E-2</v>
      </c>
    </row>
    <row r="799" spans="1:15" x14ac:dyDescent="0.35">
      <c r="A799" s="15" t="str">
        <v>Tillsonburg Hydro Inc.</v>
      </c>
      <c r="B799" s="17">
        <v>2018</v>
      </c>
      <c r="C799" s="19">
        <v>7123</v>
      </c>
      <c r="D799" s="19">
        <v>6622</v>
      </c>
      <c r="E799" s="19">
        <v>181745328.27000001</v>
      </c>
      <c r="F799" s="19">
        <v>36175</v>
      </c>
      <c r="G799" s="19">
        <v>134.08981279259999</v>
      </c>
      <c r="H799" s="19">
        <v>2854683.32</v>
      </c>
      <c r="J799" s="19">
        <f t="shared" si="51"/>
        <v>21289.337799400233</v>
      </c>
      <c r="K799" s="21" cm="1">
        <f t="array" ref="K799">IFERROR(EXP(LN(J799) - AVERAGE(IF(ISNUMBER(J:J), LN(J:J)))), "")</f>
        <v>0.42926337545585252</v>
      </c>
      <c r="L799" s="21">
        <f t="shared" si="48"/>
        <v>5.6526294452673653E-2</v>
      </c>
      <c r="M799" s="21" cm="1">
        <f t="array" ref="M799">IFERROR(EXP(
 (IF(C799&gt;0,LN(C799),"") - AVERAGE(IF($C$2:$C$1000&gt;0,LN($C$2:$C$1000),"")))*Assumptions!B$2 +
 (IF(F799&gt;0,LN(F799),"") - AVERAGE(IF($F$2:$F$1000&gt;0,LN($F$2:$F$1000),"")))*Assumptions!B$3 +
 (IF(E799&gt;0,LN(E799),"") - AVERAGE(IF($E$2:$E$1000&gt;0,LN($E$2:$E$1000),"")))*Assumptions!B$4
), "")</f>
        <v>0.35176116145507719</v>
      </c>
      <c r="N799" s="21">
        <f t="shared" si="49"/>
        <v>-4.7697773333581495E-3</v>
      </c>
      <c r="O799" s="21">
        <f t="shared" si="50"/>
        <v>-6.1296071786031803E-2</v>
      </c>
    </row>
    <row r="800" spans="1:15" x14ac:dyDescent="0.35">
      <c r="A800" s="16" t="str">
        <v>Tillsonburg Hydro Inc.</v>
      </c>
      <c r="B800" s="18">
        <v>2017</v>
      </c>
      <c r="C800" s="20">
        <v>7201</v>
      </c>
      <c r="D800" s="20">
        <v>6571</v>
      </c>
      <c r="E800" s="20">
        <v>180103353.86399999</v>
      </c>
      <c r="F800" s="20">
        <v>35939</v>
      </c>
      <c r="G800" s="20">
        <v>130.78560058859</v>
      </c>
      <c r="H800" s="20">
        <v>2631316.12</v>
      </c>
      <c r="J800" s="20">
        <f t="shared" si="51"/>
        <v>20119.310598093176</v>
      </c>
      <c r="K800" s="22" cm="1">
        <f t="array" ref="K800">IFERROR(EXP(LN(J800) - AVERAGE(IF(ISNUMBER(J:J), LN(J:J)))), "")</f>
        <v>0.40567176210739142</v>
      </c>
      <c r="L800" s="22">
        <f t="shared" si="48"/>
        <v>-3.4435515291018959E-2</v>
      </c>
      <c r="M800" s="22" cm="1">
        <f t="array" ref="M800">IFERROR(EXP(
 (IF(C800&gt;0,LN(C800),"") - AVERAGE(IF($C$2:$C$1000&gt;0,LN($C$2:$C$1000),"")))*Assumptions!B$2 +
 (IF(F800&gt;0,LN(F800),"") - AVERAGE(IF($F$2:$F$1000&gt;0,LN($F$2:$F$1000),"")))*Assumptions!B$3 +
 (IF(E800&gt;0,LN(E800),"") - AVERAGE(IF($E$2:$E$1000&gt;0,LN($E$2:$E$1000),"")))*Assumptions!B$4
), "")</f>
        <v>0.3534429916589566</v>
      </c>
      <c r="N800" s="22">
        <f t="shared" si="49"/>
        <v>-2.4647734785334441E-2</v>
      </c>
      <c r="O800" s="22">
        <f t="shared" si="50"/>
        <v>9.787780505684518E-3</v>
      </c>
    </row>
    <row r="801" spans="1:15" x14ac:dyDescent="0.35">
      <c r="A801" s="15" t="str">
        <v>Tillsonburg Hydro Inc.</v>
      </c>
      <c r="B801" s="17">
        <v>2016</v>
      </c>
      <c r="C801" s="19">
        <v>7095</v>
      </c>
      <c r="D801" s="19">
        <v>6457</v>
      </c>
      <c r="E801" s="19">
        <v>206434584</v>
      </c>
      <c r="F801" s="19">
        <v>39302</v>
      </c>
      <c r="G801" s="19">
        <v>128.52103189717999</v>
      </c>
      <c r="H801" s="19">
        <v>2676347.2000000002</v>
      </c>
      <c r="J801" s="19">
        <f t="shared" si="51"/>
        <v>20824.196324078257</v>
      </c>
      <c r="K801" s="21" cm="1">
        <f t="array" ref="K801">IFERROR(EXP(LN(J801) - AVERAGE(IF(ISNUMBER(J:J), LN(J:J)))), "")</f>
        <v>0.41988458680387059</v>
      </c>
      <c r="L801" s="21">
        <f t="shared" si="48"/>
        <v>6.9730015070877727E-2</v>
      </c>
      <c r="M801" s="21" cm="1">
        <f t="array" ref="M801">IFERROR(EXP(
 (IF(C801&gt;0,LN(C801),"") - AVERAGE(IF($C$2:$C$1000&gt;0,LN($C$2:$C$1000),"")))*Assumptions!B$2 +
 (IF(F801&gt;0,LN(F801),"") - AVERAGE(IF($F$2:$F$1000&gt;0,LN($F$2:$F$1000),"")))*Assumptions!B$3 +
 (IF(E801&gt;0,LN(E801),"") - AVERAGE(IF($E$2:$E$1000&gt;0,LN($E$2:$E$1000),"")))*Assumptions!B$4
), "")</f>
        <v>0.36226280852593001</v>
      </c>
      <c r="N801" s="21">
        <f t="shared" si="49"/>
        <v>1.8796423861898726E-2</v>
      </c>
      <c r="O801" s="21">
        <f t="shared" si="50"/>
        <v>-5.0933591208979001E-2</v>
      </c>
    </row>
    <row r="802" spans="1:15" x14ac:dyDescent="0.35">
      <c r="A802" s="16" t="str">
        <v>Tillsonburg Hydro Inc.</v>
      </c>
      <c r="B802" s="18">
        <v>2015</v>
      </c>
      <c r="C802" s="20">
        <v>7059</v>
      </c>
      <c r="D802" s="20">
        <v>6343</v>
      </c>
      <c r="E802" s="20">
        <v>193667740.37</v>
      </c>
      <c r="F802" s="20">
        <v>37797</v>
      </c>
      <c r="G802" s="20">
        <v>127.07729756709</v>
      </c>
      <c r="H802" s="20">
        <v>2468043.7799999998</v>
      </c>
      <c r="J802" s="20">
        <f t="shared" si="51"/>
        <v>19421.594787196391</v>
      </c>
      <c r="K802" s="22" cm="1">
        <f t="array" ref="K802">IFERROR(EXP(LN(J802) - AVERAGE(IF(ISNUMBER(J:J), LN(J:J)))), "")</f>
        <v>0.39160350658359061</v>
      </c>
      <c r="L802" s="22">
        <f t="shared" si="48"/>
        <v>-2.2275424016271472E-2</v>
      </c>
      <c r="M802" s="22" cm="1">
        <f t="array" ref="M802">IFERROR(EXP(
 (IF(C802&gt;0,LN(C802),"") - AVERAGE(IF($C$2:$C$1000&gt;0,LN($C$2:$C$1000),"")))*Assumptions!B$2 +
 (IF(F802&gt;0,LN(F802),"") - AVERAGE(IF($F$2:$F$1000&gt;0,LN($F$2:$F$1000),"")))*Assumptions!B$3 +
 (IF(E802&gt;0,LN(E802),"") - AVERAGE(IF($E$2:$E$1000&gt;0,LN($E$2:$E$1000),"")))*Assumptions!B$4
), "")</f>
        <v>0.35551715887760049</v>
      </c>
      <c r="N802" s="22">
        <f t="shared" si="49"/>
        <v>2.4910064483324446E-2</v>
      </c>
      <c r="O802" s="22">
        <f t="shared" si="50"/>
        <v>4.7185488499595918E-2</v>
      </c>
    </row>
    <row r="803" spans="1:15" x14ac:dyDescent="0.35">
      <c r="A803" s="15" t="str">
        <v>Tillsonburg Hydro Inc.</v>
      </c>
      <c r="B803" s="17">
        <v>2014</v>
      </c>
      <c r="C803" s="19">
        <v>6935</v>
      </c>
      <c r="D803" s="19">
        <v>6263</v>
      </c>
      <c r="E803" s="19">
        <v>193415193.84</v>
      </c>
      <c r="F803" s="19">
        <v>35858</v>
      </c>
      <c r="G803" s="19">
        <v>124.20396872668</v>
      </c>
      <c r="H803" s="19">
        <v>2466575.7400000002</v>
      </c>
      <c r="J803" s="19">
        <f t="shared" si="51"/>
        <v>19859.073468319537</v>
      </c>
      <c r="K803" s="21" cm="1">
        <f t="array" ref="K803">IFERROR(EXP(LN(J803) - AVERAGE(IF(ISNUMBER(J:J), LN(J:J)))), "")</f>
        <v>0.40042452192556088</v>
      </c>
      <c r="L803" s="21">
        <f t="shared" si="48"/>
        <v>-0.20645690691386243</v>
      </c>
      <c r="M803" s="21" cm="1">
        <f t="array" ref="M803">IFERROR(EXP(
 (IF(C803&gt;0,LN(C803),"") - AVERAGE(IF($C$2:$C$1000&gt;0,LN($C$2:$C$1000),"")))*Assumptions!B$2 +
 (IF(F803&gt;0,LN(F803),"") - AVERAGE(IF($F$2:$F$1000&gt;0,LN($F$2:$F$1000),"")))*Assumptions!B$3 +
 (IF(E803&gt;0,LN(E803),"") - AVERAGE(IF($E$2:$E$1000&gt;0,LN($E$2:$E$1000),"")))*Assumptions!B$4
), "")</f>
        <v>0.34677059453969605</v>
      </c>
      <c r="N803" s="21">
        <f t="shared" si="49"/>
        <v>-1.2121808267235634E-2</v>
      </c>
      <c r="O803" s="21">
        <f t="shared" si="50"/>
        <v>0.19433509864662679</v>
      </c>
    </row>
    <row r="804" spans="1:15" x14ac:dyDescent="0.35">
      <c r="A804" s="16" t="str">
        <v>Tillsonburg Hydro Inc.</v>
      </c>
      <c r="B804" s="18">
        <v>2013</v>
      </c>
      <c r="C804" s="20">
        <v>6858</v>
      </c>
      <c r="D804" s="20">
        <v>6165</v>
      </c>
      <c r="E804" s="20">
        <v>189090718</v>
      </c>
      <c r="F804" s="20">
        <v>39113</v>
      </c>
      <c r="G804" s="20">
        <v>121.72097852396</v>
      </c>
      <c r="H804" s="20">
        <v>2971580.59</v>
      </c>
      <c r="J804" s="20">
        <f t="shared" si="51"/>
        <v>24413.052096973268</v>
      </c>
      <c r="K804" s="22" cm="1">
        <f t="array" ref="K804">IFERROR(EXP(LN(J804) - AVERAGE(IF(ISNUMBER(J:J), LN(J:J)))), "")</f>
        <v>0.49224777431177569</v>
      </c>
      <c r="L804" s="22" t="str">
        <f t="shared" si="48"/>
        <v/>
      </c>
      <c r="M804" s="22" cm="1">
        <f t="array" ref="M804">IFERROR(EXP(
 (IF(C804&gt;0,LN(C804),"") - AVERAGE(IF($C$2:$C$1000&gt;0,LN($C$2:$C$1000),"")))*Assumptions!B$2 +
 (IF(F804&gt;0,LN(F804),"") - AVERAGE(IF($F$2:$F$1000&gt;0,LN($F$2:$F$1000),"")))*Assumptions!B$3 +
 (IF(E804&gt;0,LN(E804),"") - AVERAGE(IF($E$2:$E$1000&gt;0,LN($E$2:$E$1000),"")))*Assumptions!B$4
), "")</f>
        <v>0.35099966138396443</v>
      </c>
      <c r="N804" s="22" t="str">
        <f t="shared" si="49"/>
        <v/>
      </c>
      <c r="O804" s="22" t="str">
        <f t="shared" si="50"/>
        <v/>
      </c>
    </row>
    <row r="805" spans="1:15" x14ac:dyDescent="0.35">
      <c r="A805" s="15" t="str">
        <v>Toronto Hydro Electric</v>
      </c>
      <c r="B805" s="17">
        <v>2023</v>
      </c>
      <c r="C805" s="19">
        <v>792732</v>
      </c>
      <c r="D805" s="19">
        <v>734576</v>
      </c>
      <c r="E805" s="19">
        <v>23214950029.395</v>
      </c>
      <c r="F805" s="19">
        <v>4352110</v>
      </c>
      <c r="G805" s="19">
        <v>179.18668522499999</v>
      </c>
      <c r="H805" s="19">
        <v>272554835.24000001</v>
      </c>
      <c r="J805" s="19">
        <f t="shared" si="51"/>
        <v>1521066.3387056917</v>
      </c>
      <c r="K805" s="21" cm="1">
        <f t="array" ref="K805">IFERROR(EXP(LN(J805) - AVERAGE(IF(ISNUMBER(J:J), LN(J:J)))), "")</f>
        <v>30.669721951777909</v>
      </c>
      <c r="L805" s="21">
        <f t="shared" si="48"/>
        <v>-6.0848614258759426E-3</v>
      </c>
      <c r="M805" s="21" cm="1">
        <f t="array" ref="M805">IFERROR(EXP(
 (IF(C805&gt;0,LN(C805),"") - AVERAGE(IF($C$2:$C$1000&gt;0,LN($C$2:$C$1000),"")))*Assumptions!B$2 +
 (IF(F805&gt;0,LN(F805),"") - AVERAGE(IF($F$2:$F$1000&gt;0,LN($F$2:$F$1000),"")))*Assumptions!B$3 +
 (IF(E805&gt;0,LN(E805),"") - AVERAGE(IF($E$2:$E$1000&gt;0,LN($E$2:$E$1000),"")))*Assumptions!B$4
), "")</f>
        <v>40.409766446029238</v>
      </c>
      <c r="N805" s="21">
        <f t="shared" si="49"/>
        <v>5.1767609292525663E-3</v>
      </c>
      <c r="O805" s="21">
        <f t="shared" si="50"/>
        <v>1.1261622355128509E-2</v>
      </c>
    </row>
    <row r="806" spans="1:15" x14ac:dyDescent="0.35">
      <c r="A806" s="16" t="str">
        <v>Toronto Hydro Electric</v>
      </c>
      <c r="B806" s="18">
        <v>2022</v>
      </c>
      <c r="C806" s="20">
        <v>790518</v>
      </c>
      <c r="D806" s="20">
        <v>718661</v>
      </c>
      <c r="E806" s="20">
        <v>23480523117.110001</v>
      </c>
      <c r="F806" s="20">
        <v>4276455</v>
      </c>
      <c r="G806" s="20">
        <v>172.89357908547001</v>
      </c>
      <c r="H806" s="20">
        <v>264587694.44999999</v>
      </c>
      <c r="J806" s="20">
        <f t="shared" si="51"/>
        <v>1530350.0329483084</v>
      </c>
      <c r="K806" s="22" cm="1">
        <f t="array" ref="K806">IFERROR(EXP(LN(J806) - AVERAGE(IF(ISNUMBER(J:J), LN(J:J)))), "")</f>
        <v>30.856911894689073</v>
      </c>
      <c r="L806" s="22">
        <f t="shared" si="48"/>
        <v>-2.4383109368438127E-2</v>
      </c>
      <c r="M806" s="22" cm="1">
        <f t="array" ref="M806">IFERROR(EXP(
 (IF(C806&gt;0,LN(C806),"") - AVERAGE(IF($C$2:$C$1000&gt;0,LN($C$2:$C$1000),"")))*Assumptions!B$2 +
 (IF(F806&gt;0,LN(F806),"") - AVERAGE(IF($F$2:$F$1000&gt;0,LN($F$2:$F$1000),"")))*Assumptions!B$3 +
 (IF(E806&gt;0,LN(E806),"") - AVERAGE(IF($E$2:$E$1000&gt;0,LN($E$2:$E$1000),"")))*Assumptions!B$4
), "")</f>
        <v>40.201115280499451</v>
      </c>
      <c r="N806" s="22">
        <f t="shared" si="49"/>
        <v>5.9759447234686291E-5</v>
      </c>
      <c r="O806" s="22">
        <f t="shared" si="50"/>
        <v>2.4442868815672814E-2</v>
      </c>
    </row>
    <row r="807" spans="1:15" x14ac:dyDescent="0.35">
      <c r="A807" s="15" t="str">
        <v>Toronto Hydro Electric</v>
      </c>
      <c r="B807" s="17">
        <v>2021</v>
      </c>
      <c r="C807" s="19">
        <v>785667</v>
      </c>
      <c r="D807" s="19">
        <v>709323</v>
      </c>
      <c r="E807" s="19">
        <v>22904733288.849998</v>
      </c>
      <c r="F807" s="19">
        <v>4385591</v>
      </c>
      <c r="G807" s="19">
        <v>166.29808998134999</v>
      </c>
      <c r="H807" s="19">
        <v>260775921.19</v>
      </c>
      <c r="J807" s="19">
        <f t="shared" si="51"/>
        <v>1568123.369422015</v>
      </c>
      <c r="K807" s="21" cm="1">
        <f t="array" ref="K807">IFERROR(EXP(LN(J807) - AVERAGE(IF(ISNUMBER(J:J), LN(J:J)))), "")</f>
        <v>31.618547135283031</v>
      </c>
      <c r="L807" s="21">
        <f t="shared" si="48"/>
        <v>-1.0520339503949927E-2</v>
      </c>
      <c r="M807" s="21" cm="1">
        <f t="array" ref="M807">IFERROR(EXP(
 (IF(C807&gt;0,LN(C807),"") - AVERAGE(IF($C$2:$C$1000&gt;0,LN($C$2:$C$1000),"")))*Assumptions!B$2 +
 (IF(F807&gt;0,LN(F807),"") - AVERAGE(IF($F$2:$F$1000&gt;0,LN($F$2:$F$1000),"")))*Assumptions!B$3 +
 (IF(E807&gt;0,LN(E807),"") - AVERAGE(IF($E$2:$E$1000&gt;0,LN($E$2:$E$1000),"")))*Assumptions!B$4
), "")</f>
        <v>40.198712955853587</v>
      </c>
      <c r="N807" s="21">
        <f t="shared" si="49"/>
        <v>-1.2655948116098159E-3</v>
      </c>
      <c r="O807" s="21">
        <f t="shared" si="50"/>
        <v>9.2547446923401111E-3</v>
      </c>
    </row>
    <row r="808" spans="1:15" x14ac:dyDescent="0.35">
      <c r="A808" s="16" t="str">
        <v>Toronto Hydro Electric</v>
      </c>
      <c r="B808" s="18">
        <v>2020</v>
      </c>
      <c r="C808" s="20">
        <v>779176</v>
      </c>
      <c r="D808" s="20">
        <v>700386</v>
      </c>
      <c r="E808" s="20">
        <v>23097362587.139999</v>
      </c>
      <c r="F808" s="20">
        <v>4493058</v>
      </c>
      <c r="G808" s="20">
        <v>160.83904158608999</v>
      </c>
      <c r="H808" s="20">
        <v>254882858.46000001</v>
      </c>
      <c r="J808" s="20">
        <f t="shared" si="51"/>
        <v>1584707.6427869196</v>
      </c>
      <c r="K808" s="22" cm="1">
        <f t="array" ref="K808">IFERROR(EXP(LN(J808) - AVERAGE(IF(ISNUMBER(J:J), LN(J:J)))), "")</f>
        <v>31.952940869422697</v>
      </c>
      <c r="L808" s="22">
        <f t="shared" si="48"/>
        <v>-4.7756658646870065E-2</v>
      </c>
      <c r="M808" s="22" cm="1">
        <f t="array" ref="M808">IFERROR(EXP(
 (IF(C808&gt;0,LN(C808),"") - AVERAGE(IF($C$2:$C$1000&gt;0,LN($C$2:$C$1000),"")))*Assumptions!B$2 +
 (IF(F808&gt;0,LN(F808),"") - AVERAGE(IF($F$2:$F$1000&gt;0,LN($F$2:$F$1000),"")))*Assumptions!B$3 +
 (IF(E808&gt;0,LN(E808),"") - AVERAGE(IF($E$2:$E$1000&gt;0,LN($E$2:$E$1000),"")))*Assumptions!B$4
), "")</f>
        <v>40.249620445736433</v>
      </c>
      <c r="N808" s="22">
        <f t="shared" si="49"/>
        <v>1.0833760199691511E-2</v>
      </c>
      <c r="O808" s="22">
        <f t="shared" si="50"/>
        <v>5.8590418846561576E-2</v>
      </c>
    </row>
    <row r="809" spans="1:15" x14ac:dyDescent="0.35">
      <c r="A809" s="15" t="str">
        <v>Toronto Hydro Electric</v>
      </c>
      <c r="B809" s="17">
        <v>2019</v>
      </c>
      <c r="C809" s="19">
        <v>777904</v>
      </c>
      <c r="D809" s="19">
        <v>689138</v>
      </c>
      <c r="E809" s="19">
        <v>23818888112.118</v>
      </c>
      <c r="F809" s="19">
        <v>4271851</v>
      </c>
      <c r="G809" s="19">
        <v>152.32375585086001</v>
      </c>
      <c r="H809" s="19">
        <v>253196236.09999999</v>
      </c>
      <c r="J809" s="19">
        <f t="shared" si="51"/>
        <v>1662224.2189714918</v>
      </c>
      <c r="K809" s="21" cm="1">
        <f t="array" ref="K809">IFERROR(EXP(LN(J809) - AVERAGE(IF(ISNUMBER(J:J), LN(J:J)))), "")</f>
        <v>33.515931107085599</v>
      </c>
      <c r="L809" s="21">
        <f t="shared" si="48"/>
        <v>-8.2552237888169344E-3</v>
      </c>
      <c r="M809" s="21" cm="1">
        <f t="array" ref="M809">IFERROR(EXP(
 (IF(C809&gt;0,LN(C809),"") - AVERAGE(IF($C$2:$C$1000&gt;0,LN($C$2:$C$1000),"")))*Assumptions!B$2 +
 (IF(F809&gt;0,LN(F809),"") - AVERAGE(IF($F$2:$F$1000&gt;0,LN($F$2:$F$1000),"")))*Assumptions!B$3 +
 (IF(E809&gt;0,LN(E809),"") - AVERAGE(IF($E$2:$E$1000&gt;0,LN($E$2:$E$1000),"")))*Assumptions!B$4
), "")</f>
        <v>39.815919258990228</v>
      </c>
      <c r="N809" s="21">
        <f t="shared" si="49"/>
        <v>-1.4703591367550839E-2</v>
      </c>
      <c r="O809" s="21">
        <f t="shared" si="50"/>
        <v>-6.4483675787339045E-3</v>
      </c>
    </row>
    <row r="810" spans="1:15" x14ac:dyDescent="0.35">
      <c r="A810" s="16" t="str">
        <v>Toronto Hydro Electric</v>
      </c>
      <c r="B810" s="18">
        <v>2018</v>
      </c>
      <c r="C810" s="20">
        <v>772624</v>
      </c>
      <c r="D810" s="20">
        <v>684145</v>
      </c>
      <c r="E810" s="20">
        <v>24639744439.139999</v>
      </c>
      <c r="F810" s="20">
        <v>4559532</v>
      </c>
      <c r="G810" s="20">
        <v>148.58047570526</v>
      </c>
      <c r="H810" s="20">
        <v>249021330.05000001</v>
      </c>
      <c r="J810" s="20">
        <f t="shared" si="51"/>
        <v>1676003.0472912549</v>
      </c>
      <c r="K810" s="22" cm="1">
        <f t="array" ref="K810">IFERROR(EXP(LN(J810) - AVERAGE(IF(ISNUMBER(J:J), LN(J:J)))), "")</f>
        <v>33.793757801842347</v>
      </c>
      <c r="L810" s="22">
        <f t="shared" si="48"/>
        <v>3.6931307404582725E-2</v>
      </c>
      <c r="M810" s="22" cm="1">
        <f t="array" ref="M810">IFERROR(EXP(
 (IF(C810&gt;0,LN(C810),"") - AVERAGE(IF($C$2:$C$1000&gt;0,LN($C$2:$C$1000),"")))*Assumptions!B$2 +
 (IF(F810&gt;0,LN(F810),"") - AVERAGE(IF($F$2:$F$1000&gt;0,LN($F$2:$F$1000),"")))*Assumptions!B$3 +
 (IF(E810&gt;0,LN(E810),"") - AVERAGE(IF($E$2:$E$1000&gt;0,LN($E$2:$E$1000),"")))*Assumptions!B$4
), "")</f>
        <v>40.405681451545242</v>
      </c>
      <c r="N810" s="22">
        <f t="shared" si="49"/>
        <v>2.4896903821368888E-2</v>
      </c>
      <c r="O810" s="22">
        <f t="shared" si="50"/>
        <v>-1.2034403583213837E-2</v>
      </c>
    </row>
    <row r="811" spans="1:15" x14ac:dyDescent="0.35">
      <c r="A811" s="15" t="str">
        <v>Toronto Hydro Electric</v>
      </c>
      <c r="B811" s="17">
        <v>2017</v>
      </c>
      <c r="C811" s="19">
        <v>767946</v>
      </c>
      <c r="D811" s="19">
        <v>679913</v>
      </c>
      <c r="E811" s="19">
        <v>23766238909.938</v>
      </c>
      <c r="F811" s="19">
        <v>4246688</v>
      </c>
      <c r="G811" s="19">
        <v>144.91918771568001</v>
      </c>
      <c r="H811" s="19">
        <v>234078557.25999999</v>
      </c>
      <c r="J811" s="19">
        <f t="shared" si="51"/>
        <v>1615235.0903266419</v>
      </c>
      <c r="K811" s="21" cm="1">
        <f t="array" ref="K811">IFERROR(EXP(LN(J811) - AVERAGE(IF(ISNUMBER(J:J), LN(J:J)))), "")</f>
        <v>32.568475053643347</v>
      </c>
      <c r="L811" s="21" t="str">
        <f t="shared" si="48"/>
        <v/>
      </c>
      <c r="M811" s="21" cm="1">
        <f t="array" ref="M811">IFERROR(EXP(
 (IF(C811&gt;0,LN(C811),"") - AVERAGE(IF($C$2:$C$1000&gt;0,LN($C$2:$C$1000),"")))*Assumptions!B$2 +
 (IF(F811&gt;0,LN(F811),"") - AVERAGE(IF($F$2:$F$1000&gt;0,LN($F$2:$F$1000),"")))*Assumptions!B$3 +
 (IF(E811&gt;0,LN(E811),"") - AVERAGE(IF($E$2:$E$1000&gt;0,LN($E$2:$E$1000),"")))*Assumptions!B$4
), "")</f>
        <v>39.412124651949739</v>
      </c>
      <c r="N811" s="21" t="str">
        <f t="shared" si="49"/>
        <v/>
      </c>
      <c r="O811" s="21" t="str">
        <f t="shared" si="50"/>
        <v/>
      </c>
    </row>
    <row r="812" spans="1:15" x14ac:dyDescent="0.35">
      <c r="A812" s="15" t="str">
        <v>Toronto Hydro Electric</v>
      </c>
      <c r="B812" s="17">
        <v>2016</v>
      </c>
      <c r="C812" s="19">
        <v>0</v>
      </c>
      <c r="D812" s="19">
        <v>0</v>
      </c>
      <c r="E812" s="19">
        <v>0</v>
      </c>
      <c r="F812" s="19">
        <v>0</v>
      </c>
      <c r="G812" s="19">
        <v>0</v>
      </c>
      <c r="H812" s="19">
        <v>0</v>
      </c>
      <c r="J812" s="19" t="str">
        <f t="shared" si="51"/>
        <v/>
      </c>
      <c r="K812" s="21" t="str" cm="1">
        <f t="array" ref="K812">IFERROR(EXP(LN(J812) - AVERAGE(IF(ISNUMBER(J:J), LN(J:J)))), "")</f>
        <v/>
      </c>
      <c r="L812" s="21" t="str">
        <f t="shared" si="48"/>
        <v/>
      </c>
      <c r="M812" s="21" t="str" cm="1">
        <f t="array" ref="M812">IFERROR(EXP(
 (IF(C812&gt;0,LN(C812),"") - AVERAGE(IF($C$2:$C$1000&gt;0,LN($C$2:$C$1000),"")))*Assumptions!B$2 +
 (IF(F812&gt;0,LN(F812),"") - AVERAGE(IF($F$2:$F$1000&gt;0,LN($F$2:$F$1000),"")))*Assumptions!B$3 +
 (IF(E812&gt;0,LN(E812),"") - AVERAGE(IF($E$2:$E$1000&gt;0,LN($E$2:$E$1000),"")))*Assumptions!B$4
), "")</f>
        <v/>
      </c>
      <c r="N812" s="21" t="str">
        <f t="shared" si="49"/>
        <v/>
      </c>
      <c r="O812" s="21" t="str">
        <f t="shared" si="50"/>
        <v/>
      </c>
    </row>
    <row r="813" spans="1:15" x14ac:dyDescent="0.35">
      <c r="A813" s="16" t="str">
        <v>Toronto Hydro Electric</v>
      </c>
      <c r="B813" s="18">
        <v>2015</v>
      </c>
      <c r="C813" s="20"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J813" s="20" t="str">
        <f t="shared" si="51"/>
        <v/>
      </c>
      <c r="K813" s="22" t="str" cm="1">
        <f t="array" ref="K813">IFERROR(EXP(LN(J813) - AVERAGE(IF(ISNUMBER(J:J), LN(J:J)))), "")</f>
        <v/>
      </c>
      <c r="L813" s="22" t="str">
        <f t="shared" si="48"/>
        <v/>
      </c>
      <c r="M813" s="22" t="str" cm="1">
        <f t="array" ref="M813">IFERROR(EXP(
 (IF(C813&gt;0,LN(C813),"") - AVERAGE(IF($C$2:$C$1000&gt;0,LN($C$2:$C$1000),"")))*Assumptions!B$2 +
 (IF(F813&gt;0,LN(F813),"") - AVERAGE(IF($F$2:$F$1000&gt;0,LN($F$2:$F$1000),"")))*Assumptions!B$3 +
 (IF(E813&gt;0,LN(E813),"") - AVERAGE(IF($E$2:$E$1000&gt;0,LN($E$2:$E$1000),"")))*Assumptions!B$4
), "")</f>
        <v/>
      </c>
      <c r="N813" s="22" t="str">
        <f t="shared" si="49"/>
        <v/>
      </c>
      <c r="O813" s="22" t="str">
        <f t="shared" si="50"/>
        <v/>
      </c>
    </row>
    <row r="814" spans="1:15" x14ac:dyDescent="0.35">
      <c r="A814" s="15" t="str">
        <v>Toronto Hydro Electric</v>
      </c>
      <c r="B814" s="17">
        <v>2014</v>
      </c>
      <c r="C814" s="19">
        <v>0</v>
      </c>
      <c r="D814" s="19">
        <v>0</v>
      </c>
      <c r="E814" s="19">
        <v>0</v>
      </c>
      <c r="F814" s="19">
        <v>0</v>
      </c>
      <c r="G814" s="19">
        <v>0</v>
      </c>
      <c r="H814" s="19">
        <v>0</v>
      </c>
      <c r="J814" s="19" t="str">
        <f t="shared" si="51"/>
        <v/>
      </c>
      <c r="K814" s="21" t="str" cm="1">
        <f t="array" ref="K814">IFERROR(EXP(LN(J814) - AVERAGE(IF(ISNUMBER(J:J), LN(J:J)))), "")</f>
        <v/>
      </c>
      <c r="L814" s="21" t="str">
        <f t="shared" si="48"/>
        <v/>
      </c>
      <c r="M814" s="21" t="str" cm="1">
        <f t="array" ref="M814">IFERROR(EXP(
 (IF(C814&gt;0,LN(C814),"") - AVERAGE(IF($C$2:$C$1000&gt;0,LN($C$2:$C$1000),"")))*Assumptions!B$2 +
 (IF(F814&gt;0,LN(F814),"") - AVERAGE(IF($F$2:$F$1000&gt;0,LN($F$2:$F$1000),"")))*Assumptions!B$3 +
 (IF(E814&gt;0,LN(E814),"") - AVERAGE(IF($E$2:$E$1000&gt;0,LN($E$2:$E$1000),"")))*Assumptions!B$4
), "")</f>
        <v/>
      </c>
      <c r="N814" s="21" t="str">
        <f t="shared" si="49"/>
        <v/>
      </c>
      <c r="O814" s="21" t="str">
        <f t="shared" si="50"/>
        <v/>
      </c>
    </row>
    <row r="815" spans="1:15" x14ac:dyDescent="0.35">
      <c r="A815" s="16" t="str">
        <v>Toronto Hydro Electric</v>
      </c>
      <c r="B815" s="18">
        <v>2013</v>
      </c>
      <c r="C815" s="20">
        <v>0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J815" s="20" t="str">
        <f t="shared" si="51"/>
        <v/>
      </c>
      <c r="K815" s="22" t="str" cm="1">
        <f t="array" ref="K815">IFERROR(EXP(LN(J815) - AVERAGE(IF(ISNUMBER(J:J), LN(J:J)))), "")</f>
        <v/>
      </c>
      <c r="L815" s="22" t="str">
        <f t="shared" si="48"/>
        <v/>
      </c>
      <c r="M815" s="22" t="str" cm="1">
        <f t="array" ref="M815">IFERROR(EXP(
 (IF(C815&gt;0,LN(C815),"") - AVERAGE(IF($C$2:$C$1000&gt;0,LN($C$2:$C$1000),"")))*Assumptions!B$2 +
 (IF(F815&gt;0,LN(F815),"") - AVERAGE(IF($F$2:$F$1000&gt;0,LN($F$2:$F$1000),"")))*Assumptions!B$3 +
 (IF(E815&gt;0,LN(E815),"") - AVERAGE(IF($E$2:$E$1000&gt;0,LN($E$2:$E$1000),"")))*Assumptions!B$4
), "")</f>
        <v/>
      </c>
      <c r="N815" s="22" t="str">
        <f t="shared" si="49"/>
        <v/>
      </c>
      <c r="O815" s="22" t="str">
        <f t="shared" si="50"/>
        <v/>
      </c>
    </row>
    <row r="816" spans="1:15" x14ac:dyDescent="0.35">
      <c r="A816" s="15" t="str">
        <v>Toronto Hydro-Electric System Limited</v>
      </c>
      <c r="B816" s="17">
        <v>2023</v>
      </c>
      <c r="C816" s="19">
        <v>0</v>
      </c>
      <c r="D816" s="19">
        <v>0</v>
      </c>
      <c r="E816" s="19">
        <v>0</v>
      </c>
      <c r="F816" s="19">
        <v>0</v>
      </c>
      <c r="G816" s="19">
        <v>0</v>
      </c>
      <c r="H816" s="19">
        <v>0</v>
      </c>
      <c r="J816" s="19" t="str">
        <f t="shared" si="51"/>
        <v/>
      </c>
      <c r="K816" s="21" t="str" cm="1">
        <f t="array" ref="K816">IFERROR(EXP(LN(J816) - AVERAGE(IF(ISNUMBER(J:J), LN(J:J)))), "")</f>
        <v/>
      </c>
      <c r="L816" s="21" t="str">
        <f t="shared" si="48"/>
        <v/>
      </c>
      <c r="M816" s="21" t="str" cm="1">
        <f t="array" ref="M816">IFERROR(EXP(
 (IF(C816&gt;0,LN(C816),"") - AVERAGE(IF($C$2:$C$1000&gt;0,LN($C$2:$C$1000),"")))*Assumptions!B$2 +
 (IF(F816&gt;0,LN(F816),"") - AVERAGE(IF($F$2:$F$1000&gt;0,LN($F$2:$F$1000),"")))*Assumptions!B$3 +
 (IF(E816&gt;0,LN(E816),"") - AVERAGE(IF($E$2:$E$1000&gt;0,LN($E$2:$E$1000),"")))*Assumptions!B$4
), "")</f>
        <v/>
      </c>
      <c r="N816" s="21" t="str">
        <f t="shared" si="49"/>
        <v/>
      </c>
      <c r="O816" s="21" t="str">
        <f t="shared" si="50"/>
        <v/>
      </c>
    </row>
    <row r="817" spans="1:15" x14ac:dyDescent="0.35">
      <c r="A817" s="16" t="str">
        <v>Toronto Hydro-Electric System Limited</v>
      </c>
      <c r="B817" s="18">
        <v>2022</v>
      </c>
      <c r="C817" s="20">
        <v>0</v>
      </c>
      <c r="D817" s="20">
        <v>0</v>
      </c>
      <c r="E817" s="20">
        <v>0</v>
      </c>
      <c r="F817" s="20">
        <v>0</v>
      </c>
      <c r="G817" s="20">
        <v>0</v>
      </c>
      <c r="H817" s="20">
        <v>0</v>
      </c>
      <c r="J817" s="20" t="str">
        <f t="shared" si="51"/>
        <v/>
      </c>
      <c r="K817" s="22" t="str" cm="1">
        <f t="array" ref="K817">IFERROR(EXP(LN(J817) - AVERAGE(IF(ISNUMBER(J:J), LN(J:J)))), "")</f>
        <v/>
      </c>
      <c r="L817" s="22" t="str">
        <f t="shared" si="48"/>
        <v/>
      </c>
      <c r="M817" s="22" t="str" cm="1">
        <f t="array" ref="M817">IFERROR(EXP(
 (IF(C817&gt;0,LN(C817),"") - AVERAGE(IF($C$2:$C$1000&gt;0,LN($C$2:$C$1000),"")))*Assumptions!B$2 +
 (IF(F817&gt;0,LN(F817),"") - AVERAGE(IF($F$2:$F$1000&gt;0,LN($F$2:$F$1000),"")))*Assumptions!B$3 +
 (IF(E817&gt;0,LN(E817),"") - AVERAGE(IF($E$2:$E$1000&gt;0,LN($E$2:$E$1000),"")))*Assumptions!B$4
), "")</f>
        <v/>
      </c>
      <c r="N817" s="22" t="str">
        <f t="shared" si="49"/>
        <v/>
      </c>
      <c r="O817" s="22" t="str">
        <f t="shared" si="50"/>
        <v/>
      </c>
    </row>
    <row r="818" spans="1:15" x14ac:dyDescent="0.35">
      <c r="A818" s="15" t="str">
        <v>Toronto Hydro-Electric System Limited</v>
      </c>
      <c r="B818" s="17">
        <v>2021</v>
      </c>
      <c r="C818" s="19">
        <v>0</v>
      </c>
      <c r="D818" s="19">
        <v>0</v>
      </c>
      <c r="E818" s="19">
        <v>0</v>
      </c>
      <c r="F818" s="19">
        <v>0</v>
      </c>
      <c r="G818" s="19">
        <v>0</v>
      </c>
      <c r="H818" s="19">
        <v>0</v>
      </c>
      <c r="J818" s="19" t="str">
        <f t="shared" si="51"/>
        <v/>
      </c>
      <c r="K818" s="21" t="str" cm="1">
        <f t="array" ref="K818">IFERROR(EXP(LN(J818) - AVERAGE(IF(ISNUMBER(J:J), LN(J:J)))), "")</f>
        <v/>
      </c>
      <c r="L818" s="21" t="str">
        <f t="shared" si="48"/>
        <v/>
      </c>
      <c r="M818" s="21" t="str" cm="1">
        <f t="array" ref="M818">IFERROR(EXP(
 (IF(C818&gt;0,LN(C818),"") - AVERAGE(IF($C$2:$C$1000&gt;0,LN($C$2:$C$1000),"")))*Assumptions!B$2 +
 (IF(F818&gt;0,LN(F818),"") - AVERAGE(IF($F$2:$F$1000&gt;0,LN($F$2:$F$1000),"")))*Assumptions!B$3 +
 (IF(E818&gt;0,LN(E818),"") - AVERAGE(IF($E$2:$E$1000&gt;0,LN($E$2:$E$1000),"")))*Assumptions!B$4
), "")</f>
        <v/>
      </c>
      <c r="N818" s="21" t="str">
        <f t="shared" si="49"/>
        <v/>
      </c>
      <c r="O818" s="21" t="str">
        <f t="shared" si="50"/>
        <v/>
      </c>
    </row>
    <row r="819" spans="1:15" x14ac:dyDescent="0.35">
      <c r="A819" s="16" t="str">
        <v>Toronto Hydro-Electric System Limited</v>
      </c>
      <c r="B819" s="18">
        <v>2020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J819" s="20" t="str">
        <f t="shared" si="51"/>
        <v/>
      </c>
      <c r="K819" s="22" t="str" cm="1">
        <f t="array" ref="K819">IFERROR(EXP(LN(J819) - AVERAGE(IF(ISNUMBER(J:J), LN(J:J)))), "")</f>
        <v/>
      </c>
      <c r="L819" s="22" t="str">
        <f t="shared" si="48"/>
        <v/>
      </c>
      <c r="M819" s="22" t="str" cm="1">
        <f t="array" ref="M819">IFERROR(EXP(
 (IF(C819&gt;0,LN(C819),"") - AVERAGE(IF($C$2:$C$1000&gt;0,LN($C$2:$C$1000),"")))*Assumptions!B$2 +
 (IF(F819&gt;0,LN(F819),"") - AVERAGE(IF($F$2:$F$1000&gt;0,LN($F$2:$F$1000),"")))*Assumptions!B$3 +
 (IF(E819&gt;0,LN(E819),"") - AVERAGE(IF($E$2:$E$1000&gt;0,LN($E$2:$E$1000),"")))*Assumptions!B$4
), "")</f>
        <v/>
      </c>
      <c r="N819" s="22" t="str">
        <f t="shared" si="49"/>
        <v/>
      </c>
      <c r="O819" s="22" t="str">
        <f t="shared" si="50"/>
        <v/>
      </c>
    </row>
    <row r="820" spans="1:15" x14ac:dyDescent="0.35">
      <c r="A820" s="15" t="str">
        <v>Toronto Hydro-Electric System Limited</v>
      </c>
      <c r="B820" s="17">
        <v>2019</v>
      </c>
      <c r="C820" s="19">
        <v>0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J820" s="19" t="str">
        <f t="shared" si="51"/>
        <v/>
      </c>
      <c r="K820" s="21" t="str" cm="1">
        <f t="array" ref="K820">IFERROR(EXP(LN(J820) - AVERAGE(IF(ISNUMBER(J:J), LN(J:J)))), "")</f>
        <v/>
      </c>
      <c r="L820" s="21" t="str">
        <f t="shared" si="48"/>
        <v/>
      </c>
      <c r="M820" s="21" t="str" cm="1">
        <f t="array" ref="M820">IFERROR(EXP(
 (IF(C820&gt;0,LN(C820),"") - AVERAGE(IF($C$2:$C$1000&gt;0,LN($C$2:$C$1000),"")))*Assumptions!B$2 +
 (IF(F820&gt;0,LN(F820),"") - AVERAGE(IF($F$2:$F$1000&gt;0,LN($F$2:$F$1000),"")))*Assumptions!B$3 +
 (IF(E820&gt;0,LN(E820),"") - AVERAGE(IF($E$2:$E$1000&gt;0,LN($E$2:$E$1000),"")))*Assumptions!B$4
), "")</f>
        <v/>
      </c>
      <c r="N820" s="21" t="str">
        <f t="shared" si="49"/>
        <v/>
      </c>
      <c r="O820" s="21" t="str">
        <f t="shared" si="50"/>
        <v/>
      </c>
    </row>
    <row r="821" spans="1:15" x14ac:dyDescent="0.35">
      <c r="A821" s="16" t="str">
        <v>Toronto Hydro-Electric System Limited</v>
      </c>
      <c r="B821" s="18">
        <v>2018</v>
      </c>
      <c r="C821" s="20">
        <v>0</v>
      </c>
      <c r="D821" s="20">
        <v>0</v>
      </c>
      <c r="E821" s="20">
        <v>0</v>
      </c>
      <c r="F821" s="20">
        <v>0</v>
      </c>
      <c r="G821" s="20">
        <v>0</v>
      </c>
      <c r="H821" s="20">
        <v>0</v>
      </c>
      <c r="J821" s="20" t="str">
        <f t="shared" si="51"/>
        <v/>
      </c>
      <c r="K821" s="22" t="str" cm="1">
        <f t="array" ref="K821">IFERROR(EXP(LN(J821) - AVERAGE(IF(ISNUMBER(J:J), LN(J:J)))), "")</f>
        <v/>
      </c>
      <c r="L821" s="22" t="str">
        <f t="shared" si="48"/>
        <v/>
      </c>
      <c r="M821" s="22" t="str" cm="1">
        <f t="array" ref="M821">IFERROR(EXP(
 (IF(C821&gt;0,LN(C821),"") - AVERAGE(IF($C$2:$C$1000&gt;0,LN($C$2:$C$1000),"")))*Assumptions!B$2 +
 (IF(F821&gt;0,LN(F821),"") - AVERAGE(IF($F$2:$F$1000&gt;0,LN($F$2:$F$1000),"")))*Assumptions!B$3 +
 (IF(E821&gt;0,LN(E821),"") - AVERAGE(IF($E$2:$E$1000&gt;0,LN($E$2:$E$1000),"")))*Assumptions!B$4
), "")</f>
        <v/>
      </c>
      <c r="N821" s="22" t="str">
        <f t="shared" si="49"/>
        <v/>
      </c>
      <c r="O821" s="22" t="str">
        <f t="shared" si="50"/>
        <v/>
      </c>
    </row>
    <row r="822" spans="1:15" x14ac:dyDescent="0.35">
      <c r="A822" s="15" t="str">
        <v>Toronto Hydro-Electric System Limited</v>
      </c>
      <c r="B822" s="17">
        <v>2017</v>
      </c>
      <c r="C822" s="19">
        <v>0</v>
      </c>
      <c r="D822" s="19">
        <v>0</v>
      </c>
      <c r="E822" s="19">
        <v>0</v>
      </c>
      <c r="F822" s="19">
        <v>0</v>
      </c>
      <c r="G822" s="19">
        <v>0</v>
      </c>
      <c r="H822" s="19">
        <v>0</v>
      </c>
      <c r="J822" s="19" t="str">
        <f t="shared" si="51"/>
        <v/>
      </c>
      <c r="K822" s="21" t="str" cm="1">
        <f t="array" ref="K822">IFERROR(EXP(LN(J822) - AVERAGE(IF(ISNUMBER(J:J), LN(J:J)))), "")</f>
        <v/>
      </c>
      <c r="L822" s="21" t="str">
        <f t="shared" si="48"/>
        <v/>
      </c>
      <c r="M822" s="21" t="str" cm="1">
        <f t="array" ref="M822">IFERROR(EXP(
 (IF(C822&gt;0,LN(C822),"") - AVERAGE(IF($C$2:$C$1000&gt;0,LN($C$2:$C$1000),"")))*Assumptions!B$2 +
 (IF(F822&gt;0,LN(F822),"") - AVERAGE(IF($F$2:$F$1000&gt;0,LN($F$2:$F$1000),"")))*Assumptions!B$3 +
 (IF(E822&gt;0,LN(E822),"") - AVERAGE(IF($E$2:$E$1000&gt;0,LN($E$2:$E$1000),"")))*Assumptions!B$4
), "")</f>
        <v/>
      </c>
      <c r="N822" s="21" t="str">
        <f t="shared" si="49"/>
        <v/>
      </c>
      <c r="O822" s="21" t="str">
        <f t="shared" si="50"/>
        <v/>
      </c>
    </row>
    <row r="823" spans="1:15" x14ac:dyDescent="0.35">
      <c r="A823" s="16" t="str">
        <v>Toronto Hydro-Electric System Limited</v>
      </c>
      <c r="B823" s="18">
        <v>2016</v>
      </c>
      <c r="C823" s="20">
        <v>761920</v>
      </c>
      <c r="D823" s="20">
        <v>678106</v>
      </c>
      <c r="E823" s="20">
        <v>24710637614.233002</v>
      </c>
      <c r="F823" s="20">
        <v>4591559</v>
      </c>
      <c r="G823" s="20">
        <v>142.40989423223999</v>
      </c>
      <c r="H823" s="20">
        <v>232383928.44</v>
      </c>
      <c r="J823" s="20">
        <f t="shared" si="51"/>
        <v>1631796.2294181024</v>
      </c>
      <c r="K823" s="22" cm="1">
        <f t="array" ref="K823">IFERROR(EXP(LN(J823) - AVERAGE(IF(ISNUMBER(J:J), LN(J:J)))), "")</f>
        <v>32.902402324410566</v>
      </c>
      <c r="L823" s="22">
        <f t="shared" si="48"/>
        <v>3.6280145031533095E-3</v>
      </c>
      <c r="M823" s="22" cm="1">
        <f t="array" ref="M823">IFERROR(EXP(
 (IF(C823&gt;0,LN(C823),"") - AVERAGE(IF($C$2:$C$1000&gt;0,LN($C$2:$C$1000),"")))*Assumptions!B$2 +
 (IF(F823&gt;0,LN(F823),"") - AVERAGE(IF($F$2:$F$1000&gt;0,LN($F$2:$F$1000),"")))*Assumptions!B$3 +
 (IF(E823&gt;0,LN(E823),"") - AVERAGE(IF($E$2:$E$1000&gt;0,LN($E$2:$E$1000),"")))*Assumptions!B$4
), "")</f>
        <v>40.114158810626172</v>
      </c>
      <c r="N823" s="22">
        <f t="shared" si="49"/>
        <v>1.439122989028041E-2</v>
      </c>
      <c r="O823" s="22">
        <f t="shared" si="50"/>
        <v>1.0763215387127101E-2</v>
      </c>
    </row>
    <row r="824" spans="1:15" x14ac:dyDescent="0.35">
      <c r="A824" s="15" t="str">
        <v>Toronto Hydro-Electric System Limited</v>
      </c>
      <c r="B824" s="17">
        <v>2015</v>
      </c>
      <c r="C824" s="19">
        <v>758311</v>
      </c>
      <c r="D824" s="19">
        <v>676678</v>
      </c>
      <c r="E824" s="19">
        <v>24457588418.437</v>
      </c>
      <c r="F824" s="19">
        <v>4404382</v>
      </c>
      <c r="G824" s="19">
        <v>140.81014008918001</v>
      </c>
      <c r="H824" s="19">
        <v>228941344.59999999</v>
      </c>
      <c r="J824" s="19">
        <f t="shared" si="51"/>
        <v>1625886.7753061207</v>
      </c>
      <c r="K824" s="21" cm="1">
        <f t="array" ref="K824">IFERROR(EXP(LN(J824) - AVERAGE(IF(ISNUMBER(J:J), LN(J:J)))), "")</f>
        <v>32.783248208715982</v>
      </c>
      <c r="L824" s="21">
        <f t="shared" si="48"/>
        <v>-1.9809713727239497E-2</v>
      </c>
      <c r="M824" s="21" cm="1">
        <f t="array" ref="M824">IFERROR(EXP(
 (IF(C824&gt;0,LN(C824),"") - AVERAGE(IF($C$2:$C$1000&gt;0,LN($C$2:$C$1000),"")))*Assumptions!B$2 +
 (IF(F824&gt;0,LN(F824),"") - AVERAGE(IF($F$2:$F$1000&gt;0,LN($F$2:$F$1000),"")))*Assumptions!B$3 +
 (IF(E824&gt;0,LN(E824),"") - AVERAGE(IF($E$2:$E$1000&gt;0,LN($E$2:$E$1000),"")))*Assumptions!B$4
), "")</f>
        <v>39.541000845422765</v>
      </c>
      <c r="N824" s="21">
        <f t="shared" si="49"/>
        <v>1.9665371246317065E-2</v>
      </c>
      <c r="O824" s="21">
        <f t="shared" si="50"/>
        <v>3.9475084973556562E-2</v>
      </c>
    </row>
    <row r="825" spans="1:15" x14ac:dyDescent="0.35">
      <c r="A825" s="16" t="str">
        <v>Toronto Hydro-Electric System Limited</v>
      </c>
      <c r="B825" s="18">
        <v>2014</v>
      </c>
      <c r="C825" s="20">
        <v>744252</v>
      </c>
      <c r="D825" s="20">
        <v>673172</v>
      </c>
      <c r="E825" s="20">
        <v>24513188065.262001</v>
      </c>
      <c r="F825" s="20">
        <v>4273504</v>
      </c>
      <c r="G825" s="20">
        <v>137.62629966854001</v>
      </c>
      <c r="H825" s="20">
        <v>228241693.59</v>
      </c>
      <c r="J825" s="20">
        <f t="shared" si="51"/>
        <v>1658416.2630231187</v>
      </c>
      <c r="K825" s="22" cm="1">
        <f t="array" ref="K825">IFERROR(EXP(LN(J825) - AVERAGE(IF(ISNUMBER(J:J), LN(J:J)))), "")</f>
        <v>33.439150136282827</v>
      </c>
      <c r="L825" s="22">
        <f t="shared" si="48"/>
        <v>-3.86963756652694E-2</v>
      </c>
      <c r="M825" s="22" cm="1">
        <f t="array" ref="M825">IFERROR(EXP(
 (IF(C825&gt;0,LN(C825),"") - AVERAGE(IF($C$2:$C$1000&gt;0,LN($C$2:$C$1000),"")))*Assumptions!B$2 +
 (IF(F825&gt;0,LN(F825),"") - AVERAGE(IF($F$2:$F$1000&gt;0,LN($F$2:$F$1000),"")))*Assumptions!B$3 +
 (IF(E825&gt;0,LN(E825),"") - AVERAGE(IF($E$2:$E$1000&gt;0,LN($E$2:$E$1000),"")))*Assumptions!B$4
), "")</f>
        <v>38.771008293612091</v>
      </c>
      <c r="N825" s="22">
        <f t="shared" si="49"/>
        <v>-2.6368836763572823E-2</v>
      </c>
      <c r="O825" s="22">
        <f t="shared" si="50"/>
        <v>1.2327538901696578E-2</v>
      </c>
    </row>
    <row r="826" spans="1:15" x14ac:dyDescent="0.35">
      <c r="A826" s="15" t="str">
        <v>Toronto Hydro-Electric System Limited</v>
      </c>
      <c r="B826" s="17">
        <v>2013</v>
      </c>
      <c r="C826" s="19">
        <v>734576</v>
      </c>
      <c r="D826" s="19">
        <v>668625</v>
      </c>
      <c r="E826" s="19">
        <v>24609349779</v>
      </c>
      <c r="F826" s="19">
        <v>4914898</v>
      </c>
      <c r="G826" s="19">
        <v>134.87498055033001</v>
      </c>
      <c r="H826" s="19">
        <v>232504073.09999999</v>
      </c>
      <c r="J826" s="19">
        <f t="shared" si="51"/>
        <v>1723848.7979854697</v>
      </c>
      <c r="K826" s="21" cm="1">
        <f t="array" ref="K826">IFERROR(EXP(LN(J826) - AVERAGE(IF(ISNUMBER(J:J), LN(J:J)))), "")</f>
        <v>34.758486185493474</v>
      </c>
      <c r="L826" s="21" t="str">
        <f t="shared" si="48"/>
        <v/>
      </c>
      <c r="M826" s="21" cm="1">
        <f t="array" ref="M826">IFERROR(EXP(
 (IF(C826&gt;0,LN(C826),"") - AVERAGE(IF($C$2:$C$1000&gt;0,LN($C$2:$C$1000),"")))*Assumptions!B$2 +
 (IF(F826&gt;0,LN(F826),"") - AVERAGE(IF($F$2:$F$1000&gt;0,LN($F$2:$F$1000),"")))*Assumptions!B$3 +
 (IF(E826&gt;0,LN(E826),"") - AVERAGE(IF($E$2:$E$1000&gt;0,LN($E$2:$E$1000),"")))*Assumptions!B$4
), "")</f>
        <v>39.806952985697279</v>
      </c>
      <c r="N826" s="21" t="str">
        <f t="shared" si="49"/>
        <v/>
      </c>
      <c r="O826" s="21" t="str">
        <f t="shared" si="50"/>
        <v/>
      </c>
    </row>
    <row r="827" spans="1:15" x14ac:dyDescent="0.35">
      <c r="A827" s="15" t="str">
        <v>Veridian Connections Inc.</v>
      </c>
      <c r="B827" s="17">
        <v>2023</v>
      </c>
      <c r="C827" s="19">
        <v>176725</v>
      </c>
      <c r="D827" s="19">
        <v>157492</v>
      </c>
      <c r="E827" s="19">
        <v>3536772944</v>
      </c>
      <c r="F827" s="19">
        <v>696474</v>
      </c>
      <c r="G827" s="19">
        <v>180.04037606656999</v>
      </c>
      <c r="H827" s="19">
        <v>46787704.399999999</v>
      </c>
      <c r="J827" s="19">
        <f t="shared" si="51"/>
        <v>259873.39852423008</v>
      </c>
      <c r="K827" s="21" cm="1">
        <f t="array" ref="K827">IFERROR(EXP(LN(J827) - AVERAGE(IF(ISNUMBER(J:J), LN(J:J)))), "")</f>
        <v>5.2399061583229569</v>
      </c>
      <c r="L827" s="21">
        <f t="shared" si="48"/>
        <v>5.8266999864677871E-3</v>
      </c>
      <c r="M827" s="21" cm="1">
        <f t="array" ref="M827">IFERROR(EXP(
 (IF(C827&gt;0,LN(C827),"") - AVERAGE(IF($C$2:$C$1000&gt;0,LN($C$2:$C$1000),"")))*Assumptions!B$2 +
 (IF(F827&gt;0,LN(F827),"") - AVERAGE(IF($F$2:$F$1000&gt;0,LN($F$2:$F$1000),"")))*Assumptions!B$3 +
 (IF(E827&gt;0,LN(E827),"") - AVERAGE(IF($E$2:$E$1000&gt;0,LN($E$2:$E$1000),"")))*Assumptions!B$4
), "")</f>
        <v>8.0181530089997572</v>
      </c>
      <c r="N827" s="21">
        <f t="shared" si="49"/>
        <v>7.632683562768694E-3</v>
      </c>
      <c r="O827" s="21">
        <f t="shared" si="50"/>
        <v>1.8059835763009069E-3</v>
      </c>
    </row>
    <row r="828" spans="1:15" x14ac:dyDescent="0.35">
      <c r="A828" s="16" t="str">
        <v>Veridian Connections Inc.</v>
      </c>
      <c r="B828" s="18">
        <v>2022</v>
      </c>
      <c r="C828" s="20">
        <v>174153</v>
      </c>
      <c r="D828" s="20">
        <v>156195</v>
      </c>
      <c r="E828" s="20">
        <v>3557114201</v>
      </c>
      <c r="F828" s="20">
        <v>700859</v>
      </c>
      <c r="G828" s="20">
        <v>173.71728797236</v>
      </c>
      <c r="H828" s="20">
        <v>44882223.390000001</v>
      </c>
      <c r="J828" s="20">
        <f t="shared" si="51"/>
        <v>258363.59704821763</v>
      </c>
      <c r="K828" s="22" cm="1">
        <f t="array" ref="K828">IFERROR(EXP(LN(J828) - AVERAGE(IF(ISNUMBER(J:J), LN(J:J)))), "")</f>
        <v>5.2094635732144798</v>
      </c>
      <c r="L828" s="22">
        <f t="shared" si="48"/>
        <v>1.6565232832238763E-2</v>
      </c>
      <c r="M828" s="22" cm="1">
        <f t="array" ref="M828">IFERROR(EXP(
 (IF(C828&gt;0,LN(C828),"") - AVERAGE(IF($C$2:$C$1000&gt;0,LN($C$2:$C$1000),"")))*Assumptions!B$2 +
 (IF(F828&gt;0,LN(F828),"") - AVERAGE(IF($F$2:$F$1000&gt;0,LN($F$2:$F$1000),"")))*Assumptions!B$3 +
 (IF(E828&gt;0,LN(E828),"") - AVERAGE(IF($E$2:$E$1000&gt;0,LN($E$2:$E$1000),"")))*Assumptions!B$4
), "")</f>
        <v>7.9571859514371619</v>
      </c>
      <c r="N828" s="22">
        <f t="shared" si="49"/>
        <v>7.8553454361034447E-3</v>
      </c>
      <c r="O828" s="22">
        <f t="shared" si="50"/>
        <v>-8.7098873961353185E-3</v>
      </c>
    </row>
    <row r="829" spans="1:15" x14ac:dyDescent="0.35">
      <c r="A829" s="15" t="str">
        <v>Veridian Connections Inc.</v>
      </c>
      <c r="B829" s="17">
        <v>2021</v>
      </c>
      <c r="C829" s="19">
        <v>171564</v>
      </c>
      <c r="D829" s="19">
        <v>154046</v>
      </c>
      <c r="E829" s="19">
        <v>3494733187</v>
      </c>
      <c r="F829" s="19">
        <v>711257</v>
      </c>
      <c r="G829" s="19">
        <v>167.09037628438</v>
      </c>
      <c r="H829" s="19">
        <v>42460838.890000001</v>
      </c>
      <c r="J829" s="19">
        <f t="shared" si="51"/>
        <v>254118.99736064774</v>
      </c>
      <c r="K829" s="21" cm="1">
        <f t="array" ref="K829">IFERROR(EXP(LN(J829) - AVERAGE(IF(ISNUMBER(J:J), LN(J:J)))), "")</f>
        <v>5.1238784222570679</v>
      </c>
      <c r="L829" s="21">
        <f t="shared" si="48"/>
        <v>2.6255465770407937E-2</v>
      </c>
      <c r="M829" s="21" cm="1">
        <f t="array" ref="M829">IFERROR(EXP(
 (IF(C829&gt;0,LN(C829),"") - AVERAGE(IF($C$2:$C$1000&gt;0,LN($C$2:$C$1000),"")))*Assumptions!B$2 +
 (IF(F829&gt;0,LN(F829),"") - AVERAGE(IF($F$2:$F$1000&gt;0,LN($F$2:$F$1000),"")))*Assumptions!B$3 +
 (IF(E829&gt;0,LN(E829),"") - AVERAGE(IF($E$2:$E$1000&gt;0,LN($E$2:$E$1000),"")))*Assumptions!B$4
), "")</f>
        <v>7.8949243703641185</v>
      </c>
      <c r="N829" s="21">
        <f t="shared" si="49"/>
        <v>-4.2416505412083971E-3</v>
      </c>
      <c r="O829" s="21">
        <f t="shared" si="50"/>
        <v>-3.0497116311616335E-2</v>
      </c>
    </row>
    <row r="830" spans="1:15" x14ac:dyDescent="0.35">
      <c r="A830" s="16" t="str">
        <v>Veridian Connections Inc.</v>
      </c>
      <c r="B830" s="18">
        <v>2020</v>
      </c>
      <c r="C830" s="20">
        <v>169489</v>
      </c>
      <c r="D830" s="20">
        <v>152238</v>
      </c>
      <c r="E830" s="20">
        <v>3454032041</v>
      </c>
      <c r="F830" s="20">
        <v>750598</v>
      </c>
      <c r="G830" s="20">
        <v>161.60531959719</v>
      </c>
      <c r="H830" s="20">
        <v>40002780.729999997</v>
      </c>
      <c r="J830" s="20">
        <f t="shared" si="51"/>
        <v>247533.81157073969</v>
      </c>
      <c r="K830" s="22" cm="1">
        <f t="array" ref="K830">IFERROR(EXP(LN(J830) - AVERAGE(IF(ISNUMBER(J:J), LN(J:J)))), "")</f>
        <v>4.9910993237799168</v>
      </c>
      <c r="L830" s="22">
        <f t="shared" si="48"/>
        <v>-5.7737646755544603E-2</v>
      </c>
      <c r="M830" s="22" cm="1">
        <f t="array" ref="M830">IFERROR(EXP(
 (IF(C830&gt;0,LN(C830),"") - AVERAGE(IF($C$2:$C$1000&gt;0,LN($C$2:$C$1000),"")))*Assumptions!B$2 +
 (IF(F830&gt;0,LN(F830),"") - AVERAGE(IF($F$2:$F$1000&gt;0,LN($F$2:$F$1000),"")))*Assumptions!B$3 +
 (IF(E830&gt;0,LN(E830),"") - AVERAGE(IF($E$2:$E$1000&gt;0,LN($E$2:$E$1000),"")))*Assumptions!B$4
), "")</f>
        <v>7.9284830022726318</v>
      </c>
      <c r="N830" s="22">
        <f t="shared" si="49"/>
        <v>4.4310139101729096E-2</v>
      </c>
      <c r="O830" s="22">
        <f t="shared" si="50"/>
        <v>0.1020477858572737</v>
      </c>
    </row>
    <row r="831" spans="1:15" x14ac:dyDescent="0.35">
      <c r="A831" s="15" t="str">
        <v>Veridian Connections Inc.</v>
      </c>
      <c r="B831" s="17">
        <v>2019</v>
      </c>
      <c r="C831" s="19">
        <v>167653</v>
      </c>
      <c r="D831" s="19">
        <v>150086</v>
      </c>
      <c r="E831" s="19">
        <v>3420220802</v>
      </c>
      <c r="F831" s="19">
        <v>648618</v>
      </c>
      <c r="G831" s="19">
        <v>153.04946487973999</v>
      </c>
      <c r="H831" s="19">
        <v>40136683.710000001</v>
      </c>
      <c r="J831" s="19">
        <f t="shared" si="51"/>
        <v>262246.48182558344</v>
      </c>
      <c r="K831" s="21" cm="1">
        <f t="array" ref="K831">IFERROR(EXP(LN(J831) - AVERAGE(IF(ISNUMBER(J:J), LN(J:J)))), "")</f>
        <v>5.2877553567233644</v>
      </c>
      <c r="L831" s="21">
        <f t="shared" si="48"/>
        <v>0.35355003834390253</v>
      </c>
      <c r="M831" s="21" cm="1">
        <f t="array" ref="M831">IFERROR(EXP(
 (IF(C831&gt;0,LN(C831),"") - AVERAGE(IF($C$2:$C$1000&gt;0,LN($C$2:$C$1000),"")))*Assumptions!B$2 +
 (IF(F831&gt;0,LN(F831),"") - AVERAGE(IF($F$2:$F$1000&gt;0,LN($F$2:$F$1000),"")))*Assumptions!B$3 +
 (IF(E831&gt;0,LN(E831),"") - AVERAGE(IF($E$2:$E$1000&gt;0,LN($E$2:$E$1000),"")))*Assumptions!B$4
), "")</f>
        <v>7.5848404653574519</v>
      </c>
      <c r="N831" s="21">
        <f t="shared" si="49"/>
        <v>0.29802873838334842</v>
      </c>
      <c r="O831" s="21">
        <f t="shared" si="50"/>
        <v>-5.5521299960554105E-2</v>
      </c>
    </row>
    <row r="832" spans="1:15" x14ac:dyDescent="0.35">
      <c r="A832" s="16" t="str">
        <v>Veridian Connections Inc.</v>
      </c>
      <c r="B832" s="18">
        <v>2018</v>
      </c>
      <c r="C832" s="20">
        <v>121826</v>
      </c>
      <c r="D832" s="20">
        <v>110861</v>
      </c>
      <c r="E832" s="20">
        <v>2621351006</v>
      </c>
      <c r="F832" s="20">
        <v>503702</v>
      </c>
      <c r="G832" s="20">
        <v>149.28835079757999</v>
      </c>
      <c r="H832" s="20">
        <v>27491014.079999998</v>
      </c>
      <c r="J832" s="20">
        <f t="shared" si="51"/>
        <v>184147.08135717202</v>
      </c>
      <c r="K832" s="22" cm="1">
        <f t="array" ref="K832">IFERROR(EXP(LN(J832) - AVERAGE(IF(ISNUMBER(J:J), LN(J:J)))), "")</f>
        <v>3.7130134562452284</v>
      </c>
      <c r="L832" s="22">
        <f t="shared" si="48"/>
        <v>3.6167481891506981E-3</v>
      </c>
      <c r="M832" s="22" cm="1">
        <f t="array" ref="M832">IFERROR(EXP(
 (IF(C832&gt;0,LN(C832),"") - AVERAGE(IF($C$2:$C$1000&gt;0,LN($C$2:$C$1000),"")))*Assumptions!B$2 +
 (IF(F832&gt;0,LN(F832),"") - AVERAGE(IF($F$2:$F$1000&gt;0,LN($F$2:$F$1000),"")))*Assumptions!B$3 +
 (IF(E832&gt;0,LN(E832),"") - AVERAGE(IF($E$2:$E$1000&gt;0,LN($E$2:$E$1000),"")))*Assumptions!B$4
), "")</f>
        <v>5.6300754376168154</v>
      </c>
      <c r="N832" s="22">
        <f t="shared" si="49"/>
        <v>3.990871373675553E-2</v>
      </c>
      <c r="O832" s="22">
        <f t="shared" si="50"/>
        <v>3.6291965547604832E-2</v>
      </c>
    </row>
    <row r="833" spans="1:15" x14ac:dyDescent="0.35">
      <c r="A833" s="15" t="str">
        <v>Veridian Connections Inc.</v>
      </c>
      <c r="B833" s="17">
        <v>2017</v>
      </c>
      <c r="C833" s="19">
        <v>120457</v>
      </c>
      <c r="D833" s="19">
        <v>109225</v>
      </c>
      <c r="E833" s="19">
        <v>2483896484</v>
      </c>
      <c r="F833" s="19">
        <v>450688</v>
      </c>
      <c r="G833" s="19">
        <v>145.60961950288001</v>
      </c>
      <c r="H833" s="19">
        <v>26716783.620000001</v>
      </c>
      <c r="J833" s="19">
        <f t="shared" si="51"/>
        <v>183482.27068522468</v>
      </c>
      <c r="K833" s="21" cm="1">
        <f t="array" ref="K833">IFERROR(EXP(LN(J833) - AVERAGE(IF(ISNUMBER(J:J), LN(J:J)))), "")</f>
        <v>3.6996086770187331</v>
      </c>
      <c r="L833" s="21">
        <f t="shared" si="48"/>
        <v>-2.5419938550351517E-2</v>
      </c>
      <c r="M833" s="21" cm="1">
        <f t="array" ref="M833">IFERROR(EXP(
 (IF(C833&gt;0,LN(C833),"") - AVERAGE(IF($C$2:$C$1000&gt;0,LN($C$2:$C$1000),"")))*Assumptions!B$2 +
 (IF(F833&gt;0,LN(F833),"") - AVERAGE(IF($F$2:$F$1000&gt;0,LN($F$2:$F$1000),"")))*Assumptions!B$3 +
 (IF(E833&gt;0,LN(E833),"") - AVERAGE(IF($E$2:$E$1000&gt;0,LN($E$2:$E$1000),"")))*Assumptions!B$4
), "")</f>
        <v>5.4098108409698789</v>
      </c>
      <c r="N833" s="21">
        <f t="shared" si="49"/>
        <v>-2.0587721474120357E-2</v>
      </c>
      <c r="O833" s="21">
        <f t="shared" si="50"/>
        <v>4.83221707623116E-3</v>
      </c>
    </row>
    <row r="834" spans="1:15" x14ac:dyDescent="0.35">
      <c r="A834" s="16" t="str">
        <v>Veridian Connections Inc.</v>
      </c>
      <c r="B834" s="18">
        <v>2016</v>
      </c>
      <c r="C834" s="20">
        <v>119533</v>
      </c>
      <c r="D834" s="20">
        <v>107231</v>
      </c>
      <c r="E834" s="20">
        <v>2555624112</v>
      </c>
      <c r="F834" s="20">
        <v>494731</v>
      </c>
      <c r="G834" s="20">
        <v>143.08837110848</v>
      </c>
      <c r="H834" s="20">
        <v>26930113.57</v>
      </c>
      <c r="J834" s="20">
        <f t="shared" si="51"/>
        <v>188206.16491317379</v>
      </c>
      <c r="K834" s="22" cm="1">
        <f t="array" ref="K834">IFERROR(EXP(LN(J834) - AVERAGE(IF(ISNUMBER(J:J), LN(J:J)))), "")</f>
        <v>3.7948579891717404</v>
      </c>
      <c r="L834" s="22">
        <f t="shared" ref="L834:L897" si="52">IFERROR(IF(A835=A834, LN(K834) - LN(K835), NA()), "")</f>
        <v>4.1424502943861796E-2</v>
      </c>
      <c r="M834" s="22" cm="1">
        <f t="array" ref="M834">IFERROR(EXP(
 (IF(C834&gt;0,LN(C834),"") - AVERAGE(IF($C$2:$C$1000&gt;0,LN($C$2:$C$1000),"")))*Assumptions!B$2 +
 (IF(F834&gt;0,LN(F834),"") - AVERAGE(IF($F$2:$F$1000&gt;0,LN($F$2:$F$1000),"")))*Assumptions!B$3 +
 (IF(E834&gt;0,LN(E834),"") - AVERAGE(IF($E$2:$E$1000&gt;0,LN($E$2:$E$1000),"")))*Assumptions!B$4
), "")</f>
        <v>5.5223409140242259</v>
      </c>
      <c r="N834" s="22">
        <f t="shared" ref="N834:N897" si="53">IFERROR(IF(A835=A834, LN(M834) - LN(M835), ""), "")</f>
        <v>1.9458278158094311E-2</v>
      </c>
      <c r="O834" s="22">
        <f t="shared" ref="O834:O897" si="54">IFERROR(N834-L834, "")</f>
        <v>-2.1966224785767485E-2</v>
      </c>
    </row>
    <row r="835" spans="1:15" x14ac:dyDescent="0.35">
      <c r="A835" s="15" t="str">
        <v>Veridian Connections Inc.</v>
      </c>
      <c r="B835" s="17">
        <v>2015</v>
      </c>
      <c r="C835" s="19">
        <v>118481</v>
      </c>
      <c r="D835" s="19">
        <v>106730</v>
      </c>
      <c r="E835" s="19">
        <v>2520089213</v>
      </c>
      <c r="F835" s="19">
        <v>470705</v>
      </c>
      <c r="G835" s="19">
        <v>141.48099533070001</v>
      </c>
      <c r="H835" s="19">
        <v>25547094.739999998</v>
      </c>
      <c r="J835" s="19">
        <f t="shared" ref="J835:J898" si="55">IFERROR(IF(H835/G835 = 0, "", H835/G835), "")</f>
        <v>180569.09113683997</v>
      </c>
      <c r="K835" s="21" cm="1">
        <f t="array" ref="K835">IFERROR(EXP(LN(J835) - AVERAGE(IF(ISNUMBER(J:J), LN(J:J)))), "")</f>
        <v>3.6408693541693466</v>
      </c>
      <c r="L835" s="21">
        <f t="shared" si="52"/>
        <v>-1.0310981016843357E-2</v>
      </c>
      <c r="M835" s="21" cm="1">
        <f t="array" ref="M835">IFERROR(EXP(
 (IF(C835&gt;0,LN(C835),"") - AVERAGE(IF($C$2:$C$1000&gt;0,LN($C$2:$C$1000),"")))*Assumptions!B$2 +
 (IF(F835&gt;0,LN(F835),"") - AVERAGE(IF($F$2:$F$1000&gt;0,LN($F$2:$F$1000),"")))*Assumptions!B$3 +
 (IF(E835&gt;0,LN(E835),"") - AVERAGE(IF($E$2:$E$1000&gt;0,LN($E$2:$E$1000),"")))*Assumptions!B$4
), "")</f>
        <v>5.4159243674561024</v>
      </c>
      <c r="N835" s="21">
        <f t="shared" si="53"/>
        <v>1.8936428382141601E-2</v>
      </c>
      <c r="O835" s="21">
        <f t="shared" si="54"/>
        <v>2.9247409398984958E-2</v>
      </c>
    </row>
    <row r="836" spans="1:15" x14ac:dyDescent="0.35">
      <c r="A836" s="16" t="str">
        <v>Veridian Connections Inc.</v>
      </c>
      <c r="B836" s="18">
        <v>2014</v>
      </c>
      <c r="C836" s="20">
        <v>117501</v>
      </c>
      <c r="D836" s="20">
        <v>101867</v>
      </c>
      <c r="E836" s="20">
        <v>2532611116</v>
      </c>
      <c r="F836" s="20">
        <v>445077</v>
      </c>
      <c r="G836" s="20">
        <v>138.28198628632001</v>
      </c>
      <c r="H836" s="20">
        <v>25228244.039999999</v>
      </c>
      <c r="J836" s="20">
        <f t="shared" si="55"/>
        <v>182440.56740524116</v>
      </c>
      <c r="K836" s="22" cm="1">
        <f t="array" ref="K836">IFERROR(EXP(LN(J836) - AVERAGE(IF(ISNUMBER(J:J), LN(J:J)))), "")</f>
        <v>3.6786044978186729</v>
      </c>
      <c r="L836" s="22">
        <f t="shared" si="52"/>
        <v>-2.7220954196085501E-3</v>
      </c>
      <c r="M836" s="22" cm="1">
        <f t="array" ref="M836">IFERROR(EXP(
 (IF(C836&gt;0,LN(C836),"") - AVERAGE(IF($C$2:$C$1000&gt;0,LN($C$2:$C$1000),"")))*Assumptions!B$2 +
 (IF(F836&gt;0,LN(F836),"") - AVERAGE(IF($F$2:$F$1000&gt;0,LN($F$2:$F$1000),"")))*Assumptions!B$3 +
 (IF(E836&gt;0,LN(E836),"") - AVERAGE(IF($E$2:$E$1000&gt;0,LN($E$2:$E$1000),"")))*Assumptions!B$4
), "")</f>
        <v>5.3143310467000147</v>
      </c>
      <c r="N836" s="22">
        <f t="shared" si="53"/>
        <v>-2.9556467484477045E-2</v>
      </c>
      <c r="O836" s="22">
        <f t="shared" si="54"/>
        <v>-2.6834372064868495E-2</v>
      </c>
    </row>
    <row r="837" spans="1:15" x14ac:dyDescent="0.35">
      <c r="A837" s="15" t="str">
        <v>Veridian Connections Inc.</v>
      </c>
      <c r="B837" s="17">
        <v>2013</v>
      </c>
      <c r="C837" s="19">
        <v>116292</v>
      </c>
      <c r="D837" s="19">
        <v>99022</v>
      </c>
      <c r="E837" s="19">
        <v>2515590298</v>
      </c>
      <c r="F837" s="19">
        <v>516710</v>
      </c>
      <c r="G837" s="19">
        <v>135.51755918562</v>
      </c>
      <c r="H837" s="19">
        <v>24791292.890000001</v>
      </c>
      <c r="J837" s="19">
        <f t="shared" si="55"/>
        <v>182937.86457622863</v>
      </c>
      <c r="K837" s="21" cm="1">
        <f t="array" ref="K837">IFERROR(EXP(LN(J837) - AVERAGE(IF(ISNUMBER(J:J), LN(J:J)))), "")</f>
        <v>3.6886316515157094</v>
      </c>
      <c r="L837" s="21" t="str">
        <f t="shared" si="52"/>
        <v/>
      </c>
      <c r="M837" s="21" cm="1">
        <f t="array" ref="M837">IFERROR(EXP(
 (IF(C837&gt;0,LN(C837),"") - AVERAGE(IF($C$2:$C$1000&gt;0,LN($C$2:$C$1000),"")))*Assumptions!B$2 +
 (IF(F837&gt;0,LN(F837),"") - AVERAGE(IF($F$2:$F$1000&gt;0,LN($F$2:$F$1000),"")))*Assumptions!B$3 +
 (IF(E837&gt;0,LN(E837),"") - AVERAGE(IF($E$2:$E$1000&gt;0,LN($E$2:$E$1000),"")))*Assumptions!B$4
), "")</f>
        <v>5.473748198213805</v>
      </c>
      <c r="N837" s="21" t="str">
        <f t="shared" si="53"/>
        <v/>
      </c>
      <c r="O837" s="21" t="str">
        <f t="shared" si="54"/>
        <v/>
      </c>
    </row>
    <row r="838" spans="1:15" x14ac:dyDescent="0.35">
      <c r="A838" s="16" t="str">
        <v>Wasaga Distribution Inc.</v>
      </c>
      <c r="B838" s="18">
        <v>2023</v>
      </c>
      <c r="C838" s="20">
        <v>15422</v>
      </c>
      <c r="D838" s="20">
        <v>12816</v>
      </c>
      <c r="E838" s="20">
        <v>143616155</v>
      </c>
      <c r="F838" s="20">
        <v>34057</v>
      </c>
      <c r="G838" s="20">
        <v>168.11606278332999</v>
      </c>
      <c r="H838" s="20">
        <v>3461499.85</v>
      </c>
      <c r="J838" s="20">
        <f t="shared" si="55"/>
        <v>20589.941214964227</v>
      </c>
      <c r="K838" s="22" cm="1">
        <f t="array" ref="K838">IFERROR(EXP(LN(J838) - AVERAGE(IF(ISNUMBER(J:J), LN(J:J)))), "")</f>
        <v>0.41516122998537475</v>
      </c>
      <c r="L838" s="22">
        <f t="shared" si="52"/>
        <v>2.1304291492764804E-2</v>
      </c>
      <c r="M838" s="22" cm="1">
        <f t="array" ref="M838">IFERROR(EXP(
 (IF(C838&gt;0,LN(C838),"") - AVERAGE(IF($C$2:$C$1000&gt;0,LN($C$2:$C$1000),"")))*Assumptions!B$2 +
 (IF(F838&gt;0,LN(F838),"") - AVERAGE(IF($F$2:$F$1000&gt;0,LN($F$2:$F$1000),"")))*Assumptions!B$3 +
 (IF(E838&gt;0,LN(E838),"") - AVERAGE(IF($E$2:$E$1000&gt;0,LN($E$2:$E$1000),"")))*Assumptions!B$4
), "")</f>
        <v>0.56576050966100522</v>
      </c>
      <c r="N838" s="22">
        <f t="shared" si="53"/>
        <v>4.8400500676721858E-3</v>
      </c>
      <c r="O838" s="22">
        <f t="shared" si="54"/>
        <v>-1.6464241425092618E-2</v>
      </c>
    </row>
    <row r="839" spans="1:15" x14ac:dyDescent="0.35">
      <c r="A839" s="15" t="str">
        <v>Wasaga Distribution Inc.</v>
      </c>
      <c r="B839" s="17">
        <v>2022</v>
      </c>
      <c r="C839" s="19">
        <v>14863</v>
      </c>
      <c r="D839" s="19">
        <v>12538</v>
      </c>
      <c r="E839" s="19">
        <v>144890599</v>
      </c>
      <c r="F839" s="19">
        <v>36740</v>
      </c>
      <c r="G839" s="19">
        <v>162.21176121356001</v>
      </c>
      <c r="H839" s="19">
        <v>3269528.37</v>
      </c>
      <c r="J839" s="19">
        <f t="shared" si="55"/>
        <v>20155.926706791008</v>
      </c>
      <c r="K839" s="21" cm="1">
        <f t="array" ref="K839">IFERROR(EXP(LN(J839) - AVERAGE(IF(ISNUMBER(J:J), LN(J:J)))), "")</f>
        <v>0.40641006381333389</v>
      </c>
      <c r="L839" s="21">
        <f t="shared" si="52"/>
        <v>4.6598384694398476E-2</v>
      </c>
      <c r="M839" s="21" cm="1">
        <f t="array" ref="M839">IFERROR(EXP(
 (IF(C839&gt;0,LN(C839),"") - AVERAGE(IF($C$2:$C$1000&gt;0,LN($C$2:$C$1000),"")))*Assumptions!B$2 +
 (IF(F839&gt;0,LN(F839),"") - AVERAGE(IF($F$2:$F$1000&gt;0,LN($F$2:$F$1000),"")))*Assumptions!B$3 +
 (IF(E839&gt;0,LN(E839),"") - AVERAGE(IF($E$2:$E$1000&gt;0,LN($E$2:$E$1000),"")))*Assumptions!B$4
), "")</f>
        <v>0.5630288165663454</v>
      </c>
      <c r="N839" s="21">
        <f t="shared" si="53"/>
        <v>2.0671461091743559E-2</v>
      </c>
      <c r="O839" s="21">
        <f t="shared" si="54"/>
        <v>-2.5926923602654917E-2</v>
      </c>
    </row>
    <row r="840" spans="1:15" x14ac:dyDescent="0.35">
      <c r="A840" s="16" t="str">
        <v>Wasaga Distribution Inc.</v>
      </c>
      <c r="B840" s="18">
        <v>2021</v>
      </c>
      <c r="C840" s="20">
        <v>14488</v>
      </c>
      <c r="D840" s="20">
        <v>12324</v>
      </c>
      <c r="E840" s="20">
        <v>142156664</v>
      </c>
      <c r="F840" s="20">
        <v>36439</v>
      </c>
      <c r="G840" s="20">
        <v>156.02375869026</v>
      </c>
      <c r="H840" s="20">
        <v>3001622.59</v>
      </c>
      <c r="J840" s="20">
        <f t="shared" si="55"/>
        <v>19238.240478226478</v>
      </c>
      <c r="K840" s="22" cm="1">
        <f t="array" ref="K840">IFERROR(EXP(LN(J840) - AVERAGE(IF(ISNUMBER(J:J), LN(J:J)))), "")</f>
        <v>0.38790647803745049</v>
      </c>
      <c r="L840" s="22">
        <f t="shared" si="52"/>
        <v>-0.18856340110422032</v>
      </c>
      <c r="M840" s="22" cm="1">
        <f t="array" ref="M840">IFERROR(EXP(
 (IF(C840&gt;0,LN(C840),"") - AVERAGE(IF($C$2:$C$1000&gt;0,LN($C$2:$C$1000),"")))*Assumptions!B$2 +
 (IF(F840&gt;0,LN(F840),"") - AVERAGE(IF($F$2:$F$1000&gt;0,LN($F$2:$F$1000),"")))*Assumptions!B$3 +
 (IF(E840&gt;0,LN(E840),"") - AVERAGE(IF($E$2:$E$1000&gt;0,LN($E$2:$E$1000),"")))*Assumptions!B$4
), "")</f>
        <v>0.55150965740048608</v>
      </c>
      <c r="N840" s="22">
        <f t="shared" si="53"/>
        <v>2.3094121997053518E-2</v>
      </c>
      <c r="O840" s="22">
        <f t="shared" si="54"/>
        <v>0.21165752310127384</v>
      </c>
    </row>
    <row r="841" spans="1:15" x14ac:dyDescent="0.35">
      <c r="A841" s="15" t="str">
        <v>Wasaga Distribution Inc.</v>
      </c>
      <c r="B841" s="17">
        <v>2020</v>
      </c>
      <c r="C841" s="19">
        <v>14238</v>
      </c>
      <c r="D841" s="19">
        <v>12046</v>
      </c>
      <c r="E841" s="19">
        <v>138525447.56999999</v>
      </c>
      <c r="F841" s="19">
        <v>35106</v>
      </c>
      <c r="G841" s="19">
        <v>150.90198459414</v>
      </c>
      <c r="H841" s="19">
        <v>3505519.16</v>
      </c>
      <c r="J841" s="19">
        <f t="shared" si="55"/>
        <v>23230.437753541184</v>
      </c>
      <c r="K841" s="21" cm="1">
        <f t="array" ref="K841">IFERROR(EXP(LN(J841) - AVERAGE(IF(ISNUMBER(J:J), LN(J:J)))), "")</f>
        <v>0.46840236259876022</v>
      </c>
      <c r="L841" s="21">
        <f t="shared" si="52"/>
        <v>-3.3223121681832168E-2</v>
      </c>
      <c r="M841" s="21" cm="1">
        <f t="array" ref="M841">IFERROR(EXP(
 (IF(C841&gt;0,LN(C841),"") - AVERAGE(IF($C$2:$C$1000&gt;0,LN($C$2:$C$1000),"")))*Assumptions!B$2 +
 (IF(F841&gt;0,LN(F841),"") - AVERAGE(IF($F$2:$F$1000&gt;0,LN($F$2:$F$1000),"")))*Assumptions!B$3 +
 (IF(E841&gt;0,LN(E841),"") - AVERAGE(IF($E$2:$E$1000&gt;0,LN($E$2:$E$1000),"")))*Assumptions!B$4
), "")</f>
        <v>0.53891897109913511</v>
      </c>
      <c r="N841" s="21">
        <f t="shared" si="53"/>
        <v>3.8771916760996228E-2</v>
      </c>
      <c r="O841" s="21">
        <f t="shared" si="54"/>
        <v>7.1995038442828396E-2</v>
      </c>
    </row>
    <row r="842" spans="1:15" x14ac:dyDescent="0.35">
      <c r="A842" s="15" t="str">
        <v>Wasaga Distribution Inc.</v>
      </c>
      <c r="B842" s="17">
        <v>2019</v>
      </c>
      <c r="C842" s="19">
        <v>14003</v>
      </c>
      <c r="D842" s="19">
        <v>11844</v>
      </c>
      <c r="E842" s="19">
        <v>132726316</v>
      </c>
      <c r="F842" s="19">
        <v>31880</v>
      </c>
      <c r="G842" s="19">
        <v>142.91279550074</v>
      </c>
      <c r="H842" s="19">
        <v>3432077.82</v>
      </c>
      <c r="J842" s="19">
        <f t="shared" si="55"/>
        <v>24015.189178650056</v>
      </c>
      <c r="K842" s="21" cm="1">
        <f t="array" ref="K842">IFERROR(EXP(LN(J842) - AVERAGE(IF(ISNUMBER(J:J), LN(J:J)))), "")</f>
        <v>0.48422554361125408</v>
      </c>
      <c r="L842" s="21">
        <f t="shared" si="52"/>
        <v>5.5650080616775455E-2</v>
      </c>
      <c r="M842" s="21" cm="1">
        <f t="array" ref="M842">IFERROR(EXP(
 (IF(C842&gt;0,LN(C842),"") - AVERAGE(IF($C$2:$C$1000&gt;0,LN($C$2:$C$1000),"")))*Assumptions!B$2 +
 (IF(F842&gt;0,LN(F842),"") - AVERAGE(IF($F$2:$F$1000&gt;0,LN($F$2:$F$1000),"")))*Assumptions!B$3 +
 (IF(E842&gt;0,LN(E842),"") - AVERAGE(IF($E$2:$E$1000&gt;0,LN($E$2:$E$1000),"")))*Assumptions!B$4
), "")</f>
        <v>0.51842393295313816</v>
      </c>
      <c r="N842" s="21">
        <f t="shared" si="53"/>
        <v>-2.9871762863157292E-2</v>
      </c>
      <c r="O842" s="21">
        <f t="shared" si="54"/>
        <v>-8.5521843479932746E-2</v>
      </c>
    </row>
    <row r="843" spans="1:15" x14ac:dyDescent="0.35">
      <c r="A843" s="16" t="str">
        <v>Wasaga Distribution Inc.</v>
      </c>
      <c r="B843" s="18">
        <v>2018</v>
      </c>
      <c r="C843" s="20">
        <v>13789</v>
      </c>
      <c r="D843" s="20">
        <v>11660</v>
      </c>
      <c r="E843" s="20">
        <v>133313021</v>
      </c>
      <c r="F843" s="20">
        <v>37410</v>
      </c>
      <c r="G843" s="20">
        <v>139.40078500073</v>
      </c>
      <c r="H843" s="20">
        <v>3166523.45</v>
      </c>
      <c r="J843" s="20">
        <f t="shared" si="55"/>
        <v>22715.248339407975</v>
      </c>
      <c r="K843" s="22" cm="1">
        <f t="array" ref="K843">IFERROR(EXP(LN(J843) - AVERAGE(IF(ISNUMBER(J:J), LN(J:J)))), "")</f>
        <v>0.45801444217616433</v>
      </c>
      <c r="L843" s="22">
        <f t="shared" si="52"/>
        <v>-1.7940628430785921E-3</v>
      </c>
      <c r="M843" s="22" cm="1">
        <f t="array" ref="M843">IFERROR(EXP(
 (IF(C843&gt;0,LN(C843),"") - AVERAGE(IF($C$2:$C$1000&gt;0,LN($C$2:$C$1000),"")))*Assumptions!B$2 +
 (IF(F843&gt;0,LN(F843),"") - AVERAGE(IF($F$2:$F$1000&gt;0,LN($F$2:$F$1000),"")))*Assumptions!B$3 +
 (IF(E843&gt;0,LN(E843),"") - AVERAGE(IF($E$2:$E$1000&gt;0,LN($E$2:$E$1000),"")))*Assumptions!B$4
), "")</f>
        <v>0.53414379075906415</v>
      </c>
      <c r="N843" s="22">
        <f t="shared" si="53"/>
        <v>9.7818842020502061E-2</v>
      </c>
      <c r="O843" s="22">
        <f t="shared" si="54"/>
        <v>9.9612904863580654E-2</v>
      </c>
    </row>
    <row r="844" spans="1:15" x14ac:dyDescent="0.35">
      <c r="A844" s="15" t="str">
        <v>Wasaga Distribution Inc.</v>
      </c>
      <c r="B844" s="17">
        <v>2017</v>
      </c>
      <c r="C844" s="19">
        <v>13592</v>
      </c>
      <c r="D844" s="19">
        <v>11311</v>
      </c>
      <c r="E844" s="19">
        <v>123771289.62</v>
      </c>
      <c r="F844" s="19">
        <v>26920</v>
      </c>
      <c r="G844" s="19">
        <v>135.96570096671999</v>
      </c>
      <c r="H844" s="19">
        <v>3094040.59</v>
      </c>
      <c r="J844" s="19">
        <f t="shared" si="55"/>
        <v>22756.03750064379</v>
      </c>
      <c r="K844" s="21" cm="1">
        <f t="array" ref="K844">IFERROR(EXP(LN(J844) - AVERAGE(IF(ISNUMBER(J:J), LN(J:J)))), "")</f>
        <v>0.45883688640618531</v>
      </c>
      <c r="L844" s="21">
        <f t="shared" si="52"/>
        <v>1.5955164628509877E-2</v>
      </c>
      <c r="M844" s="21" cm="1">
        <f t="array" ref="M844">IFERROR(EXP(
 (IF(C844&gt;0,LN(C844),"") - AVERAGE(IF($C$2:$C$1000&gt;0,LN($C$2:$C$1000),"")))*Assumptions!B$2 +
 (IF(F844&gt;0,LN(F844),"") - AVERAGE(IF($F$2:$F$1000&gt;0,LN($F$2:$F$1000),"")))*Assumptions!B$3 +
 (IF(E844&gt;0,LN(E844),"") - AVERAGE(IF($E$2:$E$1000&gt;0,LN($E$2:$E$1000),"")))*Assumptions!B$4
), "")</f>
        <v>0.48436862163191974</v>
      </c>
      <c r="N844" s="21">
        <f t="shared" si="53"/>
        <v>-8.0631266953454794E-3</v>
      </c>
      <c r="O844" s="21">
        <f t="shared" si="54"/>
        <v>-2.4018291323855356E-2</v>
      </c>
    </row>
    <row r="845" spans="1:15" x14ac:dyDescent="0.35">
      <c r="A845" s="16" t="str">
        <v>Wasaga Distribution Inc.</v>
      </c>
      <c r="B845" s="18">
        <v>2016</v>
      </c>
      <c r="C845" s="20">
        <v>13346</v>
      </c>
      <c r="D845" s="20">
        <v>10902</v>
      </c>
      <c r="E845" s="20">
        <v>126764022</v>
      </c>
      <c r="F845" s="20">
        <v>28947</v>
      </c>
      <c r="G845" s="20">
        <v>133.61143820286</v>
      </c>
      <c r="H845" s="20">
        <v>2992340.7</v>
      </c>
      <c r="J845" s="20">
        <f t="shared" si="55"/>
        <v>22395.842303985828</v>
      </c>
      <c r="K845" s="22" cm="1">
        <f t="array" ref="K845">IFERROR(EXP(LN(J845) - AVERAGE(IF(ISNUMBER(J:J), LN(J:J)))), "")</f>
        <v>0.45157416140283946</v>
      </c>
      <c r="L845" s="22">
        <f t="shared" si="52"/>
        <v>5.3616565138350225E-2</v>
      </c>
      <c r="M845" s="22" cm="1">
        <f t="array" ref="M845">IFERROR(EXP(
 (IF(C845&gt;0,LN(C845),"") - AVERAGE(IF($C$2:$C$1000&gt;0,LN($C$2:$C$1000),"")))*Assumptions!B$2 +
 (IF(F845&gt;0,LN(F845),"") - AVERAGE(IF($F$2:$F$1000&gt;0,LN($F$2:$F$1000),"")))*Assumptions!B$3 +
 (IF(E845&gt;0,LN(E845),"") - AVERAGE(IF($E$2:$E$1000&gt;0,LN($E$2:$E$1000),"")))*Assumptions!B$4
), "")</f>
        <v>0.48828993497352746</v>
      </c>
      <c r="N845" s="22">
        <f t="shared" si="53"/>
        <v>5.8240812062889669E-3</v>
      </c>
      <c r="O845" s="22">
        <f t="shared" si="54"/>
        <v>-4.7792483932061258E-2</v>
      </c>
    </row>
    <row r="846" spans="1:15" x14ac:dyDescent="0.35">
      <c r="A846" s="15" t="str">
        <v>Wasaga Distribution Inc.</v>
      </c>
      <c r="B846" s="17">
        <v>2015</v>
      </c>
      <c r="C846" s="19">
        <v>13172</v>
      </c>
      <c r="D846" s="19">
        <v>10545</v>
      </c>
      <c r="E846" s="19">
        <v>122137100</v>
      </c>
      <c r="F846" s="19">
        <v>29681</v>
      </c>
      <c r="G846" s="19">
        <v>132.11052105818001</v>
      </c>
      <c r="H846" s="19">
        <v>2804267.43</v>
      </c>
      <c r="J846" s="19">
        <f t="shared" si="55"/>
        <v>21226.677538914799</v>
      </c>
      <c r="K846" s="21" cm="1">
        <f t="array" ref="K846">IFERROR(EXP(LN(J846) - AVERAGE(IF(ISNUMBER(J:J), LN(J:J)))), "")</f>
        <v>0.42799993761779664</v>
      </c>
      <c r="L846" s="21">
        <f t="shared" si="52"/>
        <v>-2.3426557040773233E-2</v>
      </c>
      <c r="M846" s="21" cm="1">
        <f t="array" ref="M846">IFERROR(EXP(
 (IF(C846&gt;0,LN(C846),"") - AVERAGE(IF($C$2:$C$1000&gt;0,LN($C$2:$C$1000),"")))*Assumptions!B$2 +
 (IF(F846&gt;0,LN(F846),"") - AVERAGE(IF($F$2:$F$1000&gt;0,LN($F$2:$F$1000),"")))*Assumptions!B$3 +
 (IF(E846&gt;0,LN(E846),"") - AVERAGE(IF($E$2:$E$1000&gt;0,LN($E$2:$E$1000),"")))*Assumptions!B$4
), "")</f>
        <v>0.48545436006449855</v>
      </c>
      <c r="N846" s="21">
        <f t="shared" si="53"/>
        <v>1.4453512697032544E-2</v>
      </c>
      <c r="O846" s="21">
        <f t="shared" si="54"/>
        <v>3.7880069737805777E-2</v>
      </c>
    </row>
    <row r="847" spans="1:15" x14ac:dyDescent="0.35">
      <c r="A847" s="16" t="str">
        <v>Wasaga Distribution Inc.</v>
      </c>
      <c r="B847" s="18">
        <v>2014</v>
      </c>
      <c r="C847" s="20">
        <v>12985</v>
      </c>
      <c r="D847" s="20">
        <v>10108</v>
      </c>
      <c r="E847" s="20">
        <v>122160298.04000001</v>
      </c>
      <c r="F847" s="20">
        <v>29088</v>
      </c>
      <c r="G847" s="20">
        <v>129.12338663254999</v>
      </c>
      <c r="H847" s="20">
        <v>2805827.42</v>
      </c>
      <c r="J847" s="20">
        <f t="shared" si="55"/>
        <v>21729.815900698304</v>
      </c>
      <c r="K847" s="22" cm="1">
        <f t="array" ref="K847">IFERROR(EXP(LN(J847) - AVERAGE(IF(ISNUMBER(J:J), LN(J:J)))), "")</f>
        <v>0.43814486901658378</v>
      </c>
      <c r="L847" s="22">
        <f t="shared" si="52"/>
        <v>1.4303051086532292E-2</v>
      </c>
      <c r="M847" s="22" cm="1">
        <f t="array" ref="M847">IFERROR(EXP(
 (IF(C847&gt;0,LN(C847),"") - AVERAGE(IF($C$2:$C$1000&gt;0,LN($C$2:$C$1000),"")))*Assumptions!B$2 +
 (IF(F847&gt;0,LN(F847),"") - AVERAGE(IF($F$2:$F$1000&gt;0,LN($F$2:$F$1000),"")))*Assumptions!B$3 +
 (IF(E847&gt;0,LN(E847),"") - AVERAGE(IF($E$2:$E$1000&gt;0,LN($E$2:$E$1000),"")))*Assumptions!B$4
), "")</f>
        <v>0.47848830257701586</v>
      </c>
      <c r="N847" s="22">
        <f t="shared" si="53"/>
        <v>6.7732304542367228E-3</v>
      </c>
      <c r="O847" s="22">
        <f t="shared" si="54"/>
        <v>-7.5298206322955696E-3</v>
      </c>
    </row>
    <row r="848" spans="1:15" x14ac:dyDescent="0.35">
      <c r="A848" s="15" t="str">
        <v>Wasaga Distribution Inc.</v>
      </c>
      <c r="B848" s="17">
        <v>2013</v>
      </c>
      <c r="C848" s="19">
        <v>12816</v>
      </c>
      <c r="D848" s="19">
        <v>9691</v>
      </c>
      <c r="E848" s="19">
        <v>128442691</v>
      </c>
      <c r="F848" s="19">
        <v>28783</v>
      </c>
      <c r="G848" s="19">
        <v>126.54205121116</v>
      </c>
      <c r="H848" s="19">
        <v>2710685.8</v>
      </c>
      <c r="J848" s="19">
        <f t="shared" si="55"/>
        <v>21421.2253875725</v>
      </c>
      <c r="K848" s="21" cm="1">
        <f t="array" ref="K848">IFERROR(EXP(LN(J848) - AVERAGE(IF(ISNUMBER(J:J), LN(J:J)))), "")</f>
        <v>0.43192266489984665</v>
      </c>
      <c r="L848" s="21" t="str">
        <f t="shared" si="52"/>
        <v/>
      </c>
      <c r="M848" s="21" cm="1">
        <f t="array" ref="M848">IFERROR(EXP(
 (IF(C848&gt;0,LN(C848),"") - AVERAGE(IF($C$2:$C$1000&gt;0,LN($C$2:$C$1000),"")))*Assumptions!B$2 +
 (IF(F848&gt;0,LN(F848),"") - AVERAGE(IF($F$2:$F$1000&gt;0,LN($F$2:$F$1000),"")))*Assumptions!B$3 +
 (IF(E848&gt;0,LN(E848),"") - AVERAGE(IF($E$2:$E$1000&gt;0,LN($E$2:$E$1000),"")))*Assumptions!B$4
), "")</f>
        <v>0.47525834201592926</v>
      </c>
      <c r="N848" s="21" t="str">
        <f t="shared" si="53"/>
        <v/>
      </c>
      <c r="O848" s="21" t="str">
        <f t="shared" si="54"/>
        <v/>
      </c>
    </row>
    <row r="849" spans="1:15" x14ac:dyDescent="0.35">
      <c r="A849" s="16" t="str">
        <v>Waterloo North Hydro Inc.</v>
      </c>
      <c r="B849" s="18">
        <v>2023</v>
      </c>
      <c r="C849" s="20">
        <v>0</v>
      </c>
      <c r="D849" s="20">
        <v>0</v>
      </c>
      <c r="E849" s="20">
        <v>0</v>
      </c>
      <c r="F849" s="20">
        <v>0</v>
      </c>
      <c r="G849" s="20">
        <v>0</v>
      </c>
      <c r="H849" s="20">
        <v>0</v>
      </c>
      <c r="J849" s="20" t="str">
        <f t="shared" si="55"/>
        <v/>
      </c>
      <c r="K849" s="22" t="str" cm="1">
        <f t="array" ref="K849">IFERROR(EXP(LN(J849) - AVERAGE(IF(ISNUMBER(J:J), LN(J:J)))), "")</f>
        <v/>
      </c>
      <c r="L849" s="22" t="str">
        <f t="shared" si="52"/>
        <v/>
      </c>
      <c r="M849" s="22" t="str" cm="1">
        <f t="array" ref="M849">IFERROR(EXP(
 (IF(C849&gt;0,LN(C849),"") - AVERAGE(IF($C$2:$C$1000&gt;0,LN($C$2:$C$1000),"")))*Assumptions!B$2 +
 (IF(F849&gt;0,LN(F849),"") - AVERAGE(IF($F$2:$F$1000&gt;0,LN($F$2:$F$1000),"")))*Assumptions!B$3 +
 (IF(E849&gt;0,LN(E849),"") - AVERAGE(IF($E$2:$E$1000&gt;0,LN($E$2:$E$1000),"")))*Assumptions!B$4
), "")</f>
        <v/>
      </c>
      <c r="N849" s="22" t="str">
        <f t="shared" si="53"/>
        <v/>
      </c>
      <c r="O849" s="22" t="str">
        <f t="shared" si="54"/>
        <v/>
      </c>
    </row>
    <row r="850" spans="1:15" x14ac:dyDescent="0.35">
      <c r="A850" s="15" t="str">
        <v>Waterloo North Hydro Inc.</v>
      </c>
      <c r="B850" s="17">
        <v>2022</v>
      </c>
      <c r="C850" s="19">
        <v>0</v>
      </c>
      <c r="D850" s="19">
        <v>0</v>
      </c>
      <c r="E850" s="19">
        <v>0</v>
      </c>
      <c r="F850" s="19">
        <v>0</v>
      </c>
      <c r="G850" s="19">
        <v>0</v>
      </c>
      <c r="H850" s="19">
        <v>0</v>
      </c>
      <c r="J850" s="19" t="str">
        <f t="shared" si="55"/>
        <v/>
      </c>
      <c r="K850" s="21" t="str" cm="1">
        <f t="array" ref="K850">IFERROR(EXP(LN(J850) - AVERAGE(IF(ISNUMBER(J:J), LN(J:J)))), "")</f>
        <v/>
      </c>
      <c r="L850" s="21" t="str">
        <f t="shared" si="52"/>
        <v/>
      </c>
      <c r="M850" s="21" t="str" cm="1">
        <f t="array" ref="M850">IFERROR(EXP(
 (IF(C850&gt;0,LN(C850),"") - AVERAGE(IF($C$2:$C$1000&gt;0,LN($C$2:$C$1000),"")))*Assumptions!B$2 +
 (IF(F850&gt;0,LN(F850),"") - AVERAGE(IF($F$2:$F$1000&gt;0,LN($F$2:$F$1000),"")))*Assumptions!B$3 +
 (IF(E850&gt;0,LN(E850),"") - AVERAGE(IF($E$2:$E$1000&gt;0,LN($E$2:$E$1000),"")))*Assumptions!B$4
), "")</f>
        <v/>
      </c>
      <c r="N850" s="21" t="str">
        <f t="shared" si="53"/>
        <v/>
      </c>
      <c r="O850" s="21" t="str">
        <f t="shared" si="54"/>
        <v/>
      </c>
    </row>
    <row r="851" spans="1:15" x14ac:dyDescent="0.35">
      <c r="A851" s="16" t="str">
        <v>Waterloo North Hydro Inc.</v>
      </c>
      <c r="B851" s="18">
        <v>2021</v>
      </c>
      <c r="C851" s="20">
        <v>58747</v>
      </c>
      <c r="D851" s="20">
        <v>52612</v>
      </c>
      <c r="E851" s="20">
        <v>1411463479</v>
      </c>
      <c r="F851" s="20">
        <v>275621</v>
      </c>
      <c r="G851" s="20">
        <v>155.19057903122001</v>
      </c>
      <c r="H851" s="20">
        <v>15128076.619999999</v>
      </c>
      <c r="J851" s="20">
        <f t="shared" si="55"/>
        <v>97480.637770909103</v>
      </c>
      <c r="K851" s="22" cm="1">
        <f t="array" ref="K851">IFERROR(EXP(LN(J851) - AVERAGE(IF(ISNUMBER(J:J), LN(J:J)))), "")</f>
        <v>1.9655316668566629</v>
      </c>
      <c r="L851" s="22">
        <f t="shared" si="52"/>
        <v>7.3744346462953914E-2</v>
      </c>
      <c r="M851" s="22" cm="1">
        <f t="array" ref="M851">IFERROR(EXP(
 (IF(C851&gt;0,LN(C851),"") - AVERAGE(IF($C$2:$C$1000&gt;0,LN($C$2:$C$1000),"")))*Assumptions!B$2 +
 (IF(F851&gt;0,LN(F851),"") - AVERAGE(IF($F$2:$F$1000&gt;0,LN($F$2:$F$1000),"")))*Assumptions!B$3 +
 (IF(E851&gt;0,LN(E851),"") - AVERAGE(IF($E$2:$E$1000&gt;0,LN($E$2:$E$1000),"")))*Assumptions!B$4
), "")</f>
        <v>2.8293342389742171</v>
      </c>
      <c r="N851" s="22">
        <f t="shared" si="53"/>
        <v>-5.042176841768331E-3</v>
      </c>
      <c r="O851" s="22">
        <f t="shared" si="54"/>
        <v>-7.8786523304722245E-2</v>
      </c>
    </row>
    <row r="852" spans="1:15" x14ac:dyDescent="0.35">
      <c r="A852" s="15" t="str">
        <v>Waterloo North Hydro Inc.</v>
      </c>
      <c r="B852" s="17">
        <v>2020</v>
      </c>
      <c r="C852" s="19">
        <v>58439</v>
      </c>
      <c r="D852" s="19">
        <v>51914</v>
      </c>
      <c r="E852" s="19">
        <v>1385357265</v>
      </c>
      <c r="F852" s="19">
        <v>287196</v>
      </c>
      <c r="G852" s="19">
        <v>150.09615562855001</v>
      </c>
      <c r="H852" s="19">
        <v>13591305.300000001</v>
      </c>
      <c r="J852" s="19">
        <f t="shared" si="55"/>
        <v>90550.655631947302</v>
      </c>
      <c r="K852" s="21" cm="1">
        <f t="array" ref="K852">IFERROR(EXP(LN(J852) - AVERAGE(IF(ISNUMBER(J:J), LN(J:J)))), "")</f>
        <v>1.8258003350111391</v>
      </c>
      <c r="L852" s="21">
        <f t="shared" si="52"/>
        <v>-7.5334345472411357E-2</v>
      </c>
      <c r="M852" s="21" cm="1">
        <f t="array" ref="M852">IFERROR(EXP(
 (IF(C852&gt;0,LN(C852),"") - AVERAGE(IF($C$2:$C$1000&gt;0,LN($C$2:$C$1000),"")))*Assumptions!B$2 +
 (IF(F852&gt;0,LN(F852),"") - AVERAGE(IF($F$2:$F$1000&gt;0,LN($F$2:$F$1000),"")))*Assumptions!B$3 +
 (IF(E852&gt;0,LN(E852),"") - AVERAGE(IF($E$2:$E$1000&gt;0,LN($E$2:$E$1000),"")))*Assumptions!B$4
), "")</f>
        <v>2.8436362689330377</v>
      </c>
      <c r="N852" s="21">
        <f t="shared" si="53"/>
        <v>1.7908524340596754E-2</v>
      </c>
      <c r="O852" s="21">
        <f t="shared" si="54"/>
        <v>9.3242869813008111E-2</v>
      </c>
    </row>
    <row r="853" spans="1:15" x14ac:dyDescent="0.35">
      <c r="A853" s="16" t="str">
        <v>Waterloo North Hydro Inc.</v>
      </c>
      <c r="B853" s="18">
        <v>2019</v>
      </c>
      <c r="C853" s="20">
        <v>57856</v>
      </c>
      <c r="D853" s="20">
        <v>51075</v>
      </c>
      <c r="E853" s="20">
        <v>1431774008</v>
      </c>
      <c r="F853" s="20">
        <v>271173</v>
      </c>
      <c r="G853" s="20">
        <v>142.14962945970001</v>
      </c>
      <c r="H853" s="20">
        <v>13878886.42</v>
      </c>
      <c r="J853" s="20">
        <f t="shared" si="55"/>
        <v>97635.755173985308</v>
      </c>
      <c r="K853" s="22" cm="1">
        <f t="array" ref="K853">IFERROR(EXP(LN(J853) - AVERAGE(IF(ISNUMBER(J:J), LN(J:J)))), "")</f>
        <v>1.9686593461045523</v>
      </c>
      <c r="L853" s="22">
        <f t="shared" si="52"/>
        <v>-2.1888870587945308E-2</v>
      </c>
      <c r="M853" s="22" cm="1">
        <f t="array" ref="M853">IFERROR(EXP(
 (IF(C853&gt;0,LN(C853),"") - AVERAGE(IF($C$2:$C$1000&gt;0,LN($C$2:$C$1000),"")))*Assumptions!B$2 +
 (IF(F853&gt;0,LN(F853),"") - AVERAGE(IF($F$2:$F$1000&gt;0,LN($F$2:$F$1000),"")))*Assumptions!B$3 +
 (IF(E853&gt;0,LN(E853),"") - AVERAGE(IF($E$2:$E$1000&gt;0,LN($E$2:$E$1000),"")))*Assumptions!B$4
), "")</f>
        <v>2.793164228400435</v>
      </c>
      <c r="N853" s="22">
        <f t="shared" si="53"/>
        <v>-1.4172999141666365E-2</v>
      </c>
      <c r="O853" s="22">
        <f t="shared" si="54"/>
        <v>7.7158714462789435E-3</v>
      </c>
    </row>
    <row r="854" spans="1:15" x14ac:dyDescent="0.35">
      <c r="A854" s="15" t="str">
        <v>Waterloo North Hydro Inc.</v>
      </c>
      <c r="B854" s="17">
        <v>2018</v>
      </c>
      <c r="C854" s="19">
        <v>57472</v>
      </c>
      <c r="D854" s="19">
        <v>50478</v>
      </c>
      <c r="E854" s="19">
        <v>1452552393</v>
      </c>
      <c r="F854" s="19">
        <v>290747</v>
      </c>
      <c r="G854" s="19">
        <v>138.6563733836</v>
      </c>
      <c r="H854" s="19">
        <v>13837414.24</v>
      </c>
      <c r="J854" s="19">
        <f t="shared" si="55"/>
        <v>99796.45293129138</v>
      </c>
      <c r="K854" s="21" cm="1">
        <f t="array" ref="K854">IFERROR(EXP(LN(J854) - AVERAGE(IF(ISNUMBER(J:J), LN(J:J)))), "")</f>
        <v>2.0122261503603038</v>
      </c>
      <c r="L854" s="21">
        <f t="shared" si="52"/>
        <v>4.5525572752669663E-2</v>
      </c>
      <c r="M854" s="21" cm="1">
        <f t="array" ref="M854">IFERROR(EXP(
 (IF(C854&gt;0,LN(C854),"") - AVERAGE(IF($C$2:$C$1000&gt;0,LN($C$2:$C$1000),"")))*Assumptions!B$2 +
 (IF(F854&gt;0,LN(F854),"") - AVERAGE(IF($F$2:$F$1000&gt;0,LN($F$2:$F$1000),"")))*Assumptions!B$3 +
 (IF(E854&gt;0,LN(E854),"") - AVERAGE(IF($E$2:$E$1000&gt;0,LN($E$2:$E$1000),"")))*Assumptions!B$4
), "")</f>
        <v>2.8330336095737061</v>
      </c>
      <c r="N854" s="21">
        <f t="shared" si="53"/>
        <v>2.6674662715481245E-2</v>
      </c>
      <c r="O854" s="21">
        <f t="shared" si="54"/>
        <v>-1.8850910037188418E-2</v>
      </c>
    </row>
    <row r="855" spans="1:15" x14ac:dyDescent="0.35">
      <c r="A855" s="16" t="str">
        <v>Waterloo North Hydro Inc.</v>
      </c>
      <c r="B855" s="18">
        <v>2017</v>
      </c>
      <c r="C855" s="20">
        <v>57042</v>
      </c>
      <c r="D855" s="20">
        <v>49558</v>
      </c>
      <c r="E855" s="20">
        <v>1394725460</v>
      </c>
      <c r="F855" s="20">
        <v>270341</v>
      </c>
      <c r="G855" s="20">
        <v>135.23963297987001</v>
      </c>
      <c r="H855" s="20">
        <v>12895779.060000001</v>
      </c>
      <c r="J855" s="20">
        <f t="shared" si="55"/>
        <v>95355.028521258238</v>
      </c>
      <c r="K855" s="22" cm="1">
        <f t="array" ref="K855">IFERROR(EXP(LN(J855) - AVERAGE(IF(ISNUMBER(J:J), LN(J:J)))), "")</f>
        <v>1.9226723628236857</v>
      </c>
      <c r="L855" s="22">
        <f t="shared" si="52"/>
        <v>4.295250190350508E-2</v>
      </c>
      <c r="M855" s="22" cm="1">
        <f t="array" ref="M855">IFERROR(EXP(
 (IF(C855&gt;0,LN(C855),"") - AVERAGE(IF($C$2:$C$1000&gt;0,LN($C$2:$C$1000),"")))*Assumptions!B$2 +
 (IF(F855&gt;0,LN(F855),"") - AVERAGE(IF($F$2:$F$1000&gt;0,LN($F$2:$F$1000),"")))*Assumptions!B$3 +
 (IF(E855&gt;0,LN(E855),"") - AVERAGE(IF($E$2:$E$1000&gt;0,LN($E$2:$E$1000),"")))*Assumptions!B$4
), "")</f>
        <v>2.7584623961922623</v>
      </c>
      <c r="N855" s="22">
        <f t="shared" si="53"/>
        <v>-1.1235305916491356E-2</v>
      </c>
      <c r="O855" s="22">
        <f t="shared" si="54"/>
        <v>-5.4187807819996436E-2</v>
      </c>
    </row>
    <row r="856" spans="1:15" x14ac:dyDescent="0.35">
      <c r="A856" s="15" t="str">
        <v>Waterloo North Hydro Inc.</v>
      </c>
      <c r="B856" s="17">
        <v>2016</v>
      </c>
      <c r="C856" s="19">
        <v>56231</v>
      </c>
      <c r="D856" s="19">
        <v>48777</v>
      </c>
      <c r="E856" s="19">
        <v>1427648865</v>
      </c>
      <c r="F856" s="19">
        <v>291414</v>
      </c>
      <c r="G856" s="19">
        <v>132.89794217212</v>
      </c>
      <c r="H856" s="19">
        <v>12139696.300000001</v>
      </c>
      <c r="J856" s="19">
        <f t="shared" si="55"/>
        <v>91346.006579074994</v>
      </c>
      <c r="K856" s="21" cm="1">
        <f t="array" ref="K856">IFERROR(EXP(LN(J856) - AVERAGE(IF(ISNUMBER(J:J), LN(J:J)))), "")</f>
        <v>1.8418372374011061</v>
      </c>
      <c r="L856" s="21">
        <f t="shared" si="52"/>
        <v>-1.205900211623856E-2</v>
      </c>
      <c r="M856" s="21" cm="1">
        <f t="array" ref="M856">IFERROR(EXP(
 (IF(C856&gt;0,LN(C856),"") - AVERAGE(IF($C$2:$C$1000&gt;0,LN($C$2:$C$1000),"")))*Assumptions!B$2 +
 (IF(F856&gt;0,LN(F856),"") - AVERAGE(IF($F$2:$F$1000&gt;0,LN($F$2:$F$1000),"")))*Assumptions!B$3 +
 (IF(E856&gt;0,LN(E856),"") - AVERAGE(IF($E$2:$E$1000&gt;0,LN($E$2:$E$1000),"")))*Assumptions!B$4
), "")</f>
        <v>2.7896293221918098</v>
      </c>
      <c r="N856" s="21">
        <f t="shared" si="53"/>
        <v>2.933945990030451E-2</v>
      </c>
      <c r="O856" s="21">
        <f t="shared" si="54"/>
        <v>4.1398462016543069E-2</v>
      </c>
    </row>
    <row r="857" spans="1:15" x14ac:dyDescent="0.35">
      <c r="A857" s="15" t="str">
        <v>Waterloo North Hydro Inc.</v>
      </c>
      <c r="B857" s="17">
        <v>2015</v>
      </c>
      <c r="C857" s="19">
        <v>55417</v>
      </c>
      <c r="D857" s="19">
        <v>48041</v>
      </c>
      <c r="E857" s="19">
        <v>1423983897</v>
      </c>
      <c r="F857" s="19">
        <v>269427</v>
      </c>
      <c r="G857" s="19">
        <v>131.40504004800999</v>
      </c>
      <c r="H857" s="19">
        <v>12148950.060000001</v>
      </c>
      <c r="J857" s="19">
        <f t="shared" si="55"/>
        <v>92454.216790781196</v>
      </c>
      <c r="K857" s="21" cm="1">
        <f t="array" ref="K857">IFERROR(EXP(LN(J857) - AVERAGE(IF(ISNUMBER(J:J), LN(J:J)))), "")</f>
        <v>1.8641824160381333</v>
      </c>
      <c r="L857" s="21">
        <f t="shared" si="52"/>
        <v>-9.9932914127091377E-2</v>
      </c>
      <c r="M857" s="21" cm="1">
        <f t="array" ref="M857">IFERROR(EXP(
 (IF(C857&gt;0,LN(C857),"") - AVERAGE(IF($C$2:$C$1000&gt;0,LN($C$2:$C$1000),"")))*Assumptions!B$2 +
 (IF(F857&gt;0,LN(F857),"") - AVERAGE(IF($F$2:$F$1000&gt;0,LN($F$2:$F$1000),"")))*Assumptions!B$3 +
 (IF(E857&gt;0,LN(E857),"") - AVERAGE(IF($E$2:$E$1000&gt;0,LN($E$2:$E$1000),"")))*Assumptions!B$4
), "")</f>
        <v>2.7089721098344204</v>
      </c>
      <c r="N857" s="21">
        <f t="shared" si="53"/>
        <v>8.7178126694924529E-3</v>
      </c>
      <c r="O857" s="21">
        <f t="shared" si="54"/>
        <v>0.10865072679658383</v>
      </c>
    </row>
    <row r="858" spans="1:15" x14ac:dyDescent="0.35">
      <c r="A858" s="16" t="str">
        <v>Waterloo North Hydro Inc.</v>
      </c>
      <c r="B858" s="18">
        <v>2014</v>
      </c>
      <c r="C858" s="20">
        <v>54675</v>
      </c>
      <c r="D858" s="20">
        <v>46881</v>
      </c>
      <c r="E858" s="20">
        <v>1429977667</v>
      </c>
      <c r="F858" s="20">
        <v>269240</v>
      </c>
      <c r="G858" s="20">
        <v>128.43385716504</v>
      </c>
      <c r="H858" s="20">
        <v>13122197.279999999</v>
      </c>
      <c r="J858" s="20">
        <f t="shared" si="55"/>
        <v>102170.85719957566</v>
      </c>
      <c r="K858" s="22" cm="1">
        <f t="array" ref="K858">IFERROR(EXP(LN(J858) - AVERAGE(IF(ISNUMBER(J:J), LN(J:J)))), "")</f>
        <v>2.0601019838176144</v>
      </c>
      <c r="L858" s="22">
        <f t="shared" si="52"/>
        <v>2.4890393722190041E-2</v>
      </c>
      <c r="M858" s="22" cm="1">
        <f t="array" ref="M858">IFERROR(EXP(
 (IF(C858&gt;0,LN(C858),"") - AVERAGE(IF($C$2:$C$1000&gt;0,LN($C$2:$C$1000),"")))*Assumptions!B$2 +
 (IF(F858&gt;0,LN(F858),"") - AVERAGE(IF($F$2:$F$1000&gt;0,LN($F$2:$F$1000),"")))*Assumptions!B$3 +
 (IF(E858&gt;0,LN(E858),"") - AVERAGE(IF($E$2:$E$1000&gt;0,LN($E$2:$E$1000),"")))*Assumptions!B$4
), "")</f>
        <v>2.6854584412531537</v>
      </c>
      <c r="N858" s="22">
        <f t="shared" si="53"/>
        <v>-1.7113644412591E-2</v>
      </c>
      <c r="O858" s="22">
        <f t="shared" si="54"/>
        <v>-4.2004038134781041E-2</v>
      </c>
    </row>
    <row r="859" spans="1:15" x14ac:dyDescent="0.35">
      <c r="A859" s="15" t="str">
        <v>Waterloo North Hydro Inc.</v>
      </c>
      <c r="B859" s="17">
        <v>2013</v>
      </c>
      <c r="C859" s="19">
        <v>54166</v>
      </c>
      <c r="D859" s="19">
        <v>45484</v>
      </c>
      <c r="E859" s="19">
        <v>1438517345</v>
      </c>
      <c r="F859" s="19">
        <v>295130</v>
      </c>
      <c r="G859" s="19">
        <v>125.86630628637</v>
      </c>
      <c r="H859" s="19">
        <v>12543731.92</v>
      </c>
      <c r="J859" s="19">
        <f t="shared" si="55"/>
        <v>99659.172419508381</v>
      </c>
      <c r="K859" s="21" cm="1">
        <f t="array" ref="K859">IFERROR(EXP(LN(J859) - AVERAGE(IF(ISNUMBER(J:J), LN(J:J)))), "")</f>
        <v>2.0094581217617846</v>
      </c>
      <c r="L859" s="21" t="str">
        <f t="shared" si="52"/>
        <v/>
      </c>
      <c r="M859" s="21" cm="1">
        <f t="array" ref="M859">IFERROR(EXP(
 (IF(C859&gt;0,LN(C859),"") - AVERAGE(IF($C$2:$C$1000&gt;0,LN($C$2:$C$1000),"")))*Assumptions!B$2 +
 (IF(F859&gt;0,LN(F859),"") - AVERAGE(IF($F$2:$F$1000&gt;0,LN($F$2:$F$1000),"")))*Assumptions!B$3 +
 (IF(E859&gt;0,LN(E859),"") - AVERAGE(IF($E$2:$E$1000&gt;0,LN($E$2:$E$1000),"")))*Assumptions!B$4
), "")</f>
        <v>2.7318119293414176</v>
      </c>
      <c r="N859" s="21" t="str">
        <f t="shared" si="53"/>
        <v/>
      </c>
      <c r="O859" s="21" t="str">
        <f t="shared" si="54"/>
        <v/>
      </c>
    </row>
    <row r="860" spans="1:15" x14ac:dyDescent="0.35">
      <c r="A860" s="16" t="str">
        <v>Welland Hydro-Electric System Corp.</v>
      </c>
      <c r="B860" s="18">
        <v>2023</v>
      </c>
      <c r="C860" s="20">
        <v>25753</v>
      </c>
      <c r="D860" s="20">
        <v>22330</v>
      </c>
      <c r="E860" s="20">
        <v>368103150</v>
      </c>
      <c r="F860" s="20">
        <v>80265</v>
      </c>
      <c r="G860" s="20">
        <v>151.10014583784999</v>
      </c>
      <c r="H860" s="20">
        <v>7111430.8300000001</v>
      </c>
      <c r="J860" s="20">
        <f t="shared" si="55"/>
        <v>47064.354508509117</v>
      </c>
      <c r="K860" s="22" cm="1">
        <f t="array" ref="K860">IFERROR(EXP(LN(J860) - AVERAGE(IF(ISNUMBER(J:J), LN(J:J)))), "")</f>
        <v>0.94897285534840237</v>
      </c>
      <c r="L860" s="22">
        <f t="shared" si="52"/>
        <v>-8.3607746373103864E-3</v>
      </c>
      <c r="M860" s="22" cm="1">
        <f t="array" ref="M860">IFERROR(EXP(
 (IF(C860&gt;0,LN(C860),"") - AVERAGE(IF($C$2:$C$1000&gt;0,LN($C$2:$C$1000),"")))*Assumptions!B$2 +
 (IF(F860&gt;0,LN(F860),"") - AVERAGE(IF($F$2:$F$1000&gt;0,LN($F$2:$F$1000),"")))*Assumptions!B$3 +
 (IF(E860&gt;0,LN(E860),"") - AVERAGE(IF($E$2:$E$1000&gt;0,LN($E$2:$E$1000),"")))*Assumptions!B$4
), "")</f>
        <v>1.0694876814801</v>
      </c>
      <c r="N860" s="22">
        <f t="shared" si="53"/>
        <v>2.7620765484083917E-2</v>
      </c>
      <c r="O860" s="22">
        <f t="shared" si="54"/>
        <v>3.5981540121394304E-2</v>
      </c>
    </row>
    <row r="861" spans="1:15" x14ac:dyDescent="0.35">
      <c r="A861" s="15" t="str">
        <v>Welland Hydro-Electric System Corp.</v>
      </c>
      <c r="B861" s="17">
        <v>2022</v>
      </c>
      <c r="C861" s="19">
        <v>25063</v>
      </c>
      <c r="D861" s="19">
        <v>22053</v>
      </c>
      <c r="E861" s="19">
        <v>374393811</v>
      </c>
      <c r="F861" s="19">
        <v>76731</v>
      </c>
      <c r="G861" s="19">
        <v>145.79344989521999</v>
      </c>
      <c r="H861" s="19">
        <v>6919284.0199999996</v>
      </c>
      <c r="J861" s="19">
        <f t="shared" si="55"/>
        <v>47459.498523238224</v>
      </c>
      <c r="K861" s="21" cm="1">
        <f t="array" ref="K861">IFERROR(EXP(LN(J861) - AVERAGE(IF(ISNUMBER(J:J), LN(J:J)))), "")</f>
        <v>0.95694026397106813</v>
      </c>
      <c r="L861" s="21">
        <f t="shared" si="52"/>
        <v>-1.3906413837776969E-2</v>
      </c>
      <c r="M861" s="21" cm="1">
        <f t="array" ref="M861">IFERROR(EXP(
 (IF(C861&gt;0,LN(C861),"") - AVERAGE(IF($C$2:$C$1000&gt;0,LN($C$2:$C$1000),"")))*Assumptions!B$2 +
 (IF(F861&gt;0,LN(F861),"") - AVERAGE(IF($F$2:$F$1000&gt;0,LN($F$2:$F$1000),"")))*Assumptions!B$3 +
 (IF(E861&gt;0,LN(E861),"") - AVERAGE(IF($E$2:$E$1000&gt;0,LN($E$2:$E$1000),"")))*Assumptions!B$4
), "")</f>
        <v>1.0403518424342044</v>
      </c>
      <c r="N861" s="21">
        <f t="shared" si="53"/>
        <v>4.8756672632760747E-3</v>
      </c>
      <c r="O861" s="21">
        <f t="shared" si="54"/>
        <v>1.8782081101053043E-2</v>
      </c>
    </row>
    <row r="862" spans="1:15" x14ac:dyDescent="0.35">
      <c r="A862" s="16" t="str">
        <v>Welland Hydro-Electric System Corp.</v>
      </c>
      <c r="B862" s="18">
        <v>2021</v>
      </c>
      <c r="C862" s="20">
        <v>24627</v>
      </c>
      <c r="D862" s="20">
        <v>21768</v>
      </c>
      <c r="E862" s="20">
        <v>365670895</v>
      </c>
      <c r="F862" s="20">
        <v>79523</v>
      </c>
      <c r="G862" s="20">
        <v>140.23176787486</v>
      </c>
      <c r="H862" s="20">
        <v>6748527.6699999999</v>
      </c>
      <c r="J862" s="20">
        <f t="shared" si="55"/>
        <v>48124.100353796079</v>
      </c>
      <c r="K862" s="22" cm="1">
        <f t="array" ref="K862">IFERROR(EXP(LN(J862) - AVERAGE(IF(ISNUMBER(J:J), LN(J:J)))), "")</f>
        <v>0.97034083226527978</v>
      </c>
      <c r="L862" s="22">
        <f t="shared" si="52"/>
        <v>-8.1589813944819393E-3</v>
      </c>
      <c r="M862" s="22" cm="1">
        <f t="array" ref="M862">IFERROR(EXP(
 (IF(C862&gt;0,LN(C862),"") - AVERAGE(IF($C$2:$C$1000&gt;0,LN($C$2:$C$1000),"")))*Assumptions!B$2 +
 (IF(F862&gt;0,LN(F862),"") - AVERAGE(IF($F$2:$F$1000&gt;0,LN($F$2:$F$1000),"")))*Assumptions!B$3 +
 (IF(E862&gt;0,LN(E862),"") - AVERAGE(IF($E$2:$E$1000&gt;0,LN($E$2:$E$1000),"")))*Assumptions!B$4
), "")</f>
        <v>1.0352917786315132</v>
      </c>
      <c r="N862" s="22">
        <f t="shared" si="53"/>
        <v>1.5786282486702028E-2</v>
      </c>
      <c r="O862" s="22">
        <f t="shared" si="54"/>
        <v>2.3945263881183967E-2</v>
      </c>
    </row>
    <row r="863" spans="1:15" x14ac:dyDescent="0.35">
      <c r="A863" s="15" t="str">
        <v>Welland Hydro-Electric System Corp.</v>
      </c>
      <c r="B863" s="17">
        <v>2020</v>
      </c>
      <c r="C863" s="19">
        <v>24054</v>
      </c>
      <c r="D863" s="19">
        <v>21411</v>
      </c>
      <c r="E863" s="19">
        <v>361736384</v>
      </c>
      <c r="F863" s="19">
        <v>79771</v>
      </c>
      <c r="G863" s="19">
        <v>135.62839565652999</v>
      </c>
      <c r="H863" s="19">
        <v>6580465.9900000002</v>
      </c>
      <c r="J863" s="19">
        <f t="shared" si="55"/>
        <v>48518.350144497752</v>
      </c>
      <c r="K863" s="21" cm="1">
        <f t="array" ref="K863">IFERROR(EXP(LN(J863) - AVERAGE(IF(ISNUMBER(J:J), LN(J:J)))), "")</f>
        <v>0.97829021037764785</v>
      </c>
      <c r="L863" s="21">
        <f t="shared" si="52"/>
        <v>-8.1005191746452654E-2</v>
      </c>
      <c r="M863" s="21" cm="1">
        <f t="array" ref="M863">IFERROR(EXP(
 (IF(C863&gt;0,LN(C863),"") - AVERAGE(IF($C$2:$C$1000&gt;0,LN($C$2:$C$1000),"")))*Assumptions!B$2 +
 (IF(F863&gt;0,LN(F863),"") - AVERAGE(IF($F$2:$F$1000&gt;0,LN($F$2:$F$1000),"")))*Assumptions!B$3 +
 (IF(E863&gt;0,LN(E863),"") - AVERAGE(IF($E$2:$E$1000&gt;0,LN($E$2:$E$1000),"")))*Assumptions!B$4
), "")</f>
        <v>1.0190766948453873</v>
      </c>
      <c r="N863" s="21">
        <f t="shared" si="53"/>
        <v>3.0379459488200727E-2</v>
      </c>
      <c r="O863" s="21">
        <f t="shared" si="54"/>
        <v>0.11138465123465338</v>
      </c>
    </row>
    <row r="864" spans="1:15" x14ac:dyDescent="0.35">
      <c r="A864" s="16" t="str">
        <v>Welland Hydro-Electric System Corp.</v>
      </c>
      <c r="B864" s="18">
        <v>2019</v>
      </c>
      <c r="C864" s="20">
        <v>23664</v>
      </c>
      <c r="D864" s="20">
        <v>21702</v>
      </c>
      <c r="E864" s="20">
        <v>367665134</v>
      </c>
      <c r="F864" s="20">
        <v>73288</v>
      </c>
      <c r="G864" s="20">
        <v>128.44783469672001</v>
      </c>
      <c r="H864" s="20">
        <v>6757918.0300000003</v>
      </c>
      <c r="J864" s="20">
        <f t="shared" si="55"/>
        <v>52612.159994414978</v>
      </c>
      <c r="K864" s="22" cm="1">
        <f t="array" ref="K864">IFERROR(EXP(LN(J864) - AVERAGE(IF(ISNUMBER(J:J), LN(J:J)))), "")</f>
        <v>1.0608349401014348</v>
      </c>
      <c r="L864" s="22">
        <f t="shared" si="52"/>
        <v>-2.4543273657348305E-3</v>
      </c>
      <c r="M864" s="22" cm="1">
        <f t="array" ref="M864">IFERROR(EXP(
 (IF(C864&gt;0,LN(C864),"") - AVERAGE(IF($C$2:$C$1000&gt;0,LN($C$2:$C$1000),"")))*Assumptions!B$2 +
 (IF(F864&gt;0,LN(F864),"") - AVERAGE(IF($F$2:$F$1000&gt;0,LN($F$2:$F$1000),"")))*Assumptions!B$3 +
 (IF(E864&gt;0,LN(E864),"") - AVERAGE(IF($E$2:$E$1000&gt;0,LN($E$2:$E$1000),"")))*Assumptions!B$4
), "")</f>
        <v>0.98858322838838686</v>
      </c>
      <c r="N864" s="22">
        <f t="shared" si="53"/>
        <v>-1.2617675653480593E-2</v>
      </c>
      <c r="O864" s="22">
        <f t="shared" si="54"/>
        <v>-1.0163348287745762E-2</v>
      </c>
    </row>
    <row r="865" spans="1:15" x14ac:dyDescent="0.35">
      <c r="A865" s="15" t="str">
        <v>Welland Hydro-Electric System Corp.</v>
      </c>
      <c r="B865" s="17">
        <v>2018</v>
      </c>
      <c r="C865" s="19">
        <v>23366</v>
      </c>
      <c r="D865" s="19">
        <v>21706</v>
      </c>
      <c r="E865" s="19">
        <v>376054897</v>
      </c>
      <c r="F865" s="19">
        <v>79116</v>
      </c>
      <c r="G865" s="19">
        <v>125.29129337669001</v>
      </c>
      <c r="H865" s="19">
        <v>6608043.9900000002</v>
      </c>
      <c r="J865" s="19">
        <f t="shared" si="55"/>
        <v>52741.446048711659</v>
      </c>
      <c r="K865" s="21" cm="1">
        <f t="array" ref="K865">IFERROR(EXP(LN(J865) - AVERAGE(IF(ISNUMBER(J:J), LN(J:J)))), "")</f>
        <v>1.063441774028806</v>
      </c>
      <c r="L865" s="21">
        <f t="shared" si="52"/>
        <v>-2.3312963440003935E-2</v>
      </c>
      <c r="M865" s="21" cm="1">
        <f t="array" ref="M865">IFERROR(EXP(
 (IF(C865&gt;0,LN(C865),"") - AVERAGE(IF($C$2:$C$1000&gt;0,LN($C$2:$C$1000),"")))*Assumptions!B$2 +
 (IF(F865&gt;0,LN(F865),"") - AVERAGE(IF($F$2:$F$1000&gt;0,LN($F$2:$F$1000),"")))*Assumptions!B$3 +
 (IF(E865&gt;0,LN(E865),"") - AVERAGE(IF($E$2:$E$1000&gt;0,LN($E$2:$E$1000),"")))*Assumptions!B$4
), "")</f>
        <v>1.0011358770077314</v>
      </c>
      <c r="N865" s="21">
        <f t="shared" si="53"/>
        <v>3.5251876530692006E-2</v>
      </c>
      <c r="O865" s="21">
        <f t="shared" si="54"/>
        <v>5.8564839970695941E-2</v>
      </c>
    </row>
    <row r="866" spans="1:15" x14ac:dyDescent="0.35">
      <c r="A866" s="16" t="str">
        <v>Welland Hydro-Electric System Corp.</v>
      </c>
      <c r="B866" s="18">
        <v>2017</v>
      </c>
      <c r="C866" s="20">
        <v>23048</v>
      </c>
      <c r="D866" s="20">
        <v>21389</v>
      </c>
      <c r="E866" s="20">
        <v>350635830</v>
      </c>
      <c r="F866" s="20">
        <v>73021</v>
      </c>
      <c r="G866" s="20">
        <v>122.20389238769</v>
      </c>
      <c r="H866" s="20">
        <v>6597232.0999999996</v>
      </c>
      <c r="J866" s="20">
        <f t="shared" si="55"/>
        <v>53985.44981750974</v>
      </c>
      <c r="K866" s="22" cm="1">
        <f t="array" ref="K866">IFERROR(EXP(LN(J866) - AVERAGE(IF(ISNUMBER(J:J), LN(J:J)))), "")</f>
        <v>1.0885249993458994</v>
      </c>
      <c r="L866" s="22">
        <f t="shared" si="52"/>
        <v>-1.3117227266723874E-2</v>
      </c>
      <c r="M866" s="22" cm="1">
        <f t="array" ref="M866">IFERROR(EXP(
 (IF(C866&gt;0,LN(C866),"") - AVERAGE(IF($C$2:$C$1000&gt;0,LN($C$2:$C$1000),"")))*Assumptions!B$2 +
 (IF(F866&gt;0,LN(F866),"") - AVERAGE(IF($F$2:$F$1000&gt;0,LN($F$2:$F$1000),"")))*Assumptions!B$3 +
 (IF(E866&gt;0,LN(E866),"") - AVERAGE(IF($E$2:$E$1000&gt;0,LN($E$2:$E$1000),"")))*Assumptions!B$4
), "")</f>
        <v>0.96645876630781036</v>
      </c>
      <c r="N866" s="22">
        <f t="shared" si="53"/>
        <v>-1.1468662440394326E-2</v>
      </c>
      <c r="O866" s="22">
        <f t="shared" si="54"/>
        <v>1.6485648263295481E-3</v>
      </c>
    </row>
    <row r="867" spans="1:15" x14ac:dyDescent="0.35">
      <c r="A867" s="15" t="str">
        <v>Welland Hydro-Electric System Corp.</v>
      </c>
      <c r="B867" s="17">
        <v>2016</v>
      </c>
      <c r="C867" s="19">
        <v>22853</v>
      </c>
      <c r="D867" s="19">
        <v>21295</v>
      </c>
      <c r="E867" s="19">
        <v>360086954</v>
      </c>
      <c r="F867" s="19">
        <v>77480</v>
      </c>
      <c r="G867" s="19">
        <v>120.08791702476999</v>
      </c>
      <c r="H867" s="19">
        <v>6568599.3899999997</v>
      </c>
      <c r="J867" s="19">
        <f t="shared" si="55"/>
        <v>54698.254018721338</v>
      </c>
      <c r="K867" s="21" cm="1">
        <f t="array" ref="K867">IFERROR(EXP(LN(J867) - AVERAGE(IF(ISNUMBER(J:J), LN(J:J)))), "")</f>
        <v>1.1028974866601742</v>
      </c>
      <c r="L867" s="21">
        <f t="shared" si="52"/>
        <v>5.0845555649688581E-2</v>
      </c>
      <c r="M867" s="21" cm="1">
        <f t="array" ref="M867">IFERROR(EXP(
 (IF(C867&gt;0,LN(C867),"") - AVERAGE(IF($C$2:$C$1000&gt;0,LN($C$2:$C$1000),"")))*Assumptions!B$2 +
 (IF(F867&gt;0,LN(F867),"") - AVERAGE(IF($F$2:$F$1000&gt;0,LN($F$2:$F$1000),"")))*Assumptions!B$3 +
 (IF(E867&gt;0,LN(E867),"") - AVERAGE(IF($E$2:$E$1000&gt;0,LN($E$2:$E$1000),"")))*Assumptions!B$4
), "")</f>
        <v>0.97760655860553547</v>
      </c>
      <c r="N867" s="21">
        <f t="shared" si="53"/>
        <v>2.0803717377787686E-2</v>
      </c>
      <c r="O867" s="21">
        <f t="shared" si="54"/>
        <v>-3.0041838271900895E-2</v>
      </c>
    </row>
    <row r="868" spans="1:15" x14ac:dyDescent="0.35">
      <c r="A868" s="16" t="str">
        <v>Welland Hydro-Electric System Corp.</v>
      </c>
      <c r="B868" s="18">
        <v>2015</v>
      </c>
      <c r="C868" s="20">
        <v>22666</v>
      </c>
      <c r="D868" s="20">
        <v>21430</v>
      </c>
      <c r="E868" s="20">
        <v>352083285</v>
      </c>
      <c r="F868" s="20">
        <v>73422</v>
      </c>
      <c r="G868" s="20">
        <v>118.73891565216999</v>
      </c>
      <c r="H868" s="20">
        <v>6172834</v>
      </c>
      <c r="J868" s="20">
        <f t="shared" si="55"/>
        <v>51986.612527964324</v>
      </c>
      <c r="K868" s="22" cm="1">
        <f t="array" ref="K868">IFERROR(EXP(LN(J868) - AVERAGE(IF(ISNUMBER(J:J), LN(J:J)))), "")</f>
        <v>1.0482218367965475</v>
      </c>
      <c r="L868" s="22">
        <f t="shared" si="52"/>
        <v>4.9015902636250705E-3</v>
      </c>
      <c r="M868" s="22" cm="1">
        <f t="array" ref="M868">IFERROR(EXP(
 (IF(C868&gt;0,LN(C868),"") - AVERAGE(IF($C$2:$C$1000&gt;0,LN($C$2:$C$1000),"")))*Assumptions!B$2 +
 (IF(F868&gt;0,LN(F868),"") - AVERAGE(IF($F$2:$F$1000&gt;0,LN($F$2:$F$1000),"")))*Assumptions!B$3 +
 (IF(E868&gt;0,LN(E868),"") - AVERAGE(IF($E$2:$E$1000&gt;0,LN($E$2:$E$1000),"")))*Assumptions!B$4
), "")</f>
        <v>0.9574788000804948</v>
      </c>
      <c r="N868" s="22">
        <f t="shared" si="53"/>
        <v>-9.2417837217577334E-3</v>
      </c>
      <c r="O868" s="22">
        <f t="shared" si="54"/>
        <v>-1.4143373985382804E-2</v>
      </c>
    </row>
    <row r="869" spans="1:15" x14ac:dyDescent="0.35">
      <c r="A869" s="15" t="str">
        <v>Welland Hydro-Electric System Corp.</v>
      </c>
      <c r="B869" s="17">
        <v>2014</v>
      </c>
      <c r="C869" s="19">
        <v>22470</v>
      </c>
      <c r="D869" s="19">
        <v>21239</v>
      </c>
      <c r="E869" s="19">
        <v>372913767</v>
      </c>
      <c r="F869" s="19">
        <v>76387</v>
      </c>
      <c r="G869" s="19">
        <v>116.05412491964999</v>
      </c>
      <c r="H869" s="19">
        <v>6003760.6100000003</v>
      </c>
      <c r="J869" s="19">
        <f t="shared" si="55"/>
        <v>51732.418939496558</v>
      </c>
      <c r="K869" s="21" cm="1">
        <f t="array" ref="K869">IFERROR(EXP(LN(J869) - AVERAGE(IF(ISNUMBER(J:J), LN(J:J)))), "")</f>
        <v>1.0430964543711725</v>
      </c>
      <c r="L869" s="21">
        <f t="shared" si="52"/>
        <v>-1.0029616464690208E-3</v>
      </c>
      <c r="M869" s="21" cm="1">
        <f t="array" ref="M869">IFERROR(EXP(
 (IF(C869&gt;0,LN(C869),"") - AVERAGE(IF($C$2:$C$1000&gt;0,LN($C$2:$C$1000),"")))*Assumptions!B$2 +
 (IF(F869&gt;0,LN(F869),"") - AVERAGE(IF($F$2:$F$1000&gt;0,LN($F$2:$F$1000),"")))*Assumptions!B$3 +
 (IF(E869&gt;0,LN(E869),"") - AVERAGE(IF($E$2:$E$1000&gt;0,LN($E$2:$E$1000),"")))*Assumptions!B$4
), "")</f>
        <v>0.96636862772754795</v>
      </c>
      <c r="N869" s="21">
        <f t="shared" si="53"/>
        <v>-5.0069330115302138E-2</v>
      </c>
      <c r="O869" s="21">
        <f t="shared" si="54"/>
        <v>-4.9066368468833117E-2</v>
      </c>
    </row>
    <row r="870" spans="1:15" x14ac:dyDescent="0.35">
      <c r="A870" s="16" t="str">
        <v>Welland Hydro-Electric System Corp.</v>
      </c>
      <c r="B870" s="18">
        <v>2013</v>
      </c>
      <c r="C870" s="20">
        <v>22330</v>
      </c>
      <c r="D870" s="20">
        <v>21155</v>
      </c>
      <c r="E870" s="20">
        <v>389229011</v>
      </c>
      <c r="F870" s="20">
        <v>93583</v>
      </c>
      <c r="G870" s="20">
        <v>113.7340601253</v>
      </c>
      <c r="H870" s="20">
        <v>5889642.1699999999</v>
      </c>
      <c r="J870" s="20">
        <f t="shared" si="55"/>
        <v>51784.330599922512</v>
      </c>
      <c r="K870" s="22" cm="1">
        <f t="array" ref="K870">IFERROR(EXP(LN(J870) - AVERAGE(IF(ISNUMBER(J:J), LN(J:J)))), "")</f>
        <v>1.044143164926002</v>
      </c>
      <c r="L870" s="22" t="str">
        <f t="shared" si="52"/>
        <v/>
      </c>
      <c r="M870" s="22" cm="1">
        <f t="array" ref="M870">IFERROR(EXP(
 (IF(C870&gt;0,LN(C870),"") - AVERAGE(IF($C$2:$C$1000&gt;0,LN($C$2:$C$1000),"")))*Assumptions!B$2 +
 (IF(F870&gt;0,LN(F870),"") - AVERAGE(IF($F$2:$F$1000&gt;0,LN($F$2:$F$1000),"")))*Assumptions!B$3 +
 (IF(E870&gt;0,LN(E870),"") - AVERAGE(IF($E$2:$E$1000&gt;0,LN($E$2:$E$1000),"")))*Assumptions!B$4
), "")</f>
        <v>1.0159858427484609</v>
      </c>
      <c r="N870" s="22" t="str">
        <f t="shared" si="53"/>
        <v/>
      </c>
      <c r="O870" s="22" t="str">
        <f t="shared" si="54"/>
        <v/>
      </c>
    </row>
    <row r="871" spans="1:15" x14ac:dyDescent="0.35">
      <c r="A871" s="15" t="str">
        <v>Wellington North Power Inc.</v>
      </c>
      <c r="B871" s="17">
        <v>2023</v>
      </c>
      <c r="C871" s="19">
        <v>4243</v>
      </c>
      <c r="D871" s="19">
        <v>3695</v>
      </c>
      <c r="E871" s="19">
        <v>112706270.20999999</v>
      </c>
      <c r="F871" s="19">
        <v>19206</v>
      </c>
      <c r="G871" s="19">
        <v>152.64519948844</v>
      </c>
      <c r="H871" s="19">
        <v>2320071.09</v>
      </c>
      <c r="J871" s="19">
        <f t="shared" si="55"/>
        <v>15199.109423521057</v>
      </c>
      <c r="K871" s="21" cm="1">
        <f t="array" ref="K871">IFERROR(EXP(LN(J871) - AVERAGE(IF(ISNUMBER(J:J), LN(J:J)))), "")</f>
        <v>0.30646425344649825</v>
      </c>
      <c r="L871" s="21">
        <f t="shared" si="52"/>
        <v>0.14834427214339918</v>
      </c>
      <c r="M871" s="21" cm="1">
        <f t="array" ref="M871">IFERROR(EXP(
 (IF(C871&gt;0,LN(C871),"") - AVERAGE(IF($C$2:$C$1000&gt;0,LN($C$2:$C$1000),"")))*Assumptions!B$2 +
 (IF(F871&gt;0,LN(F871),"") - AVERAGE(IF($F$2:$F$1000&gt;0,LN($F$2:$F$1000),"")))*Assumptions!B$3 +
 (IF(E871&gt;0,LN(E871),"") - AVERAGE(IF($E$2:$E$1000&gt;0,LN($E$2:$E$1000),"")))*Assumptions!B$4
), "")</f>
        <v>0.20437851431596346</v>
      </c>
      <c r="N871" s="21">
        <f t="shared" si="53"/>
        <v>5.3242039898175886E-2</v>
      </c>
      <c r="O871" s="21">
        <f t="shared" si="54"/>
        <v>-9.5102232245223295E-2</v>
      </c>
    </row>
    <row r="872" spans="1:15" x14ac:dyDescent="0.35">
      <c r="A872" s="15" t="str">
        <v>Wellington North Power Inc.</v>
      </c>
      <c r="B872" s="17">
        <v>2022</v>
      </c>
      <c r="C872" s="19">
        <v>4053</v>
      </c>
      <c r="D872" s="19">
        <v>3649</v>
      </c>
      <c r="E872" s="19">
        <v>105030649.42</v>
      </c>
      <c r="F872" s="19">
        <v>17965</v>
      </c>
      <c r="G872" s="19">
        <v>147.28424066014</v>
      </c>
      <c r="H872" s="19">
        <v>1929964.51</v>
      </c>
      <c r="J872" s="19">
        <f t="shared" si="55"/>
        <v>13103.672880070138</v>
      </c>
      <c r="K872" s="21" cm="1">
        <f t="array" ref="K872">IFERROR(EXP(LN(J872) - AVERAGE(IF(ISNUMBER(J:J), LN(J:J)))), "")</f>
        <v>0.26421333084050591</v>
      </c>
      <c r="L872" s="21">
        <f t="shared" si="52"/>
        <v>3.8305688620674516E-3</v>
      </c>
      <c r="M872" s="21" cm="1">
        <f t="array" ref="M872">IFERROR(EXP(
 (IF(C872&gt;0,LN(C872),"") - AVERAGE(IF($C$2:$C$1000&gt;0,LN($C$2:$C$1000),"")))*Assumptions!B$2 +
 (IF(F872&gt;0,LN(F872),"") - AVERAGE(IF($F$2:$F$1000&gt;0,LN($F$2:$F$1000),"")))*Assumptions!B$3 +
 (IF(E872&gt;0,LN(E872),"") - AVERAGE(IF($E$2:$E$1000&gt;0,LN($E$2:$E$1000),"")))*Assumptions!B$4
), "")</f>
        <v>0.19378158940527732</v>
      </c>
      <c r="N872" s="21">
        <f t="shared" si="53"/>
        <v>2.1373225150076891E-2</v>
      </c>
      <c r="O872" s="21">
        <f t="shared" si="54"/>
        <v>1.7542656288009439E-2</v>
      </c>
    </row>
    <row r="873" spans="1:15" x14ac:dyDescent="0.35">
      <c r="A873" s="16" t="str">
        <v>Wellington North Power Inc.</v>
      </c>
      <c r="B873" s="18">
        <v>2021</v>
      </c>
      <c r="C873" s="20">
        <v>3942</v>
      </c>
      <c r="D873" s="20">
        <v>3626</v>
      </c>
      <c r="E873" s="20">
        <v>98620635.450000003</v>
      </c>
      <c r="F873" s="20">
        <v>18160</v>
      </c>
      <c r="G873" s="20">
        <v>141.66568842922999</v>
      </c>
      <c r="H873" s="20">
        <v>1849243.6</v>
      </c>
      <c r="J873" s="20">
        <f t="shared" si="55"/>
        <v>13053.574372906829</v>
      </c>
      <c r="K873" s="22" cm="1">
        <f t="array" ref="K873">IFERROR(EXP(LN(J873) - AVERAGE(IF(ISNUMBER(J:J), LN(J:J)))), "")</f>
        <v>0.26320317944487021</v>
      </c>
      <c r="L873" s="22">
        <f t="shared" si="52"/>
        <v>-3.7552706882825859E-2</v>
      </c>
      <c r="M873" s="22" cm="1">
        <f t="array" ref="M873">IFERROR(EXP(
 (IF(C873&gt;0,LN(C873),"") - AVERAGE(IF($C$2:$C$1000&gt;0,LN($C$2:$C$1000),"")))*Assumptions!B$2 +
 (IF(F873&gt;0,LN(F873),"") - AVERAGE(IF($F$2:$F$1000&gt;0,LN($F$2:$F$1000),"")))*Assumptions!B$3 +
 (IF(E873&gt;0,LN(E873),"") - AVERAGE(IF($E$2:$E$1000&gt;0,LN($E$2:$E$1000),"")))*Assumptions!B$4
), "")</f>
        <v>0.18968379935274218</v>
      </c>
      <c r="N873" s="22">
        <f t="shared" si="53"/>
        <v>3.7411741009027999E-2</v>
      </c>
      <c r="O873" s="22">
        <f t="shared" si="54"/>
        <v>7.4964447891853858E-2</v>
      </c>
    </row>
    <row r="874" spans="1:15" x14ac:dyDescent="0.35">
      <c r="A874" s="15" t="str">
        <v>Wellington North Power Inc.</v>
      </c>
      <c r="B874" s="17">
        <v>2020</v>
      </c>
      <c r="C874" s="19">
        <v>3859</v>
      </c>
      <c r="D874" s="19">
        <v>3613</v>
      </c>
      <c r="E874" s="19">
        <v>94081529.400000006</v>
      </c>
      <c r="F874" s="19">
        <v>16815</v>
      </c>
      <c r="G874" s="19">
        <v>137.01524506473001</v>
      </c>
      <c r="H874" s="19">
        <v>1856980.2</v>
      </c>
      <c r="J874" s="19">
        <f t="shared" si="55"/>
        <v>13553.091841150292</v>
      </c>
      <c r="K874" s="21" cm="1">
        <f t="array" ref="K874">IFERROR(EXP(LN(J874) - AVERAGE(IF(ISNUMBER(J:J), LN(J:J)))), "")</f>
        <v>0.27327510166893298</v>
      </c>
      <c r="L874" s="21">
        <f t="shared" si="52"/>
        <v>-2.7057946330499405E-2</v>
      </c>
      <c r="M874" s="21" cm="1">
        <f t="array" ref="M874">IFERROR(EXP(
 (IF(C874&gt;0,LN(C874),"") - AVERAGE(IF($C$2:$C$1000&gt;0,LN($C$2:$C$1000),"")))*Assumptions!B$2 +
 (IF(F874&gt;0,LN(F874),"") - AVERAGE(IF($F$2:$F$1000&gt;0,LN($F$2:$F$1000),"")))*Assumptions!B$3 +
 (IF(E874&gt;0,LN(E874),"") - AVERAGE(IF($E$2:$E$1000&gt;0,LN($E$2:$E$1000),"")))*Assumptions!B$4
), "")</f>
        <v>0.18271850250766533</v>
      </c>
      <c r="N874" s="21">
        <f t="shared" si="53"/>
        <v>9.7270105057822853E-4</v>
      </c>
      <c r="O874" s="21">
        <f t="shared" si="54"/>
        <v>2.8030647381077634E-2</v>
      </c>
    </row>
    <row r="875" spans="1:15" x14ac:dyDescent="0.35">
      <c r="A875" s="16" t="str">
        <v>Wellington North Power Inc.</v>
      </c>
      <c r="B875" s="18">
        <v>2019</v>
      </c>
      <c r="C875" s="20">
        <v>3830</v>
      </c>
      <c r="D875" s="20">
        <v>3585</v>
      </c>
      <c r="E875" s="20">
        <v>97898095.549999997</v>
      </c>
      <c r="F875" s="20">
        <v>16845</v>
      </c>
      <c r="G875" s="20">
        <v>129.76126027158</v>
      </c>
      <c r="H875" s="20">
        <v>1806901.81</v>
      </c>
      <c r="J875" s="20">
        <f t="shared" si="55"/>
        <v>13924.817054167772</v>
      </c>
      <c r="K875" s="22" cm="1">
        <f t="array" ref="K875">IFERROR(EXP(LN(J875) - AVERAGE(IF(ISNUMBER(J:J), LN(J:J)))), "")</f>
        <v>0.28077030988937918</v>
      </c>
      <c r="L875" s="22">
        <f t="shared" si="52"/>
        <v>3.4421437708994418E-2</v>
      </c>
      <c r="M875" s="22" cm="1">
        <f t="array" ref="M875">IFERROR(EXP(
 (IF(C875&gt;0,LN(C875),"") - AVERAGE(IF($C$2:$C$1000&gt;0,LN($C$2:$C$1000),"")))*Assumptions!B$2 +
 (IF(F875&gt;0,LN(F875),"") - AVERAGE(IF($F$2:$F$1000&gt;0,LN($F$2:$F$1000),"")))*Assumptions!B$3 +
 (IF(E875&gt;0,LN(E875),"") - AVERAGE(IF($E$2:$E$1000&gt;0,LN($E$2:$E$1000),"")))*Assumptions!B$4
), "")</f>
        <v>0.18254085843960832</v>
      </c>
      <c r="N875" s="22">
        <f t="shared" si="53"/>
        <v>5.9327619409079713E-3</v>
      </c>
      <c r="O875" s="22">
        <f t="shared" si="54"/>
        <v>-2.8488675768086447E-2</v>
      </c>
    </row>
    <row r="876" spans="1:15" x14ac:dyDescent="0.35">
      <c r="A876" s="15" t="str">
        <v>Wellington North Power Inc.</v>
      </c>
      <c r="B876" s="17">
        <v>2018</v>
      </c>
      <c r="C876" s="19">
        <v>3805</v>
      </c>
      <c r="D876" s="19">
        <v>3535</v>
      </c>
      <c r="E876" s="19">
        <v>99147429.620000005</v>
      </c>
      <c r="F876" s="19">
        <v>16660</v>
      </c>
      <c r="G876" s="19">
        <v>126.5724421747</v>
      </c>
      <c r="H876" s="19">
        <v>1702862.64</v>
      </c>
      <c r="J876" s="19">
        <f t="shared" si="55"/>
        <v>13453.660297157303</v>
      </c>
      <c r="K876" s="21" cm="1">
        <f t="array" ref="K876">IFERROR(EXP(LN(J876) - AVERAGE(IF(ISNUMBER(J:J), LN(J:J)))), "")</f>
        <v>0.27127023328817823</v>
      </c>
      <c r="L876" s="21">
        <f t="shared" si="52"/>
        <v>-2.7922424242493804E-2</v>
      </c>
      <c r="M876" s="21" cm="1">
        <f t="array" ref="M876">IFERROR(EXP(
 (IF(C876&gt;0,LN(C876),"") - AVERAGE(IF($C$2:$C$1000&gt;0,LN($C$2:$C$1000),"")))*Assumptions!B$2 +
 (IF(F876&gt;0,LN(F876),"") - AVERAGE(IF($F$2:$F$1000&gt;0,LN($F$2:$F$1000),"")))*Assumptions!B$3 +
 (IF(E876&gt;0,LN(E876),"") - AVERAGE(IF($E$2:$E$1000&gt;0,LN($E$2:$E$1000),"")))*Assumptions!B$4
), "")</f>
        <v>0.18146109314432113</v>
      </c>
      <c r="N876" s="21">
        <f t="shared" si="53"/>
        <v>9.4870188392373045E-3</v>
      </c>
      <c r="O876" s="21">
        <f t="shared" si="54"/>
        <v>3.7409443081731109E-2</v>
      </c>
    </row>
    <row r="877" spans="1:15" x14ac:dyDescent="0.35">
      <c r="A877" s="16" t="str">
        <v>Wellington North Power Inc.</v>
      </c>
      <c r="B877" s="18">
        <v>2017</v>
      </c>
      <c r="C877" s="20">
        <v>3770</v>
      </c>
      <c r="D877" s="20">
        <v>3486</v>
      </c>
      <c r="E877" s="20">
        <v>100053641</v>
      </c>
      <c r="F877" s="20">
        <v>16381</v>
      </c>
      <c r="G877" s="20">
        <v>123.45347139374</v>
      </c>
      <c r="H877" s="20">
        <v>1707930.99</v>
      </c>
      <c r="J877" s="20">
        <f t="shared" si="55"/>
        <v>13834.612917062166</v>
      </c>
      <c r="K877" s="22" cm="1">
        <f t="array" ref="K877">IFERROR(EXP(LN(J877) - AVERAGE(IF(ISNUMBER(J:J), LN(J:J)))), "")</f>
        <v>0.27895149651251971</v>
      </c>
      <c r="L877" s="22">
        <f t="shared" si="52"/>
        <v>-3.147529565807794E-2</v>
      </c>
      <c r="M877" s="22" cm="1">
        <f t="array" ref="M877">IFERROR(EXP(
 (IF(C877&gt;0,LN(C877),"") - AVERAGE(IF($C$2:$C$1000&gt;0,LN($C$2:$C$1000),"")))*Assumptions!B$2 +
 (IF(F877&gt;0,LN(F877),"") - AVERAGE(IF($F$2:$F$1000&gt;0,LN($F$2:$F$1000),"")))*Assumptions!B$3 +
 (IF(E877&gt;0,LN(E877),"") - AVERAGE(IF($E$2:$E$1000&gt;0,LN($E$2:$E$1000),"")))*Assumptions!B$4
), "")</f>
        <v>0.17974770864146908</v>
      </c>
      <c r="N877" s="22">
        <f t="shared" si="53"/>
        <v>2.2822197876026795E-3</v>
      </c>
      <c r="O877" s="22">
        <f t="shared" si="54"/>
        <v>3.3757515445680619E-2</v>
      </c>
    </row>
    <row r="878" spans="1:15" x14ac:dyDescent="0.35">
      <c r="A878" s="15" t="str">
        <v>Wellington North Power Inc.</v>
      </c>
      <c r="B878" s="17">
        <v>2016</v>
      </c>
      <c r="C878" s="19">
        <v>3739</v>
      </c>
      <c r="D878" s="19">
        <v>3454</v>
      </c>
      <c r="E878" s="19">
        <v>101881440</v>
      </c>
      <c r="F878" s="19">
        <v>16484</v>
      </c>
      <c r="G878" s="19">
        <v>121.3158594173</v>
      </c>
      <c r="H878" s="19">
        <v>1732024.93</v>
      </c>
      <c r="J878" s="19">
        <f t="shared" si="55"/>
        <v>14276.986853319921</v>
      </c>
      <c r="K878" s="21" cm="1">
        <f t="array" ref="K878">IFERROR(EXP(LN(J878) - AVERAGE(IF(ISNUMBER(J:J), LN(J:J)))), "")</f>
        <v>0.28787121636858043</v>
      </c>
      <c r="L878" s="21">
        <f t="shared" si="52"/>
        <v>4.0495154212884188E-2</v>
      </c>
      <c r="M878" s="21" cm="1">
        <f t="array" ref="M878">IFERROR(EXP(
 (IF(C878&gt;0,LN(C878),"") - AVERAGE(IF($C$2:$C$1000&gt;0,LN($C$2:$C$1000),"")))*Assumptions!B$2 +
 (IF(F878&gt;0,LN(F878),"") - AVERAGE(IF($F$2:$F$1000&gt;0,LN($F$2:$F$1000),"")))*Assumptions!B$3 +
 (IF(E878&gt;0,LN(E878),"") - AVERAGE(IF($E$2:$E$1000&gt;0,LN($E$2:$E$1000),"")))*Assumptions!B$4
), "")</f>
        <v>0.17933795261853519</v>
      </c>
      <c r="N878" s="21">
        <f t="shared" si="53"/>
        <v>-1.2718489177605763E-2</v>
      </c>
      <c r="O878" s="21">
        <f t="shared" si="54"/>
        <v>-5.3213643390489951E-2</v>
      </c>
    </row>
    <row r="879" spans="1:15" x14ac:dyDescent="0.35">
      <c r="A879" s="16" t="str">
        <v>Wellington North Power Inc.</v>
      </c>
      <c r="B879" s="18">
        <v>2015</v>
      </c>
      <c r="C879" s="20">
        <v>3725</v>
      </c>
      <c r="D879" s="20">
        <v>3416</v>
      </c>
      <c r="E879" s="20">
        <v>104605880</v>
      </c>
      <c r="F879" s="20">
        <v>17359</v>
      </c>
      <c r="G879" s="20">
        <v>119.95306401767</v>
      </c>
      <c r="H879" s="20">
        <v>1644603.02</v>
      </c>
      <c r="J879" s="20">
        <f t="shared" si="55"/>
        <v>13710.387754311449</v>
      </c>
      <c r="K879" s="22" cm="1">
        <f t="array" ref="K879">IFERROR(EXP(LN(J879) - AVERAGE(IF(ISNUMBER(J:J), LN(J:J)))), "")</f>
        <v>0.27644670687644035</v>
      </c>
      <c r="L879" s="22">
        <f t="shared" si="52"/>
        <v>-5.6415072801556221E-2</v>
      </c>
      <c r="M879" s="22" cm="1">
        <f t="array" ref="M879">IFERROR(EXP(
 (IF(C879&gt;0,LN(C879),"") - AVERAGE(IF($C$2:$C$1000&gt;0,LN($C$2:$C$1000),"")))*Assumptions!B$2 +
 (IF(F879&gt;0,LN(F879),"") - AVERAGE(IF($F$2:$F$1000&gt;0,LN($F$2:$F$1000),"")))*Assumptions!B$3 +
 (IF(E879&gt;0,LN(E879),"") - AVERAGE(IF($E$2:$E$1000&gt;0,LN($E$2:$E$1000),"")))*Assumptions!B$4
), "")</f>
        <v>0.18163342696797896</v>
      </c>
      <c r="N879" s="22">
        <f t="shared" si="53"/>
        <v>-8.5737206471265814E-3</v>
      </c>
      <c r="O879" s="22">
        <f t="shared" si="54"/>
        <v>4.7841352154429639E-2</v>
      </c>
    </row>
    <row r="880" spans="1:15" x14ac:dyDescent="0.35">
      <c r="A880" s="15" t="str">
        <v>Wellington North Power Inc.</v>
      </c>
      <c r="B880" s="17">
        <v>2014</v>
      </c>
      <c r="C880" s="19">
        <v>3731</v>
      </c>
      <c r="D880" s="19">
        <v>3349</v>
      </c>
      <c r="E880" s="19">
        <v>104534789</v>
      </c>
      <c r="F880" s="19">
        <v>17897</v>
      </c>
      <c r="G880" s="19">
        <v>117.2408203287</v>
      </c>
      <c r="H880" s="19">
        <v>1700706.38</v>
      </c>
      <c r="J880" s="19">
        <f t="shared" si="55"/>
        <v>14506.094167814988</v>
      </c>
      <c r="K880" s="21" cm="1">
        <f t="array" ref="K880">IFERROR(EXP(LN(J880) - AVERAGE(IF(ISNUMBER(J:J), LN(J:J)))), "")</f>
        <v>0.29249077664276368</v>
      </c>
      <c r="L880" s="21">
        <f t="shared" si="52"/>
        <v>-3.3873133602371652E-2</v>
      </c>
      <c r="M880" s="21" cm="1">
        <f t="array" ref="M880">IFERROR(EXP(
 (IF(C880&gt;0,LN(C880),"") - AVERAGE(IF($C$2:$C$1000&gt;0,LN($C$2:$C$1000),"")))*Assumptions!B$2 +
 (IF(F880&gt;0,LN(F880),"") - AVERAGE(IF($F$2:$F$1000&gt;0,LN($F$2:$F$1000),"")))*Assumptions!B$3 +
 (IF(E880&gt;0,LN(E880),"") - AVERAGE(IF($E$2:$E$1000&gt;0,LN($E$2:$E$1000),"")))*Assumptions!B$4
), "")</f>
        <v>0.18319739616806216</v>
      </c>
      <c r="N880" s="21">
        <f t="shared" si="53"/>
        <v>1.0264619479883885E-2</v>
      </c>
      <c r="O880" s="21">
        <f t="shared" si="54"/>
        <v>4.4137753082255538E-2</v>
      </c>
    </row>
    <row r="881" spans="1:15" x14ac:dyDescent="0.35">
      <c r="A881" s="16" t="str">
        <v>Wellington North Power Inc.</v>
      </c>
      <c r="B881" s="18">
        <v>2013</v>
      </c>
      <c r="C881" s="20">
        <v>3695</v>
      </c>
      <c r="D881" s="20">
        <v>3314</v>
      </c>
      <c r="E881" s="20">
        <v>103038967</v>
      </c>
      <c r="F881" s="20">
        <v>17714</v>
      </c>
      <c r="G881" s="20">
        <v>114.89703203256001</v>
      </c>
      <c r="H881" s="20">
        <v>1724130.83</v>
      </c>
      <c r="J881" s="20">
        <f t="shared" si="55"/>
        <v>15005.877867336108</v>
      </c>
      <c r="K881" s="22" cm="1">
        <f t="array" ref="K881">IFERROR(EXP(LN(J881) - AVERAGE(IF(ISNUMBER(J:J), LN(J:J)))), "")</f>
        <v>0.30256806696882971</v>
      </c>
      <c r="L881" s="22" t="str">
        <f t="shared" si="52"/>
        <v/>
      </c>
      <c r="M881" s="22" cm="1">
        <f t="array" ref="M881">IFERROR(EXP(
 (IF(C881&gt;0,LN(C881),"") - AVERAGE(IF($C$2:$C$1000&gt;0,LN($C$2:$C$1000),"")))*Assumptions!B$2 +
 (IF(F881&gt;0,LN(F881),"") - AVERAGE(IF($F$2:$F$1000&gt;0,LN($F$2:$F$1000),"")))*Assumptions!B$3 +
 (IF(E881&gt;0,LN(E881),"") - AVERAGE(IF($E$2:$E$1000&gt;0,LN($E$2:$E$1000),"")))*Assumptions!B$4
), "")</f>
        <v>0.18132656272963427</v>
      </c>
      <c r="N881" s="22" t="str">
        <f t="shared" si="53"/>
        <v/>
      </c>
      <c r="O881" s="22" t="str">
        <f t="shared" si="54"/>
        <v/>
      </c>
    </row>
    <row r="882" spans="1:15" x14ac:dyDescent="0.35">
      <c r="A882" s="15" t="str">
        <v>West Coast Huron Energy Inc.</v>
      </c>
      <c r="B882" s="17">
        <v>2023</v>
      </c>
      <c r="C882" s="19">
        <v>0</v>
      </c>
      <c r="D882" s="19">
        <v>0</v>
      </c>
      <c r="E882" s="19">
        <v>0</v>
      </c>
      <c r="F882" s="19">
        <v>0</v>
      </c>
      <c r="G882" s="19">
        <v>0</v>
      </c>
      <c r="H882" s="19">
        <v>0</v>
      </c>
      <c r="J882" s="19" t="str">
        <f t="shared" si="55"/>
        <v/>
      </c>
      <c r="K882" s="21" t="str" cm="1">
        <f t="array" ref="K882">IFERROR(EXP(LN(J882) - AVERAGE(IF(ISNUMBER(J:J), LN(J:J)))), "")</f>
        <v/>
      </c>
      <c r="L882" s="21" t="str">
        <f t="shared" si="52"/>
        <v/>
      </c>
      <c r="M882" s="21" t="str" cm="1">
        <f t="array" ref="M882">IFERROR(EXP(
 (IF(C882&gt;0,LN(C882),"") - AVERAGE(IF($C$2:$C$1000&gt;0,LN($C$2:$C$1000),"")))*Assumptions!B$2 +
 (IF(F882&gt;0,LN(F882),"") - AVERAGE(IF($F$2:$F$1000&gt;0,LN($F$2:$F$1000),"")))*Assumptions!B$3 +
 (IF(E882&gt;0,LN(E882),"") - AVERAGE(IF($E$2:$E$1000&gt;0,LN($E$2:$E$1000),"")))*Assumptions!B$4
), "")</f>
        <v/>
      </c>
      <c r="N882" s="21" t="str">
        <f t="shared" si="53"/>
        <v/>
      </c>
      <c r="O882" s="21" t="str">
        <f t="shared" si="54"/>
        <v/>
      </c>
    </row>
    <row r="883" spans="1:15" x14ac:dyDescent="0.35">
      <c r="A883" s="16" t="str">
        <v>West Coast Huron Energy Inc.</v>
      </c>
      <c r="B883" s="18">
        <v>2022</v>
      </c>
      <c r="C883" s="20">
        <v>0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  <c r="J883" s="20" t="str">
        <f t="shared" si="55"/>
        <v/>
      </c>
      <c r="K883" s="22" t="str" cm="1">
        <f t="array" ref="K883">IFERROR(EXP(LN(J883) - AVERAGE(IF(ISNUMBER(J:J), LN(J:J)))), "")</f>
        <v/>
      </c>
      <c r="L883" s="22" t="str">
        <f t="shared" si="52"/>
        <v/>
      </c>
      <c r="M883" s="22" t="str" cm="1">
        <f t="array" ref="M883">IFERROR(EXP(
 (IF(C883&gt;0,LN(C883),"") - AVERAGE(IF($C$2:$C$1000&gt;0,LN($C$2:$C$1000),"")))*Assumptions!B$2 +
 (IF(F883&gt;0,LN(F883),"") - AVERAGE(IF($F$2:$F$1000&gt;0,LN($F$2:$F$1000),"")))*Assumptions!B$3 +
 (IF(E883&gt;0,LN(E883),"") - AVERAGE(IF($E$2:$E$1000&gt;0,LN($E$2:$E$1000),"")))*Assumptions!B$4
), "")</f>
        <v/>
      </c>
      <c r="N883" s="22" t="str">
        <f t="shared" si="53"/>
        <v/>
      </c>
      <c r="O883" s="22" t="str">
        <f t="shared" si="54"/>
        <v/>
      </c>
    </row>
    <row r="884" spans="1:15" x14ac:dyDescent="0.35">
      <c r="A884" s="15" t="str">
        <v>West Coast Huron Energy Inc.</v>
      </c>
      <c r="B884" s="17">
        <v>2021</v>
      </c>
      <c r="C884" s="19">
        <v>0</v>
      </c>
      <c r="D884" s="19">
        <v>0</v>
      </c>
      <c r="E884" s="19">
        <v>0</v>
      </c>
      <c r="F884" s="19">
        <v>0</v>
      </c>
      <c r="G884" s="19">
        <v>0</v>
      </c>
      <c r="H884" s="19">
        <v>0</v>
      </c>
      <c r="J884" s="19" t="str">
        <f t="shared" si="55"/>
        <v/>
      </c>
      <c r="K884" s="21" t="str" cm="1">
        <f t="array" ref="K884">IFERROR(EXP(LN(J884) - AVERAGE(IF(ISNUMBER(J:J), LN(J:J)))), "")</f>
        <v/>
      </c>
      <c r="L884" s="21" t="str">
        <f t="shared" si="52"/>
        <v/>
      </c>
      <c r="M884" s="21" t="str" cm="1">
        <f t="array" ref="M884">IFERROR(EXP(
 (IF(C884&gt;0,LN(C884),"") - AVERAGE(IF($C$2:$C$1000&gt;0,LN($C$2:$C$1000),"")))*Assumptions!B$2 +
 (IF(F884&gt;0,LN(F884),"") - AVERAGE(IF($F$2:$F$1000&gt;0,LN($F$2:$F$1000),"")))*Assumptions!B$3 +
 (IF(E884&gt;0,LN(E884),"") - AVERAGE(IF($E$2:$E$1000&gt;0,LN($E$2:$E$1000),"")))*Assumptions!B$4
), "")</f>
        <v/>
      </c>
      <c r="N884" s="21" t="str">
        <f t="shared" si="53"/>
        <v/>
      </c>
      <c r="O884" s="21" t="str">
        <f t="shared" si="54"/>
        <v/>
      </c>
    </row>
    <row r="885" spans="1:15" x14ac:dyDescent="0.35">
      <c r="A885" s="16" t="str">
        <v>West Coast Huron Energy Inc.</v>
      </c>
      <c r="B885" s="18">
        <v>2020</v>
      </c>
      <c r="C885" s="20">
        <v>0</v>
      </c>
      <c r="D885" s="20">
        <v>3770</v>
      </c>
      <c r="E885" s="20">
        <v>0</v>
      </c>
      <c r="F885" s="20">
        <v>0</v>
      </c>
      <c r="G885" s="20">
        <v>0</v>
      </c>
      <c r="H885" s="20">
        <v>0</v>
      </c>
      <c r="J885" s="20" t="str">
        <f t="shared" si="55"/>
        <v/>
      </c>
      <c r="K885" s="22" t="str" cm="1">
        <f t="array" ref="K885">IFERROR(EXP(LN(J885) - AVERAGE(IF(ISNUMBER(J:J), LN(J:J)))), "")</f>
        <v/>
      </c>
      <c r="L885" s="22" t="str">
        <f t="shared" si="52"/>
        <v/>
      </c>
      <c r="M885" s="22" t="str" cm="1">
        <f t="array" ref="M885">IFERROR(EXP(
 (IF(C885&gt;0,LN(C885),"") - AVERAGE(IF($C$2:$C$1000&gt;0,LN($C$2:$C$1000),"")))*Assumptions!B$2 +
 (IF(F885&gt;0,LN(F885),"") - AVERAGE(IF($F$2:$F$1000&gt;0,LN($F$2:$F$1000),"")))*Assumptions!B$3 +
 (IF(E885&gt;0,LN(E885),"") - AVERAGE(IF($E$2:$E$1000&gt;0,LN($E$2:$E$1000),"")))*Assumptions!B$4
), "")</f>
        <v/>
      </c>
      <c r="N885" s="22" t="str">
        <f t="shared" si="53"/>
        <v/>
      </c>
      <c r="O885" s="22" t="str">
        <f t="shared" si="54"/>
        <v/>
      </c>
    </row>
    <row r="886" spans="1:15" x14ac:dyDescent="0.35">
      <c r="A886" s="15" t="str">
        <v>West Coast Huron Energy Inc.</v>
      </c>
      <c r="B886" s="17">
        <v>2019</v>
      </c>
      <c r="C886" s="19">
        <v>0</v>
      </c>
      <c r="D886" s="19">
        <v>0</v>
      </c>
      <c r="E886" s="19">
        <v>0</v>
      </c>
      <c r="F886" s="19">
        <v>0</v>
      </c>
      <c r="G886" s="19">
        <v>0</v>
      </c>
      <c r="H886" s="19">
        <v>0</v>
      </c>
      <c r="J886" s="19" t="str">
        <f t="shared" si="55"/>
        <v/>
      </c>
      <c r="K886" s="21" t="str" cm="1">
        <f t="array" ref="K886">IFERROR(EXP(LN(J886) - AVERAGE(IF(ISNUMBER(J:J), LN(J:J)))), "")</f>
        <v/>
      </c>
      <c r="L886" s="21" t="str">
        <f t="shared" si="52"/>
        <v/>
      </c>
      <c r="M886" s="21" t="str" cm="1">
        <f t="array" ref="M886">IFERROR(EXP(
 (IF(C886&gt;0,LN(C886),"") - AVERAGE(IF($C$2:$C$1000&gt;0,LN($C$2:$C$1000),"")))*Assumptions!B$2 +
 (IF(F886&gt;0,LN(F886),"") - AVERAGE(IF($F$2:$F$1000&gt;0,LN($F$2:$F$1000),"")))*Assumptions!B$3 +
 (IF(E886&gt;0,LN(E886),"") - AVERAGE(IF($E$2:$E$1000&gt;0,LN($E$2:$E$1000),"")))*Assumptions!B$4
), "")</f>
        <v/>
      </c>
      <c r="N886" s="21" t="str">
        <f t="shared" si="53"/>
        <v/>
      </c>
      <c r="O886" s="21" t="str">
        <f t="shared" si="54"/>
        <v/>
      </c>
    </row>
    <row r="887" spans="1:15" x14ac:dyDescent="0.35">
      <c r="A887" s="15" t="str">
        <v>West Coast Huron Energy Inc.</v>
      </c>
      <c r="B887" s="17">
        <v>2018</v>
      </c>
      <c r="C887" s="19">
        <v>3869</v>
      </c>
      <c r="D887" s="19">
        <v>3878</v>
      </c>
      <c r="E887" s="19">
        <v>137199764</v>
      </c>
      <c r="F887" s="19">
        <v>27240</v>
      </c>
      <c r="G887" s="19">
        <v>138.6563733836</v>
      </c>
      <c r="H887" s="19">
        <v>1687483</v>
      </c>
      <c r="J887" s="19">
        <f t="shared" si="55"/>
        <v>12170.251960445348</v>
      </c>
      <c r="K887" s="21" cm="1">
        <f t="array" ref="K887">IFERROR(EXP(LN(J887) - AVERAGE(IF(ISNUMBER(J:J), LN(J:J)))), "")</f>
        <v>0.2453924817161835</v>
      </c>
      <c r="L887" s="21">
        <f t="shared" si="52"/>
        <v>9.3113398780655388E-3</v>
      </c>
      <c r="M887" s="21" cm="1">
        <f t="array" ref="M887">IFERROR(EXP(
 (IF(C887&gt;0,LN(C887),"") - AVERAGE(IF($C$2:$C$1000&gt;0,LN($C$2:$C$1000),"")))*Assumptions!B$2 +
 (IF(F887&gt;0,LN(F887),"") - AVERAGE(IF($F$2:$F$1000&gt;0,LN($F$2:$F$1000),"")))*Assumptions!B$3 +
 (IF(E887&gt;0,LN(E887),"") - AVERAGE(IF($E$2:$E$1000&gt;0,LN($E$2:$E$1000),"")))*Assumptions!B$4
), "")</f>
        <v>0.21341823797797205</v>
      </c>
      <c r="N887" s="21">
        <f t="shared" si="53"/>
        <v>-2.3359068534143379E-3</v>
      </c>
      <c r="O887" s="21">
        <f t="shared" si="54"/>
        <v>-1.1647246731479877E-2</v>
      </c>
    </row>
    <row r="888" spans="1:15" x14ac:dyDescent="0.35">
      <c r="A888" s="16" t="str">
        <v>West Coast Huron Energy Inc.</v>
      </c>
      <c r="B888" s="18">
        <v>2017</v>
      </c>
      <c r="C888" s="20">
        <v>3877</v>
      </c>
      <c r="D888" s="20">
        <v>3853</v>
      </c>
      <c r="E888" s="20">
        <v>138754314</v>
      </c>
      <c r="F888" s="20">
        <v>27235</v>
      </c>
      <c r="G888" s="20">
        <v>135.23963297987001</v>
      </c>
      <c r="H888" s="20">
        <v>1630646</v>
      </c>
      <c r="J888" s="20">
        <f t="shared" si="55"/>
        <v>12057.456561145182</v>
      </c>
      <c r="K888" s="22" cm="1">
        <f t="array" ref="K888">IFERROR(EXP(LN(J888) - AVERAGE(IF(ISNUMBER(J:J), LN(J:J)))), "")</f>
        <v>0.24311815386739327</v>
      </c>
      <c r="L888" s="22">
        <f t="shared" si="52"/>
        <v>-0.1062515472042449</v>
      </c>
      <c r="M888" s="22" cm="1">
        <f t="array" ref="M888">IFERROR(EXP(
 (IF(C888&gt;0,LN(C888),"") - AVERAGE(IF($C$2:$C$1000&gt;0,LN($C$2:$C$1000),"")))*Assumptions!B$2 +
 (IF(F888&gt;0,LN(F888),"") - AVERAGE(IF($F$2:$F$1000&gt;0,LN($F$2:$F$1000),"")))*Assumptions!B$3 +
 (IF(E888&gt;0,LN(E888),"") - AVERAGE(IF($E$2:$E$1000&gt;0,LN($E$2:$E$1000),"")))*Assumptions!B$4
), "")</f>
        <v>0.21391734581046482</v>
      </c>
      <c r="N888" s="22">
        <f t="shared" si="53"/>
        <v>1.3094173981794244E-2</v>
      </c>
      <c r="O888" s="22">
        <f t="shared" si="54"/>
        <v>0.11934572118603914</v>
      </c>
    </row>
    <row r="889" spans="1:15" x14ac:dyDescent="0.35">
      <c r="A889" s="15" t="str">
        <v>West Coast Huron Energy Inc.</v>
      </c>
      <c r="B889" s="17">
        <v>2016</v>
      </c>
      <c r="C889" s="19">
        <v>3829</v>
      </c>
      <c r="D889" s="19">
        <v>3811</v>
      </c>
      <c r="E889" s="19">
        <v>135194208.19</v>
      </c>
      <c r="F889" s="19">
        <v>26961</v>
      </c>
      <c r="G889" s="19">
        <v>132.89794217212</v>
      </c>
      <c r="H889" s="19">
        <v>1782044</v>
      </c>
      <c r="J889" s="19">
        <f t="shared" si="55"/>
        <v>13409.116581293809</v>
      </c>
      <c r="K889" s="21" cm="1">
        <f t="array" ref="K889">IFERROR(EXP(LN(J889) - AVERAGE(IF(ISNUMBER(J:J), LN(J:J)))), "")</f>
        <v>0.27037208483438036</v>
      </c>
      <c r="L889" s="21">
        <f t="shared" si="52"/>
        <v>2.3292975111564473E-2</v>
      </c>
      <c r="M889" s="21" cm="1">
        <f t="array" ref="M889">IFERROR(EXP(
 (IF(C889&gt;0,LN(C889),"") - AVERAGE(IF($C$2:$C$1000&gt;0,LN($C$2:$C$1000),"")))*Assumptions!B$2 +
 (IF(F889&gt;0,LN(F889),"") - AVERAGE(IF($F$2:$F$1000&gt;0,LN($F$2:$F$1000),"")))*Assumptions!B$3 +
 (IF(E889&gt;0,LN(E889),"") - AVERAGE(IF($E$2:$E$1000&gt;0,LN($E$2:$E$1000),"")))*Assumptions!B$4
), "")</f>
        <v>0.21113453393912515</v>
      </c>
      <c r="N889" s="21">
        <f t="shared" si="53"/>
        <v>-1.7683828374059907E-3</v>
      </c>
      <c r="O889" s="21">
        <f t="shared" si="54"/>
        <v>-2.5061357948970464E-2</v>
      </c>
    </row>
    <row r="890" spans="1:15" x14ac:dyDescent="0.35">
      <c r="A890" s="16" t="str">
        <v>West Coast Huron Energy Inc.</v>
      </c>
      <c r="B890" s="18">
        <v>2015</v>
      </c>
      <c r="C890" s="20">
        <v>3812</v>
      </c>
      <c r="D890" s="20">
        <v>3773</v>
      </c>
      <c r="E890" s="20">
        <v>149553629.61000001</v>
      </c>
      <c r="F890" s="20">
        <v>26490</v>
      </c>
      <c r="G890" s="20">
        <v>131.40504004800999</v>
      </c>
      <c r="H890" s="20">
        <v>1721457</v>
      </c>
      <c r="J890" s="20">
        <f t="shared" si="55"/>
        <v>13100.387925539617</v>
      </c>
      <c r="K890" s="22" cm="1">
        <f t="array" ref="K890">IFERROR(EXP(LN(J890) - AVERAGE(IF(ISNUMBER(J:J), LN(J:J)))), "")</f>
        <v>0.26414709530592606</v>
      </c>
      <c r="L890" s="22">
        <f t="shared" si="52"/>
        <v>1.5852071727389117E-2</v>
      </c>
      <c r="M890" s="22" cm="1">
        <f t="array" ref="M890">IFERROR(EXP(
 (IF(C890&gt;0,LN(C890),"") - AVERAGE(IF($C$2:$C$1000&gt;0,LN($C$2:$C$1000),"")))*Assumptions!B$2 +
 (IF(F890&gt;0,LN(F890),"") - AVERAGE(IF($F$2:$F$1000&gt;0,LN($F$2:$F$1000),"")))*Assumptions!B$3 +
 (IF(E890&gt;0,LN(E890),"") - AVERAGE(IF($E$2:$E$1000&gt;0,LN($E$2:$E$1000),"")))*Assumptions!B$4
), "")</f>
        <v>0.21150823094763019</v>
      </c>
      <c r="N890" s="22">
        <f t="shared" si="53"/>
        <v>1.8482970344977367E-3</v>
      </c>
      <c r="O890" s="22">
        <f t="shared" si="54"/>
        <v>-1.400377469289138E-2</v>
      </c>
    </row>
    <row r="891" spans="1:15" x14ac:dyDescent="0.35">
      <c r="A891" s="15" t="str">
        <v>West Coast Huron Energy Inc.</v>
      </c>
      <c r="B891" s="17">
        <v>2014</v>
      </c>
      <c r="C891" s="19">
        <v>3797</v>
      </c>
      <c r="D891" s="19">
        <v>3767</v>
      </c>
      <c r="E891" s="19">
        <v>149421780.41999999</v>
      </c>
      <c r="F891" s="19">
        <v>26580</v>
      </c>
      <c r="G891" s="19">
        <v>128.43385716504</v>
      </c>
      <c r="H891" s="19">
        <v>1656072</v>
      </c>
      <c r="J891" s="19">
        <f t="shared" si="55"/>
        <v>12894.356959722198</v>
      </c>
      <c r="K891" s="21" cm="1">
        <f t="array" ref="K891">IFERROR(EXP(LN(J891) - AVERAGE(IF(ISNUMBER(J:J), LN(J:J)))), "")</f>
        <v>0.25999283044956673</v>
      </c>
      <c r="L891" s="21">
        <f t="shared" si="52"/>
        <v>-0.12006556432450743</v>
      </c>
      <c r="M891" s="21" cm="1">
        <f t="array" ref="M891">IFERROR(EXP(
 (IF(C891&gt;0,LN(C891),"") - AVERAGE(IF($C$2:$C$1000&gt;0,LN($C$2:$C$1000),"")))*Assumptions!B$2 +
 (IF(F891&gt;0,LN(F891),"") - AVERAGE(IF($F$2:$F$1000&gt;0,LN($F$2:$F$1000),"")))*Assumptions!B$3 +
 (IF(E891&gt;0,LN(E891),"") - AVERAGE(IF($E$2:$E$1000&gt;0,LN($E$2:$E$1000),"")))*Assumptions!B$4
), "")</f>
        <v>0.21111766196653112</v>
      </c>
      <c r="N891" s="21">
        <f t="shared" si="53"/>
        <v>-1.9000483584570294E-3</v>
      </c>
      <c r="O891" s="21">
        <f t="shared" si="54"/>
        <v>0.11816551596605041</v>
      </c>
    </row>
    <row r="892" spans="1:15" x14ac:dyDescent="0.35">
      <c r="A892" s="16" t="str">
        <v>West Coast Huron Energy Inc.</v>
      </c>
      <c r="B892" s="18">
        <v>2013</v>
      </c>
      <c r="C892" s="20">
        <v>3762</v>
      </c>
      <c r="D892" s="20">
        <v>3740</v>
      </c>
      <c r="E892" s="20">
        <v>147177161</v>
      </c>
      <c r="F892" s="20">
        <v>27606</v>
      </c>
      <c r="G892" s="20">
        <v>125.86630628637</v>
      </c>
      <c r="H892" s="20">
        <v>1830008</v>
      </c>
      <c r="J892" s="20">
        <f t="shared" si="55"/>
        <v>14539.300103368256</v>
      </c>
      <c r="K892" s="22" cm="1">
        <f t="array" ref="K892">IFERROR(EXP(LN(J892) - AVERAGE(IF(ISNUMBER(J:J), LN(J:J)))), "")</f>
        <v>0.293160317993231</v>
      </c>
      <c r="L892" s="22" t="str">
        <f t="shared" si="52"/>
        <v/>
      </c>
      <c r="M892" s="22" cm="1">
        <f t="array" ref="M892">IFERROR(EXP(
 (IF(C892&gt;0,LN(C892),"") - AVERAGE(IF($C$2:$C$1000&gt;0,LN($C$2:$C$1000),"")))*Assumptions!B$2 +
 (IF(F892&gt;0,LN(F892),"") - AVERAGE(IF($F$2:$F$1000&gt;0,LN($F$2:$F$1000),"")))*Assumptions!B$3 +
 (IF(E892&gt;0,LN(E892),"") - AVERAGE(IF($E$2:$E$1000&gt;0,LN($E$2:$E$1000),"")))*Assumptions!B$4
), "")</f>
        <v>0.21151917706184553</v>
      </c>
      <c r="N892" s="22" t="str">
        <f t="shared" si="53"/>
        <v/>
      </c>
      <c r="O892" s="22" t="str">
        <f t="shared" si="54"/>
        <v/>
      </c>
    </row>
    <row r="893" spans="1:15" x14ac:dyDescent="0.35">
      <c r="A893" s="15" t="str">
        <v>Westario Power Inc.</v>
      </c>
      <c r="B893" s="17">
        <v>2023</v>
      </c>
      <c r="C893" s="19">
        <v>24685</v>
      </c>
      <c r="D893" s="19">
        <v>22725</v>
      </c>
      <c r="E893" s="19">
        <v>435760353.69999999</v>
      </c>
      <c r="F893" s="19">
        <v>78799</v>
      </c>
      <c r="G893" s="19">
        <v>138.07208974752999</v>
      </c>
      <c r="H893" s="19">
        <v>6548024.6399999997</v>
      </c>
      <c r="J893" s="19">
        <f t="shared" si="55"/>
        <v>47424.679759488754</v>
      </c>
      <c r="K893" s="21" cm="1">
        <f t="array" ref="K893">IFERROR(EXP(LN(J893) - AVERAGE(IF(ISNUMBER(J:J), LN(J:J)))), "")</f>
        <v>0.95623820267648418</v>
      </c>
      <c r="L893" s="21">
        <f t="shared" si="52"/>
        <v>-0.2065221425207806</v>
      </c>
      <c r="M893" s="21" cm="1">
        <f t="array" ref="M893">IFERROR(EXP(
 (IF(C893&gt;0,LN(C893),"") - AVERAGE(IF($C$2:$C$1000&gt;0,LN($C$2:$C$1000),"")))*Assumptions!B$2 +
 (IF(F893&gt;0,LN(F893),"") - AVERAGE(IF($F$2:$F$1000&gt;0,LN($F$2:$F$1000),"")))*Assumptions!B$3 +
 (IF(E893&gt;0,LN(E893),"") - AVERAGE(IF($E$2:$E$1000&gt;0,LN($E$2:$E$1000),"")))*Assumptions!B$4
), "")</f>
        <v>1.0510131964381761</v>
      </c>
      <c r="N893" s="21">
        <f t="shared" si="53"/>
        <v>8.3201300591905364E-3</v>
      </c>
      <c r="O893" s="21">
        <f t="shared" si="54"/>
        <v>0.21484227257997113</v>
      </c>
    </row>
    <row r="894" spans="1:15" x14ac:dyDescent="0.35">
      <c r="A894" s="16" t="str">
        <v>Westario Power Inc.</v>
      </c>
      <c r="B894" s="18">
        <v>2022</v>
      </c>
      <c r="C894" s="20">
        <v>24429</v>
      </c>
      <c r="D894" s="20">
        <v>22593</v>
      </c>
      <c r="E894" s="20">
        <v>442566800</v>
      </c>
      <c r="F894" s="20">
        <v>77910</v>
      </c>
      <c r="G894" s="20">
        <v>133.22294420641001</v>
      </c>
      <c r="H894" s="20">
        <v>7767385.5199999996</v>
      </c>
      <c r="J894" s="20">
        <f t="shared" si="55"/>
        <v>58303.662077648878</v>
      </c>
      <c r="K894" s="22" cm="1">
        <f t="array" ref="K894">IFERROR(EXP(LN(J894) - AVERAGE(IF(ISNUMBER(J:J), LN(J:J)))), "")</f>
        <v>1.1755944229319351</v>
      </c>
      <c r="L894" s="22">
        <f t="shared" si="52"/>
        <v>0.1034123994313329</v>
      </c>
      <c r="M894" s="22" cm="1">
        <f t="array" ref="M894">IFERROR(EXP(
 (IF(C894&gt;0,LN(C894),"") - AVERAGE(IF($C$2:$C$1000&gt;0,LN($C$2:$C$1000),"")))*Assumptions!B$2 +
 (IF(F894&gt;0,LN(F894),"") - AVERAGE(IF($F$2:$F$1000&gt;0,LN($F$2:$F$1000),"")))*Assumptions!B$3 +
 (IF(E894&gt;0,LN(E894),"") - AVERAGE(IF($E$2:$E$1000&gt;0,LN($E$2:$E$1000),"")))*Assumptions!B$4
), "")</f>
        <v>1.0423049072348365</v>
      </c>
      <c r="N894" s="22">
        <f t="shared" si="53"/>
        <v>7.8645399986925907E-3</v>
      </c>
      <c r="O894" s="22">
        <f t="shared" si="54"/>
        <v>-9.5547859432640311E-2</v>
      </c>
    </row>
    <row r="895" spans="1:15" x14ac:dyDescent="0.35">
      <c r="A895" s="15" t="str">
        <v>Westario Power Inc.</v>
      </c>
      <c r="B895" s="17">
        <v>2021</v>
      </c>
      <c r="C895" s="19">
        <v>24201</v>
      </c>
      <c r="D895" s="19">
        <v>22257</v>
      </c>
      <c r="E895" s="19">
        <v>437783480</v>
      </c>
      <c r="F895" s="19">
        <v>77697</v>
      </c>
      <c r="G895" s="19">
        <v>128.14079782723999</v>
      </c>
      <c r="H895" s="19">
        <v>6737081.8399999999</v>
      </c>
      <c r="J895" s="19">
        <f t="shared" si="55"/>
        <v>52575.619585910215</v>
      </c>
      <c r="K895" s="21" cm="1">
        <f t="array" ref="K895">IFERROR(EXP(LN(J895) - AVERAGE(IF(ISNUMBER(J:J), LN(J:J)))), "")</f>
        <v>1.0600981647614465</v>
      </c>
      <c r="L895" s="21">
        <f t="shared" si="52"/>
        <v>8.2948614959214281E-2</v>
      </c>
      <c r="M895" s="21" cm="1">
        <f t="array" ref="M895">IFERROR(EXP(
 (IF(C895&gt;0,LN(C895),"") - AVERAGE(IF($C$2:$C$1000&gt;0,LN($C$2:$C$1000),"")))*Assumptions!B$2 +
 (IF(F895&gt;0,LN(F895),"") - AVERAGE(IF($F$2:$F$1000&gt;0,LN($F$2:$F$1000),"")))*Assumptions!B$3 +
 (IF(E895&gt;0,LN(E895),"") - AVERAGE(IF($E$2:$E$1000&gt;0,LN($E$2:$E$1000),"")))*Assumptions!B$4
), "")</f>
        <v>1.0341398080604913</v>
      </c>
      <c r="N895" s="21">
        <f t="shared" si="53"/>
        <v>1.631083423544143E-2</v>
      </c>
      <c r="O895" s="21">
        <f t="shared" si="54"/>
        <v>-6.6637780723772855E-2</v>
      </c>
    </row>
    <row r="896" spans="1:15" x14ac:dyDescent="0.35">
      <c r="A896" s="16" t="str">
        <v>Westario Power Inc.</v>
      </c>
      <c r="B896" s="18">
        <v>2020</v>
      </c>
      <c r="C896" s="20">
        <v>23953</v>
      </c>
      <c r="D896" s="20">
        <v>22007</v>
      </c>
      <c r="E896" s="20">
        <v>434595672</v>
      </c>
      <c r="F896" s="20">
        <v>74978</v>
      </c>
      <c r="G896" s="20">
        <v>123.93433450089999</v>
      </c>
      <c r="H896" s="20">
        <v>5997246.6799999997</v>
      </c>
      <c r="J896" s="20">
        <f t="shared" si="55"/>
        <v>48390.518286572544</v>
      </c>
      <c r="K896" s="22" cm="1">
        <f t="array" ref="K896">IFERROR(EXP(LN(J896) - AVERAGE(IF(ISNUMBER(J:J), LN(J:J)))), "")</f>
        <v>0.97571269785279557</v>
      </c>
      <c r="L896" s="22">
        <f t="shared" si="52"/>
        <v>-4.2749970382185795E-2</v>
      </c>
      <c r="M896" s="22" cm="1">
        <f t="array" ref="M896">IFERROR(EXP(
 (IF(C896&gt;0,LN(C896),"") - AVERAGE(IF($C$2:$C$1000&gt;0,LN($C$2:$C$1000),"")))*Assumptions!B$2 +
 (IF(F896&gt;0,LN(F896),"") - AVERAGE(IF($F$2:$F$1000&gt;0,LN($F$2:$F$1000),"")))*Assumptions!B$3 +
 (IF(E896&gt;0,LN(E896),"") - AVERAGE(IF($E$2:$E$1000&gt;0,LN($E$2:$E$1000),"")))*Assumptions!B$4
), "")</f>
        <v>1.0174089431830109</v>
      </c>
      <c r="N896" s="22">
        <f t="shared" si="53"/>
        <v>-1.4994603981116145E-2</v>
      </c>
      <c r="O896" s="22">
        <f t="shared" si="54"/>
        <v>2.775536640106965E-2</v>
      </c>
    </row>
    <row r="897" spans="1:15" x14ac:dyDescent="0.35">
      <c r="A897" s="15" t="str">
        <v>Westario Power Inc.</v>
      </c>
      <c r="B897" s="17">
        <v>2019</v>
      </c>
      <c r="C897" s="19">
        <v>23774</v>
      </c>
      <c r="D897" s="19">
        <v>21744</v>
      </c>
      <c r="E897" s="19">
        <v>441117871</v>
      </c>
      <c r="F897" s="19">
        <v>80824</v>
      </c>
      <c r="G897" s="19">
        <v>117.37289108346999</v>
      </c>
      <c r="H897" s="19">
        <v>5927808.3200000003</v>
      </c>
      <c r="J897" s="19">
        <f t="shared" si="55"/>
        <v>50504.066699562049</v>
      </c>
      <c r="K897" s="21" cm="1">
        <f t="array" ref="K897">IFERROR(EXP(LN(J897) - AVERAGE(IF(ISNUMBER(J:J), LN(J:J)))), "")</f>
        <v>1.018328815577922</v>
      </c>
      <c r="L897" s="21">
        <f t="shared" si="52"/>
        <v>6.2594882615032391E-2</v>
      </c>
      <c r="M897" s="21" cm="1">
        <f t="array" ref="M897">IFERROR(EXP(
 (IF(C897&gt;0,LN(C897),"") - AVERAGE(IF($C$2:$C$1000&gt;0,LN($C$2:$C$1000),"")))*Assumptions!B$2 +
 (IF(F897&gt;0,LN(F897),"") - AVERAGE(IF($F$2:$F$1000&gt;0,LN($F$2:$F$1000),"")))*Assumptions!B$3 +
 (IF(E897&gt;0,LN(E897),"") - AVERAGE(IF($E$2:$E$1000&gt;0,LN($E$2:$E$1000),"")))*Assumptions!B$4
), "")</f>
        <v>1.0327795373690238</v>
      </c>
      <c r="N897" s="21">
        <f t="shared" si="53"/>
        <v>1.7553991200332054E-2</v>
      </c>
      <c r="O897" s="21">
        <f t="shared" si="54"/>
        <v>-4.5040891414700336E-2</v>
      </c>
    </row>
    <row r="898" spans="1:15" x14ac:dyDescent="0.35">
      <c r="A898" s="16" t="str">
        <v>Westario Power Inc.</v>
      </c>
      <c r="B898" s="18">
        <v>2018</v>
      </c>
      <c r="C898" s="20">
        <v>23547</v>
      </c>
      <c r="D898" s="20">
        <v>21592</v>
      </c>
      <c r="E898" s="20">
        <v>439426852.25999999</v>
      </c>
      <c r="F898" s="20">
        <v>77362</v>
      </c>
      <c r="G898" s="20">
        <v>114.48851096580999</v>
      </c>
      <c r="H898" s="20">
        <v>5431298.1600000001</v>
      </c>
      <c r="J898" s="20">
        <f t="shared" si="55"/>
        <v>47439.678568463198</v>
      </c>
      <c r="K898" s="22" cm="1">
        <f t="array" ref="K898">IFERROR(EXP(LN(J898) - AVERAGE(IF(ISNUMBER(J:J), LN(J:J)))), "")</f>
        <v>0.95654062821121999</v>
      </c>
      <c r="L898" s="22">
        <f t="shared" ref="L898:L925" si="56">IFERROR(IF(A899=A898, LN(K898) - LN(K899), NA()), "")</f>
        <v>-0.14328073592286647</v>
      </c>
      <c r="M898" s="22" cm="1">
        <f t="array" ref="M898">IFERROR(EXP(
 (IF(C898&gt;0,LN(C898),"") - AVERAGE(IF($C$2:$C$1000&gt;0,LN($C$2:$C$1000),"")))*Assumptions!B$2 +
 (IF(F898&gt;0,LN(F898),"") - AVERAGE(IF($F$2:$F$1000&gt;0,LN($F$2:$F$1000),"")))*Assumptions!B$3 +
 (IF(E898&gt;0,LN(E898),"") - AVERAGE(IF($E$2:$E$1000&gt;0,LN($E$2:$E$1000),"")))*Assumptions!B$4
), "")</f>
        <v>1.0148083291458787</v>
      </c>
      <c r="N898" s="22">
        <f t="shared" ref="N898:N925" si="57">IFERROR(IF(A899=A898, LN(M898) - LN(M899), ""), "")</f>
        <v>2.0079727076803174E-2</v>
      </c>
      <c r="O898" s="22">
        <f t="shared" ref="O898:O925" si="58">IFERROR(N898-L898, "")</f>
        <v>0.16336046299966964</v>
      </c>
    </row>
    <row r="899" spans="1:15" x14ac:dyDescent="0.35">
      <c r="A899" s="15" t="str">
        <v>Westario Power Inc.</v>
      </c>
      <c r="B899" s="17">
        <v>2017</v>
      </c>
      <c r="C899" s="19">
        <v>23373</v>
      </c>
      <c r="D899" s="19">
        <v>21297</v>
      </c>
      <c r="E899" s="19">
        <v>415075636.79000002</v>
      </c>
      <c r="F899" s="19">
        <v>74293</v>
      </c>
      <c r="G899" s="19">
        <v>111.66730980762</v>
      </c>
      <c r="H899" s="19">
        <v>6113555.0099999998</v>
      </c>
      <c r="J899" s="19">
        <f t="shared" ref="J899:J925" si="59">IFERROR(IF(H899/G899 = 0, "", H899/G899), "")</f>
        <v>54747.938501719153</v>
      </c>
      <c r="K899" s="21" cm="1">
        <f t="array" ref="K899">IFERROR(EXP(LN(J899) - AVERAGE(IF(ISNUMBER(J:J), LN(J:J)))), "")</f>
        <v>1.1038992899609823</v>
      </c>
      <c r="L899" s="21">
        <f t="shared" si="56"/>
        <v>4.968585164659526E-2</v>
      </c>
      <c r="M899" s="21" cm="1">
        <f t="array" ref="M899">IFERROR(EXP(
 (IF(C899&gt;0,LN(C899),"") - AVERAGE(IF($C$2:$C$1000&gt;0,LN($C$2:$C$1000),"")))*Assumptions!B$2 +
 (IF(F899&gt;0,LN(F899),"") - AVERAGE(IF($F$2:$F$1000&gt;0,LN($F$2:$F$1000),"")))*Assumptions!B$3 +
 (IF(E899&gt;0,LN(E899),"") - AVERAGE(IF($E$2:$E$1000&gt;0,LN($E$2:$E$1000),"")))*Assumptions!B$4
), "")</f>
        <v>0.99463447542898709</v>
      </c>
      <c r="N899" s="21">
        <f t="shared" si="57"/>
        <v>1.4688798745059711E-2</v>
      </c>
      <c r="O899" s="21">
        <f t="shared" si="58"/>
        <v>-3.4997052901535548E-2</v>
      </c>
    </row>
    <row r="900" spans="1:15" x14ac:dyDescent="0.35">
      <c r="A900" s="16" t="str">
        <v>Westario Power Inc.</v>
      </c>
      <c r="B900" s="18">
        <v>2016</v>
      </c>
      <c r="C900" s="20">
        <v>23168</v>
      </c>
      <c r="D900" s="20">
        <v>20983</v>
      </c>
      <c r="E900" s="20">
        <v>422889754.88</v>
      </c>
      <c r="F900" s="20">
        <v>71203</v>
      </c>
      <c r="G900" s="20">
        <v>109.73377666248</v>
      </c>
      <c r="H900" s="20">
        <v>5716494.71</v>
      </c>
      <c r="J900" s="20">
        <f t="shared" si="59"/>
        <v>52094.212774457214</v>
      </c>
      <c r="K900" s="22" cm="1">
        <f t="array" ref="K900">IFERROR(EXP(LN(J900) - AVERAGE(IF(ISNUMBER(J:J), LN(J:J)))), "")</f>
        <v>1.0503914132035097</v>
      </c>
      <c r="L900" s="22">
        <f t="shared" si="56"/>
        <v>8.404106463416014E-2</v>
      </c>
      <c r="M900" s="22" cm="1">
        <f t="array" ref="M900">IFERROR(EXP(
 (IF(C900&gt;0,LN(C900),"") - AVERAGE(IF($C$2:$C$1000&gt;0,LN($C$2:$C$1000),"")))*Assumptions!B$2 +
 (IF(F900&gt;0,LN(F900),"") - AVERAGE(IF($F$2:$F$1000&gt;0,LN($F$2:$F$1000),"")))*Assumptions!B$3 +
 (IF(E900&gt;0,LN(E900),"") - AVERAGE(IF($E$2:$E$1000&gt;0,LN($E$2:$E$1000),"")))*Assumptions!B$4
), "")</f>
        <v>0.98013126791042238</v>
      </c>
      <c r="N900" s="22">
        <f t="shared" si="57"/>
        <v>-6.1972571787221126E-2</v>
      </c>
      <c r="O900" s="22">
        <f t="shared" si="58"/>
        <v>-0.14601363642138127</v>
      </c>
    </row>
    <row r="901" spans="1:15" x14ac:dyDescent="0.35">
      <c r="A901" s="15" t="str">
        <v>Westario Power Inc.</v>
      </c>
      <c r="B901" s="17">
        <v>2015</v>
      </c>
      <c r="C901" s="19">
        <v>22954</v>
      </c>
      <c r="D901" s="19">
        <v>20699</v>
      </c>
      <c r="E901" s="19">
        <v>427059905</v>
      </c>
      <c r="F901" s="19">
        <v>93376</v>
      </c>
      <c r="G901" s="19">
        <v>108.50108798733</v>
      </c>
      <c r="H901" s="19">
        <v>5196668.3600000003</v>
      </c>
      <c r="J901" s="19">
        <f t="shared" si="59"/>
        <v>47895.080652157434</v>
      </c>
      <c r="K901" s="21" cm="1">
        <f t="array" ref="K901">IFERROR(EXP(LN(J901) - AVERAGE(IF(ISNUMBER(J:J), LN(J:J)))), "")</f>
        <v>0.96572303855569519</v>
      </c>
      <c r="L901" s="21">
        <f t="shared" si="56"/>
        <v>-1.3748007602479972E-2</v>
      </c>
      <c r="M901" s="21" cm="1">
        <f t="array" ref="M901">IFERROR(EXP(
 (IF(C901&gt;0,LN(C901),"") - AVERAGE(IF($C$2:$C$1000&gt;0,LN($C$2:$C$1000),"")))*Assumptions!B$2 +
 (IF(F901&gt;0,LN(F901),"") - AVERAGE(IF($F$2:$F$1000&gt;0,LN($F$2:$F$1000),"")))*Assumptions!B$3 +
 (IF(E901&gt;0,LN(E901),"") - AVERAGE(IF($E$2:$E$1000&gt;0,LN($E$2:$E$1000),"")))*Assumptions!B$4
), "")</f>
        <v>1.042794159574886</v>
      </c>
      <c r="N901" s="21">
        <f t="shared" si="57"/>
        <v>2.3070023409565758E-2</v>
      </c>
      <c r="O901" s="21">
        <f t="shared" si="58"/>
        <v>3.6818031012045727E-2</v>
      </c>
    </row>
    <row r="902" spans="1:15" x14ac:dyDescent="0.35">
      <c r="A902" s="15" t="str">
        <v>Westario Power Inc.</v>
      </c>
      <c r="B902" s="17">
        <v>2014</v>
      </c>
      <c r="C902" s="19">
        <v>22822</v>
      </c>
      <c r="D902" s="19">
        <v>20528</v>
      </c>
      <c r="E902" s="19">
        <v>430476380</v>
      </c>
      <c r="F902" s="19">
        <v>86152</v>
      </c>
      <c r="G902" s="19">
        <v>106.04778349237</v>
      </c>
      <c r="H902" s="19">
        <v>5149477.78</v>
      </c>
      <c r="J902" s="19">
        <f t="shared" si="59"/>
        <v>48558.089668800087</v>
      </c>
      <c r="K902" s="21" cm="1">
        <f t="array" ref="K902">IFERROR(EXP(LN(J902) - AVERAGE(IF(ISNUMBER(J:J), LN(J:J)))), "")</f>
        <v>0.9790914904598077</v>
      </c>
      <c r="L902" s="21">
        <f t="shared" si="56"/>
        <v>-0.12580102009176394</v>
      </c>
      <c r="M902" s="21" cm="1">
        <f t="array" ref="M902">IFERROR(EXP(
 (IF(C902&gt;0,LN(C902),"") - AVERAGE(IF($C$2:$C$1000&gt;0,LN($C$2:$C$1000),"")))*Assumptions!B$2 +
 (IF(F902&gt;0,LN(F902),"") - AVERAGE(IF($F$2:$F$1000&gt;0,LN($F$2:$F$1000),"")))*Assumptions!B$3 +
 (IF(E902&gt;0,LN(E902),"") - AVERAGE(IF($E$2:$E$1000&gt;0,LN($E$2:$E$1000),"")))*Assumptions!B$4
), "")</f>
        <v>1.0190122532397505</v>
      </c>
      <c r="N902" s="21">
        <f t="shared" si="57"/>
        <v>8.8921705694352711E-3</v>
      </c>
      <c r="O902" s="21">
        <f t="shared" si="58"/>
        <v>0.13469319066119922</v>
      </c>
    </row>
    <row r="903" spans="1:15" x14ac:dyDescent="0.35">
      <c r="A903" s="16" t="str">
        <v>Westario Power Inc.</v>
      </c>
      <c r="B903" s="18">
        <v>2013</v>
      </c>
      <c r="C903" s="20">
        <v>22725</v>
      </c>
      <c r="D903" s="20">
        <v>20382</v>
      </c>
      <c r="E903" s="20">
        <v>431424778</v>
      </c>
      <c r="F903" s="20">
        <v>84001</v>
      </c>
      <c r="G903" s="20">
        <v>103.92775777876</v>
      </c>
      <c r="H903" s="20">
        <v>5723053.9400000004</v>
      </c>
      <c r="J903" s="20">
        <f t="shared" si="59"/>
        <v>55067.616797652459</v>
      </c>
      <c r="K903" s="22" cm="1">
        <f t="array" ref="K903">IFERROR(EXP(LN(J903) - AVERAGE(IF(ISNUMBER(J:J), LN(J:J)))), "")</f>
        <v>1.1103450604055733</v>
      </c>
      <c r="L903" s="22" t="str">
        <f t="shared" si="56"/>
        <v/>
      </c>
      <c r="M903" s="22" cm="1">
        <f t="array" ref="M903">IFERROR(EXP(
 (IF(C903&gt;0,LN(C903),"") - AVERAGE(IF($C$2:$C$1000&gt;0,LN($C$2:$C$1000),"")))*Assumptions!B$2 +
 (IF(F903&gt;0,LN(F903),"") - AVERAGE(IF($F$2:$F$1000&gt;0,LN($F$2:$F$1000),"")))*Assumptions!B$3 +
 (IF(E903&gt;0,LN(E903),"") - AVERAGE(IF($E$2:$E$1000&gt;0,LN($E$2:$E$1000),"")))*Assumptions!B$4
), "")</f>
        <v>1.0099911903283938</v>
      </c>
      <c r="N903" s="22" t="str">
        <f t="shared" si="57"/>
        <v/>
      </c>
      <c r="O903" s="22" t="str">
        <f t="shared" si="58"/>
        <v/>
      </c>
    </row>
    <row r="904" spans="1:15" x14ac:dyDescent="0.35">
      <c r="A904" s="15" t="str">
        <v>Whitby Hydro Electric Corporation</v>
      </c>
      <c r="B904" s="17">
        <v>2023</v>
      </c>
      <c r="C904" s="19">
        <v>0</v>
      </c>
      <c r="D904" s="19">
        <v>0</v>
      </c>
      <c r="E904" s="19">
        <v>0</v>
      </c>
      <c r="F904" s="19">
        <v>0</v>
      </c>
      <c r="G904" s="19">
        <v>0</v>
      </c>
      <c r="H904" s="19">
        <v>0</v>
      </c>
      <c r="J904" s="19" t="str">
        <f t="shared" si="59"/>
        <v/>
      </c>
      <c r="K904" s="21" t="str" cm="1">
        <f t="array" ref="K904">IFERROR(EXP(LN(J904) - AVERAGE(IF(ISNUMBER(J:J), LN(J:J)))), "")</f>
        <v/>
      </c>
      <c r="L904" s="21" t="str">
        <f t="shared" si="56"/>
        <v/>
      </c>
      <c r="M904" s="21" t="str" cm="1">
        <f t="array" ref="M904">IFERROR(EXP(
 (IF(C904&gt;0,LN(C904),"") - AVERAGE(IF($C$2:$C$1000&gt;0,LN($C$2:$C$1000),"")))*Assumptions!B$2 +
 (IF(F904&gt;0,LN(F904),"") - AVERAGE(IF($F$2:$F$1000&gt;0,LN($F$2:$F$1000),"")))*Assumptions!B$3 +
 (IF(E904&gt;0,LN(E904),"") - AVERAGE(IF($E$2:$E$1000&gt;0,LN($E$2:$E$1000),"")))*Assumptions!B$4
), "")</f>
        <v/>
      </c>
      <c r="N904" s="21" t="str">
        <f t="shared" si="57"/>
        <v/>
      </c>
      <c r="O904" s="21" t="str">
        <f t="shared" si="58"/>
        <v/>
      </c>
    </row>
    <row r="905" spans="1:15" x14ac:dyDescent="0.35">
      <c r="A905" s="16" t="str">
        <v>Whitby Hydro Electric Corporation</v>
      </c>
      <c r="B905" s="18">
        <v>2022</v>
      </c>
      <c r="C905" s="20">
        <v>0</v>
      </c>
      <c r="D905" s="20">
        <v>0</v>
      </c>
      <c r="E905" s="20">
        <v>0</v>
      </c>
      <c r="F905" s="20">
        <v>0</v>
      </c>
      <c r="G905" s="20">
        <v>0</v>
      </c>
      <c r="H905" s="20">
        <v>0</v>
      </c>
      <c r="J905" s="20" t="str">
        <f t="shared" si="59"/>
        <v/>
      </c>
      <c r="K905" s="22" t="str" cm="1">
        <f t="array" ref="K905">IFERROR(EXP(LN(J905) - AVERAGE(IF(ISNUMBER(J:J), LN(J:J)))), "")</f>
        <v/>
      </c>
      <c r="L905" s="22" t="str">
        <f t="shared" si="56"/>
        <v/>
      </c>
      <c r="M905" s="22" t="str" cm="1">
        <f t="array" ref="M905">IFERROR(EXP(
 (IF(C905&gt;0,LN(C905),"") - AVERAGE(IF($C$2:$C$1000&gt;0,LN($C$2:$C$1000),"")))*Assumptions!B$2 +
 (IF(F905&gt;0,LN(F905),"") - AVERAGE(IF($F$2:$F$1000&gt;0,LN($F$2:$F$1000),"")))*Assumptions!B$3 +
 (IF(E905&gt;0,LN(E905),"") - AVERAGE(IF($E$2:$E$1000&gt;0,LN($E$2:$E$1000),"")))*Assumptions!B$4
), "")</f>
        <v/>
      </c>
      <c r="N905" s="22" t="str">
        <f t="shared" si="57"/>
        <v/>
      </c>
      <c r="O905" s="22" t="str">
        <f t="shared" si="58"/>
        <v/>
      </c>
    </row>
    <row r="906" spans="1:15" x14ac:dyDescent="0.35">
      <c r="A906" s="15" t="str">
        <v>Whitby Hydro Electric Corporation</v>
      </c>
      <c r="B906" s="17">
        <v>2021</v>
      </c>
      <c r="C906" s="19">
        <v>0</v>
      </c>
      <c r="D906" s="19">
        <v>0</v>
      </c>
      <c r="E906" s="19">
        <v>0</v>
      </c>
      <c r="F906" s="19">
        <v>0</v>
      </c>
      <c r="G906" s="19">
        <v>0</v>
      </c>
      <c r="H906" s="19">
        <v>0</v>
      </c>
      <c r="J906" s="19" t="str">
        <f t="shared" si="59"/>
        <v/>
      </c>
      <c r="K906" s="21" t="str" cm="1">
        <f t="array" ref="K906">IFERROR(EXP(LN(J906) - AVERAGE(IF(ISNUMBER(J:J), LN(J:J)))), "")</f>
        <v/>
      </c>
      <c r="L906" s="21" t="str">
        <f t="shared" si="56"/>
        <v/>
      </c>
      <c r="M906" s="21" t="str" cm="1">
        <f t="array" ref="M906">IFERROR(EXP(
 (IF(C906&gt;0,LN(C906),"") - AVERAGE(IF($C$2:$C$1000&gt;0,LN($C$2:$C$1000),"")))*Assumptions!B$2 +
 (IF(F906&gt;0,LN(F906),"") - AVERAGE(IF($F$2:$F$1000&gt;0,LN($F$2:$F$1000),"")))*Assumptions!B$3 +
 (IF(E906&gt;0,LN(E906),"") - AVERAGE(IF($E$2:$E$1000&gt;0,LN($E$2:$E$1000),"")))*Assumptions!B$4
), "")</f>
        <v/>
      </c>
      <c r="N906" s="21" t="str">
        <f t="shared" si="57"/>
        <v/>
      </c>
      <c r="O906" s="21" t="str">
        <f t="shared" si="58"/>
        <v/>
      </c>
    </row>
    <row r="907" spans="1:15" x14ac:dyDescent="0.35">
      <c r="A907" s="16" t="str">
        <v>Whitby Hydro Electric Corporation</v>
      </c>
      <c r="B907" s="18">
        <v>2020</v>
      </c>
      <c r="C907" s="20">
        <v>0</v>
      </c>
      <c r="D907" s="20">
        <v>39669</v>
      </c>
      <c r="E907" s="20">
        <v>0</v>
      </c>
      <c r="F907" s="20">
        <v>0</v>
      </c>
      <c r="G907" s="20">
        <v>0</v>
      </c>
      <c r="H907" s="20">
        <v>0</v>
      </c>
      <c r="J907" s="20" t="str">
        <f t="shared" si="59"/>
        <v/>
      </c>
      <c r="K907" s="22" t="str" cm="1">
        <f t="array" ref="K907">IFERROR(EXP(LN(J907) - AVERAGE(IF(ISNUMBER(J:J), LN(J:J)))), "")</f>
        <v/>
      </c>
      <c r="L907" s="22" t="str">
        <f t="shared" si="56"/>
        <v/>
      </c>
      <c r="M907" s="22" t="str" cm="1">
        <f t="array" ref="M907">IFERROR(EXP(
 (IF(C907&gt;0,LN(C907),"") - AVERAGE(IF($C$2:$C$1000&gt;0,LN($C$2:$C$1000),"")))*Assumptions!B$2 +
 (IF(F907&gt;0,LN(F907),"") - AVERAGE(IF($F$2:$F$1000&gt;0,LN($F$2:$F$1000),"")))*Assumptions!B$3 +
 (IF(E907&gt;0,LN(E907),"") - AVERAGE(IF($E$2:$E$1000&gt;0,LN($E$2:$E$1000),"")))*Assumptions!B$4
), "")</f>
        <v/>
      </c>
      <c r="N907" s="22" t="str">
        <f t="shared" si="57"/>
        <v/>
      </c>
      <c r="O907" s="22" t="str">
        <f t="shared" si="58"/>
        <v/>
      </c>
    </row>
    <row r="908" spans="1:15" x14ac:dyDescent="0.35">
      <c r="A908" s="15" t="str">
        <v>Whitby Hydro Electric Corporation</v>
      </c>
      <c r="B908" s="17">
        <v>2019</v>
      </c>
      <c r="C908" s="19">
        <v>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J908" s="19" t="str">
        <f t="shared" si="59"/>
        <v/>
      </c>
      <c r="K908" s="21" t="str" cm="1">
        <f t="array" ref="K908">IFERROR(EXP(LN(J908) - AVERAGE(IF(ISNUMBER(J:J), LN(J:J)))), "")</f>
        <v/>
      </c>
      <c r="L908" s="21" t="str">
        <f t="shared" si="56"/>
        <v/>
      </c>
      <c r="M908" s="21" t="str" cm="1">
        <f t="array" ref="M908">IFERROR(EXP(
 (IF(C908&gt;0,LN(C908),"") - AVERAGE(IF($C$2:$C$1000&gt;0,LN($C$2:$C$1000),"")))*Assumptions!B$2 +
 (IF(F908&gt;0,LN(F908),"") - AVERAGE(IF($F$2:$F$1000&gt;0,LN($F$2:$F$1000),"")))*Assumptions!B$3 +
 (IF(E908&gt;0,LN(E908),"") - AVERAGE(IF($E$2:$E$1000&gt;0,LN($E$2:$E$1000),"")))*Assumptions!B$4
), "")</f>
        <v/>
      </c>
      <c r="N908" s="21" t="str">
        <f t="shared" si="57"/>
        <v/>
      </c>
      <c r="O908" s="21" t="str">
        <f t="shared" si="58"/>
        <v/>
      </c>
    </row>
    <row r="909" spans="1:15" x14ac:dyDescent="0.35">
      <c r="A909" s="16" t="str">
        <v>Whitby Hydro Electric Corporation</v>
      </c>
      <c r="B909" s="18">
        <v>2018</v>
      </c>
      <c r="C909" s="20">
        <v>42906</v>
      </c>
      <c r="D909" s="20">
        <v>39225</v>
      </c>
      <c r="E909" s="20">
        <v>865407362</v>
      </c>
      <c r="F909" s="20">
        <v>192937</v>
      </c>
      <c r="G909" s="20">
        <v>149.28835079757999</v>
      </c>
      <c r="H909" s="20">
        <v>11093576.67</v>
      </c>
      <c r="J909" s="20">
        <f t="shared" si="59"/>
        <v>74309.727522154601</v>
      </c>
      <c r="K909" s="22" cm="1">
        <f t="array" ref="K909">IFERROR(EXP(LN(J909) - AVERAGE(IF(ISNUMBER(J:J), LN(J:J)))), "")</f>
        <v>1.49832957539259</v>
      </c>
      <c r="L909" s="22">
        <f t="shared" si="56"/>
        <v>-0.10025697172827286</v>
      </c>
      <c r="M909" s="22" cm="1">
        <f t="array" ref="M909">IFERROR(EXP(
 (IF(C909&gt;0,LN(C909),"") - AVERAGE(IF($C$2:$C$1000&gt;0,LN($C$2:$C$1000),"")))*Assumptions!B$2 +
 (IF(F909&gt;0,LN(F909),"") - AVERAGE(IF($F$2:$F$1000&gt;0,LN($F$2:$F$1000),"")))*Assumptions!B$3 +
 (IF(E909&gt;0,LN(E909),"") - AVERAGE(IF($E$2:$E$1000&gt;0,LN($E$2:$E$1000),"")))*Assumptions!B$4
), "")</f>
        <v>2.0128334602184279</v>
      </c>
      <c r="N909" s="22">
        <f t="shared" si="57"/>
        <v>3.4569296307402131E-2</v>
      </c>
      <c r="O909" s="22">
        <f t="shared" si="58"/>
        <v>0.13482626803567499</v>
      </c>
    </row>
    <row r="910" spans="1:15" x14ac:dyDescent="0.35">
      <c r="A910" s="15" t="str">
        <v>Whitby Hydro Electric Corporation</v>
      </c>
      <c r="B910" s="17">
        <v>2017</v>
      </c>
      <c r="C910" s="19">
        <v>42498</v>
      </c>
      <c r="D910" s="19">
        <v>38278</v>
      </c>
      <c r="E910" s="19">
        <v>816810815</v>
      </c>
      <c r="F910" s="19">
        <v>175818</v>
      </c>
      <c r="G910" s="19">
        <v>145.60961950288001</v>
      </c>
      <c r="H910" s="19">
        <v>11961256</v>
      </c>
      <c r="J910" s="19">
        <f t="shared" si="59"/>
        <v>82146.056289663058</v>
      </c>
      <c r="K910" s="21" cm="1">
        <f t="array" ref="K910">IFERROR(EXP(LN(J910) - AVERAGE(IF(ISNUMBER(J:J), LN(J:J)))), "")</f>
        <v>1.6563358492193532</v>
      </c>
      <c r="L910" s="21">
        <f t="shared" si="56"/>
        <v>2.094658782279174E-2</v>
      </c>
      <c r="M910" s="21" cm="1">
        <f t="array" ref="M910">IFERROR(EXP(
 (IF(C910&gt;0,LN(C910),"") - AVERAGE(IF($C$2:$C$1000&gt;0,LN($C$2:$C$1000),"")))*Assumptions!B$2 +
 (IF(F910&gt;0,LN(F910),"") - AVERAGE(IF($F$2:$F$1000&gt;0,LN($F$2:$F$1000),"")))*Assumptions!B$3 +
 (IF(E910&gt;0,LN(E910),"") - AVERAGE(IF($E$2:$E$1000&gt;0,LN($E$2:$E$1000),"")))*Assumptions!B$4
), "")</f>
        <v>1.9444401884541251</v>
      </c>
      <c r="N910" s="21">
        <f t="shared" si="57"/>
        <v>-1.9221208257676592E-2</v>
      </c>
      <c r="O910" s="21">
        <f t="shared" si="58"/>
        <v>-4.0167796080468332E-2</v>
      </c>
    </row>
    <row r="911" spans="1:15" x14ac:dyDescent="0.35">
      <c r="A911" s="16" t="str">
        <v>Whitby Hydro Electric Corporation</v>
      </c>
      <c r="B911" s="18">
        <v>2016</v>
      </c>
      <c r="C911" s="20">
        <v>42178</v>
      </c>
      <c r="D911" s="20">
        <v>37473</v>
      </c>
      <c r="E911" s="20">
        <v>863880083</v>
      </c>
      <c r="F911" s="20">
        <v>189957</v>
      </c>
      <c r="G911" s="20">
        <v>143.08837110848</v>
      </c>
      <c r="H911" s="20">
        <v>11510496.859999999</v>
      </c>
      <c r="J911" s="20">
        <f t="shared" si="59"/>
        <v>80443.272719021406</v>
      </c>
      <c r="K911" s="22" cm="1">
        <f t="array" ref="K911">IFERROR(EXP(LN(J911) - AVERAGE(IF(ISNUMBER(J:J), LN(J:J)))), "")</f>
        <v>1.6220021076022231</v>
      </c>
      <c r="L911" s="22">
        <f t="shared" si="56"/>
        <v>2.6874599641214303E-2</v>
      </c>
      <c r="M911" s="22" cm="1">
        <f t="array" ref="M911">IFERROR(EXP(
 (IF(C911&gt;0,LN(C911),"") - AVERAGE(IF($C$2:$C$1000&gt;0,LN($C$2:$C$1000),"")))*Assumptions!B$2 +
 (IF(F911&gt;0,LN(F911),"") - AVERAGE(IF($F$2:$F$1000&gt;0,LN($F$2:$F$1000),"")))*Assumptions!B$3 +
 (IF(E911&gt;0,LN(E911),"") - AVERAGE(IF($E$2:$E$1000&gt;0,LN($E$2:$E$1000),"")))*Assumptions!B$4
), "")</f>
        <v>1.9821761821528507</v>
      </c>
      <c r="N911" s="22">
        <f t="shared" si="57"/>
        <v>1.8427534341411755E-2</v>
      </c>
      <c r="O911" s="22">
        <f t="shared" si="58"/>
        <v>-8.4470652998025475E-3</v>
      </c>
    </row>
    <row r="912" spans="1:15" x14ac:dyDescent="0.35">
      <c r="A912" s="15" t="str">
        <v>Whitby Hydro Electric Corporation</v>
      </c>
      <c r="B912" s="17">
        <v>2015</v>
      </c>
      <c r="C912" s="19">
        <v>41798</v>
      </c>
      <c r="D912" s="19">
        <v>36235</v>
      </c>
      <c r="E912" s="19">
        <v>849863221</v>
      </c>
      <c r="F912" s="19">
        <v>181742</v>
      </c>
      <c r="G912" s="19">
        <v>141.48099533070001</v>
      </c>
      <c r="H912" s="19">
        <v>11079402.68</v>
      </c>
      <c r="J912" s="19">
        <f t="shared" si="59"/>
        <v>78310.183315453934</v>
      </c>
      <c r="K912" s="21" cm="1">
        <f t="array" ref="K912">IFERROR(EXP(LN(J912) - AVERAGE(IF(ISNUMBER(J:J), LN(J:J)))), "")</f>
        <v>1.5789919789569689</v>
      </c>
      <c r="L912" s="21">
        <f t="shared" si="56"/>
        <v>4.9052845523126609E-2</v>
      </c>
      <c r="M912" s="21" cm="1">
        <f t="array" ref="M912">IFERROR(EXP(
 (IF(C912&gt;0,LN(C912),"") - AVERAGE(IF($C$2:$C$1000&gt;0,LN($C$2:$C$1000),"")))*Assumptions!B$2 +
 (IF(F912&gt;0,LN(F912),"") - AVERAGE(IF($F$2:$F$1000&gt;0,LN($F$2:$F$1000),"")))*Assumptions!B$3 +
 (IF(E912&gt;0,LN(E912),"") - AVERAGE(IF($E$2:$E$1000&gt;0,LN($E$2:$E$1000),"")))*Assumptions!B$4
), "")</f>
        <v>1.9459840524947056</v>
      </c>
      <c r="N912" s="21">
        <f t="shared" si="57"/>
        <v>1.885657197771573E-2</v>
      </c>
      <c r="O912" s="21">
        <f t="shared" si="58"/>
        <v>-3.0196273545410879E-2</v>
      </c>
    </row>
    <row r="913" spans="1:15" x14ac:dyDescent="0.35">
      <c r="A913" s="16" t="str">
        <v>Whitby Hydro Electric Corporation</v>
      </c>
      <c r="B913" s="18">
        <v>2014</v>
      </c>
      <c r="C913" s="20">
        <v>41488</v>
      </c>
      <c r="D913" s="20">
        <v>34936</v>
      </c>
      <c r="E913" s="20">
        <v>848095655</v>
      </c>
      <c r="F913" s="20">
        <v>171946</v>
      </c>
      <c r="G913" s="20">
        <v>138.28198628632001</v>
      </c>
      <c r="H913" s="20">
        <v>10310517.640000001</v>
      </c>
      <c r="J913" s="20">
        <f t="shared" si="59"/>
        <v>74561.538468586499</v>
      </c>
      <c r="K913" s="22" cm="1">
        <f t="array" ref="K913">IFERROR(EXP(LN(J913) - AVERAGE(IF(ISNUMBER(J:J), LN(J:J)))), "")</f>
        <v>1.5034069158839012</v>
      </c>
      <c r="L913" s="22">
        <f t="shared" si="56"/>
        <v>3.6207706609144297E-3</v>
      </c>
      <c r="M913" s="22" cm="1">
        <f t="array" ref="M913">IFERROR(EXP(
 (IF(C913&gt;0,LN(C913),"") - AVERAGE(IF($C$2:$C$1000&gt;0,LN($C$2:$C$1000),"")))*Assumptions!B$2 +
 (IF(F913&gt;0,LN(F913),"") - AVERAGE(IF($F$2:$F$1000&gt;0,LN($F$2:$F$1000),"")))*Assumptions!B$3 +
 (IF(E913&gt;0,LN(E913),"") - AVERAGE(IF($E$2:$E$1000&gt;0,LN($E$2:$E$1000),"")))*Assumptions!B$4
), "")</f>
        <v>1.9096332668430134</v>
      </c>
      <c r="N913" s="22">
        <f t="shared" si="57"/>
        <v>-3.1244142781860385E-2</v>
      </c>
      <c r="O913" s="22">
        <f t="shared" si="58"/>
        <v>-3.4864913442774814E-2</v>
      </c>
    </row>
    <row r="914" spans="1:15" x14ac:dyDescent="0.35">
      <c r="A914" s="15" t="str">
        <v>Whitby Hydro Electric Corporation</v>
      </c>
      <c r="B914" s="17">
        <v>2013</v>
      </c>
      <c r="C914" s="19">
        <v>41200</v>
      </c>
      <c r="D914" s="19">
        <v>33174</v>
      </c>
      <c r="E914" s="19">
        <v>854203136</v>
      </c>
      <c r="F914" s="19">
        <v>198176</v>
      </c>
      <c r="G914" s="19">
        <v>135.51755918562</v>
      </c>
      <c r="H914" s="19">
        <v>10067878.15</v>
      </c>
      <c r="J914" s="19">
        <f t="shared" si="59"/>
        <v>74292.056398462053</v>
      </c>
      <c r="K914" s="21" cm="1">
        <f t="array" ref="K914">IFERROR(EXP(LN(J914) - AVERAGE(IF(ISNUMBER(J:J), LN(J:J)))), "")</f>
        <v>1.4979732671656343</v>
      </c>
      <c r="L914" s="21" t="str">
        <f t="shared" si="56"/>
        <v/>
      </c>
      <c r="M914" s="21" cm="1">
        <f t="array" ref="M914">IFERROR(EXP(
 (IF(C914&gt;0,LN(C914),"") - AVERAGE(IF($C$2:$C$1000&gt;0,LN($C$2:$C$1000),"")))*Assumptions!B$2 +
 (IF(F914&gt;0,LN(F914),"") - AVERAGE(IF($F$2:$F$1000&gt;0,LN($F$2:$F$1000),"")))*Assumptions!B$3 +
 (IF(E914&gt;0,LN(E914),"") - AVERAGE(IF($E$2:$E$1000&gt;0,LN($E$2:$E$1000),"")))*Assumptions!B$4
), "")</f>
        <v>1.9702399936470272</v>
      </c>
      <c r="N914" s="21" t="str">
        <f t="shared" si="57"/>
        <v/>
      </c>
      <c r="O914" s="21" t="str">
        <f t="shared" si="58"/>
        <v/>
      </c>
    </row>
    <row r="915" spans="1:15" x14ac:dyDescent="0.35">
      <c r="A915" s="16" t="str">
        <v>Woodstock Hydro Services Inc.</v>
      </c>
      <c r="B915" s="18">
        <v>2023</v>
      </c>
      <c r="C915" s="20">
        <v>0</v>
      </c>
      <c r="D915" s="20">
        <v>0</v>
      </c>
      <c r="E915" s="20">
        <v>0</v>
      </c>
      <c r="F915" s="20">
        <v>0</v>
      </c>
      <c r="G915" s="20">
        <v>0</v>
      </c>
      <c r="H915" s="20">
        <v>0</v>
      </c>
      <c r="J915" s="20" t="str">
        <f t="shared" si="59"/>
        <v/>
      </c>
      <c r="K915" s="22" t="str" cm="1">
        <f t="array" ref="K915">IFERROR(EXP(LN(J915) - AVERAGE(IF(ISNUMBER(J:J), LN(J:J)))), "")</f>
        <v/>
      </c>
      <c r="L915" s="22" t="str">
        <f t="shared" si="56"/>
        <v/>
      </c>
      <c r="M915" s="22" t="str" cm="1">
        <f t="array" ref="M915">IFERROR(EXP(
 (IF(C915&gt;0,LN(C915),"") - AVERAGE(IF($C$2:$C$1000&gt;0,LN($C$2:$C$1000),"")))*Assumptions!B$2 +
 (IF(F915&gt;0,LN(F915),"") - AVERAGE(IF($F$2:$F$1000&gt;0,LN($F$2:$F$1000),"")))*Assumptions!B$3 +
 (IF(E915&gt;0,LN(E915),"") - AVERAGE(IF($E$2:$E$1000&gt;0,LN($E$2:$E$1000),"")))*Assumptions!B$4
), "")</f>
        <v/>
      </c>
      <c r="N915" s="22" t="str">
        <f t="shared" si="57"/>
        <v/>
      </c>
      <c r="O915" s="22" t="str">
        <f t="shared" si="58"/>
        <v/>
      </c>
    </row>
    <row r="916" spans="1:15" x14ac:dyDescent="0.35">
      <c r="A916" s="15" t="str">
        <v>Woodstock Hydro Services Inc.</v>
      </c>
      <c r="B916" s="17">
        <v>2022</v>
      </c>
      <c r="C916" s="19">
        <v>0</v>
      </c>
      <c r="D916" s="19">
        <v>0</v>
      </c>
      <c r="E916" s="19">
        <v>0</v>
      </c>
      <c r="F916" s="19">
        <v>0</v>
      </c>
      <c r="G916" s="19">
        <v>0</v>
      </c>
      <c r="H916" s="19">
        <v>0</v>
      </c>
      <c r="J916" s="19" t="str">
        <f t="shared" si="59"/>
        <v/>
      </c>
      <c r="K916" s="21" t="str" cm="1">
        <f t="array" ref="K916">IFERROR(EXP(LN(J916) - AVERAGE(IF(ISNUMBER(J:J), LN(J:J)))), "")</f>
        <v/>
      </c>
      <c r="L916" s="21" t="str">
        <f t="shared" si="56"/>
        <v/>
      </c>
      <c r="M916" s="21" t="str" cm="1">
        <f t="array" ref="M916">IFERROR(EXP(
 (IF(C916&gt;0,LN(C916),"") - AVERAGE(IF($C$2:$C$1000&gt;0,LN($C$2:$C$1000),"")))*Assumptions!B$2 +
 (IF(F916&gt;0,LN(F916),"") - AVERAGE(IF($F$2:$F$1000&gt;0,LN($F$2:$F$1000),"")))*Assumptions!B$3 +
 (IF(E916&gt;0,LN(E916),"") - AVERAGE(IF($E$2:$E$1000&gt;0,LN($E$2:$E$1000),"")))*Assumptions!B$4
), "")</f>
        <v/>
      </c>
      <c r="N916" s="21" t="str">
        <f t="shared" si="57"/>
        <v/>
      </c>
      <c r="O916" s="21" t="str">
        <f t="shared" si="58"/>
        <v/>
      </c>
    </row>
    <row r="917" spans="1:15" x14ac:dyDescent="0.35">
      <c r="A917" s="15" t="str">
        <v>Woodstock Hydro Services Inc.</v>
      </c>
      <c r="B917" s="17">
        <v>2021</v>
      </c>
      <c r="C917" s="19">
        <v>0</v>
      </c>
      <c r="D917" s="19">
        <v>0</v>
      </c>
      <c r="E917" s="19">
        <v>0</v>
      </c>
      <c r="F917" s="19">
        <v>0</v>
      </c>
      <c r="G917" s="19">
        <v>0</v>
      </c>
      <c r="H917" s="19">
        <v>0</v>
      </c>
      <c r="J917" s="19" t="str">
        <f t="shared" si="59"/>
        <v/>
      </c>
      <c r="K917" s="21" t="str" cm="1">
        <f t="array" ref="K917">IFERROR(EXP(LN(J917) - AVERAGE(IF(ISNUMBER(J:J), LN(J:J)))), "")</f>
        <v/>
      </c>
      <c r="L917" s="21" t="str">
        <f t="shared" si="56"/>
        <v/>
      </c>
      <c r="M917" s="21" t="str" cm="1">
        <f t="array" ref="M917">IFERROR(EXP(
 (IF(C917&gt;0,LN(C917),"") - AVERAGE(IF($C$2:$C$1000&gt;0,LN($C$2:$C$1000),"")))*Assumptions!B$2 +
 (IF(F917&gt;0,LN(F917),"") - AVERAGE(IF($F$2:$F$1000&gt;0,LN($F$2:$F$1000),"")))*Assumptions!B$3 +
 (IF(E917&gt;0,LN(E917),"") - AVERAGE(IF($E$2:$E$1000&gt;0,LN($E$2:$E$1000),"")))*Assumptions!B$4
), "")</f>
        <v/>
      </c>
      <c r="N917" s="21" t="str">
        <f t="shared" si="57"/>
        <v/>
      </c>
      <c r="O917" s="21" t="str">
        <f t="shared" si="58"/>
        <v/>
      </c>
    </row>
    <row r="918" spans="1:15" x14ac:dyDescent="0.35">
      <c r="A918" s="16" t="str">
        <v>Woodstock Hydro Services Inc.</v>
      </c>
      <c r="B918" s="18">
        <v>2020</v>
      </c>
      <c r="C918" s="20">
        <v>0</v>
      </c>
      <c r="D918" s="20">
        <v>15074</v>
      </c>
      <c r="E918" s="20">
        <v>0</v>
      </c>
      <c r="F918" s="20">
        <v>0</v>
      </c>
      <c r="G918" s="20">
        <v>0</v>
      </c>
      <c r="H918" s="20">
        <v>0</v>
      </c>
      <c r="J918" s="20" t="str">
        <f t="shared" si="59"/>
        <v/>
      </c>
      <c r="K918" s="22" t="str" cm="1">
        <f t="array" ref="K918">IFERROR(EXP(LN(J918) - AVERAGE(IF(ISNUMBER(J:J), LN(J:J)))), "")</f>
        <v/>
      </c>
      <c r="L918" s="22" t="str">
        <f t="shared" si="56"/>
        <v/>
      </c>
      <c r="M918" s="22" t="str" cm="1">
        <f t="array" ref="M918">IFERROR(EXP(
 (IF(C918&gt;0,LN(C918),"") - AVERAGE(IF($C$2:$C$1000&gt;0,LN($C$2:$C$1000),"")))*Assumptions!B$2 +
 (IF(F918&gt;0,LN(F918),"") - AVERAGE(IF($F$2:$F$1000&gt;0,LN($F$2:$F$1000),"")))*Assumptions!B$3 +
 (IF(E918&gt;0,LN(E918),"") - AVERAGE(IF($E$2:$E$1000&gt;0,LN($E$2:$E$1000),"")))*Assumptions!B$4
), "")</f>
        <v/>
      </c>
      <c r="N918" s="22" t="str">
        <f t="shared" si="57"/>
        <v/>
      </c>
      <c r="O918" s="22" t="str">
        <f t="shared" si="58"/>
        <v/>
      </c>
    </row>
    <row r="919" spans="1:15" x14ac:dyDescent="0.35">
      <c r="A919" s="15" t="str">
        <v>Woodstock Hydro Services Inc.</v>
      </c>
      <c r="B919" s="17">
        <v>2019</v>
      </c>
      <c r="C919" s="19">
        <v>0</v>
      </c>
      <c r="D919" s="19">
        <v>0</v>
      </c>
      <c r="E919" s="19">
        <v>0</v>
      </c>
      <c r="F919" s="19">
        <v>0</v>
      </c>
      <c r="G919" s="19">
        <v>0</v>
      </c>
      <c r="H919" s="19">
        <v>0</v>
      </c>
      <c r="J919" s="19" t="str">
        <f t="shared" si="59"/>
        <v/>
      </c>
      <c r="K919" s="21" t="str" cm="1">
        <f t="array" ref="K919">IFERROR(EXP(LN(J919) - AVERAGE(IF(ISNUMBER(J:J), LN(J:J)))), "")</f>
        <v/>
      </c>
      <c r="L919" s="21" t="str">
        <f t="shared" si="56"/>
        <v/>
      </c>
      <c r="M919" s="21" t="str" cm="1">
        <f t="array" ref="M919">IFERROR(EXP(
 (IF(C919&gt;0,LN(C919),"") - AVERAGE(IF($C$2:$C$1000&gt;0,LN($C$2:$C$1000),"")))*Assumptions!B$2 +
 (IF(F919&gt;0,LN(F919),"") - AVERAGE(IF($F$2:$F$1000&gt;0,LN($F$2:$F$1000),"")))*Assumptions!B$3 +
 (IF(E919&gt;0,LN(E919),"") - AVERAGE(IF($E$2:$E$1000&gt;0,LN($E$2:$E$1000),"")))*Assumptions!B$4
), "")</f>
        <v/>
      </c>
      <c r="N919" s="21" t="str">
        <f t="shared" si="57"/>
        <v/>
      </c>
      <c r="O919" s="21" t="str">
        <f t="shared" si="58"/>
        <v/>
      </c>
    </row>
    <row r="920" spans="1:15" x14ac:dyDescent="0.35">
      <c r="A920" s="16" t="str">
        <v>Woodstock Hydro Services Inc.</v>
      </c>
      <c r="B920" s="18">
        <v>2018</v>
      </c>
      <c r="C920" s="20">
        <v>0</v>
      </c>
      <c r="D920" s="20">
        <v>14645</v>
      </c>
      <c r="E920" s="20">
        <v>0</v>
      </c>
      <c r="F920" s="20">
        <v>0</v>
      </c>
      <c r="G920" s="20">
        <v>0</v>
      </c>
      <c r="H920" s="20">
        <v>0</v>
      </c>
      <c r="J920" s="20" t="str">
        <f t="shared" si="59"/>
        <v/>
      </c>
      <c r="K920" s="22" t="str" cm="1">
        <f t="array" ref="K920">IFERROR(EXP(LN(J920) - AVERAGE(IF(ISNUMBER(J:J), LN(J:J)))), "")</f>
        <v/>
      </c>
      <c r="L920" s="22" t="str">
        <f t="shared" si="56"/>
        <v/>
      </c>
      <c r="M920" s="22" t="str" cm="1">
        <f t="array" ref="M920">IFERROR(EXP(
 (IF(C920&gt;0,LN(C920),"") - AVERAGE(IF($C$2:$C$1000&gt;0,LN($C$2:$C$1000),"")))*Assumptions!B$2 +
 (IF(F920&gt;0,LN(F920),"") - AVERAGE(IF($F$2:$F$1000&gt;0,LN($F$2:$F$1000),"")))*Assumptions!B$3 +
 (IF(E920&gt;0,LN(E920),"") - AVERAGE(IF($E$2:$E$1000&gt;0,LN($E$2:$E$1000),"")))*Assumptions!B$4
), "")</f>
        <v/>
      </c>
      <c r="N920" s="22" t="str">
        <f t="shared" si="57"/>
        <v/>
      </c>
      <c r="O920" s="22" t="str">
        <f t="shared" si="58"/>
        <v/>
      </c>
    </row>
    <row r="921" spans="1:15" x14ac:dyDescent="0.35">
      <c r="A921" s="15" t="str">
        <v>Woodstock Hydro Services Inc.</v>
      </c>
      <c r="B921" s="17">
        <v>2017</v>
      </c>
      <c r="C921" s="19">
        <v>0</v>
      </c>
      <c r="D921" s="19">
        <v>14441</v>
      </c>
      <c r="E921" s="19">
        <v>0</v>
      </c>
      <c r="F921" s="19">
        <v>0</v>
      </c>
      <c r="G921" s="19">
        <v>130.78560058859</v>
      </c>
      <c r="H921" s="19">
        <v>0</v>
      </c>
      <c r="J921" s="19" t="str">
        <f t="shared" si="59"/>
        <v/>
      </c>
      <c r="K921" s="21" t="str" cm="1">
        <f t="array" ref="K921">IFERROR(EXP(LN(J921) - AVERAGE(IF(ISNUMBER(J:J), LN(J:J)))), "")</f>
        <v/>
      </c>
      <c r="L921" s="21" t="str">
        <f t="shared" si="56"/>
        <v/>
      </c>
      <c r="M921" s="21" t="str" cm="1">
        <f t="array" ref="M921">IFERROR(EXP(
 (IF(C921&gt;0,LN(C921),"") - AVERAGE(IF($C$2:$C$1000&gt;0,LN($C$2:$C$1000),"")))*Assumptions!B$2 +
 (IF(F921&gt;0,LN(F921),"") - AVERAGE(IF($F$2:$F$1000&gt;0,LN($F$2:$F$1000),"")))*Assumptions!B$3 +
 (IF(E921&gt;0,LN(E921),"") - AVERAGE(IF($E$2:$E$1000&gt;0,LN($E$2:$E$1000),"")))*Assumptions!B$4
), "")</f>
        <v/>
      </c>
      <c r="N921" s="21" t="str">
        <f t="shared" si="57"/>
        <v/>
      </c>
      <c r="O921" s="21" t="str">
        <f t="shared" si="58"/>
        <v/>
      </c>
    </row>
    <row r="922" spans="1:15" x14ac:dyDescent="0.35">
      <c r="A922" s="16" t="str">
        <v>Woodstock Hydro Services Inc.</v>
      </c>
      <c r="B922" s="18">
        <v>2016</v>
      </c>
      <c r="C922" s="20">
        <v>0</v>
      </c>
      <c r="D922" s="20">
        <v>14316</v>
      </c>
      <c r="E922" s="20">
        <v>0</v>
      </c>
      <c r="F922" s="20">
        <v>0</v>
      </c>
      <c r="G922" s="20">
        <v>128.52103189717999</v>
      </c>
      <c r="H922" s="20">
        <v>0</v>
      </c>
      <c r="J922" s="20" t="str">
        <f t="shared" si="59"/>
        <v/>
      </c>
      <c r="K922" s="22" t="str" cm="1">
        <f t="array" ref="K922">IFERROR(EXP(LN(J922) - AVERAGE(IF(ISNUMBER(J:J), LN(J:J)))), "")</f>
        <v/>
      </c>
      <c r="L922" s="22" t="str">
        <f t="shared" si="56"/>
        <v/>
      </c>
      <c r="M922" s="22" t="str" cm="1">
        <f t="array" ref="M922">IFERROR(EXP(
 (IF(C922&gt;0,LN(C922),"") - AVERAGE(IF($C$2:$C$1000&gt;0,LN($C$2:$C$1000),"")))*Assumptions!B$2 +
 (IF(F922&gt;0,LN(F922),"") - AVERAGE(IF($F$2:$F$1000&gt;0,LN($F$2:$F$1000),"")))*Assumptions!B$3 +
 (IF(E922&gt;0,LN(E922),"") - AVERAGE(IF($E$2:$E$1000&gt;0,LN($E$2:$E$1000),"")))*Assumptions!B$4
), "")</f>
        <v/>
      </c>
      <c r="N922" s="22" t="str">
        <f t="shared" si="57"/>
        <v/>
      </c>
      <c r="O922" s="22" t="str">
        <f t="shared" si="58"/>
        <v/>
      </c>
    </row>
    <row r="923" spans="1:15" x14ac:dyDescent="0.35">
      <c r="A923" s="15" t="str">
        <v>Woodstock Hydro Services Inc.</v>
      </c>
      <c r="B923" s="17">
        <v>2015</v>
      </c>
      <c r="C923" s="19">
        <v>15966</v>
      </c>
      <c r="D923" s="19">
        <v>14195</v>
      </c>
      <c r="E923" s="19">
        <v>387692201</v>
      </c>
      <c r="F923" s="19">
        <v>79787</v>
      </c>
      <c r="G923" s="19">
        <v>127.07729756709</v>
      </c>
      <c r="H923" s="19">
        <v>3957008.52</v>
      </c>
      <c r="J923" s="19">
        <f t="shared" si="59"/>
        <v>31138.595136640452</v>
      </c>
      <c r="K923" s="21" cm="1">
        <f t="array" ref="K923">IFERROR(EXP(LN(J923) - AVERAGE(IF(ISNUMBER(J:J), LN(J:J)))), "")</f>
        <v>0.62785693858848246</v>
      </c>
      <c r="L923" s="21">
        <f t="shared" si="56"/>
        <v>-1.0205546173041813E-2</v>
      </c>
      <c r="M923" s="21" cm="1">
        <f t="array" ref="M923">IFERROR(EXP(
 (IF(C923&gt;0,LN(C923),"") - AVERAGE(IF($C$2:$C$1000&gt;0,LN($C$2:$C$1000),"")))*Assumptions!B$2 +
 (IF(F923&gt;0,LN(F923),"") - AVERAGE(IF($F$2:$F$1000&gt;0,LN($F$2:$F$1000),"")))*Assumptions!B$3 +
 (IF(E923&gt;0,LN(E923),"") - AVERAGE(IF($E$2:$E$1000&gt;0,LN($E$2:$E$1000),"")))*Assumptions!B$4
), "")</f>
        <v>0.78182012716860216</v>
      </c>
      <c r="N923" s="21">
        <f t="shared" si="57"/>
        <v>2.5203873388326831E-2</v>
      </c>
      <c r="O923" s="21">
        <f t="shared" si="58"/>
        <v>3.5409419561368644E-2</v>
      </c>
    </row>
    <row r="924" spans="1:15" x14ac:dyDescent="0.35">
      <c r="A924" s="16" t="str">
        <v>Woodstock Hydro Services Inc.</v>
      </c>
      <c r="B924" s="18">
        <v>2014</v>
      </c>
      <c r="C924" s="20">
        <v>15745</v>
      </c>
      <c r="D924" s="20">
        <v>13999</v>
      </c>
      <c r="E924" s="20">
        <v>390765735</v>
      </c>
      <c r="F924" s="20">
        <v>74595</v>
      </c>
      <c r="G924" s="20">
        <v>124.20396872668</v>
      </c>
      <c r="H924" s="20">
        <v>3907209.52</v>
      </c>
      <c r="J924" s="20">
        <f t="shared" si="59"/>
        <v>31458.008629322489</v>
      </c>
      <c r="K924" s="22" cm="1">
        <f t="array" ref="K924">IFERROR(EXP(LN(J924) - AVERAGE(IF(ISNUMBER(J:J), LN(J:J)))), "")</f>
        <v>0.63429736972479889</v>
      </c>
      <c r="L924" s="22">
        <f t="shared" si="56"/>
        <v>-2.6916136770081533E-2</v>
      </c>
      <c r="M924" s="22" cm="1">
        <f t="array" ref="M924">IFERROR(EXP(
 (IF(C924&gt;0,LN(C924),"") - AVERAGE(IF($C$2:$C$1000&gt;0,LN($C$2:$C$1000),"")))*Assumptions!B$2 +
 (IF(F924&gt;0,LN(F924),"") - AVERAGE(IF($F$2:$F$1000&gt;0,LN($F$2:$F$1000),"")))*Assumptions!B$3 +
 (IF(E924&gt;0,LN(E924),"") - AVERAGE(IF($E$2:$E$1000&gt;0,LN($E$2:$E$1000),"")))*Assumptions!B$4
), "")</f>
        <v>0.7623614783884507</v>
      </c>
      <c r="N924" s="22">
        <f t="shared" si="57"/>
        <v>-2.8879671912621696E-2</v>
      </c>
      <c r="O924" s="22">
        <f t="shared" si="58"/>
        <v>-1.9635351425401626E-3</v>
      </c>
    </row>
    <row r="925" spans="1:15" x14ac:dyDescent="0.35">
      <c r="A925" s="15" t="str">
        <v>Woodstock Hydro Services Inc.</v>
      </c>
      <c r="B925" s="17">
        <v>2013</v>
      </c>
      <c r="C925" s="19">
        <v>15534</v>
      </c>
      <c r="D925" s="19">
        <v>13863</v>
      </c>
      <c r="E925" s="19">
        <v>384027837</v>
      </c>
      <c r="F925" s="19">
        <v>87431</v>
      </c>
      <c r="G925" s="19">
        <v>121.72097852396</v>
      </c>
      <c r="H925" s="19">
        <v>3933563.74</v>
      </c>
      <c r="J925" s="19">
        <f t="shared" si="59"/>
        <v>32316.234947336568</v>
      </c>
      <c r="K925" s="21" cm="1">
        <f t="array" ref="K925">IFERROR(EXP(LN(J925) - AVERAGE(IF(ISNUMBER(J:J), LN(J:J)))), "")</f>
        <v>0.651602047289084</v>
      </c>
      <c r="L925" s="21" t="str">
        <f t="shared" si="56"/>
        <v/>
      </c>
      <c r="M925" s="21" cm="1">
        <f t="array" ref="M925">IFERROR(EXP(
 (IF(C925&gt;0,LN(C925),"") - AVERAGE(IF($C$2:$C$1000&gt;0,LN($C$2:$C$1000),"")))*Assumptions!B$2 +
 (IF(F925&gt;0,LN(F925),"") - AVERAGE(IF($F$2:$F$1000&gt;0,LN($F$2:$F$1000),"")))*Assumptions!B$3 +
 (IF(E925&gt;0,LN(E925),"") - AVERAGE(IF($E$2:$E$1000&gt;0,LN($E$2:$E$1000),"")))*Assumptions!B$4
), "")</f>
        <v>0.78469922869513742</v>
      </c>
      <c r="N925" s="21" t="str">
        <f t="shared" si="57"/>
        <v/>
      </c>
      <c r="O925" s="21" t="str">
        <f t="shared" si="58"/>
        <v/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9CC7-FE5E-498D-81D8-B2B55C36ABF0}">
  <dimension ref="A1:H925"/>
  <sheetViews>
    <sheetView workbookViewId="0"/>
  </sheetViews>
  <sheetFormatPr defaultRowHeight="14.5" x14ac:dyDescent="0.35"/>
  <cols>
    <col min="1" max="1" width="41" bestFit="1" customWidth="1"/>
    <col min="2" max="2" width="4.81640625" bestFit="1" customWidth="1"/>
    <col min="3" max="3" width="19" bestFit="1" customWidth="1"/>
    <col min="4" max="4" width="22.26953125" bestFit="1" customWidth="1"/>
    <col min="5" max="5" width="13.7265625" bestFit="1" customWidth="1"/>
    <col min="6" max="6" width="18.54296875" bestFit="1" customWidth="1"/>
    <col min="7" max="7" width="14.1796875" bestFit="1" customWidth="1"/>
    <col min="8" max="8" width="11.81640625" bestFit="1" customWidth="1"/>
  </cols>
  <sheetData>
    <row r="1" spans="1:8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2023</v>
      </c>
      <c r="C2">
        <v>1082647</v>
      </c>
      <c r="D2">
        <v>983572</v>
      </c>
      <c r="E2">
        <v>26593222139.993999</v>
      </c>
      <c r="F2">
        <v>5256976</v>
      </c>
      <c r="G2">
        <v>179.18668522499999</v>
      </c>
      <c r="H2">
        <v>275740714.66399997</v>
      </c>
    </row>
    <row r="3" spans="1:8" x14ac:dyDescent="0.35">
      <c r="A3" t="s">
        <v>8</v>
      </c>
      <c r="B3">
        <v>2022</v>
      </c>
      <c r="C3">
        <v>1076538</v>
      </c>
      <c r="D3">
        <v>968622</v>
      </c>
      <c r="E3">
        <v>26838884009</v>
      </c>
      <c r="F3">
        <v>5406754</v>
      </c>
      <c r="G3">
        <v>172.89357908547001</v>
      </c>
      <c r="H3">
        <v>268392856.25999999</v>
      </c>
    </row>
    <row r="4" spans="1:8" x14ac:dyDescent="0.35">
      <c r="A4" t="s">
        <v>8</v>
      </c>
      <c r="B4">
        <v>2021</v>
      </c>
      <c r="C4">
        <v>1069684</v>
      </c>
      <c r="D4">
        <v>952416</v>
      </c>
      <c r="E4">
        <v>26250041758</v>
      </c>
      <c r="F4">
        <v>5262425</v>
      </c>
      <c r="G4">
        <v>166.29808998134999</v>
      </c>
      <c r="H4">
        <v>250670045.97999999</v>
      </c>
    </row>
    <row r="5" spans="1:8" x14ac:dyDescent="0.35">
      <c r="A5" t="s">
        <v>8</v>
      </c>
      <c r="B5">
        <v>2020</v>
      </c>
      <c r="C5">
        <v>1062041</v>
      </c>
      <c r="D5">
        <v>937442</v>
      </c>
      <c r="E5">
        <v>26058068488.380001</v>
      </c>
      <c r="F5">
        <v>5597615</v>
      </c>
      <c r="G5">
        <v>160.83904158608999</v>
      </c>
      <c r="H5">
        <v>246360016.25</v>
      </c>
    </row>
    <row r="6" spans="1:8" x14ac:dyDescent="0.35">
      <c r="A6" t="s">
        <v>8</v>
      </c>
      <c r="B6">
        <v>2019</v>
      </c>
      <c r="C6">
        <v>1054614</v>
      </c>
      <c r="D6">
        <v>943450</v>
      </c>
      <c r="E6">
        <v>26328005697</v>
      </c>
      <c r="F6">
        <v>4962217</v>
      </c>
      <c r="G6">
        <v>152.32375585086001</v>
      </c>
      <c r="H6">
        <v>257552392.22999999</v>
      </c>
    </row>
    <row r="7" spans="1:8" x14ac:dyDescent="0.35">
      <c r="A7" t="s">
        <v>8</v>
      </c>
      <c r="B7">
        <v>2018</v>
      </c>
      <c r="C7">
        <v>991103</v>
      </c>
      <c r="D7">
        <v>864662</v>
      </c>
      <c r="E7">
        <v>25280291057</v>
      </c>
      <c r="F7">
        <v>5106316</v>
      </c>
      <c r="G7">
        <v>148.58047570526</v>
      </c>
      <c r="H7">
        <v>226830297.59</v>
      </c>
    </row>
    <row r="8" spans="1:8" x14ac:dyDescent="0.35">
      <c r="A8" t="s">
        <v>8</v>
      </c>
      <c r="B8">
        <v>2017</v>
      </c>
      <c r="C8">
        <v>982023</v>
      </c>
      <c r="D8">
        <v>846989</v>
      </c>
      <c r="E8">
        <v>24226360755</v>
      </c>
      <c r="F8">
        <v>4721254</v>
      </c>
      <c r="G8">
        <v>144.91918771568001</v>
      </c>
      <c r="H8">
        <v>253135397.59</v>
      </c>
    </row>
    <row r="9" spans="1:8" x14ac:dyDescent="0.35">
      <c r="A9" t="s">
        <v>8</v>
      </c>
      <c r="B9">
        <v>2016</v>
      </c>
    </row>
    <row r="10" spans="1:8" x14ac:dyDescent="0.35">
      <c r="A10" t="s">
        <v>8</v>
      </c>
      <c r="B10">
        <v>2015</v>
      </c>
    </row>
    <row r="11" spans="1:8" x14ac:dyDescent="0.35">
      <c r="A11" t="s">
        <v>8</v>
      </c>
      <c r="B11">
        <v>2014</v>
      </c>
    </row>
    <row r="12" spans="1:8" x14ac:dyDescent="0.35">
      <c r="A12" t="s">
        <v>8</v>
      </c>
      <c r="B12">
        <v>2013</v>
      </c>
    </row>
    <row r="13" spans="1:8" x14ac:dyDescent="0.35">
      <c r="A13" t="s">
        <v>9</v>
      </c>
      <c r="B13">
        <v>2023</v>
      </c>
      <c r="C13">
        <v>12428</v>
      </c>
      <c r="D13">
        <v>11645</v>
      </c>
      <c r="E13">
        <v>259205058.25999999</v>
      </c>
      <c r="F13">
        <v>47551</v>
      </c>
      <c r="G13">
        <v>142.11431616146999</v>
      </c>
      <c r="H13">
        <v>13796191.23</v>
      </c>
    </row>
    <row r="14" spans="1:8" x14ac:dyDescent="0.35">
      <c r="A14" t="s">
        <v>9</v>
      </c>
      <c r="B14">
        <v>2022</v>
      </c>
      <c r="C14">
        <v>12332</v>
      </c>
      <c r="D14">
        <v>11609</v>
      </c>
      <c r="E14">
        <v>255694605.13</v>
      </c>
      <c r="F14">
        <v>50393</v>
      </c>
      <c r="G14">
        <v>137.12320605510999</v>
      </c>
      <c r="H14">
        <v>13718921.16</v>
      </c>
    </row>
    <row r="15" spans="1:8" x14ac:dyDescent="0.35">
      <c r="A15" t="s">
        <v>9</v>
      </c>
      <c r="B15">
        <v>2021</v>
      </c>
      <c r="C15">
        <v>12227</v>
      </c>
      <c r="D15">
        <v>11581</v>
      </c>
      <c r="E15">
        <v>243720187.69</v>
      </c>
      <c r="F15">
        <v>45245</v>
      </c>
      <c r="G15">
        <v>131.89227373106999</v>
      </c>
      <c r="H15">
        <v>13481111.189999999</v>
      </c>
    </row>
    <row r="16" spans="1:8" x14ac:dyDescent="0.35">
      <c r="A16" t="s">
        <v>9</v>
      </c>
      <c r="B16">
        <v>2020</v>
      </c>
      <c r="C16">
        <v>12124</v>
      </c>
      <c r="D16">
        <v>11612</v>
      </c>
      <c r="E16">
        <v>228547637.74000001</v>
      </c>
      <c r="F16">
        <v>44860</v>
      </c>
      <c r="G16">
        <v>127.56266113396001</v>
      </c>
      <c r="H16">
        <v>13122890.970000001</v>
      </c>
    </row>
    <row r="17" spans="1:8" x14ac:dyDescent="0.35">
      <c r="A17" t="s">
        <v>9</v>
      </c>
      <c r="B17">
        <v>2019</v>
      </c>
      <c r="C17">
        <v>11732</v>
      </c>
      <c r="D17">
        <v>11688</v>
      </c>
      <c r="E17">
        <v>235234354</v>
      </c>
      <c r="F17">
        <v>48304</v>
      </c>
      <c r="G17">
        <v>120.80912357248999</v>
      </c>
      <c r="H17">
        <v>11990934.029999999</v>
      </c>
    </row>
    <row r="18" spans="1:8" x14ac:dyDescent="0.35">
      <c r="A18" t="s">
        <v>9</v>
      </c>
      <c r="B18">
        <v>2018</v>
      </c>
      <c r="C18">
        <v>11721</v>
      </c>
      <c r="D18">
        <v>11587</v>
      </c>
      <c r="E18">
        <v>223988678.07521001</v>
      </c>
      <c r="F18">
        <v>44182</v>
      </c>
      <c r="G18">
        <v>117.84029975935</v>
      </c>
      <c r="H18">
        <v>11930620.43</v>
      </c>
    </row>
    <row r="19" spans="1:8" x14ac:dyDescent="0.35">
      <c r="A19" t="s">
        <v>9</v>
      </c>
      <c r="B19">
        <v>2017</v>
      </c>
      <c r="C19">
        <v>11724</v>
      </c>
      <c r="D19">
        <v>11522</v>
      </c>
      <c r="E19">
        <v>202481240.72</v>
      </c>
      <c r="F19">
        <v>41832</v>
      </c>
      <c r="G19">
        <v>114.93650454569</v>
      </c>
      <c r="H19">
        <v>11949456.15</v>
      </c>
    </row>
    <row r="20" spans="1:8" x14ac:dyDescent="0.35">
      <c r="A20" t="s">
        <v>9</v>
      </c>
      <c r="B20">
        <v>2016</v>
      </c>
      <c r="C20">
        <v>11707</v>
      </c>
      <c r="D20">
        <v>11491</v>
      </c>
      <c r="E20">
        <v>196678489.52000001</v>
      </c>
      <c r="F20">
        <v>40592</v>
      </c>
      <c r="G20">
        <v>112.94636489329</v>
      </c>
      <c r="H20">
        <v>11621712.58</v>
      </c>
    </row>
    <row r="21" spans="1:8" x14ac:dyDescent="0.35">
      <c r="A21" t="s">
        <v>9</v>
      </c>
      <c r="B21">
        <v>2015</v>
      </c>
      <c r="C21">
        <v>11678</v>
      </c>
      <c r="D21">
        <v>11457</v>
      </c>
      <c r="E21">
        <v>200403874.13999999</v>
      </c>
      <c r="F21">
        <v>44710</v>
      </c>
      <c r="G21">
        <v>111.67758777527</v>
      </c>
      <c r="H21">
        <v>11595830.619999999</v>
      </c>
    </row>
    <row r="22" spans="1:8" x14ac:dyDescent="0.35">
      <c r="A22" t="s">
        <v>9</v>
      </c>
      <c r="B22">
        <v>2014</v>
      </c>
      <c r="C22">
        <v>11650</v>
      </c>
      <c r="D22">
        <v>11457</v>
      </c>
      <c r="E22">
        <v>203996232.71000001</v>
      </c>
      <c r="F22">
        <v>42870</v>
      </c>
      <c r="G22">
        <v>109.15245984192001</v>
      </c>
      <c r="H22">
        <v>11031280.9</v>
      </c>
    </row>
    <row r="23" spans="1:8" x14ac:dyDescent="0.35">
      <c r="A23" t="s">
        <v>9</v>
      </c>
      <c r="B23">
        <v>2013</v>
      </c>
      <c r="C23">
        <v>11645</v>
      </c>
      <c r="D23">
        <v>11467</v>
      </c>
      <c r="E23">
        <v>198410141</v>
      </c>
      <c r="F23">
        <v>43003</v>
      </c>
      <c r="G23">
        <v>106.97036782691001</v>
      </c>
      <c r="H23">
        <v>10672392.27</v>
      </c>
    </row>
    <row r="24" spans="1:8" x14ac:dyDescent="0.35">
      <c r="A24" t="s">
        <v>10</v>
      </c>
      <c r="B24">
        <v>2023</v>
      </c>
      <c r="C24">
        <v>1618</v>
      </c>
      <c r="D24">
        <v>1665</v>
      </c>
      <c r="E24">
        <v>29389495.199999999</v>
      </c>
      <c r="F24">
        <v>5943</v>
      </c>
      <c r="G24">
        <v>150.87480525090999</v>
      </c>
      <c r="H24">
        <v>1188653.3</v>
      </c>
    </row>
    <row r="25" spans="1:8" x14ac:dyDescent="0.35">
      <c r="A25" t="s">
        <v>10</v>
      </c>
      <c r="B25">
        <v>2022</v>
      </c>
      <c r="C25">
        <v>1619</v>
      </c>
      <c r="D25">
        <v>1660</v>
      </c>
      <c r="E25">
        <v>29586414.649999999</v>
      </c>
      <c r="F25">
        <v>6400</v>
      </c>
      <c r="G25">
        <v>145.57602335742001</v>
      </c>
      <c r="H25">
        <v>1174670.29</v>
      </c>
    </row>
    <row r="26" spans="1:8" x14ac:dyDescent="0.35">
      <c r="A26" t="s">
        <v>10</v>
      </c>
      <c r="B26">
        <v>2021</v>
      </c>
      <c r="C26">
        <v>1619</v>
      </c>
      <c r="D26">
        <v>1661</v>
      </c>
      <c r="E26">
        <v>31283181.989999998</v>
      </c>
      <c r="F26">
        <v>6911</v>
      </c>
      <c r="G26">
        <v>140.02263565526999</v>
      </c>
      <c r="H26">
        <v>1104347.8899999999</v>
      </c>
    </row>
    <row r="27" spans="1:8" x14ac:dyDescent="0.35">
      <c r="A27" t="s">
        <v>10</v>
      </c>
      <c r="B27">
        <v>2020</v>
      </c>
      <c r="C27">
        <v>1627</v>
      </c>
      <c r="D27">
        <v>1663</v>
      </c>
      <c r="E27">
        <v>30092178.510000002</v>
      </c>
      <c r="F27">
        <v>5977</v>
      </c>
      <c r="G27">
        <v>135.42612859641</v>
      </c>
      <c r="H27">
        <v>1110089.3600000001</v>
      </c>
    </row>
    <row r="28" spans="1:8" x14ac:dyDescent="0.35">
      <c r="A28" t="s">
        <v>10</v>
      </c>
      <c r="B28">
        <v>2019</v>
      </c>
      <c r="C28">
        <v>1629</v>
      </c>
      <c r="D28">
        <v>1662</v>
      </c>
      <c r="E28">
        <v>29166609.600000001</v>
      </c>
      <c r="F28">
        <v>6295</v>
      </c>
      <c r="G28">
        <v>128.25627624188999</v>
      </c>
      <c r="H28">
        <v>1083377.24</v>
      </c>
    </row>
    <row r="29" spans="1:8" x14ac:dyDescent="0.35">
      <c r="A29" t="s">
        <v>10</v>
      </c>
      <c r="B29">
        <v>2018</v>
      </c>
      <c r="C29">
        <v>1636</v>
      </c>
      <c r="D29">
        <v>1676</v>
      </c>
      <c r="E29">
        <v>29726073.120000001</v>
      </c>
      <c r="F29">
        <v>6256</v>
      </c>
      <c r="G29">
        <v>125.10444237512</v>
      </c>
      <c r="H29">
        <v>1087097.32</v>
      </c>
    </row>
    <row r="30" spans="1:8" x14ac:dyDescent="0.35">
      <c r="A30" t="s">
        <v>10</v>
      </c>
      <c r="B30">
        <v>2017</v>
      </c>
      <c r="C30">
        <v>1637</v>
      </c>
      <c r="D30">
        <v>1711</v>
      </c>
      <c r="E30">
        <v>29155291.82</v>
      </c>
      <c r="F30">
        <v>8634</v>
      </c>
      <c r="G30">
        <v>122.02164572814</v>
      </c>
      <c r="H30">
        <v>1128041</v>
      </c>
    </row>
    <row r="31" spans="1:8" x14ac:dyDescent="0.35">
      <c r="A31" t="s">
        <v>10</v>
      </c>
      <c r="B31">
        <v>2016</v>
      </c>
      <c r="C31">
        <v>1639</v>
      </c>
      <c r="D31">
        <v>1720</v>
      </c>
      <c r="E31">
        <v>35072033.450000003</v>
      </c>
      <c r="F31">
        <v>6745</v>
      </c>
      <c r="G31">
        <v>119.90882598845999</v>
      </c>
      <c r="H31">
        <v>1064079.74</v>
      </c>
    </row>
    <row r="32" spans="1:8" x14ac:dyDescent="0.35">
      <c r="A32" t="s">
        <v>10</v>
      </c>
      <c r="B32">
        <v>2015</v>
      </c>
      <c r="C32">
        <v>1653</v>
      </c>
      <c r="D32">
        <v>1765</v>
      </c>
      <c r="E32">
        <v>31906696</v>
      </c>
      <c r="F32">
        <v>5905</v>
      </c>
      <c r="G32">
        <v>118.56183642569999</v>
      </c>
      <c r="H32">
        <v>1025877.1</v>
      </c>
    </row>
    <row r="33" spans="1:8" x14ac:dyDescent="0.35">
      <c r="A33" t="s">
        <v>10</v>
      </c>
      <c r="B33">
        <v>2014</v>
      </c>
      <c r="C33">
        <v>1663</v>
      </c>
      <c r="D33">
        <v>1745</v>
      </c>
      <c r="E33">
        <v>22910925.850000001</v>
      </c>
      <c r="F33">
        <v>4927</v>
      </c>
      <c r="G33">
        <v>115.88104960936001</v>
      </c>
      <c r="H33">
        <v>825679.84</v>
      </c>
    </row>
    <row r="34" spans="1:8" x14ac:dyDescent="0.35">
      <c r="A34" t="s">
        <v>10</v>
      </c>
      <c r="B34">
        <v>2013</v>
      </c>
      <c r="C34">
        <v>1665</v>
      </c>
      <c r="D34">
        <v>1764</v>
      </c>
      <c r="E34">
        <v>21859631</v>
      </c>
      <c r="F34">
        <v>3626</v>
      </c>
      <c r="G34">
        <v>113.56444480348</v>
      </c>
      <c r="H34">
        <v>1031675.36</v>
      </c>
    </row>
    <row r="35" spans="1:8" x14ac:dyDescent="0.35">
      <c r="A35" t="s">
        <v>11</v>
      </c>
      <c r="B35">
        <v>2023</v>
      </c>
      <c r="C35">
        <v>37555</v>
      </c>
      <c r="D35">
        <v>35982</v>
      </c>
      <c r="E35">
        <v>933904891</v>
      </c>
      <c r="F35">
        <v>161749</v>
      </c>
      <c r="G35">
        <v>163.35104849991001</v>
      </c>
      <c r="H35">
        <v>13684764.92</v>
      </c>
    </row>
    <row r="36" spans="1:8" x14ac:dyDescent="0.35">
      <c r="A36" t="s">
        <v>11</v>
      </c>
      <c r="B36">
        <v>2022</v>
      </c>
      <c r="C36">
        <v>37321</v>
      </c>
      <c r="D36">
        <v>35820</v>
      </c>
      <c r="E36">
        <v>958263631</v>
      </c>
      <c r="F36">
        <v>170238</v>
      </c>
      <c r="G36">
        <v>157.61409608672</v>
      </c>
      <c r="H36">
        <v>13591716.890000001</v>
      </c>
    </row>
    <row r="37" spans="1:8" x14ac:dyDescent="0.35">
      <c r="A37" t="s">
        <v>11</v>
      </c>
      <c r="B37">
        <v>2021</v>
      </c>
      <c r="C37">
        <v>37016</v>
      </c>
      <c r="D37">
        <v>35772</v>
      </c>
      <c r="E37">
        <v>951981890</v>
      </c>
      <c r="F37">
        <v>157503</v>
      </c>
      <c r="G37">
        <v>151.60148382608</v>
      </c>
      <c r="H37">
        <v>12851069.539999999</v>
      </c>
    </row>
    <row r="38" spans="1:8" x14ac:dyDescent="0.35">
      <c r="A38" t="s">
        <v>11</v>
      </c>
      <c r="B38">
        <v>2020</v>
      </c>
      <c r="C38">
        <v>36916</v>
      </c>
      <c r="D38">
        <v>35688</v>
      </c>
      <c r="E38">
        <v>950821500</v>
      </c>
      <c r="F38">
        <v>155794</v>
      </c>
      <c r="G38">
        <v>146.62487924154999</v>
      </c>
      <c r="H38">
        <v>12871964.73</v>
      </c>
    </row>
    <row r="39" spans="1:8" x14ac:dyDescent="0.35">
      <c r="A39" t="s">
        <v>11</v>
      </c>
      <c r="B39">
        <v>2019</v>
      </c>
      <c r="C39">
        <v>36743</v>
      </c>
      <c r="D39">
        <v>35323</v>
      </c>
      <c r="E39">
        <v>968790791</v>
      </c>
      <c r="F39">
        <v>151868</v>
      </c>
      <c r="G39">
        <v>138.86213252082999</v>
      </c>
      <c r="H39">
        <v>13313535.220000001</v>
      </c>
    </row>
    <row r="40" spans="1:8" x14ac:dyDescent="0.35">
      <c r="A40" t="s">
        <v>11</v>
      </c>
      <c r="B40">
        <v>2018</v>
      </c>
      <c r="C40">
        <v>36691</v>
      </c>
      <c r="D40">
        <v>36218</v>
      </c>
      <c r="E40">
        <v>985257711</v>
      </c>
      <c r="F40">
        <v>161525</v>
      </c>
      <c r="G40">
        <v>135.44966503841999</v>
      </c>
      <c r="H40">
        <v>13754073.609999999</v>
      </c>
    </row>
    <row r="41" spans="1:8" x14ac:dyDescent="0.35">
      <c r="A41" t="s">
        <v>11</v>
      </c>
      <c r="B41">
        <v>2017</v>
      </c>
      <c r="C41">
        <v>36585</v>
      </c>
      <c r="D41">
        <v>35906</v>
      </c>
      <c r="E41">
        <v>970536909</v>
      </c>
      <c r="F41">
        <v>154393</v>
      </c>
      <c r="G41">
        <v>132.11194364908999</v>
      </c>
      <c r="H41">
        <v>13327256.449999999</v>
      </c>
    </row>
    <row r="42" spans="1:8" x14ac:dyDescent="0.35">
      <c r="A42" t="s">
        <v>11</v>
      </c>
      <c r="B42">
        <v>2016</v>
      </c>
      <c r="C42">
        <v>36355</v>
      </c>
      <c r="D42">
        <v>35510</v>
      </c>
      <c r="E42">
        <v>1004806057.23</v>
      </c>
      <c r="F42">
        <v>164284</v>
      </c>
      <c r="G42">
        <v>129.82440916515</v>
      </c>
      <c r="H42">
        <v>13631005.369999999</v>
      </c>
    </row>
    <row r="43" spans="1:8" x14ac:dyDescent="0.35">
      <c r="A43" t="s">
        <v>11</v>
      </c>
      <c r="B43">
        <v>2015</v>
      </c>
      <c r="C43">
        <v>36208</v>
      </c>
      <c r="D43">
        <v>35208</v>
      </c>
      <c r="E43">
        <v>980546394.86000001</v>
      </c>
      <c r="F43">
        <v>149532</v>
      </c>
      <c r="G43">
        <v>128.36603341428</v>
      </c>
      <c r="H43">
        <v>13155344.66</v>
      </c>
    </row>
    <row r="44" spans="1:8" x14ac:dyDescent="0.35">
      <c r="A44" t="s">
        <v>11</v>
      </c>
      <c r="B44">
        <v>2014</v>
      </c>
      <c r="C44">
        <v>36115</v>
      </c>
      <c r="D44">
        <v>34984</v>
      </c>
      <c r="E44">
        <v>986872924.63999999</v>
      </c>
      <c r="F44">
        <v>169643</v>
      </c>
      <c r="G44">
        <v>125.46356512924</v>
      </c>
      <c r="H44">
        <v>11467313.48</v>
      </c>
    </row>
    <row r="45" spans="1:8" x14ac:dyDescent="0.35">
      <c r="A45" t="s">
        <v>11</v>
      </c>
      <c r="B45">
        <v>2013</v>
      </c>
      <c r="C45">
        <v>35982</v>
      </c>
      <c r="D45">
        <v>34736</v>
      </c>
      <c r="E45">
        <v>996516076</v>
      </c>
      <c r="F45">
        <v>176331</v>
      </c>
      <c r="G45">
        <v>122.95539404413999</v>
      </c>
      <c r="H45">
        <v>11982293.43</v>
      </c>
    </row>
    <row r="46" spans="1:8" x14ac:dyDescent="0.35">
      <c r="A46" t="s">
        <v>12</v>
      </c>
      <c r="B46">
        <v>2023</v>
      </c>
    </row>
    <row r="47" spans="1:8" x14ac:dyDescent="0.35">
      <c r="A47" t="s">
        <v>12</v>
      </c>
      <c r="B47">
        <v>2022</v>
      </c>
    </row>
    <row r="48" spans="1:8" x14ac:dyDescent="0.35">
      <c r="A48" t="s">
        <v>12</v>
      </c>
      <c r="B48">
        <v>2021</v>
      </c>
    </row>
    <row r="49" spans="1:8" x14ac:dyDescent="0.35">
      <c r="A49" t="s">
        <v>12</v>
      </c>
      <c r="B49">
        <v>2020</v>
      </c>
      <c r="D49">
        <v>9667</v>
      </c>
    </row>
    <row r="50" spans="1:8" x14ac:dyDescent="0.35">
      <c r="A50" t="s">
        <v>12</v>
      </c>
      <c r="B50">
        <v>2019</v>
      </c>
    </row>
    <row r="51" spans="1:8" x14ac:dyDescent="0.35">
      <c r="A51" t="s">
        <v>12</v>
      </c>
      <c r="B51">
        <v>2018</v>
      </c>
      <c r="C51">
        <v>0</v>
      </c>
      <c r="D51">
        <v>9456</v>
      </c>
      <c r="E51">
        <v>0</v>
      </c>
      <c r="F51">
        <v>0</v>
      </c>
    </row>
    <row r="52" spans="1:8" x14ac:dyDescent="0.35">
      <c r="A52" t="s">
        <v>12</v>
      </c>
      <c r="B52">
        <v>2017</v>
      </c>
      <c r="C52">
        <v>0</v>
      </c>
      <c r="D52">
        <v>9339</v>
      </c>
      <c r="E52">
        <v>0</v>
      </c>
      <c r="F52">
        <v>0</v>
      </c>
      <c r="G52">
        <v>123.91350934662999</v>
      </c>
    </row>
    <row r="53" spans="1:8" x14ac:dyDescent="0.35">
      <c r="A53" t="s">
        <v>12</v>
      </c>
      <c r="B53">
        <v>2016</v>
      </c>
      <c r="C53">
        <v>0</v>
      </c>
      <c r="D53">
        <v>9284</v>
      </c>
      <c r="E53">
        <v>0</v>
      </c>
      <c r="F53">
        <v>0</v>
      </c>
      <c r="G53">
        <v>121.76793175669</v>
      </c>
      <c r="H53">
        <v>0</v>
      </c>
    </row>
    <row r="54" spans="1:8" x14ac:dyDescent="0.35">
      <c r="A54" t="s">
        <v>12</v>
      </c>
      <c r="B54">
        <v>2015</v>
      </c>
      <c r="C54">
        <v>10058</v>
      </c>
      <c r="D54">
        <v>9149</v>
      </c>
      <c r="E54">
        <v>272949575</v>
      </c>
      <c r="F54">
        <v>57253</v>
      </c>
      <c r="G54">
        <v>120.40005802594</v>
      </c>
      <c r="H54">
        <v>3053613.39</v>
      </c>
    </row>
    <row r="55" spans="1:8" x14ac:dyDescent="0.35">
      <c r="A55" t="s">
        <v>12</v>
      </c>
      <c r="B55">
        <v>2014</v>
      </c>
      <c r="C55">
        <v>9971</v>
      </c>
      <c r="D55">
        <v>8878</v>
      </c>
      <c r="E55">
        <v>284259581</v>
      </c>
      <c r="F55">
        <v>56197</v>
      </c>
      <c r="G55">
        <v>117.67770741151</v>
      </c>
      <c r="H55">
        <v>3605385.82</v>
      </c>
    </row>
    <row r="56" spans="1:8" x14ac:dyDescent="0.35">
      <c r="A56" t="s">
        <v>12</v>
      </c>
      <c r="B56">
        <v>2013</v>
      </c>
      <c r="C56">
        <v>9858</v>
      </c>
      <c r="D56">
        <v>8741</v>
      </c>
      <c r="E56">
        <v>283348910</v>
      </c>
      <c r="F56">
        <v>60448</v>
      </c>
      <c r="G56">
        <v>115.32518520487</v>
      </c>
      <c r="H56">
        <v>3899113.05</v>
      </c>
    </row>
    <row r="57" spans="1:8" x14ac:dyDescent="0.35">
      <c r="A57" t="s">
        <v>13</v>
      </c>
      <c r="B57">
        <v>2023</v>
      </c>
    </row>
    <row r="58" spans="1:8" x14ac:dyDescent="0.35">
      <c r="A58" t="s">
        <v>13</v>
      </c>
      <c r="B58">
        <v>2022</v>
      </c>
    </row>
    <row r="59" spans="1:8" x14ac:dyDescent="0.35">
      <c r="A59" t="s">
        <v>13</v>
      </c>
      <c r="B59">
        <v>2021</v>
      </c>
      <c r="C59">
        <v>41066</v>
      </c>
      <c r="D59">
        <v>37967</v>
      </c>
      <c r="E59">
        <v>999644020.72000003</v>
      </c>
      <c r="F59">
        <v>195098</v>
      </c>
      <c r="G59">
        <v>142.19359252592</v>
      </c>
      <c r="H59">
        <v>10965030.16</v>
      </c>
    </row>
    <row r="60" spans="1:8" x14ac:dyDescent="0.35">
      <c r="A60" t="s">
        <v>13</v>
      </c>
      <c r="B60">
        <v>2020</v>
      </c>
      <c r="C60">
        <v>40663</v>
      </c>
      <c r="D60">
        <v>37654</v>
      </c>
      <c r="E60">
        <v>973548097.76999998</v>
      </c>
      <c r="F60">
        <v>196605</v>
      </c>
      <c r="G60">
        <v>137.52581971396</v>
      </c>
      <c r="H60">
        <v>11056985.73</v>
      </c>
    </row>
    <row r="61" spans="1:8" x14ac:dyDescent="0.35">
      <c r="A61" t="s">
        <v>13</v>
      </c>
      <c r="B61">
        <v>2019</v>
      </c>
      <c r="C61">
        <v>40125</v>
      </c>
      <c r="D61">
        <v>37223</v>
      </c>
      <c r="E61">
        <v>985202186.73000002</v>
      </c>
      <c r="F61">
        <v>183514</v>
      </c>
      <c r="G61">
        <v>130.24480361682001</v>
      </c>
      <c r="H61">
        <v>10071915.24</v>
      </c>
    </row>
    <row r="62" spans="1:8" x14ac:dyDescent="0.35">
      <c r="A62" t="s">
        <v>13</v>
      </c>
      <c r="B62">
        <v>2018</v>
      </c>
      <c r="C62">
        <v>39905</v>
      </c>
      <c r="D62">
        <v>37473</v>
      </c>
      <c r="E62">
        <v>973189790.19000006</v>
      </c>
      <c r="F62">
        <v>186912</v>
      </c>
      <c r="G62">
        <v>127.04410268398</v>
      </c>
      <c r="H62">
        <v>9964564.8800000008</v>
      </c>
    </row>
    <row r="63" spans="1:8" x14ac:dyDescent="0.35">
      <c r="A63" t="s">
        <v>13</v>
      </c>
      <c r="B63">
        <v>2017</v>
      </c>
      <c r="C63">
        <v>39623</v>
      </c>
      <c r="D63">
        <v>37108</v>
      </c>
      <c r="E63">
        <v>933023699.69000006</v>
      </c>
      <c r="F63">
        <v>172881</v>
      </c>
      <c r="G63">
        <v>123.91350934662999</v>
      </c>
      <c r="H63">
        <v>9372903.3100000005</v>
      </c>
    </row>
    <row r="64" spans="1:8" x14ac:dyDescent="0.35">
      <c r="A64" t="s">
        <v>13</v>
      </c>
      <c r="B64">
        <v>2016</v>
      </c>
      <c r="C64">
        <v>39406</v>
      </c>
      <c r="D64">
        <v>36569</v>
      </c>
      <c r="E64">
        <v>965494908</v>
      </c>
      <c r="F64">
        <v>187331</v>
      </c>
      <c r="G64">
        <v>121.76793175669</v>
      </c>
      <c r="H64">
        <v>9685238.2899999991</v>
      </c>
    </row>
    <row r="65" spans="1:8" x14ac:dyDescent="0.35">
      <c r="A65" t="s">
        <v>13</v>
      </c>
      <c r="B65">
        <v>2015</v>
      </c>
      <c r="C65">
        <v>39128</v>
      </c>
      <c r="D65">
        <v>35986</v>
      </c>
      <c r="E65">
        <v>964115144.01999998</v>
      </c>
      <c r="F65">
        <v>175113</v>
      </c>
      <c r="G65">
        <v>120.40005802594</v>
      </c>
      <c r="H65">
        <v>8834325.5600000005</v>
      </c>
    </row>
    <row r="66" spans="1:8" x14ac:dyDescent="0.35">
      <c r="A66" t="s">
        <v>13</v>
      </c>
      <c r="B66">
        <v>2014</v>
      </c>
      <c r="C66">
        <v>38790</v>
      </c>
      <c r="D66">
        <v>35483</v>
      </c>
      <c r="E66">
        <v>880268039.00999999</v>
      </c>
      <c r="F66">
        <v>169310</v>
      </c>
      <c r="G66">
        <v>117.67770741151</v>
      </c>
      <c r="H66">
        <v>8559998.7300000004</v>
      </c>
    </row>
    <row r="67" spans="1:8" x14ac:dyDescent="0.35">
      <c r="A67" t="s">
        <v>13</v>
      </c>
      <c r="B67">
        <v>2013</v>
      </c>
      <c r="C67">
        <v>38546</v>
      </c>
      <c r="D67">
        <v>34804</v>
      </c>
      <c r="E67">
        <v>916961396</v>
      </c>
      <c r="F67">
        <v>197591</v>
      </c>
      <c r="G67">
        <v>115.32518520487</v>
      </c>
      <c r="H67">
        <v>8727539.9399999995</v>
      </c>
    </row>
    <row r="68" spans="1:8" x14ac:dyDescent="0.35">
      <c r="A68" t="s">
        <v>14</v>
      </c>
      <c r="B68">
        <v>2023</v>
      </c>
      <c r="C68">
        <v>69171</v>
      </c>
      <c r="D68">
        <v>66704</v>
      </c>
      <c r="E68">
        <v>1475693036</v>
      </c>
      <c r="F68">
        <v>337024</v>
      </c>
      <c r="G68">
        <v>172.13652489185</v>
      </c>
      <c r="H68">
        <v>23087139.3026</v>
      </c>
    </row>
    <row r="69" spans="1:8" x14ac:dyDescent="0.35">
      <c r="A69" t="s">
        <v>14</v>
      </c>
      <c r="B69">
        <v>2022</v>
      </c>
      <c r="C69">
        <v>68879</v>
      </c>
      <c r="D69">
        <v>65377</v>
      </c>
      <c r="E69">
        <v>1523001350</v>
      </c>
      <c r="F69">
        <v>318420</v>
      </c>
      <c r="G69">
        <v>166.09102312773001</v>
      </c>
      <c r="H69">
        <v>21411269.32</v>
      </c>
    </row>
    <row r="70" spans="1:8" x14ac:dyDescent="0.35">
      <c r="A70" t="s">
        <v>14</v>
      </c>
      <c r="B70">
        <v>2021</v>
      </c>
      <c r="C70">
        <v>68742</v>
      </c>
      <c r="D70">
        <v>64329</v>
      </c>
      <c r="E70">
        <v>1505164498</v>
      </c>
      <c r="F70">
        <v>344659</v>
      </c>
      <c r="G70">
        <v>159.75503575837001</v>
      </c>
      <c r="H70">
        <v>20873792.109999999</v>
      </c>
    </row>
    <row r="71" spans="1:8" x14ac:dyDescent="0.35">
      <c r="A71" t="s">
        <v>14</v>
      </c>
      <c r="B71">
        <v>2020</v>
      </c>
      <c r="C71">
        <v>68568</v>
      </c>
      <c r="D71">
        <v>64329</v>
      </c>
      <c r="E71">
        <v>1496242151</v>
      </c>
      <c r="F71">
        <v>350364</v>
      </c>
      <c r="G71">
        <v>154.51077545634001</v>
      </c>
      <c r="H71">
        <v>19760560.030000001</v>
      </c>
    </row>
    <row r="72" spans="1:8" x14ac:dyDescent="0.35">
      <c r="A72" t="s">
        <v>14</v>
      </c>
      <c r="B72">
        <v>2019</v>
      </c>
      <c r="C72">
        <v>68205</v>
      </c>
      <c r="D72">
        <v>63532</v>
      </c>
      <c r="E72">
        <v>1521791950</v>
      </c>
      <c r="F72">
        <v>323414</v>
      </c>
      <c r="G72">
        <v>146.33052649932</v>
      </c>
      <c r="H72">
        <v>19043935.530000001</v>
      </c>
    </row>
    <row r="73" spans="1:8" x14ac:dyDescent="0.35">
      <c r="A73" t="s">
        <v>14</v>
      </c>
      <c r="B73">
        <v>2018</v>
      </c>
      <c r="C73">
        <v>67940</v>
      </c>
      <c r="D73">
        <v>62737</v>
      </c>
      <c r="E73">
        <v>1587097140</v>
      </c>
      <c r="F73">
        <v>351438</v>
      </c>
      <c r="G73">
        <v>142.73452696871999</v>
      </c>
      <c r="H73">
        <v>18025935.079999998</v>
      </c>
    </row>
    <row r="74" spans="1:8" x14ac:dyDescent="0.35">
      <c r="A74" t="s">
        <v>14</v>
      </c>
      <c r="B74">
        <v>2017</v>
      </c>
      <c r="C74">
        <v>67122</v>
      </c>
      <c r="D74">
        <v>61776</v>
      </c>
      <c r="E74">
        <v>1544296648</v>
      </c>
      <c r="F74">
        <v>321211</v>
      </c>
      <c r="G74">
        <v>139.2172935852</v>
      </c>
      <c r="H74">
        <v>17672918.210000001</v>
      </c>
    </row>
    <row r="75" spans="1:8" x14ac:dyDescent="0.35">
      <c r="A75" t="s">
        <v>14</v>
      </c>
      <c r="B75">
        <v>2016</v>
      </c>
      <c r="C75">
        <v>66824</v>
      </c>
      <c r="D75">
        <v>60749</v>
      </c>
      <c r="E75">
        <v>1625113745</v>
      </c>
      <c r="F75">
        <v>360232</v>
      </c>
      <c r="G75">
        <v>136.80672909693001</v>
      </c>
      <c r="H75">
        <v>17539019.809999999</v>
      </c>
    </row>
    <row r="76" spans="1:8" x14ac:dyDescent="0.35">
      <c r="A76" t="s">
        <v>14</v>
      </c>
      <c r="B76">
        <v>2015</v>
      </c>
      <c r="C76">
        <v>66656</v>
      </c>
      <c r="D76">
        <v>59537</v>
      </c>
      <c r="E76">
        <v>1599505326</v>
      </c>
      <c r="F76">
        <v>340352</v>
      </c>
      <c r="G76">
        <v>135.26991781812001</v>
      </c>
      <c r="H76">
        <v>17198232.16</v>
      </c>
    </row>
    <row r="77" spans="1:8" x14ac:dyDescent="0.35">
      <c r="A77" t="s">
        <v>14</v>
      </c>
      <c r="B77">
        <v>2014</v>
      </c>
      <c r="C77">
        <v>66366</v>
      </c>
      <c r="D77">
        <v>58256</v>
      </c>
      <c r="E77">
        <v>1598723934</v>
      </c>
      <c r="F77">
        <v>325553</v>
      </c>
      <c r="G77">
        <v>132.21134666853001</v>
      </c>
      <c r="H77">
        <v>16711820.93</v>
      </c>
    </row>
    <row r="78" spans="1:8" x14ac:dyDescent="0.35">
      <c r="A78" t="s">
        <v>14</v>
      </c>
      <c r="B78">
        <v>2013</v>
      </c>
      <c r="C78">
        <v>66704</v>
      </c>
      <c r="D78">
        <v>56873</v>
      </c>
      <c r="E78">
        <v>1610894692</v>
      </c>
      <c r="F78">
        <v>376298</v>
      </c>
      <c r="G78">
        <v>129.56827912541999</v>
      </c>
      <c r="H78">
        <v>16773836.970000001</v>
      </c>
    </row>
    <row r="79" spans="1:8" x14ac:dyDescent="0.35">
      <c r="A79" t="s">
        <v>15</v>
      </c>
      <c r="B79">
        <v>2023</v>
      </c>
    </row>
    <row r="80" spans="1:8" x14ac:dyDescent="0.35">
      <c r="A80" t="s">
        <v>15</v>
      </c>
      <c r="B80">
        <v>2022</v>
      </c>
    </row>
    <row r="81" spans="1:8" x14ac:dyDescent="0.35">
      <c r="A81" t="s">
        <v>15</v>
      </c>
      <c r="B81">
        <v>2021</v>
      </c>
    </row>
    <row r="82" spans="1:8" x14ac:dyDescent="0.35">
      <c r="A82" t="s">
        <v>15</v>
      </c>
      <c r="B82">
        <v>2020</v>
      </c>
    </row>
    <row r="83" spans="1:8" x14ac:dyDescent="0.35">
      <c r="A83" t="s">
        <v>15</v>
      </c>
      <c r="B83">
        <v>2019</v>
      </c>
    </row>
    <row r="84" spans="1:8" x14ac:dyDescent="0.35">
      <c r="A84" t="s">
        <v>15</v>
      </c>
      <c r="B84">
        <v>2018</v>
      </c>
    </row>
    <row r="85" spans="1:8" x14ac:dyDescent="0.35">
      <c r="A85" t="s">
        <v>15</v>
      </c>
      <c r="B85">
        <v>2017</v>
      </c>
    </row>
    <row r="86" spans="1:8" x14ac:dyDescent="0.35">
      <c r="A86" t="s">
        <v>15</v>
      </c>
      <c r="B86">
        <v>2016</v>
      </c>
      <c r="C86">
        <v>64125</v>
      </c>
      <c r="D86">
        <v>57903</v>
      </c>
      <c r="E86">
        <v>1698796915</v>
      </c>
      <c r="F86">
        <v>334471</v>
      </c>
      <c r="G86">
        <v>132.89794217212</v>
      </c>
      <c r="H86">
        <v>16658607.539999999</v>
      </c>
    </row>
    <row r="87" spans="1:8" x14ac:dyDescent="0.35">
      <c r="A87" t="s">
        <v>15</v>
      </c>
      <c r="B87">
        <v>2015</v>
      </c>
      <c r="C87">
        <v>53108</v>
      </c>
      <c r="D87">
        <v>47346</v>
      </c>
      <c r="E87">
        <v>1470032349</v>
      </c>
      <c r="F87">
        <v>281526</v>
      </c>
      <c r="G87">
        <v>131.40504004800999</v>
      </c>
      <c r="H87">
        <v>14084887.9</v>
      </c>
    </row>
    <row r="88" spans="1:8" x14ac:dyDescent="0.35">
      <c r="A88" t="s">
        <v>15</v>
      </c>
      <c r="B88">
        <v>2014</v>
      </c>
      <c r="C88">
        <v>52686</v>
      </c>
      <c r="D88">
        <v>46459</v>
      </c>
      <c r="E88">
        <v>1443403487</v>
      </c>
      <c r="F88">
        <v>280687</v>
      </c>
      <c r="G88">
        <v>128.43385716504</v>
      </c>
      <c r="H88">
        <v>14116771.800000001</v>
      </c>
    </row>
    <row r="89" spans="1:8" x14ac:dyDescent="0.35">
      <c r="A89" t="s">
        <v>15</v>
      </c>
      <c r="B89">
        <v>2013</v>
      </c>
      <c r="C89">
        <v>52214</v>
      </c>
      <c r="D89">
        <v>45765</v>
      </c>
      <c r="E89">
        <v>1451286994</v>
      </c>
      <c r="F89">
        <v>292235</v>
      </c>
      <c r="G89">
        <v>125.86630628637</v>
      </c>
      <c r="H89">
        <v>14096633.5</v>
      </c>
    </row>
    <row r="90" spans="1:8" x14ac:dyDescent="0.35">
      <c r="A90" t="s">
        <v>16</v>
      </c>
      <c r="B90">
        <v>2023</v>
      </c>
      <c r="C90">
        <v>30706</v>
      </c>
      <c r="D90">
        <v>28584</v>
      </c>
      <c r="E90">
        <v>473671196.62</v>
      </c>
      <c r="F90">
        <v>100483</v>
      </c>
      <c r="G90">
        <v>151.10014583784999</v>
      </c>
      <c r="H90">
        <v>10655338.24</v>
      </c>
    </row>
    <row r="91" spans="1:8" x14ac:dyDescent="0.35">
      <c r="A91" t="s">
        <v>16</v>
      </c>
      <c r="B91">
        <v>2022</v>
      </c>
      <c r="C91">
        <v>30434</v>
      </c>
      <c r="D91">
        <v>28429.036100828002</v>
      </c>
      <c r="E91">
        <v>479765521.31999999</v>
      </c>
      <c r="F91">
        <v>98750</v>
      </c>
      <c r="G91">
        <v>145.79344989521999</v>
      </c>
      <c r="H91">
        <v>9680637.3599999994</v>
      </c>
    </row>
    <row r="92" spans="1:8" x14ac:dyDescent="0.35">
      <c r="A92" t="s">
        <v>16</v>
      </c>
      <c r="B92">
        <v>2021</v>
      </c>
      <c r="C92">
        <v>30042</v>
      </c>
      <c r="D92">
        <v>28397</v>
      </c>
      <c r="E92">
        <v>465635841</v>
      </c>
      <c r="F92">
        <v>101104</v>
      </c>
      <c r="G92">
        <v>140.23176787486</v>
      </c>
      <c r="H92">
        <v>9849847.8699999992</v>
      </c>
    </row>
    <row r="93" spans="1:8" x14ac:dyDescent="0.35">
      <c r="A93" t="s">
        <v>16</v>
      </c>
      <c r="B93">
        <v>2020</v>
      </c>
      <c r="C93">
        <v>29719</v>
      </c>
      <c r="D93">
        <v>28365</v>
      </c>
      <c r="E93">
        <v>458372068.29000002</v>
      </c>
      <c r="F93">
        <v>101774</v>
      </c>
      <c r="G93">
        <v>135.62839565652999</v>
      </c>
      <c r="H93">
        <v>9416458.6899999995</v>
      </c>
    </row>
    <row r="94" spans="1:8" x14ac:dyDescent="0.35">
      <c r="A94" t="s">
        <v>16</v>
      </c>
      <c r="B94">
        <v>2019</v>
      </c>
      <c r="C94">
        <v>29456</v>
      </c>
      <c r="D94">
        <v>28291</v>
      </c>
      <c r="E94">
        <v>465069748</v>
      </c>
      <c r="F94">
        <v>92987</v>
      </c>
      <c r="G94">
        <v>128.44783469672001</v>
      </c>
      <c r="H94">
        <v>10005215.689999999</v>
      </c>
    </row>
    <row r="95" spans="1:8" x14ac:dyDescent="0.35">
      <c r="A95" t="s">
        <v>16</v>
      </c>
      <c r="B95">
        <v>2018</v>
      </c>
      <c r="C95">
        <v>29246</v>
      </c>
      <c r="D95">
        <v>28388</v>
      </c>
      <c r="E95">
        <v>473473781.30668002</v>
      </c>
      <c r="F95">
        <v>98015</v>
      </c>
      <c r="G95">
        <v>125.29129337669001</v>
      </c>
      <c r="H95">
        <v>10228807.91</v>
      </c>
    </row>
    <row r="96" spans="1:8" x14ac:dyDescent="0.35">
      <c r="A96" t="s">
        <v>16</v>
      </c>
      <c r="B96">
        <v>2017</v>
      </c>
      <c r="C96">
        <v>29057</v>
      </c>
      <c r="D96">
        <v>28205</v>
      </c>
      <c r="E96">
        <v>449467120.69999999</v>
      </c>
      <c r="F96">
        <v>88875</v>
      </c>
      <c r="G96">
        <v>122.20389238769</v>
      </c>
      <c r="H96">
        <v>8980024.9199999999</v>
      </c>
    </row>
    <row r="97" spans="1:8" x14ac:dyDescent="0.35">
      <c r="A97" t="s">
        <v>16</v>
      </c>
      <c r="B97">
        <v>2016</v>
      </c>
      <c r="C97">
        <v>28808</v>
      </c>
      <c r="D97">
        <v>28024</v>
      </c>
      <c r="E97">
        <v>462722974.39999998</v>
      </c>
      <c r="F97">
        <v>101753</v>
      </c>
      <c r="G97">
        <v>120.08791702476999</v>
      </c>
      <c r="H97">
        <v>9308936.4199999999</v>
      </c>
    </row>
    <row r="98" spans="1:8" x14ac:dyDescent="0.35">
      <c r="A98" t="s">
        <v>16</v>
      </c>
      <c r="B98">
        <v>2015</v>
      </c>
      <c r="C98">
        <v>28713</v>
      </c>
      <c r="D98">
        <v>27902</v>
      </c>
      <c r="E98">
        <v>468074081.25999999</v>
      </c>
      <c r="F98">
        <v>94320</v>
      </c>
      <c r="G98">
        <v>118.73891565216999</v>
      </c>
      <c r="H98">
        <v>9169775.3900000006</v>
      </c>
    </row>
    <row r="99" spans="1:8" x14ac:dyDescent="0.35">
      <c r="A99" t="s">
        <v>16</v>
      </c>
      <c r="B99">
        <v>2014</v>
      </c>
      <c r="C99">
        <v>28627</v>
      </c>
      <c r="D99">
        <v>28768</v>
      </c>
      <c r="E99">
        <v>504154189.25</v>
      </c>
      <c r="F99">
        <v>98856</v>
      </c>
      <c r="G99">
        <v>116.05412491964999</v>
      </c>
      <c r="H99">
        <v>9120470.6199999992</v>
      </c>
    </row>
    <row r="100" spans="1:8" x14ac:dyDescent="0.35">
      <c r="A100" t="s">
        <v>16</v>
      </c>
      <c r="B100">
        <v>2013</v>
      </c>
      <c r="C100">
        <v>28584</v>
      </c>
      <c r="D100">
        <v>27653</v>
      </c>
      <c r="E100">
        <v>498551567</v>
      </c>
      <c r="F100">
        <v>107389</v>
      </c>
      <c r="G100">
        <v>113.7340601253</v>
      </c>
      <c r="H100">
        <v>8474686.0299999993</v>
      </c>
    </row>
    <row r="101" spans="1:8" x14ac:dyDescent="0.35">
      <c r="A101" t="s">
        <v>17</v>
      </c>
      <c r="B101">
        <v>2023</v>
      </c>
      <c r="C101">
        <v>7500</v>
      </c>
      <c r="D101">
        <v>6710</v>
      </c>
      <c r="E101">
        <v>143399152.44</v>
      </c>
      <c r="F101">
        <v>28010</v>
      </c>
      <c r="G101">
        <v>160.91687542362999</v>
      </c>
      <c r="H101">
        <v>2804726.48</v>
      </c>
    </row>
    <row r="102" spans="1:8" x14ac:dyDescent="0.35">
      <c r="A102" t="s">
        <v>17</v>
      </c>
      <c r="B102">
        <v>2022</v>
      </c>
      <c r="C102">
        <v>7459</v>
      </c>
      <c r="D102">
        <v>6647</v>
      </c>
      <c r="E102">
        <v>145762372.83000001</v>
      </c>
      <c r="F102">
        <v>28168</v>
      </c>
      <c r="G102">
        <v>155.26541211646</v>
      </c>
      <c r="H102">
        <v>2737920.16</v>
      </c>
    </row>
    <row r="103" spans="1:8" x14ac:dyDescent="0.35">
      <c r="A103" t="s">
        <v>17</v>
      </c>
      <c r="B103">
        <v>2021</v>
      </c>
      <c r="C103">
        <v>7385</v>
      </c>
      <c r="D103">
        <v>6496</v>
      </c>
      <c r="E103">
        <v>145092184.30000001</v>
      </c>
      <c r="F103">
        <v>28408</v>
      </c>
      <c r="G103">
        <v>149.34239670272001</v>
      </c>
      <c r="H103">
        <v>2469580</v>
      </c>
    </row>
    <row r="104" spans="1:8" x14ac:dyDescent="0.35">
      <c r="A104" t="s">
        <v>17</v>
      </c>
      <c r="B104">
        <v>2020</v>
      </c>
      <c r="C104">
        <v>7283</v>
      </c>
      <c r="D104">
        <v>6463</v>
      </c>
      <c r="E104">
        <v>140475096.71000001</v>
      </c>
      <c r="F104">
        <v>28899</v>
      </c>
      <c r="G104">
        <v>144.43995091300999</v>
      </c>
      <c r="H104">
        <v>2465654.2799999998</v>
      </c>
    </row>
    <row r="105" spans="1:8" x14ac:dyDescent="0.35">
      <c r="A105" t="s">
        <v>17</v>
      </c>
      <c r="B105">
        <v>2019</v>
      </c>
      <c r="C105">
        <v>7156</v>
      </c>
      <c r="D105">
        <v>6380</v>
      </c>
      <c r="E105">
        <v>139072664.71000001</v>
      </c>
      <c r="F105">
        <v>24218</v>
      </c>
      <c r="G105">
        <v>136.79288064028</v>
      </c>
      <c r="H105">
        <v>2602316.9700000002</v>
      </c>
    </row>
    <row r="106" spans="1:8" x14ac:dyDescent="0.35">
      <c r="A106" t="s">
        <v>17</v>
      </c>
      <c r="B106">
        <v>2018</v>
      </c>
      <c r="C106">
        <v>7022</v>
      </c>
      <c r="D106">
        <v>6309</v>
      </c>
      <c r="E106">
        <v>142194816.25999999</v>
      </c>
      <c r="F106">
        <v>26524</v>
      </c>
      <c r="G106">
        <v>133.43126398831001</v>
      </c>
      <c r="H106">
        <v>2464520.41</v>
      </c>
    </row>
    <row r="107" spans="1:8" x14ac:dyDescent="0.35">
      <c r="A107" t="s">
        <v>17</v>
      </c>
      <c r="B107">
        <v>2017</v>
      </c>
      <c r="C107">
        <v>6916</v>
      </c>
      <c r="D107">
        <v>6239</v>
      </c>
      <c r="E107">
        <v>136491826.69999999</v>
      </c>
      <c r="F107">
        <v>24770</v>
      </c>
      <c r="G107">
        <v>130.14327960169999</v>
      </c>
      <c r="H107">
        <v>2366911.4500000002</v>
      </c>
    </row>
    <row r="108" spans="1:8" x14ac:dyDescent="0.35">
      <c r="A108" t="s">
        <v>17</v>
      </c>
      <c r="B108">
        <v>2016</v>
      </c>
      <c r="C108">
        <v>6798</v>
      </c>
      <c r="D108">
        <v>6158</v>
      </c>
      <c r="E108">
        <v>140043253.31999999</v>
      </c>
      <c r="F108">
        <v>27793</v>
      </c>
      <c r="G108">
        <v>127.88983277684</v>
      </c>
      <c r="H108">
        <v>2176402.84</v>
      </c>
    </row>
    <row r="109" spans="1:8" x14ac:dyDescent="0.35">
      <c r="A109" t="s">
        <v>17</v>
      </c>
      <c r="B109">
        <v>2015</v>
      </c>
      <c r="C109">
        <v>6757</v>
      </c>
      <c r="D109">
        <v>6086</v>
      </c>
      <c r="E109">
        <v>139446467.25</v>
      </c>
      <c r="F109">
        <v>25540.82</v>
      </c>
      <c r="G109">
        <v>126.45318898924999</v>
      </c>
      <c r="H109">
        <v>2106951.86</v>
      </c>
    </row>
    <row r="110" spans="1:8" x14ac:dyDescent="0.35">
      <c r="A110" t="s">
        <v>17</v>
      </c>
      <c r="B110">
        <v>2014</v>
      </c>
      <c r="C110">
        <v>6729</v>
      </c>
      <c r="D110">
        <v>6002</v>
      </c>
      <c r="E110">
        <v>143594549.36000001</v>
      </c>
      <c r="F110">
        <v>26850</v>
      </c>
      <c r="G110">
        <v>123.59397178963999</v>
      </c>
      <c r="H110">
        <v>2042974.09</v>
      </c>
    </row>
    <row r="111" spans="1:8" x14ac:dyDescent="0.35">
      <c r="A111" t="s">
        <v>17</v>
      </c>
      <c r="B111">
        <v>2013</v>
      </c>
      <c r="C111">
        <v>6710</v>
      </c>
      <c r="D111">
        <v>5833</v>
      </c>
      <c r="E111">
        <v>149536851</v>
      </c>
      <c r="F111">
        <v>28656</v>
      </c>
      <c r="G111">
        <v>121.12317617645</v>
      </c>
      <c r="H111">
        <v>2048510.9</v>
      </c>
    </row>
    <row r="112" spans="1:8" x14ac:dyDescent="0.35">
      <c r="A112" t="s">
        <v>18</v>
      </c>
      <c r="B112">
        <v>2023</v>
      </c>
      <c r="C112">
        <v>1225</v>
      </c>
      <c r="D112">
        <v>1247</v>
      </c>
      <c r="E112">
        <v>22171237</v>
      </c>
      <c r="F112">
        <v>5772</v>
      </c>
      <c r="G112">
        <v>152.85456962718999</v>
      </c>
      <c r="H112">
        <v>936003.68</v>
      </c>
    </row>
    <row r="113" spans="1:8" x14ac:dyDescent="0.35">
      <c r="A113" t="s">
        <v>18</v>
      </c>
      <c r="B113">
        <v>2022</v>
      </c>
      <c r="C113">
        <v>1224</v>
      </c>
      <c r="D113">
        <v>1275</v>
      </c>
      <c r="E113">
        <v>23149670</v>
      </c>
      <c r="F113">
        <v>5772</v>
      </c>
      <c r="G113">
        <v>147.48625763812001</v>
      </c>
      <c r="H113">
        <v>806989.06</v>
      </c>
    </row>
    <row r="114" spans="1:8" x14ac:dyDescent="0.35">
      <c r="A114" t="s">
        <v>18</v>
      </c>
      <c r="B114">
        <v>2021</v>
      </c>
      <c r="C114">
        <v>1224</v>
      </c>
      <c r="D114">
        <v>1293</v>
      </c>
      <c r="E114">
        <v>22496559</v>
      </c>
      <c r="F114">
        <v>5772</v>
      </c>
      <c r="G114">
        <v>141.85999892797</v>
      </c>
      <c r="H114">
        <v>727952.92</v>
      </c>
    </row>
    <row r="115" spans="1:8" x14ac:dyDescent="0.35">
      <c r="A115" t="s">
        <v>18</v>
      </c>
      <c r="B115">
        <v>2020</v>
      </c>
      <c r="C115">
        <v>1223</v>
      </c>
      <c r="D115">
        <v>1306</v>
      </c>
      <c r="E115">
        <v>23165995</v>
      </c>
      <c r="F115">
        <v>6046</v>
      </c>
      <c r="G115">
        <v>137.20317695493</v>
      </c>
      <c r="H115">
        <v>824638.85</v>
      </c>
    </row>
    <row r="116" spans="1:8" x14ac:dyDescent="0.35">
      <c r="A116" t="s">
        <v>18</v>
      </c>
      <c r="B116">
        <v>2019</v>
      </c>
      <c r="C116">
        <v>1222</v>
      </c>
      <c r="D116">
        <v>1320</v>
      </c>
      <c r="E116">
        <v>25025731</v>
      </c>
      <c r="F116">
        <v>7121</v>
      </c>
      <c r="G116">
        <v>129.93924250200001</v>
      </c>
      <c r="H116">
        <v>819047.94</v>
      </c>
    </row>
    <row r="117" spans="1:8" x14ac:dyDescent="0.35">
      <c r="A117" t="s">
        <v>18</v>
      </c>
      <c r="B117">
        <v>2018</v>
      </c>
      <c r="C117">
        <v>1208</v>
      </c>
      <c r="D117">
        <v>1335</v>
      </c>
      <c r="E117">
        <v>24228193</v>
      </c>
      <c r="F117">
        <v>6354</v>
      </c>
      <c r="G117">
        <v>126.74605058079</v>
      </c>
      <c r="H117">
        <v>744871.7</v>
      </c>
    </row>
    <row r="118" spans="1:8" x14ac:dyDescent="0.35">
      <c r="A118" t="s">
        <v>18</v>
      </c>
      <c r="B118">
        <v>2017</v>
      </c>
      <c r="C118">
        <v>1237</v>
      </c>
      <c r="D118">
        <v>1338</v>
      </c>
      <c r="E118">
        <v>24275428</v>
      </c>
      <c r="F118">
        <v>6489</v>
      </c>
      <c r="G118">
        <v>123.62280177899</v>
      </c>
      <c r="H118">
        <v>714794.32</v>
      </c>
    </row>
    <row r="119" spans="1:8" x14ac:dyDescent="0.35">
      <c r="A119" t="s">
        <v>18</v>
      </c>
      <c r="B119">
        <v>2016</v>
      </c>
      <c r="C119">
        <v>1247</v>
      </c>
      <c r="D119">
        <v>1316</v>
      </c>
      <c r="E119">
        <v>24277695</v>
      </c>
      <c r="F119">
        <v>6023</v>
      </c>
      <c r="G119">
        <v>121.48225782618999</v>
      </c>
      <c r="H119">
        <v>735273.37</v>
      </c>
    </row>
    <row r="120" spans="1:8" x14ac:dyDescent="0.35">
      <c r="A120" t="s">
        <v>18</v>
      </c>
      <c r="B120">
        <v>2015</v>
      </c>
      <c r="C120">
        <v>1229</v>
      </c>
      <c r="D120">
        <v>1353</v>
      </c>
      <c r="E120">
        <v>25502478</v>
      </c>
      <c r="F120">
        <v>7029</v>
      </c>
      <c r="G120">
        <v>120.11759319868</v>
      </c>
      <c r="H120">
        <v>709664.39</v>
      </c>
    </row>
    <row r="121" spans="1:8" x14ac:dyDescent="0.35">
      <c r="A121" t="s">
        <v>18</v>
      </c>
      <c r="B121">
        <v>2014</v>
      </c>
      <c r="C121">
        <v>1235</v>
      </c>
      <c r="D121">
        <v>1348</v>
      </c>
      <c r="E121">
        <v>27634617</v>
      </c>
      <c r="F121">
        <v>6991</v>
      </c>
      <c r="G121">
        <v>117.40162936103</v>
      </c>
      <c r="H121">
        <v>712902.1</v>
      </c>
    </row>
    <row r="122" spans="1:8" x14ac:dyDescent="0.35">
      <c r="A122" t="s">
        <v>18</v>
      </c>
      <c r="B122">
        <v>2013</v>
      </c>
      <c r="C122">
        <v>1247</v>
      </c>
      <c r="D122">
        <v>1346</v>
      </c>
      <c r="E122">
        <v>26869075</v>
      </c>
      <c r="F122">
        <v>7119</v>
      </c>
      <c r="G122">
        <v>115.05462629442</v>
      </c>
      <c r="H122">
        <v>629801.87</v>
      </c>
    </row>
    <row r="123" spans="1:8" x14ac:dyDescent="0.35">
      <c r="A123" t="s">
        <v>19</v>
      </c>
      <c r="B123">
        <v>2023</v>
      </c>
      <c r="C123">
        <v>18999</v>
      </c>
      <c r="D123">
        <v>16260</v>
      </c>
      <c r="E123">
        <v>307114331.24000001</v>
      </c>
      <c r="F123">
        <v>59417</v>
      </c>
      <c r="G123">
        <v>145.76887817906001</v>
      </c>
      <c r="H123">
        <v>6068315.9500000002</v>
      </c>
    </row>
    <row r="124" spans="1:8" x14ac:dyDescent="0.35">
      <c r="A124" t="s">
        <v>19</v>
      </c>
      <c r="B124">
        <v>2022</v>
      </c>
      <c r="C124">
        <v>18701</v>
      </c>
      <c r="D124">
        <v>15716</v>
      </c>
      <c r="E124">
        <v>312403334.14999998</v>
      </c>
      <c r="F124">
        <v>56623</v>
      </c>
      <c r="G124">
        <v>140.64941843199</v>
      </c>
      <c r="H124">
        <v>6164718.2300000004</v>
      </c>
    </row>
    <row r="125" spans="1:8" x14ac:dyDescent="0.35">
      <c r="A125" t="s">
        <v>19</v>
      </c>
      <c r="B125">
        <v>2021</v>
      </c>
      <c r="C125">
        <v>18485</v>
      </c>
      <c r="D125">
        <v>15723</v>
      </c>
      <c r="E125">
        <v>303108215.69999999</v>
      </c>
      <c r="F125">
        <v>56207</v>
      </c>
      <c r="G125">
        <v>135.28396928301001</v>
      </c>
      <c r="H125">
        <v>5811190.5199999996</v>
      </c>
    </row>
    <row r="126" spans="1:8" x14ac:dyDescent="0.35">
      <c r="A126" t="s">
        <v>19</v>
      </c>
      <c r="B126">
        <v>2020</v>
      </c>
      <c r="C126">
        <v>18203</v>
      </c>
      <c r="D126">
        <v>15533</v>
      </c>
      <c r="E126">
        <v>295684407.61000001</v>
      </c>
      <c r="F126">
        <v>56416</v>
      </c>
      <c r="G126">
        <v>130.84301788361</v>
      </c>
      <c r="H126">
        <v>6144806.2199999997</v>
      </c>
    </row>
    <row r="127" spans="1:8" x14ac:dyDescent="0.35">
      <c r="A127" t="s">
        <v>19</v>
      </c>
      <c r="B127">
        <v>2019</v>
      </c>
      <c r="C127">
        <v>17916</v>
      </c>
      <c r="D127">
        <v>14878</v>
      </c>
      <c r="E127">
        <v>301705633.06</v>
      </c>
      <c r="F127">
        <v>56139</v>
      </c>
      <c r="G127">
        <v>123.9158087138</v>
      </c>
      <c r="H127">
        <v>6529882.9100000001</v>
      </c>
    </row>
    <row r="128" spans="1:8" x14ac:dyDescent="0.35">
      <c r="A128" t="s">
        <v>19</v>
      </c>
      <c r="B128">
        <v>2018</v>
      </c>
      <c r="C128">
        <v>17408</v>
      </c>
      <c r="D128">
        <v>14387</v>
      </c>
      <c r="E128">
        <v>307635771.04000002</v>
      </c>
      <c r="F128">
        <v>55379</v>
      </c>
      <c r="G128">
        <v>120.87063966651</v>
      </c>
      <c r="H128">
        <v>4816102.18</v>
      </c>
    </row>
    <row r="129" spans="1:8" x14ac:dyDescent="0.35">
      <c r="A129" t="s">
        <v>19</v>
      </c>
      <c r="B129">
        <v>2017</v>
      </c>
      <c r="C129">
        <v>17172</v>
      </c>
      <c r="D129">
        <v>14325</v>
      </c>
      <c r="E129">
        <v>289670361.49000001</v>
      </c>
      <c r="F129">
        <v>51563</v>
      </c>
      <c r="G129">
        <v>117.89217147139</v>
      </c>
      <c r="H129">
        <v>4564267.2</v>
      </c>
    </row>
    <row r="130" spans="1:8" x14ac:dyDescent="0.35">
      <c r="A130" t="s">
        <v>19</v>
      </c>
      <c r="B130">
        <v>2016</v>
      </c>
    </row>
    <row r="131" spans="1:8" x14ac:dyDescent="0.35">
      <c r="A131" t="s">
        <v>19</v>
      </c>
      <c r="B131">
        <v>2015</v>
      </c>
    </row>
    <row r="132" spans="1:8" x14ac:dyDescent="0.35">
      <c r="A132" t="s">
        <v>19</v>
      </c>
      <c r="B132">
        <v>2014</v>
      </c>
    </row>
    <row r="133" spans="1:8" x14ac:dyDescent="0.35">
      <c r="A133" t="s">
        <v>19</v>
      </c>
      <c r="B133">
        <v>2013</v>
      </c>
    </row>
    <row r="134" spans="1:8" x14ac:dyDescent="0.35">
      <c r="A134" t="s">
        <v>20</v>
      </c>
      <c r="B134">
        <v>2023</v>
      </c>
    </row>
    <row r="135" spans="1:8" x14ac:dyDescent="0.35">
      <c r="A135" t="s">
        <v>20</v>
      </c>
      <c r="B135">
        <v>2022</v>
      </c>
    </row>
    <row r="136" spans="1:8" x14ac:dyDescent="0.35">
      <c r="A136" t="s">
        <v>20</v>
      </c>
      <c r="B136">
        <v>2021</v>
      </c>
    </row>
    <row r="137" spans="1:8" x14ac:dyDescent="0.35">
      <c r="A137" t="s">
        <v>20</v>
      </c>
      <c r="B137">
        <v>2020</v>
      </c>
    </row>
    <row r="138" spans="1:8" x14ac:dyDescent="0.35">
      <c r="A138" t="s">
        <v>20</v>
      </c>
      <c r="B138">
        <v>2019</v>
      </c>
    </row>
    <row r="139" spans="1:8" x14ac:dyDescent="0.35">
      <c r="A139" t="s">
        <v>20</v>
      </c>
      <c r="B139">
        <v>2018</v>
      </c>
    </row>
    <row r="140" spans="1:8" x14ac:dyDescent="0.35">
      <c r="A140" t="s">
        <v>20</v>
      </c>
      <c r="B140">
        <v>2017</v>
      </c>
    </row>
    <row r="141" spans="1:8" x14ac:dyDescent="0.35">
      <c r="A141" t="s">
        <v>20</v>
      </c>
      <c r="B141">
        <v>2016</v>
      </c>
      <c r="C141">
        <v>16864</v>
      </c>
      <c r="D141">
        <v>14300</v>
      </c>
      <c r="E141">
        <v>296347935.98000002</v>
      </c>
      <c r="F141">
        <v>57281</v>
      </c>
      <c r="G141">
        <v>115.85085408419999</v>
      </c>
      <c r="H141">
        <v>4888198.59</v>
      </c>
    </row>
    <row r="142" spans="1:8" x14ac:dyDescent="0.35">
      <c r="A142" t="s">
        <v>20</v>
      </c>
      <c r="B142">
        <v>2015</v>
      </c>
      <c r="C142">
        <v>16583</v>
      </c>
      <c r="D142">
        <v>14124</v>
      </c>
      <c r="E142">
        <v>293479693.64999998</v>
      </c>
      <c r="F142">
        <v>58082</v>
      </c>
      <c r="G142">
        <v>114.54944953784999</v>
      </c>
      <c r="H142">
        <v>4712043.09</v>
      </c>
    </row>
    <row r="143" spans="1:8" x14ac:dyDescent="0.35">
      <c r="A143" t="s">
        <v>20</v>
      </c>
      <c r="B143">
        <v>2014</v>
      </c>
      <c r="C143">
        <v>16426</v>
      </c>
      <c r="D143">
        <v>13459</v>
      </c>
      <c r="E143">
        <v>295170929.98000002</v>
      </c>
      <c r="F143">
        <v>56809</v>
      </c>
      <c r="G143">
        <v>111.9593862983</v>
      </c>
      <c r="H143">
        <v>4574788.5599999996</v>
      </c>
    </row>
    <row r="144" spans="1:8" x14ac:dyDescent="0.35">
      <c r="A144" t="s">
        <v>20</v>
      </c>
      <c r="B144">
        <v>2013</v>
      </c>
      <c r="C144">
        <v>16260</v>
      </c>
      <c r="D144">
        <v>13397</v>
      </c>
      <c r="E144">
        <v>286174492</v>
      </c>
      <c r="F144">
        <v>54496</v>
      </c>
      <c r="G144">
        <v>109.72118036872</v>
      </c>
      <c r="H144">
        <v>4438351.28</v>
      </c>
    </row>
    <row r="145" spans="1:8" x14ac:dyDescent="0.35">
      <c r="A145" t="s">
        <v>21</v>
      </c>
      <c r="B145">
        <v>2023</v>
      </c>
      <c r="C145">
        <v>2618</v>
      </c>
      <c r="D145">
        <v>1962</v>
      </c>
      <c r="E145">
        <v>29873676</v>
      </c>
      <c r="F145">
        <v>7643</v>
      </c>
      <c r="G145">
        <v>177.80984500725</v>
      </c>
      <c r="H145">
        <v>794474.92</v>
      </c>
    </row>
    <row r="146" spans="1:8" x14ac:dyDescent="0.35">
      <c r="A146" t="s">
        <v>21</v>
      </c>
      <c r="B146">
        <v>2022</v>
      </c>
      <c r="C146">
        <v>2575</v>
      </c>
      <c r="D146">
        <v>1956</v>
      </c>
      <c r="E146">
        <v>30386998</v>
      </c>
      <c r="F146">
        <v>7112</v>
      </c>
      <c r="G146">
        <v>171.56509403215</v>
      </c>
      <c r="H146">
        <v>692601.17</v>
      </c>
    </row>
    <row r="147" spans="1:8" x14ac:dyDescent="0.35">
      <c r="A147" t="s">
        <v>21</v>
      </c>
      <c r="B147">
        <v>2021</v>
      </c>
      <c r="C147">
        <v>2445</v>
      </c>
      <c r="D147">
        <v>1954</v>
      </c>
      <c r="E147">
        <v>29964967</v>
      </c>
      <c r="F147">
        <v>7206</v>
      </c>
      <c r="G147">
        <v>165.02028355208</v>
      </c>
      <c r="H147">
        <v>708060.06</v>
      </c>
    </row>
    <row r="148" spans="1:8" x14ac:dyDescent="0.35">
      <c r="A148" t="s">
        <v>21</v>
      </c>
      <c r="B148">
        <v>2020</v>
      </c>
      <c r="C148">
        <v>2409</v>
      </c>
      <c r="D148">
        <v>1958</v>
      </c>
      <c r="E148">
        <v>28610026</v>
      </c>
      <c r="F148">
        <v>6881</v>
      </c>
      <c r="G148">
        <v>159.60318156245</v>
      </c>
      <c r="H148">
        <v>730184.55</v>
      </c>
    </row>
    <row r="149" spans="1:8" x14ac:dyDescent="0.35">
      <c r="A149" t="s">
        <v>21</v>
      </c>
      <c r="B149">
        <v>2019</v>
      </c>
      <c r="C149">
        <v>2366</v>
      </c>
      <c r="D149">
        <v>1941</v>
      </c>
      <c r="E149">
        <v>28318560</v>
      </c>
      <c r="F149">
        <v>6429</v>
      </c>
      <c r="G149">
        <v>151.15332584423999</v>
      </c>
      <c r="H149">
        <v>691107.49</v>
      </c>
    </row>
    <row r="150" spans="1:8" x14ac:dyDescent="0.35">
      <c r="A150" t="s">
        <v>21</v>
      </c>
      <c r="B150">
        <v>2018</v>
      </c>
      <c r="C150">
        <v>2305</v>
      </c>
      <c r="D150">
        <v>1936</v>
      </c>
      <c r="E150">
        <v>29043489</v>
      </c>
      <c r="F150">
        <v>6858</v>
      </c>
      <c r="G150">
        <v>147.4388084309</v>
      </c>
      <c r="H150">
        <v>689126.34</v>
      </c>
    </row>
    <row r="151" spans="1:8" x14ac:dyDescent="0.35">
      <c r="A151" t="s">
        <v>21</v>
      </c>
      <c r="B151">
        <v>2017</v>
      </c>
      <c r="C151">
        <v>2242</v>
      </c>
      <c r="D151">
        <v>1882</v>
      </c>
      <c r="E151">
        <v>27528706</v>
      </c>
      <c r="F151">
        <v>6517</v>
      </c>
      <c r="G151">
        <v>143.80565315971</v>
      </c>
      <c r="H151">
        <v>666865.57999999996</v>
      </c>
    </row>
    <row r="152" spans="1:8" x14ac:dyDescent="0.35">
      <c r="A152" t="s">
        <v>21</v>
      </c>
      <c r="B152">
        <v>2016</v>
      </c>
      <c r="C152">
        <v>2137</v>
      </c>
      <c r="D152">
        <v>1836</v>
      </c>
      <c r="E152">
        <v>28058573</v>
      </c>
      <c r="F152">
        <v>6446</v>
      </c>
      <c r="G152">
        <v>141.31564066346999</v>
      </c>
      <c r="H152">
        <v>602880.81999999995</v>
      </c>
    </row>
    <row r="153" spans="1:8" x14ac:dyDescent="0.35">
      <c r="A153" t="s">
        <v>21</v>
      </c>
      <c r="B153">
        <v>2015</v>
      </c>
      <c r="C153">
        <v>2059</v>
      </c>
      <c r="D153">
        <v>1791</v>
      </c>
      <c r="E153">
        <v>28288106</v>
      </c>
      <c r="F153">
        <v>6635</v>
      </c>
      <c r="G153">
        <v>139.72817876098</v>
      </c>
      <c r="H153">
        <v>613272.34</v>
      </c>
    </row>
    <row r="154" spans="1:8" x14ac:dyDescent="0.35">
      <c r="A154" t="s">
        <v>21</v>
      </c>
      <c r="B154">
        <v>2014</v>
      </c>
      <c r="C154">
        <v>1985</v>
      </c>
      <c r="D154">
        <v>1707</v>
      </c>
      <c r="E154">
        <v>28369218</v>
      </c>
      <c r="F154">
        <v>6888</v>
      </c>
      <c r="G154">
        <v>136.56880243225999</v>
      </c>
      <c r="H154">
        <v>567324.66</v>
      </c>
    </row>
    <row r="155" spans="1:8" x14ac:dyDescent="0.35">
      <c r="A155" t="s">
        <v>21</v>
      </c>
      <c r="B155">
        <v>2013</v>
      </c>
      <c r="C155">
        <v>1962</v>
      </c>
      <c r="D155">
        <v>1601</v>
      </c>
      <c r="E155">
        <v>28651581</v>
      </c>
      <c r="F155">
        <v>6684</v>
      </c>
      <c r="G155">
        <v>133.83862398535999</v>
      </c>
      <c r="H155">
        <v>634624.56999999995</v>
      </c>
    </row>
    <row r="156" spans="1:8" x14ac:dyDescent="0.35">
      <c r="A156" t="s">
        <v>22</v>
      </c>
      <c r="B156">
        <v>2023</v>
      </c>
      <c r="C156">
        <v>12679</v>
      </c>
      <c r="D156">
        <v>11483</v>
      </c>
      <c r="E156">
        <v>229429362.31</v>
      </c>
      <c r="F156">
        <v>57724</v>
      </c>
      <c r="G156">
        <v>183.40494749159001</v>
      </c>
      <c r="H156">
        <v>4152334.986</v>
      </c>
    </row>
    <row r="157" spans="1:8" x14ac:dyDescent="0.35">
      <c r="A157" t="s">
        <v>22</v>
      </c>
      <c r="B157">
        <v>2022</v>
      </c>
      <c r="C157">
        <v>12429</v>
      </c>
      <c r="D157">
        <v>11371</v>
      </c>
      <c r="E157">
        <v>236201881.56</v>
      </c>
      <c r="F157">
        <v>64385</v>
      </c>
      <c r="G157">
        <v>176.96369433915001</v>
      </c>
      <c r="H157">
        <v>4208740.0199999996</v>
      </c>
    </row>
    <row r="158" spans="1:8" x14ac:dyDescent="0.35">
      <c r="A158" t="s">
        <v>22</v>
      </c>
      <c r="B158">
        <v>2021</v>
      </c>
      <c r="C158">
        <v>12225</v>
      </c>
      <c r="D158">
        <v>11276</v>
      </c>
      <c r="E158">
        <v>241141221</v>
      </c>
      <c r="F158">
        <v>64241</v>
      </c>
      <c r="G158">
        <v>170.21293977665999</v>
      </c>
      <c r="H158">
        <v>2940757.19</v>
      </c>
    </row>
    <row r="159" spans="1:8" x14ac:dyDescent="0.35">
      <c r="A159" t="s">
        <v>22</v>
      </c>
      <c r="B159">
        <v>2020</v>
      </c>
      <c r="C159">
        <v>12612</v>
      </c>
      <c r="D159">
        <v>11205</v>
      </c>
      <c r="E159">
        <v>237430225</v>
      </c>
      <c r="F159">
        <v>64724</v>
      </c>
      <c r="G159">
        <v>164.62537905455</v>
      </c>
      <c r="H159">
        <v>2416767.31</v>
      </c>
    </row>
    <row r="160" spans="1:8" x14ac:dyDescent="0.35">
      <c r="A160" t="s">
        <v>22</v>
      </c>
      <c r="B160">
        <v>2019</v>
      </c>
      <c r="C160">
        <v>12479</v>
      </c>
      <c r="D160">
        <v>11112</v>
      </c>
      <c r="E160">
        <v>241131396</v>
      </c>
      <c r="F160">
        <v>62827</v>
      </c>
      <c r="G160">
        <v>155.90963362298999</v>
      </c>
      <c r="H160">
        <v>2787807.91</v>
      </c>
    </row>
    <row r="161" spans="1:8" x14ac:dyDescent="0.35">
      <c r="A161" t="s">
        <v>22</v>
      </c>
      <c r="B161">
        <v>2018</v>
      </c>
      <c r="C161">
        <v>12412</v>
      </c>
      <c r="D161">
        <v>10853</v>
      </c>
      <c r="E161">
        <v>244678551</v>
      </c>
      <c r="F161">
        <v>65612</v>
      </c>
      <c r="G161">
        <v>152.07823232390999</v>
      </c>
      <c r="H161">
        <v>2605463.25</v>
      </c>
    </row>
    <row r="162" spans="1:8" x14ac:dyDescent="0.35">
      <c r="A162" t="s">
        <v>22</v>
      </c>
      <c r="B162">
        <v>2017</v>
      </c>
      <c r="C162">
        <v>11982</v>
      </c>
      <c r="D162">
        <v>10719</v>
      </c>
      <c r="E162">
        <v>218050999</v>
      </c>
      <c r="F162">
        <v>57221</v>
      </c>
      <c r="G162">
        <v>148.33075337124001</v>
      </c>
      <c r="H162">
        <v>2601206.89</v>
      </c>
    </row>
    <row r="163" spans="1:8" x14ac:dyDescent="0.35">
      <c r="A163" t="s">
        <v>22</v>
      </c>
      <c r="B163">
        <v>2016</v>
      </c>
      <c r="C163">
        <v>11795</v>
      </c>
      <c r="D163">
        <v>10626</v>
      </c>
      <c r="E163">
        <v>236670888</v>
      </c>
      <c r="F163">
        <v>60936</v>
      </c>
      <c r="G163">
        <v>145.76238821064999</v>
      </c>
      <c r="H163">
        <v>2512511.36</v>
      </c>
    </row>
    <row r="164" spans="1:8" x14ac:dyDescent="0.35">
      <c r="A164" t="s">
        <v>22</v>
      </c>
      <c r="B164">
        <v>2015</v>
      </c>
      <c r="C164">
        <v>11705</v>
      </c>
      <c r="D164">
        <v>10555</v>
      </c>
      <c r="E164">
        <v>239982794</v>
      </c>
      <c r="F164">
        <v>59146</v>
      </c>
      <c r="G164">
        <v>144.12497400078001</v>
      </c>
      <c r="H164">
        <v>2585911.7000000002</v>
      </c>
    </row>
    <row r="165" spans="1:8" x14ac:dyDescent="0.35">
      <c r="A165" t="s">
        <v>22</v>
      </c>
      <c r="B165">
        <v>2014</v>
      </c>
      <c r="C165">
        <v>12398</v>
      </c>
      <c r="D165">
        <v>10524</v>
      </c>
      <c r="E165">
        <v>176223922</v>
      </c>
      <c r="F165">
        <v>54882</v>
      </c>
      <c r="G165">
        <v>140.86618228623001</v>
      </c>
      <c r="H165">
        <v>2191873.29</v>
      </c>
    </row>
    <row r="166" spans="1:8" x14ac:dyDescent="0.35">
      <c r="A166" t="s">
        <v>22</v>
      </c>
      <c r="B166">
        <v>2013</v>
      </c>
      <c r="C166">
        <v>11483</v>
      </c>
      <c r="D166">
        <v>10263</v>
      </c>
      <c r="E166">
        <v>224175592</v>
      </c>
      <c r="F166">
        <v>57592</v>
      </c>
      <c r="G166">
        <v>138.05009392690999</v>
      </c>
      <c r="H166">
        <v>2251429.3199999998</v>
      </c>
    </row>
    <row r="167" spans="1:8" x14ac:dyDescent="0.35">
      <c r="A167" t="s">
        <v>23</v>
      </c>
      <c r="B167">
        <v>2023</v>
      </c>
      <c r="C167">
        <v>91478</v>
      </c>
      <c r="D167">
        <v>86018</v>
      </c>
      <c r="E167">
        <v>2079326273.51</v>
      </c>
      <c r="F167">
        <v>446400</v>
      </c>
      <c r="G167">
        <v>183.40494749159001</v>
      </c>
      <c r="H167">
        <v>27447840.690000001</v>
      </c>
    </row>
    <row r="168" spans="1:8" x14ac:dyDescent="0.35">
      <c r="A168" t="s">
        <v>23</v>
      </c>
      <c r="B168">
        <v>2022</v>
      </c>
      <c r="C168">
        <v>91128</v>
      </c>
      <c r="D168">
        <v>85620</v>
      </c>
      <c r="E168">
        <v>2111867772.0699999</v>
      </c>
      <c r="F168">
        <v>464900</v>
      </c>
      <c r="G168">
        <v>176.96369433915001</v>
      </c>
      <c r="H168">
        <v>25234156.379999999</v>
      </c>
    </row>
    <row r="169" spans="1:8" x14ac:dyDescent="0.35">
      <c r="A169" t="s">
        <v>23</v>
      </c>
      <c r="B169">
        <v>2021</v>
      </c>
      <c r="C169">
        <v>90556</v>
      </c>
      <c r="D169">
        <v>85083</v>
      </c>
      <c r="E169">
        <v>2074611718.26</v>
      </c>
      <c r="F169">
        <v>436400</v>
      </c>
      <c r="G169">
        <v>170.21293977665999</v>
      </c>
      <c r="H169">
        <v>24563149.039999999</v>
      </c>
    </row>
    <row r="170" spans="1:8" x14ac:dyDescent="0.35">
      <c r="A170" t="s">
        <v>23</v>
      </c>
      <c r="B170">
        <v>2020</v>
      </c>
      <c r="C170">
        <v>90104</v>
      </c>
      <c r="D170">
        <v>84866</v>
      </c>
      <c r="E170">
        <v>2144359933.29</v>
      </c>
      <c r="F170">
        <v>473200</v>
      </c>
      <c r="G170">
        <v>164.62537905455</v>
      </c>
      <c r="H170">
        <v>25310134.600000001</v>
      </c>
    </row>
    <row r="171" spans="1:8" x14ac:dyDescent="0.35">
      <c r="A171" t="s">
        <v>23</v>
      </c>
      <c r="B171">
        <v>2019</v>
      </c>
      <c r="C171">
        <v>89561</v>
      </c>
      <c r="D171">
        <v>84697</v>
      </c>
      <c r="E171">
        <v>2319341970.71</v>
      </c>
      <c r="F171">
        <v>454300</v>
      </c>
      <c r="G171">
        <v>155.90963362298999</v>
      </c>
      <c r="H171">
        <v>24432744.719999999</v>
      </c>
    </row>
    <row r="172" spans="1:8" x14ac:dyDescent="0.35">
      <c r="A172" t="s">
        <v>23</v>
      </c>
      <c r="B172">
        <v>2018</v>
      </c>
      <c r="C172">
        <v>88978</v>
      </c>
      <c r="D172">
        <v>84644</v>
      </c>
      <c r="E172">
        <v>2429022729</v>
      </c>
      <c r="F172">
        <v>488900</v>
      </c>
      <c r="G172">
        <v>152.07823232390999</v>
      </c>
      <c r="H172">
        <v>25555586.07</v>
      </c>
    </row>
    <row r="173" spans="1:8" x14ac:dyDescent="0.35">
      <c r="A173" t="s">
        <v>23</v>
      </c>
      <c r="B173">
        <v>2017</v>
      </c>
      <c r="C173">
        <v>88422</v>
      </c>
      <c r="D173">
        <v>84757</v>
      </c>
      <c r="E173">
        <v>2357005920.04</v>
      </c>
      <c r="F173">
        <v>464200</v>
      </c>
      <c r="G173">
        <v>148.33075337124001</v>
      </c>
      <c r="H173">
        <v>26481205.32</v>
      </c>
    </row>
    <row r="174" spans="1:8" x14ac:dyDescent="0.35">
      <c r="A174" t="s">
        <v>23</v>
      </c>
      <c r="B174">
        <v>2016</v>
      </c>
      <c r="C174">
        <v>87901</v>
      </c>
      <c r="D174">
        <v>84701</v>
      </c>
      <c r="E174">
        <v>2441417269.6100001</v>
      </c>
      <c r="F174">
        <v>486400</v>
      </c>
      <c r="G174">
        <v>145.76238821064999</v>
      </c>
      <c r="H174">
        <v>24226655.850000001</v>
      </c>
    </row>
    <row r="175" spans="1:8" x14ac:dyDescent="0.35">
      <c r="A175" t="s">
        <v>23</v>
      </c>
      <c r="B175">
        <v>2015</v>
      </c>
      <c r="C175">
        <v>87212</v>
      </c>
      <c r="D175">
        <v>84254</v>
      </c>
      <c r="E175">
        <v>2385047665.52</v>
      </c>
      <c r="F175">
        <v>463400</v>
      </c>
      <c r="G175">
        <v>144.12497400078001</v>
      </c>
      <c r="H175">
        <v>23151256.609999999</v>
      </c>
    </row>
    <row r="176" spans="1:8" x14ac:dyDescent="0.35">
      <c r="A176" t="s">
        <v>23</v>
      </c>
      <c r="B176">
        <v>2014</v>
      </c>
      <c r="C176">
        <v>86662</v>
      </c>
      <c r="D176">
        <v>83426</v>
      </c>
      <c r="E176">
        <v>2451211786.2199998</v>
      </c>
      <c r="F176">
        <v>451500</v>
      </c>
      <c r="G176">
        <v>140.86618228623001</v>
      </c>
      <c r="H176">
        <v>22773168.030000001</v>
      </c>
    </row>
    <row r="177" spans="1:8" x14ac:dyDescent="0.35">
      <c r="A177" t="s">
        <v>23</v>
      </c>
      <c r="B177">
        <v>2013</v>
      </c>
      <c r="C177">
        <v>86018</v>
      </c>
      <c r="D177">
        <v>82132</v>
      </c>
      <c r="E177">
        <v>2436129364</v>
      </c>
      <c r="F177">
        <v>491100</v>
      </c>
      <c r="G177">
        <v>138.05009392690999</v>
      </c>
      <c r="H177">
        <v>21511933.100000001</v>
      </c>
    </row>
    <row r="178" spans="1:8" x14ac:dyDescent="0.35">
      <c r="A178" t="s">
        <v>24</v>
      </c>
      <c r="B178">
        <v>2023</v>
      </c>
    </row>
    <row r="179" spans="1:8" x14ac:dyDescent="0.35">
      <c r="A179" t="s">
        <v>24</v>
      </c>
      <c r="B179">
        <v>2022</v>
      </c>
    </row>
    <row r="180" spans="1:8" x14ac:dyDescent="0.35">
      <c r="A180" t="s">
        <v>24</v>
      </c>
      <c r="B180">
        <v>2021</v>
      </c>
      <c r="C180">
        <v>68201</v>
      </c>
      <c r="D180">
        <v>61327</v>
      </c>
      <c r="E180">
        <v>1738799853.78</v>
      </c>
      <c r="F180">
        <v>336960</v>
      </c>
      <c r="G180">
        <v>155.19057903122001</v>
      </c>
      <c r="H180">
        <v>20470293.100000001</v>
      </c>
    </row>
    <row r="181" spans="1:8" x14ac:dyDescent="0.35">
      <c r="A181" t="s">
        <v>24</v>
      </c>
      <c r="B181">
        <v>2020</v>
      </c>
      <c r="C181">
        <v>67311</v>
      </c>
      <c r="D181">
        <v>60557</v>
      </c>
      <c r="E181">
        <v>1698604749.01</v>
      </c>
      <c r="F181">
        <v>338528</v>
      </c>
      <c r="G181">
        <v>150.09615562855001</v>
      </c>
      <c r="H181">
        <v>18601178.530000001</v>
      </c>
    </row>
    <row r="182" spans="1:8" x14ac:dyDescent="0.35">
      <c r="A182" t="s">
        <v>24</v>
      </c>
      <c r="B182">
        <v>2019</v>
      </c>
      <c r="C182">
        <v>66529</v>
      </c>
      <c r="D182">
        <v>49297</v>
      </c>
      <c r="E182">
        <v>1723381576.3599999</v>
      </c>
      <c r="F182">
        <v>302619</v>
      </c>
      <c r="G182">
        <v>142.14962945970001</v>
      </c>
      <c r="H182">
        <v>18361849.140000001</v>
      </c>
    </row>
    <row r="183" spans="1:8" x14ac:dyDescent="0.35">
      <c r="A183" t="s">
        <v>24</v>
      </c>
      <c r="B183">
        <v>2018</v>
      </c>
      <c r="C183">
        <v>65404</v>
      </c>
      <c r="D183">
        <v>49297</v>
      </c>
      <c r="E183">
        <v>1693068324</v>
      </c>
      <c r="F183">
        <v>331153</v>
      </c>
      <c r="G183">
        <v>138.6563733836</v>
      </c>
      <c r="H183">
        <v>17677971.390000001</v>
      </c>
    </row>
    <row r="184" spans="1:8" x14ac:dyDescent="0.35">
      <c r="A184" t="s">
        <v>24</v>
      </c>
      <c r="B184">
        <v>2017</v>
      </c>
      <c r="C184">
        <v>64726</v>
      </c>
      <c r="D184">
        <v>48944</v>
      </c>
      <c r="E184">
        <v>1632222561.6700001</v>
      </c>
      <c r="F184">
        <v>305718</v>
      </c>
      <c r="G184">
        <v>135.23963297987001</v>
      </c>
      <c r="H184">
        <v>17339704.309999999</v>
      </c>
    </row>
    <row r="185" spans="1:8" x14ac:dyDescent="0.35">
      <c r="A185" t="s">
        <v>24</v>
      </c>
      <c r="B185">
        <v>2016</v>
      </c>
    </row>
    <row r="186" spans="1:8" x14ac:dyDescent="0.35">
      <c r="A186" t="s">
        <v>24</v>
      </c>
      <c r="B186">
        <v>2015</v>
      </c>
    </row>
    <row r="187" spans="1:8" x14ac:dyDescent="0.35">
      <c r="A187" t="s">
        <v>24</v>
      </c>
      <c r="B187">
        <v>2014</v>
      </c>
    </row>
    <row r="188" spans="1:8" x14ac:dyDescent="0.35">
      <c r="A188" t="s">
        <v>24</v>
      </c>
      <c r="B188">
        <v>2013</v>
      </c>
    </row>
    <row r="189" spans="1:8" x14ac:dyDescent="0.35">
      <c r="A189" t="s">
        <v>25</v>
      </c>
      <c r="B189">
        <v>2023</v>
      </c>
    </row>
    <row r="190" spans="1:8" x14ac:dyDescent="0.35">
      <c r="A190" t="s">
        <v>25</v>
      </c>
      <c r="B190">
        <v>2022</v>
      </c>
    </row>
    <row r="191" spans="1:8" x14ac:dyDescent="0.35">
      <c r="A191" t="s">
        <v>25</v>
      </c>
      <c r="B191">
        <v>2021</v>
      </c>
    </row>
    <row r="192" spans="1:8" x14ac:dyDescent="0.35">
      <c r="A192" t="s">
        <v>25</v>
      </c>
      <c r="B192">
        <v>2020</v>
      </c>
    </row>
    <row r="193" spans="1:8" x14ac:dyDescent="0.35">
      <c r="A193" t="s">
        <v>25</v>
      </c>
      <c r="B193">
        <v>2019</v>
      </c>
    </row>
    <row r="194" spans="1:8" x14ac:dyDescent="0.35">
      <c r="A194" t="s">
        <v>25</v>
      </c>
      <c r="B194">
        <v>2018</v>
      </c>
    </row>
    <row r="195" spans="1:8" x14ac:dyDescent="0.35">
      <c r="A195" t="s">
        <v>25</v>
      </c>
      <c r="B195">
        <v>2017</v>
      </c>
    </row>
    <row r="196" spans="1:8" x14ac:dyDescent="0.35">
      <c r="A196" t="s">
        <v>25</v>
      </c>
      <c r="B196">
        <v>2016</v>
      </c>
      <c r="C196">
        <v>204728</v>
      </c>
      <c r="D196">
        <v>182596</v>
      </c>
      <c r="E196">
        <v>7300596773.4700003</v>
      </c>
      <c r="F196">
        <v>1455239</v>
      </c>
      <c r="G196">
        <v>142.40989423223999</v>
      </c>
      <c r="H196">
        <v>60562293.409999996</v>
      </c>
    </row>
    <row r="197" spans="1:8" x14ac:dyDescent="0.35">
      <c r="A197" t="s">
        <v>25</v>
      </c>
      <c r="B197">
        <v>2015</v>
      </c>
      <c r="C197">
        <v>203466</v>
      </c>
      <c r="D197">
        <v>178140</v>
      </c>
      <c r="E197">
        <v>7167845112.6199999</v>
      </c>
      <c r="F197">
        <v>1391623</v>
      </c>
      <c r="G197">
        <v>140.81014008918001</v>
      </c>
      <c r="H197">
        <v>58060011.619999997</v>
      </c>
    </row>
    <row r="198" spans="1:8" x14ac:dyDescent="0.35">
      <c r="A198" t="s">
        <v>25</v>
      </c>
      <c r="B198">
        <v>2014</v>
      </c>
      <c r="C198">
        <v>201359</v>
      </c>
      <c r="D198">
        <v>176871</v>
      </c>
      <c r="E198">
        <v>7309571018</v>
      </c>
      <c r="F198">
        <v>1350195</v>
      </c>
      <c r="G198">
        <v>137.62629966854001</v>
      </c>
      <c r="H198">
        <v>50285453.479999997</v>
      </c>
    </row>
    <row r="199" spans="1:8" x14ac:dyDescent="0.35">
      <c r="A199" t="s">
        <v>25</v>
      </c>
      <c r="B199">
        <v>2013</v>
      </c>
      <c r="C199">
        <v>199871</v>
      </c>
      <c r="D199">
        <v>173862</v>
      </c>
      <c r="E199">
        <v>7389255673</v>
      </c>
      <c r="F199">
        <v>1540527</v>
      </c>
      <c r="G199">
        <v>134.87498055033001</v>
      </c>
      <c r="H199">
        <v>52980753.740000002</v>
      </c>
    </row>
    <row r="200" spans="1:8" x14ac:dyDescent="0.35">
      <c r="A200" t="s">
        <v>26</v>
      </c>
      <c r="B200">
        <v>2023</v>
      </c>
    </row>
    <row r="201" spans="1:8" x14ac:dyDescent="0.35">
      <c r="A201" t="s">
        <v>26</v>
      </c>
      <c r="B201">
        <v>2022</v>
      </c>
    </row>
    <row r="202" spans="1:8" x14ac:dyDescent="0.35">
      <c r="A202" t="s">
        <v>26</v>
      </c>
      <c r="B202">
        <v>2021</v>
      </c>
    </row>
    <row r="203" spans="1:8" x14ac:dyDescent="0.35">
      <c r="A203" t="s">
        <v>26</v>
      </c>
      <c r="B203">
        <v>2020</v>
      </c>
      <c r="D203">
        <v>192960</v>
      </c>
    </row>
    <row r="204" spans="1:8" x14ac:dyDescent="0.35">
      <c r="A204" t="s">
        <v>26</v>
      </c>
      <c r="B204">
        <v>2019</v>
      </c>
    </row>
    <row r="205" spans="1:8" x14ac:dyDescent="0.35">
      <c r="A205" t="s">
        <v>26</v>
      </c>
      <c r="B205">
        <v>2018</v>
      </c>
      <c r="C205">
        <v>0</v>
      </c>
      <c r="D205">
        <v>186929</v>
      </c>
      <c r="E205">
        <v>0</v>
      </c>
      <c r="F205">
        <v>0</v>
      </c>
    </row>
    <row r="206" spans="1:8" x14ac:dyDescent="0.35">
      <c r="A206" t="s">
        <v>26</v>
      </c>
      <c r="B206">
        <v>2017</v>
      </c>
      <c r="C206">
        <v>64726</v>
      </c>
      <c r="D206">
        <v>183715</v>
      </c>
      <c r="E206">
        <v>1632222561.6700001</v>
      </c>
      <c r="G206">
        <v>144.91918771568001</v>
      </c>
    </row>
    <row r="207" spans="1:8" x14ac:dyDescent="0.35">
      <c r="A207" t="s">
        <v>26</v>
      </c>
      <c r="B207">
        <v>2016</v>
      </c>
    </row>
    <row r="208" spans="1:8" x14ac:dyDescent="0.35">
      <c r="A208" t="s">
        <v>26</v>
      </c>
      <c r="B208">
        <v>2015</v>
      </c>
    </row>
    <row r="209" spans="1:8" x14ac:dyDescent="0.35">
      <c r="A209" t="s">
        <v>26</v>
      </c>
      <c r="B209">
        <v>2014</v>
      </c>
    </row>
    <row r="210" spans="1:8" x14ac:dyDescent="0.35">
      <c r="A210" t="s">
        <v>26</v>
      </c>
      <c r="B210">
        <v>2013</v>
      </c>
    </row>
    <row r="211" spans="1:8" x14ac:dyDescent="0.35">
      <c r="A211" t="s">
        <v>27</v>
      </c>
      <c r="B211">
        <v>2023</v>
      </c>
      <c r="C211">
        <v>62913</v>
      </c>
      <c r="D211">
        <v>57155</v>
      </c>
      <c r="E211">
        <v>1216684917</v>
      </c>
      <c r="F211">
        <v>248285</v>
      </c>
      <c r="G211">
        <v>156.06790785353999</v>
      </c>
      <c r="H211">
        <v>16182654.039999999</v>
      </c>
    </row>
    <row r="212" spans="1:8" x14ac:dyDescent="0.35">
      <c r="A212" t="s">
        <v>27</v>
      </c>
      <c r="B212">
        <v>2022</v>
      </c>
      <c r="C212">
        <v>62443</v>
      </c>
      <c r="D212">
        <v>56795</v>
      </c>
      <c r="E212">
        <v>1241635413.01</v>
      </c>
      <c r="F212">
        <v>248595</v>
      </c>
      <c r="G212">
        <v>150.58674217505001</v>
      </c>
      <c r="H212">
        <v>15360450.050000001</v>
      </c>
    </row>
    <row r="213" spans="1:8" x14ac:dyDescent="0.35">
      <c r="A213" t="s">
        <v>27</v>
      </c>
      <c r="B213">
        <v>2021</v>
      </c>
      <c r="C213">
        <v>61508</v>
      </c>
      <c r="D213">
        <v>56556</v>
      </c>
      <c r="E213">
        <v>1206099948</v>
      </c>
      <c r="F213">
        <v>245240</v>
      </c>
      <c r="G213">
        <v>144.84220716979999</v>
      </c>
      <c r="H213">
        <v>13465296.33</v>
      </c>
    </row>
    <row r="214" spans="1:8" x14ac:dyDescent="0.35">
      <c r="A214" t="s">
        <v>27</v>
      </c>
      <c r="B214">
        <v>2020</v>
      </c>
      <c r="C214">
        <v>60588</v>
      </c>
      <c r="D214">
        <v>56311</v>
      </c>
      <c r="E214">
        <v>1167221095</v>
      </c>
      <c r="F214">
        <v>252034</v>
      </c>
      <c r="G214">
        <v>140.08748858761999</v>
      </c>
      <c r="H214">
        <v>13263122.73</v>
      </c>
    </row>
    <row r="215" spans="1:8" x14ac:dyDescent="0.35">
      <c r="A215" t="s">
        <v>27</v>
      </c>
      <c r="B215">
        <v>2019</v>
      </c>
      <c r="C215">
        <v>59811</v>
      </c>
      <c r="D215">
        <v>55253</v>
      </c>
      <c r="E215">
        <v>1182245787</v>
      </c>
      <c r="F215">
        <v>229174</v>
      </c>
      <c r="G215">
        <v>132.67085030445</v>
      </c>
      <c r="H215">
        <v>13298367.65</v>
      </c>
    </row>
    <row r="216" spans="1:8" x14ac:dyDescent="0.35">
      <c r="A216" t="s">
        <v>27</v>
      </c>
      <c r="B216">
        <v>2018</v>
      </c>
      <c r="C216">
        <v>59187</v>
      </c>
      <c r="D216">
        <v>55253</v>
      </c>
      <c r="E216">
        <v>1211909343</v>
      </c>
      <c r="F216">
        <v>231782</v>
      </c>
      <c r="G216">
        <v>129.41053048717001</v>
      </c>
      <c r="H216">
        <v>13576024.710000001</v>
      </c>
    </row>
    <row r="217" spans="1:8" x14ac:dyDescent="0.35">
      <c r="A217" t="s">
        <v>27</v>
      </c>
      <c r="B217">
        <v>2017</v>
      </c>
      <c r="C217">
        <v>41143</v>
      </c>
      <c r="D217">
        <v>39163</v>
      </c>
      <c r="E217">
        <v>885342735.91999996</v>
      </c>
      <c r="F217">
        <v>173916</v>
      </c>
      <c r="G217">
        <v>126.22162414703</v>
      </c>
      <c r="H217">
        <v>9247188.5</v>
      </c>
    </row>
    <row r="218" spans="1:8" x14ac:dyDescent="0.35">
      <c r="A218" t="s">
        <v>27</v>
      </c>
      <c r="B218">
        <v>2016</v>
      </c>
    </row>
    <row r="219" spans="1:8" x14ac:dyDescent="0.35">
      <c r="A219" t="s">
        <v>27</v>
      </c>
      <c r="B219">
        <v>2015</v>
      </c>
    </row>
    <row r="220" spans="1:8" x14ac:dyDescent="0.35">
      <c r="A220" t="s">
        <v>27</v>
      </c>
      <c r="B220">
        <v>2014</v>
      </c>
    </row>
    <row r="221" spans="1:8" x14ac:dyDescent="0.35">
      <c r="A221" t="s">
        <v>27</v>
      </c>
      <c r="B221">
        <v>2013</v>
      </c>
    </row>
    <row r="222" spans="1:8" x14ac:dyDescent="0.35">
      <c r="A222" t="s">
        <v>28</v>
      </c>
      <c r="B222">
        <v>2023</v>
      </c>
    </row>
    <row r="223" spans="1:8" x14ac:dyDescent="0.35">
      <c r="A223" t="s">
        <v>28</v>
      </c>
      <c r="B223">
        <v>2022</v>
      </c>
    </row>
    <row r="224" spans="1:8" x14ac:dyDescent="0.35">
      <c r="A224" t="s">
        <v>28</v>
      </c>
      <c r="B224">
        <v>2021</v>
      </c>
    </row>
    <row r="225" spans="1:8" x14ac:dyDescent="0.35">
      <c r="A225" t="s">
        <v>28</v>
      </c>
      <c r="B225">
        <v>2020</v>
      </c>
    </row>
    <row r="226" spans="1:8" x14ac:dyDescent="0.35">
      <c r="A226" t="s">
        <v>28</v>
      </c>
      <c r="B226">
        <v>2019</v>
      </c>
    </row>
    <row r="227" spans="1:8" x14ac:dyDescent="0.35">
      <c r="A227" t="s">
        <v>28</v>
      </c>
      <c r="B227">
        <v>2018</v>
      </c>
    </row>
    <row r="228" spans="1:8" x14ac:dyDescent="0.35">
      <c r="A228" t="s">
        <v>28</v>
      </c>
      <c r="B228">
        <v>2017</v>
      </c>
    </row>
    <row r="229" spans="1:8" x14ac:dyDescent="0.35">
      <c r="A229" t="s">
        <v>28</v>
      </c>
      <c r="B229">
        <v>2016</v>
      </c>
      <c r="C229">
        <v>40834</v>
      </c>
      <c r="D229">
        <v>39667</v>
      </c>
      <c r="E229">
        <v>894325175.94500005</v>
      </c>
      <c r="F229">
        <v>195283</v>
      </c>
      <c r="G229">
        <v>124.03608126665</v>
      </c>
      <c r="H229">
        <v>9372230.0299999993</v>
      </c>
    </row>
    <row r="230" spans="1:8" x14ac:dyDescent="0.35">
      <c r="A230" t="s">
        <v>28</v>
      </c>
      <c r="B230">
        <v>2015</v>
      </c>
      <c r="C230">
        <v>40659</v>
      </c>
      <c r="D230">
        <v>39559</v>
      </c>
      <c r="E230">
        <v>918555272.50999999</v>
      </c>
      <c r="F230">
        <v>175602</v>
      </c>
      <c r="G230">
        <v>122.6427283963</v>
      </c>
      <c r="H230">
        <v>8867629.4000000004</v>
      </c>
    </row>
    <row r="231" spans="1:8" x14ac:dyDescent="0.35">
      <c r="A231" t="s">
        <v>28</v>
      </c>
      <c r="B231">
        <v>2014</v>
      </c>
      <c r="C231">
        <v>40503</v>
      </c>
      <c r="D231">
        <v>39397</v>
      </c>
      <c r="E231">
        <v>931095607</v>
      </c>
      <c r="F231">
        <v>173750</v>
      </c>
      <c r="G231">
        <v>119.86966904334</v>
      </c>
      <c r="H231">
        <v>8803868.6899999995</v>
      </c>
    </row>
    <row r="232" spans="1:8" x14ac:dyDescent="0.35">
      <c r="A232" t="s">
        <v>28</v>
      </c>
      <c r="B232">
        <v>2013</v>
      </c>
      <c r="C232">
        <v>40385</v>
      </c>
      <c r="D232">
        <v>39144</v>
      </c>
      <c r="E232">
        <v>929789980</v>
      </c>
      <c r="F232">
        <v>193033</v>
      </c>
      <c r="G232">
        <v>117.47332682584999</v>
      </c>
      <c r="H232">
        <v>8926221.6799999997</v>
      </c>
    </row>
    <row r="233" spans="1:8" x14ac:dyDescent="0.35">
      <c r="A233" t="s">
        <v>29</v>
      </c>
      <c r="B233">
        <v>2023</v>
      </c>
      <c r="C233">
        <v>24575</v>
      </c>
      <c r="D233">
        <v>21885</v>
      </c>
      <c r="E233">
        <v>622802695.65999997</v>
      </c>
      <c r="F233">
        <v>103806</v>
      </c>
      <c r="G233">
        <v>157.01020185534</v>
      </c>
      <c r="H233">
        <v>8178712.79</v>
      </c>
    </row>
    <row r="234" spans="1:8" x14ac:dyDescent="0.35">
      <c r="A234" t="s">
        <v>29</v>
      </c>
      <c r="B234">
        <v>2022</v>
      </c>
      <c r="C234">
        <v>24390</v>
      </c>
      <c r="D234">
        <v>22204</v>
      </c>
      <c r="E234">
        <v>634616160</v>
      </c>
      <c r="F234">
        <v>110240</v>
      </c>
      <c r="G234">
        <v>151.49594244469</v>
      </c>
      <c r="H234">
        <v>7750360.3099999996</v>
      </c>
    </row>
    <row r="235" spans="1:8" x14ac:dyDescent="0.35">
      <c r="A235" t="s">
        <v>29</v>
      </c>
      <c r="B235">
        <v>2021</v>
      </c>
      <c r="C235">
        <v>23980</v>
      </c>
      <c r="D235">
        <v>21791</v>
      </c>
      <c r="E235">
        <v>637348471</v>
      </c>
      <c r="F235">
        <v>113385</v>
      </c>
      <c r="G235">
        <v>145.71672355756999</v>
      </c>
      <c r="H235">
        <v>7347656.3399999999</v>
      </c>
    </row>
    <row r="236" spans="1:8" x14ac:dyDescent="0.35">
      <c r="A236" t="s">
        <v>29</v>
      </c>
      <c r="B236">
        <v>2020</v>
      </c>
      <c r="C236">
        <v>23551</v>
      </c>
      <c r="D236">
        <v>21831</v>
      </c>
      <c r="E236">
        <v>647581926</v>
      </c>
      <c r="F236">
        <v>118142</v>
      </c>
      <c r="G236">
        <v>140.93329732587</v>
      </c>
      <c r="H236">
        <v>7273016.8200000003</v>
      </c>
    </row>
    <row r="237" spans="1:8" x14ac:dyDescent="0.35">
      <c r="A237" t="s">
        <v>29</v>
      </c>
      <c r="B237">
        <v>2019</v>
      </c>
      <c r="C237">
        <v>23384</v>
      </c>
      <c r="D237">
        <v>21390</v>
      </c>
      <c r="E237">
        <v>662289126.36000001</v>
      </c>
      <c r="F237">
        <v>111736</v>
      </c>
      <c r="G237">
        <v>133.47187947294</v>
      </c>
      <c r="H237">
        <v>7261721.5700000003</v>
      </c>
    </row>
    <row r="238" spans="1:8" x14ac:dyDescent="0.35">
      <c r="A238" t="s">
        <v>29</v>
      </c>
      <c r="B238">
        <v>2018</v>
      </c>
      <c r="C238">
        <v>19242</v>
      </c>
      <c r="D238">
        <v>16319</v>
      </c>
      <c r="E238">
        <v>506809214.88</v>
      </c>
      <c r="F238">
        <v>82701</v>
      </c>
      <c r="G238">
        <v>130.19187476431</v>
      </c>
      <c r="H238">
        <v>6208208.9000000004</v>
      </c>
    </row>
    <row r="239" spans="1:8" x14ac:dyDescent="0.35">
      <c r="A239" t="s">
        <v>29</v>
      </c>
      <c r="B239">
        <v>2017</v>
      </c>
      <c r="C239">
        <v>18952</v>
      </c>
      <c r="D239">
        <v>17854</v>
      </c>
      <c r="E239">
        <v>475598345.38999999</v>
      </c>
      <c r="F239">
        <v>81295</v>
      </c>
      <c r="G239">
        <v>126.98371470726001</v>
      </c>
      <c r="H239">
        <v>6303144.4800000004</v>
      </c>
    </row>
    <row r="240" spans="1:8" x14ac:dyDescent="0.35">
      <c r="A240" t="s">
        <v>29</v>
      </c>
      <c r="B240">
        <v>2016</v>
      </c>
    </row>
    <row r="241" spans="1:8" x14ac:dyDescent="0.35">
      <c r="A241" t="s">
        <v>29</v>
      </c>
      <c r="B241">
        <v>2015</v>
      </c>
    </row>
    <row r="242" spans="1:8" x14ac:dyDescent="0.35">
      <c r="A242" t="s">
        <v>29</v>
      </c>
      <c r="B242">
        <v>2014</v>
      </c>
    </row>
    <row r="243" spans="1:8" x14ac:dyDescent="0.35">
      <c r="A243" t="s">
        <v>29</v>
      </c>
      <c r="B243">
        <v>2013</v>
      </c>
    </row>
    <row r="244" spans="1:8" x14ac:dyDescent="0.35">
      <c r="A244" t="s">
        <v>30</v>
      </c>
      <c r="B244">
        <v>2023</v>
      </c>
    </row>
    <row r="245" spans="1:8" x14ac:dyDescent="0.35">
      <c r="A245" t="s">
        <v>30</v>
      </c>
      <c r="B245">
        <v>2022</v>
      </c>
    </row>
    <row r="246" spans="1:8" x14ac:dyDescent="0.35">
      <c r="A246" t="s">
        <v>30</v>
      </c>
      <c r="B246">
        <v>2021</v>
      </c>
    </row>
    <row r="247" spans="1:8" x14ac:dyDescent="0.35">
      <c r="A247" t="s">
        <v>30</v>
      </c>
      <c r="B247">
        <v>2020</v>
      </c>
    </row>
    <row r="248" spans="1:8" x14ac:dyDescent="0.35">
      <c r="A248" t="s">
        <v>30</v>
      </c>
      <c r="B248">
        <v>2019</v>
      </c>
    </row>
    <row r="249" spans="1:8" x14ac:dyDescent="0.35">
      <c r="A249" t="s">
        <v>30</v>
      </c>
      <c r="B249">
        <v>2018</v>
      </c>
    </row>
    <row r="250" spans="1:8" x14ac:dyDescent="0.35">
      <c r="A250" t="s">
        <v>30</v>
      </c>
      <c r="B250">
        <v>2017</v>
      </c>
    </row>
    <row r="251" spans="1:8" x14ac:dyDescent="0.35">
      <c r="A251" t="s">
        <v>30</v>
      </c>
      <c r="B251">
        <v>2016</v>
      </c>
      <c r="C251">
        <v>18641</v>
      </c>
      <c r="D251">
        <v>15423</v>
      </c>
      <c r="E251">
        <v>475607780</v>
      </c>
      <c r="F251">
        <v>84530</v>
      </c>
      <c r="G251">
        <v>124.7849761355</v>
      </c>
      <c r="H251">
        <v>6058023.2599999998</v>
      </c>
    </row>
    <row r="252" spans="1:8" x14ac:dyDescent="0.35">
      <c r="A252" t="s">
        <v>30</v>
      </c>
      <c r="B252">
        <v>2015</v>
      </c>
      <c r="C252">
        <v>18438</v>
      </c>
      <c r="D252">
        <v>17179</v>
      </c>
      <c r="E252">
        <v>483522801.10000002</v>
      </c>
      <c r="F252">
        <v>82552</v>
      </c>
      <c r="G252">
        <v>123.38321059357</v>
      </c>
      <c r="H252">
        <v>5682216.3899999997</v>
      </c>
    </row>
    <row r="253" spans="1:8" x14ac:dyDescent="0.35">
      <c r="A253" t="s">
        <v>30</v>
      </c>
      <c r="B253">
        <v>2014</v>
      </c>
      <c r="C253">
        <v>18269</v>
      </c>
      <c r="D253">
        <v>17207</v>
      </c>
      <c r="E253">
        <v>488227392.55000001</v>
      </c>
      <c r="F253">
        <v>80997</v>
      </c>
      <c r="G253">
        <v>120.59340829049999</v>
      </c>
      <c r="H253">
        <v>5588421.1100000003</v>
      </c>
    </row>
    <row r="254" spans="1:8" x14ac:dyDescent="0.35">
      <c r="A254" t="s">
        <v>30</v>
      </c>
      <c r="B254">
        <v>2013</v>
      </c>
      <c r="C254">
        <v>18123</v>
      </c>
      <c r="D254">
        <v>16968</v>
      </c>
      <c r="E254">
        <v>485917499</v>
      </c>
      <c r="F254">
        <v>108683</v>
      </c>
      <c r="G254">
        <v>118.18259763471001</v>
      </c>
      <c r="H254">
        <v>5504431.6200000001</v>
      </c>
    </row>
    <row r="255" spans="1:8" x14ac:dyDescent="0.35">
      <c r="A255" t="s">
        <v>31</v>
      </c>
      <c r="B255">
        <v>2023</v>
      </c>
    </row>
    <row r="256" spans="1:8" x14ac:dyDescent="0.35">
      <c r="A256" t="s">
        <v>31</v>
      </c>
      <c r="B256">
        <v>2022</v>
      </c>
    </row>
    <row r="257" spans="1:8" x14ac:dyDescent="0.35">
      <c r="A257" t="s">
        <v>31</v>
      </c>
      <c r="B257">
        <v>2021</v>
      </c>
      <c r="C257">
        <v>3348</v>
      </c>
      <c r="D257">
        <v>3299</v>
      </c>
      <c r="E257">
        <v>54455433.020000003</v>
      </c>
      <c r="F257">
        <v>14056</v>
      </c>
      <c r="G257">
        <v>141.85999892797</v>
      </c>
      <c r="H257">
        <v>1599586.7424999999</v>
      </c>
    </row>
    <row r="258" spans="1:8" x14ac:dyDescent="0.35">
      <c r="A258" t="s">
        <v>31</v>
      </c>
      <c r="B258">
        <v>2020</v>
      </c>
      <c r="C258">
        <v>3328</v>
      </c>
      <c r="D258">
        <v>3300</v>
      </c>
      <c r="E258">
        <v>55685802.439999998</v>
      </c>
      <c r="F258">
        <v>14291</v>
      </c>
      <c r="G258">
        <v>137.20317695493</v>
      </c>
      <c r="H258">
        <v>1605578.5815000001</v>
      </c>
    </row>
    <row r="259" spans="1:8" x14ac:dyDescent="0.35">
      <c r="A259" t="s">
        <v>31</v>
      </c>
      <c r="B259">
        <v>2019</v>
      </c>
      <c r="C259">
        <v>3309</v>
      </c>
      <c r="D259">
        <v>3359</v>
      </c>
      <c r="E259">
        <v>56944854.579999998</v>
      </c>
      <c r="F259">
        <v>16594</v>
      </c>
      <c r="G259">
        <v>129.93924250200001</v>
      </c>
      <c r="H259">
        <v>1709667.17</v>
      </c>
    </row>
    <row r="260" spans="1:8" x14ac:dyDescent="0.35">
      <c r="A260" t="s">
        <v>31</v>
      </c>
      <c r="B260">
        <v>2018</v>
      </c>
      <c r="C260">
        <v>3303</v>
      </c>
      <c r="D260">
        <v>3349</v>
      </c>
      <c r="E260">
        <v>56436105.189999998</v>
      </c>
      <c r="F260">
        <v>15504</v>
      </c>
      <c r="G260">
        <v>126.74605058079</v>
      </c>
      <c r="H260">
        <v>1482629.1465</v>
      </c>
    </row>
    <row r="261" spans="1:8" x14ac:dyDescent="0.35">
      <c r="A261" t="s">
        <v>31</v>
      </c>
      <c r="B261">
        <v>2017</v>
      </c>
      <c r="C261">
        <v>3288</v>
      </c>
      <c r="D261">
        <v>3316</v>
      </c>
      <c r="E261">
        <v>54029013.310000002</v>
      </c>
      <c r="F261">
        <v>11586</v>
      </c>
      <c r="G261">
        <v>123.62280177899</v>
      </c>
      <c r="H261">
        <v>1452179.3185000001</v>
      </c>
    </row>
    <row r="262" spans="1:8" x14ac:dyDescent="0.35">
      <c r="A262" t="s">
        <v>31</v>
      </c>
      <c r="B262">
        <v>2016</v>
      </c>
      <c r="C262">
        <v>3283</v>
      </c>
      <c r="D262">
        <v>3331</v>
      </c>
      <c r="E262">
        <v>55789815.049999997</v>
      </c>
      <c r="F262">
        <v>12316</v>
      </c>
      <c r="G262">
        <v>121.48225782618999</v>
      </c>
      <c r="H262">
        <v>1459268.6189999999</v>
      </c>
    </row>
    <row r="263" spans="1:8" x14ac:dyDescent="0.35">
      <c r="A263" t="s">
        <v>31</v>
      </c>
      <c r="B263">
        <v>2015</v>
      </c>
      <c r="C263">
        <v>3289</v>
      </c>
      <c r="D263">
        <v>3315</v>
      </c>
      <c r="E263">
        <v>57848454.100000001</v>
      </c>
      <c r="F263">
        <v>13571</v>
      </c>
      <c r="G263">
        <v>120.11759319868</v>
      </c>
      <c r="H263">
        <v>1434728.871</v>
      </c>
    </row>
    <row r="264" spans="1:8" x14ac:dyDescent="0.35">
      <c r="A264" t="s">
        <v>31</v>
      </c>
      <c r="B264">
        <v>2014</v>
      </c>
      <c r="C264">
        <v>3301</v>
      </c>
      <c r="D264">
        <v>3298</v>
      </c>
      <c r="E264">
        <v>60730295.869999997</v>
      </c>
      <c r="F264">
        <v>12075</v>
      </c>
      <c r="G264">
        <v>117.40162936103</v>
      </c>
      <c r="H264">
        <v>1243152.933</v>
      </c>
    </row>
    <row r="265" spans="1:8" x14ac:dyDescent="0.35">
      <c r="A265" t="s">
        <v>31</v>
      </c>
      <c r="B265">
        <v>2013</v>
      </c>
      <c r="C265">
        <v>3301</v>
      </c>
      <c r="D265">
        <v>3325</v>
      </c>
      <c r="E265">
        <v>60648319</v>
      </c>
      <c r="F265">
        <v>13956</v>
      </c>
      <c r="G265">
        <v>115.05462629442</v>
      </c>
      <c r="H265">
        <v>1295367.2505000001</v>
      </c>
    </row>
    <row r="266" spans="1:8" x14ac:dyDescent="0.35">
      <c r="A266" t="s">
        <v>32</v>
      </c>
      <c r="B266">
        <v>2023</v>
      </c>
      <c r="C266">
        <v>31351</v>
      </c>
      <c r="D266">
        <v>28400</v>
      </c>
      <c r="E266">
        <v>538318913.91999996</v>
      </c>
      <c r="F266">
        <v>120561</v>
      </c>
      <c r="G266">
        <v>183.40494749159001</v>
      </c>
      <c r="H266">
        <v>8624717.7599999998</v>
      </c>
    </row>
    <row r="267" spans="1:8" x14ac:dyDescent="0.35">
      <c r="A267" t="s">
        <v>32</v>
      </c>
      <c r="B267">
        <v>2022</v>
      </c>
      <c r="C267">
        <v>31139</v>
      </c>
      <c r="D267">
        <v>28130</v>
      </c>
      <c r="E267">
        <v>551718279.20000005</v>
      </c>
      <c r="F267">
        <v>122714</v>
      </c>
      <c r="G267">
        <v>176.96369433915001</v>
      </c>
      <c r="H267">
        <v>8288824.8499999996</v>
      </c>
    </row>
    <row r="268" spans="1:8" x14ac:dyDescent="0.35">
      <c r="A268" t="s">
        <v>32</v>
      </c>
      <c r="B268">
        <v>2021</v>
      </c>
      <c r="C268">
        <v>30908</v>
      </c>
      <c r="D268">
        <v>28094</v>
      </c>
      <c r="E268">
        <v>545259013.84000003</v>
      </c>
      <c r="F268">
        <v>123024</v>
      </c>
      <c r="G268">
        <v>170.21293977665999</v>
      </c>
      <c r="H268">
        <v>7421999.7599999998</v>
      </c>
    </row>
    <row r="269" spans="1:8" x14ac:dyDescent="0.35">
      <c r="A269" t="s">
        <v>32</v>
      </c>
      <c r="B269">
        <v>2020</v>
      </c>
      <c r="C269">
        <v>30665</v>
      </c>
      <c r="D269">
        <v>28183</v>
      </c>
      <c r="E269">
        <v>532060696.76999998</v>
      </c>
      <c r="F269">
        <v>126420</v>
      </c>
      <c r="G269">
        <v>164.62537905455</v>
      </c>
      <c r="H269">
        <v>7805877.4500000002</v>
      </c>
    </row>
    <row r="270" spans="1:8" x14ac:dyDescent="0.35">
      <c r="A270" t="s">
        <v>32</v>
      </c>
      <c r="B270">
        <v>2019</v>
      </c>
      <c r="C270">
        <v>30397</v>
      </c>
      <c r="D270">
        <v>28054</v>
      </c>
      <c r="E270">
        <v>533666540.88999999</v>
      </c>
      <c r="F270">
        <v>120116</v>
      </c>
      <c r="G270">
        <v>155.90963362298999</v>
      </c>
      <c r="H270">
        <v>7356412.9500000002</v>
      </c>
    </row>
    <row r="271" spans="1:8" x14ac:dyDescent="0.35">
      <c r="A271" t="s">
        <v>32</v>
      </c>
      <c r="B271">
        <v>2018</v>
      </c>
      <c r="C271">
        <v>30016</v>
      </c>
      <c r="D271">
        <v>27929</v>
      </c>
      <c r="E271">
        <v>514149798.70999998</v>
      </c>
      <c r="F271">
        <v>126059</v>
      </c>
      <c r="G271">
        <v>152.07823232390999</v>
      </c>
      <c r="H271">
        <v>7545389.4199999999</v>
      </c>
    </row>
    <row r="272" spans="1:8" x14ac:dyDescent="0.35">
      <c r="A272" t="s">
        <v>32</v>
      </c>
      <c r="B272">
        <v>2017</v>
      </c>
      <c r="C272">
        <v>29756</v>
      </c>
      <c r="D272">
        <v>27789</v>
      </c>
      <c r="E272">
        <v>486056497.75</v>
      </c>
      <c r="F272">
        <v>109252</v>
      </c>
      <c r="G272">
        <v>148.33075337124001</v>
      </c>
      <c r="H272">
        <v>6904037.9000000004</v>
      </c>
    </row>
    <row r="273" spans="1:8" x14ac:dyDescent="0.35">
      <c r="A273" t="s">
        <v>32</v>
      </c>
      <c r="B273">
        <v>2016</v>
      </c>
      <c r="C273">
        <v>29327</v>
      </c>
      <c r="D273">
        <v>27636</v>
      </c>
      <c r="E273">
        <v>503653603.92000002</v>
      </c>
      <c r="F273">
        <v>119448</v>
      </c>
      <c r="G273">
        <v>145.76238821064999</v>
      </c>
      <c r="H273">
        <v>6535075.5533999996</v>
      </c>
    </row>
    <row r="274" spans="1:8" x14ac:dyDescent="0.35">
      <c r="A274" t="s">
        <v>32</v>
      </c>
      <c r="B274">
        <v>2015</v>
      </c>
      <c r="C274">
        <v>28892</v>
      </c>
      <c r="D274">
        <v>27437</v>
      </c>
      <c r="E274">
        <v>483521550.29000002</v>
      </c>
      <c r="F274">
        <v>109044</v>
      </c>
      <c r="G274">
        <v>144.12497400078001</v>
      </c>
      <c r="H274">
        <v>6658005.5300000003</v>
      </c>
    </row>
    <row r="275" spans="1:8" x14ac:dyDescent="0.35">
      <c r="A275" t="s">
        <v>32</v>
      </c>
      <c r="B275">
        <v>2014</v>
      </c>
      <c r="C275">
        <v>28640</v>
      </c>
      <c r="D275">
        <v>27067</v>
      </c>
      <c r="E275">
        <v>471112179.74000001</v>
      </c>
      <c r="F275">
        <v>122201</v>
      </c>
      <c r="G275">
        <v>140.86618228623001</v>
      </c>
      <c r="H275">
        <v>6639108.0199999996</v>
      </c>
    </row>
    <row r="276" spans="1:8" x14ac:dyDescent="0.35">
      <c r="A276" t="s">
        <v>32</v>
      </c>
      <c r="B276">
        <v>2013</v>
      </c>
      <c r="C276">
        <v>28400</v>
      </c>
      <c r="D276">
        <v>26734</v>
      </c>
      <c r="E276">
        <v>514954654</v>
      </c>
      <c r="F276">
        <v>133124</v>
      </c>
      <c r="G276">
        <v>138.05009392690999</v>
      </c>
      <c r="H276">
        <v>5885995.2000000002</v>
      </c>
    </row>
    <row r="277" spans="1:8" x14ac:dyDescent="0.35">
      <c r="A277" t="s">
        <v>33</v>
      </c>
      <c r="B277">
        <v>2023</v>
      </c>
      <c r="C277">
        <v>22348</v>
      </c>
      <c r="D277">
        <v>20187</v>
      </c>
      <c r="E277">
        <v>600408654.86000001</v>
      </c>
      <c r="F277">
        <v>110318</v>
      </c>
      <c r="G277">
        <v>153.38454595307999</v>
      </c>
      <c r="H277">
        <v>7046503.8200000003</v>
      </c>
    </row>
    <row r="278" spans="1:8" x14ac:dyDescent="0.35">
      <c r="A278" t="s">
        <v>33</v>
      </c>
      <c r="B278">
        <v>2022</v>
      </c>
      <c r="C278">
        <v>22211</v>
      </c>
      <c r="D278">
        <v>20057</v>
      </c>
      <c r="E278">
        <v>611606380.99000001</v>
      </c>
      <c r="F278">
        <v>107738</v>
      </c>
      <c r="G278">
        <v>147.99762098913001</v>
      </c>
      <c r="H278">
        <v>6618859.6500000004</v>
      </c>
    </row>
    <row r="279" spans="1:8" x14ac:dyDescent="0.35">
      <c r="A279" t="s">
        <v>33</v>
      </c>
      <c r="B279">
        <v>2021</v>
      </c>
      <c r="C279">
        <v>21908</v>
      </c>
      <c r="D279">
        <v>19885</v>
      </c>
      <c r="E279">
        <v>597239897.88999999</v>
      </c>
      <c r="F279">
        <v>106448</v>
      </c>
      <c r="G279">
        <v>142.35185495298001</v>
      </c>
      <c r="H279">
        <v>5861376.7199999997</v>
      </c>
    </row>
    <row r="280" spans="1:8" x14ac:dyDescent="0.35">
      <c r="A280" t="s">
        <v>33</v>
      </c>
      <c r="B280">
        <v>2020</v>
      </c>
      <c r="C280">
        <v>21654</v>
      </c>
      <c r="D280">
        <v>19579</v>
      </c>
      <c r="E280">
        <v>590935763.94000006</v>
      </c>
      <c r="F280">
        <v>116734</v>
      </c>
      <c r="G280">
        <v>137.67888687842</v>
      </c>
      <c r="H280">
        <v>6002783.96</v>
      </c>
    </row>
    <row r="281" spans="1:8" x14ac:dyDescent="0.35">
      <c r="A281" t="s">
        <v>33</v>
      </c>
      <c r="B281">
        <v>2019</v>
      </c>
      <c r="C281">
        <v>21382</v>
      </c>
      <c r="D281">
        <v>19531</v>
      </c>
      <c r="E281">
        <v>607370642</v>
      </c>
      <c r="F281">
        <v>103142</v>
      </c>
      <c r="G281">
        <v>130.38976696128</v>
      </c>
      <c r="H281">
        <v>5855853.1500000004</v>
      </c>
    </row>
    <row r="282" spans="1:8" x14ac:dyDescent="0.35">
      <c r="A282" t="s">
        <v>33</v>
      </c>
      <c r="B282">
        <v>2018</v>
      </c>
      <c r="C282">
        <v>21369</v>
      </c>
      <c r="D282">
        <v>19394</v>
      </c>
      <c r="E282">
        <v>609956991</v>
      </c>
      <c r="F282">
        <v>108689</v>
      </c>
      <c r="G282">
        <v>127.18550362672001</v>
      </c>
      <c r="H282">
        <v>6168268.7400000002</v>
      </c>
    </row>
    <row r="283" spans="1:8" x14ac:dyDescent="0.35">
      <c r="A283" t="s">
        <v>33</v>
      </c>
      <c r="B283">
        <v>2017</v>
      </c>
      <c r="C283">
        <v>21108</v>
      </c>
      <c r="D283">
        <v>19262</v>
      </c>
      <c r="E283">
        <v>589356772.60000002</v>
      </c>
      <c r="F283">
        <v>104450</v>
      </c>
      <c r="G283">
        <v>124.05142591788</v>
      </c>
      <c r="H283">
        <v>5423943.6699999999</v>
      </c>
    </row>
    <row r="284" spans="1:8" x14ac:dyDescent="0.35">
      <c r="A284" t="s">
        <v>33</v>
      </c>
      <c r="B284">
        <v>2016</v>
      </c>
      <c r="C284">
        <v>20825</v>
      </c>
      <c r="D284">
        <v>19025</v>
      </c>
      <c r="E284">
        <v>604044502.87</v>
      </c>
      <c r="F284">
        <v>107476</v>
      </c>
      <c r="G284">
        <v>121.90346028562</v>
      </c>
      <c r="H284">
        <v>5538913.7599999998</v>
      </c>
    </row>
    <row r="285" spans="1:8" x14ac:dyDescent="0.35">
      <c r="A285" t="s">
        <v>33</v>
      </c>
      <c r="B285">
        <v>2015</v>
      </c>
      <c r="C285">
        <v>20556</v>
      </c>
      <c r="D285">
        <v>18860</v>
      </c>
      <c r="E285">
        <v>600448606.10000002</v>
      </c>
      <c r="F285">
        <v>104538</v>
      </c>
      <c r="G285">
        <v>120.53406410219</v>
      </c>
      <c r="H285">
        <v>5095653.53</v>
      </c>
    </row>
    <row r="286" spans="1:8" x14ac:dyDescent="0.35">
      <c r="A286" t="s">
        <v>33</v>
      </c>
      <c r="B286">
        <v>2014</v>
      </c>
      <c r="C286">
        <v>20362</v>
      </c>
      <c r="D286">
        <v>18684</v>
      </c>
      <c r="E286">
        <v>592794145.62</v>
      </c>
      <c r="F286">
        <v>100080</v>
      </c>
      <c r="G286">
        <v>117.80868349316</v>
      </c>
      <c r="H286">
        <v>5001586.4400000004</v>
      </c>
    </row>
    <row r="287" spans="1:8" x14ac:dyDescent="0.35">
      <c r="A287" t="s">
        <v>33</v>
      </c>
      <c r="B287">
        <v>2013</v>
      </c>
      <c r="C287">
        <v>20187</v>
      </c>
      <c r="D287">
        <v>18487</v>
      </c>
      <c r="E287">
        <v>586415518</v>
      </c>
      <c r="F287">
        <v>105361</v>
      </c>
      <c r="G287">
        <v>115.45354291344999</v>
      </c>
      <c r="H287">
        <v>4923387.05</v>
      </c>
    </row>
    <row r="288" spans="1:8" x14ac:dyDescent="0.35">
      <c r="A288" t="s">
        <v>34</v>
      </c>
      <c r="B288">
        <v>2023</v>
      </c>
      <c r="C288">
        <v>3753</v>
      </c>
      <c r="D288">
        <v>3697</v>
      </c>
      <c r="E288">
        <v>69548121.870000005</v>
      </c>
      <c r="F288">
        <v>14643</v>
      </c>
      <c r="G288">
        <v>150.87480525090999</v>
      </c>
      <c r="H288">
        <v>1899200.79</v>
      </c>
    </row>
    <row r="289" spans="1:8" x14ac:dyDescent="0.35">
      <c r="A289" t="s">
        <v>34</v>
      </c>
      <c r="B289">
        <v>2022</v>
      </c>
      <c r="C289">
        <v>3744</v>
      </c>
      <c r="D289">
        <v>3780</v>
      </c>
      <c r="E289">
        <v>72625000.819999993</v>
      </c>
      <c r="F289">
        <v>15248</v>
      </c>
      <c r="G289">
        <v>145.57602335742001</v>
      </c>
      <c r="H289">
        <v>1761800.91</v>
      </c>
    </row>
    <row r="290" spans="1:8" x14ac:dyDescent="0.35">
      <c r="A290" t="s">
        <v>34</v>
      </c>
      <c r="B290">
        <v>2021</v>
      </c>
      <c r="C290">
        <v>3739</v>
      </c>
      <c r="D290">
        <v>3775</v>
      </c>
      <c r="E290">
        <v>69993170.349999994</v>
      </c>
      <c r="F290">
        <v>15555</v>
      </c>
      <c r="G290">
        <v>140.02263565526999</v>
      </c>
      <c r="H290">
        <v>1607046.72</v>
      </c>
    </row>
    <row r="291" spans="1:8" x14ac:dyDescent="0.35">
      <c r="A291" t="s">
        <v>34</v>
      </c>
      <c r="B291">
        <v>2020</v>
      </c>
      <c r="C291">
        <v>3761</v>
      </c>
      <c r="D291">
        <v>3777</v>
      </c>
      <c r="E291">
        <v>70535760.140000001</v>
      </c>
      <c r="F291">
        <v>14489</v>
      </c>
      <c r="G291">
        <v>135.42612859641</v>
      </c>
      <c r="H291">
        <v>1565266.18</v>
      </c>
    </row>
    <row r="292" spans="1:8" x14ac:dyDescent="0.35">
      <c r="A292" t="s">
        <v>34</v>
      </c>
      <c r="B292">
        <v>2019</v>
      </c>
      <c r="C292">
        <v>3773</v>
      </c>
      <c r="D292">
        <v>3761</v>
      </c>
      <c r="E292">
        <v>72998194</v>
      </c>
      <c r="F292">
        <v>16574</v>
      </c>
      <c r="G292">
        <v>128.25627624188999</v>
      </c>
      <c r="H292">
        <v>1629255.62</v>
      </c>
    </row>
    <row r="293" spans="1:8" x14ac:dyDescent="0.35">
      <c r="A293" t="s">
        <v>34</v>
      </c>
      <c r="B293">
        <v>2018</v>
      </c>
      <c r="C293">
        <v>3745</v>
      </c>
      <c r="D293">
        <v>4001</v>
      </c>
      <c r="E293">
        <v>73312156.159999996</v>
      </c>
      <c r="F293">
        <v>15430</v>
      </c>
      <c r="G293">
        <v>125.10444237512</v>
      </c>
      <c r="H293">
        <v>1619179.03</v>
      </c>
    </row>
    <row r="294" spans="1:8" x14ac:dyDescent="0.35">
      <c r="A294" t="s">
        <v>34</v>
      </c>
      <c r="B294">
        <v>2017</v>
      </c>
      <c r="C294">
        <v>3748</v>
      </c>
      <c r="D294">
        <v>3864</v>
      </c>
      <c r="E294">
        <v>71814133.549999997</v>
      </c>
      <c r="F294">
        <v>15025</v>
      </c>
      <c r="G294">
        <v>122.02164572814</v>
      </c>
      <c r="H294">
        <v>1624396.77</v>
      </c>
    </row>
    <row r="295" spans="1:8" x14ac:dyDescent="0.35">
      <c r="A295" t="s">
        <v>34</v>
      </c>
      <c r="B295">
        <v>2016</v>
      </c>
      <c r="C295">
        <v>3746</v>
      </c>
      <c r="D295">
        <v>3981</v>
      </c>
      <c r="E295">
        <v>71275130.329999998</v>
      </c>
      <c r="F295">
        <v>15953</v>
      </c>
      <c r="G295">
        <v>119.90882598845999</v>
      </c>
      <c r="H295">
        <v>1673934</v>
      </c>
    </row>
    <row r="296" spans="1:8" x14ac:dyDescent="0.35">
      <c r="A296" t="s">
        <v>34</v>
      </c>
      <c r="B296">
        <v>2015</v>
      </c>
      <c r="C296">
        <v>3729</v>
      </c>
      <c r="D296">
        <v>4040</v>
      </c>
      <c r="E296">
        <v>72938224.780000001</v>
      </c>
      <c r="F296">
        <v>16796</v>
      </c>
      <c r="G296">
        <v>118.56183642569999</v>
      </c>
      <c r="H296">
        <v>1575628.94</v>
      </c>
    </row>
    <row r="297" spans="1:8" x14ac:dyDescent="0.35">
      <c r="A297" t="s">
        <v>34</v>
      </c>
      <c r="B297">
        <v>2014</v>
      </c>
      <c r="C297">
        <v>3753</v>
      </c>
      <c r="D297">
        <v>4057</v>
      </c>
      <c r="E297">
        <v>78309268.879999995</v>
      </c>
      <c r="F297">
        <v>17924</v>
      </c>
      <c r="G297">
        <v>115.88104960936001</v>
      </c>
      <c r="H297">
        <v>1562509.86</v>
      </c>
    </row>
    <row r="298" spans="1:8" x14ac:dyDescent="0.35">
      <c r="A298" t="s">
        <v>34</v>
      </c>
      <c r="B298">
        <v>2013</v>
      </c>
      <c r="C298">
        <v>3697</v>
      </c>
      <c r="D298">
        <v>3787</v>
      </c>
      <c r="E298">
        <v>78778342.599999994</v>
      </c>
      <c r="F298">
        <v>17165</v>
      </c>
      <c r="G298">
        <v>113.56444480348</v>
      </c>
      <c r="H298">
        <v>1428272.23</v>
      </c>
    </row>
    <row r="299" spans="1:8" x14ac:dyDescent="0.35">
      <c r="A299" t="s">
        <v>35</v>
      </c>
      <c r="B299">
        <v>2023</v>
      </c>
    </row>
    <row r="300" spans="1:8" x14ac:dyDescent="0.35">
      <c r="A300" t="s">
        <v>35</v>
      </c>
      <c r="B300">
        <v>2022</v>
      </c>
    </row>
    <row r="301" spans="1:8" x14ac:dyDescent="0.35">
      <c r="A301" t="s">
        <v>35</v>
      </c>
      <c r="B301">
        <v>2021</v>
      </c>
    </row>
    <row r="302" spans="1:8" x14ac:dyDescent="0.35">
      <c r="A302" t="s">
        <v>35</v>
      </c>
      <c r="B302">
        <v>2020</v>
      </c>
    </row>
    <row r="303" spans="1:8" x14ac:dyDescent="0.35">
      <c r="A303" t="s">
        <v>35</v>
      </c>
      <c r="B303">
        <v>2019</v>
      </c>
    </row>
    <row r="304" spans="1:8" x14ac:dyDescent="0.35">
      <c r="A304" t="s">
        <v>35</v>
      </c>
      <c r="B304">
        <v>2018</v>
      </c>
    </row>
    <row r="305" spans="1:8" x14ac:dyDescent="0.35">
      <c r="A305" t="s">
        <v>35</v>
      </c>
      <c r="B305">
        <v>2017</v>
      </c>
    </row>
    <row r="306" spans="1:8" x14ac:dyDescent="0.35">
      <c r="A306" t="s">
        <v>35</v>
      </c>
      <c r="B306">
        <v>2016</v>
      </c>
      <c r="C306">
        <v>11169</v>
      </c>
      <c r="D306">
        <v>9508</v>
      </c>
      <c r="E306">
        <v>180110370.47999999</v>
      </c>
      <c r="F306">
        <v>43090</v>
      </c>
      <c r="G306">
        <v>136.80672909693001</v>
      </c>
      <c r="H306">
        <v>3318208.37</v>
      </c>
    </row>
    <row r="307" spans="1:8" x14ac:dyDescent="0.35">
      <c r="A307" t="s">
        <v>35</v>
      </c>
      <c r="B307">
        <v>2015</v>
      </c>
      <c r="C307">
        <v>11145</v>
      </c>
      <c r="D307">
        <v>9530</v>
      </c>
      <c r="E307">
        <v>174955163.69</v>
      </c>
      <c r="F307">
        <v>41662</v>
      </c>
      <c r="G307">
        <v>135.26991781812001</v>
      </c>
      <c r="H307">
        <v>2874145.87</v>
      </c>
    </row>
    <row r="308" spans="1:8" x14ac:dyDescent="0.35">
      <c r="A308" t="s">
        <v>35</v>
      </c>
      <c r="B308">
        <v>2014</v>
      </c>
      <c r="C308">
        <v>11038</v>
      </c>
      <c r="D308">
        <v>9356</v>
      </c>
      <c r="E308">
        <v>174607062.30000001</v>
      </c>
      <c r="F308">
        <v>38288</v>
      </c>
      <c r="G308">
        <v>132.21134666853001</v>
      </c>
      <c r="H308">
        <v>2772130.38</v>
      </c>
    </row>
    <row r="309" spans="1:8" x14ac:dyDescent="0.35">
      <c r="A309" t="s">
        <v>35</v>
      </c>
      <c r="B309">
        <v>2013</v>
      </c>
      <c r="C309">
        <v>10595</v>
      </c>
      <c r="D309">
        <v>8969</v>
      </c>
      <c r="E309">
        <v>175492009</v>
      </c>
      <c r="F309">
        <v>43983</v>
      </c>
      <c r="G309">
        <v>129.56827912541999</v>
      </c>
      <c r="H309">
        <v>2653353.0499999998</v>
      </c>
    </row>
    <row r="310" spans="1:8" x14ac:dyDescent="0.35">
      <c r="A310" t="s">
        <v>36</v>
      </c>
      <c r="B310">
        <v>2023</v>
      </c>
      <c r="C310">
        <v>48124</v>
      </c>
      <c r="D310">
        <v>47074</v>
      </c>
      <c r="E310">
        <v>832850456.66999996</v>
      </c>
      <c r="F310">
        <v>160661</v>
      </c>
      <c r="G310">
        <v>152.85456962718999</v>
      </c>
      <c r="H310">
        <v>16102895.449999999</v>
      </c>
    </row>
    <row r="311" spans="1:8" x14ac:dyDescent="0.35">
      <c r="A311" t="s">
        <v>36</v>
      </c>
      <c r="B311">
        <v>2022</v>
      </c>
      <c r="C311">
        <v>47962</v>
      </c>
      <c r="D311">
        <v>46879</v>
      </c>
      <c r="E311">
        <v>845434936.58000004</v>
      </c>
      <c r="F311">
        <v>163773</v>
      </c>
      <c r="G311">
        <v>147.48625763812001</v>
      </c>
      <c r="H311">
        <v>15279441.99</v>
      </c>
    </row>
    <row r="312" spans="1:8" x14ac:dyDescent="0.35">
      <c r="A312" t="s">
        <v>36</v>
      </c>
      <c r="B312">
        <v>2021</v>
      </c>
      <c r="C312">
        <v>47865</v>
      </c>
      <c r="D312">
        <v>46748</v>
      </c>
      <c r="E312">
        <v>819566568.38</v>
      </c>
      <c r="F312">
        <v>148673</v>
      </c>
      <c r="G312">
        <v>141.85999892797</v>
      </c>
      <c r="H312">
        <v>14858593.77</v>
      </c>
    </row>
    <row r="313" spans="1:8" x14ac:dyDescent="0.35">
      <c r="A313" t="s">
        <v>36</v>
      </c>
      <c r="B313">
        <v>2020</v>
      </c>
      <c r="C313">
        <v>47865</v>
      </c>
      <c r="D313">
        <v>46710</v>
      </c>
      <c r="E313">
        <v>830196991.88999999</v>
      </c>
      <c r="F313">
        <v>183537</v>
      </c>
      <c r="G313">
        <v>137.20317695493</v>
      </c>
      <c r="H313">
        <v>14709333.18</v>
      </c>
    </row>
    <row r="314" spans="1:8" x14ac:dyDescent="0.35">
      <c r="A314" t="s">
        <v>36</v>
      </c>
      <c r="B314">
        <v>2019</v>
      </c>
      <c r="C314">
        <v>47725</v>
      </c>
      <c r="D314">
        <v>46349</v>
      </c>
      <c r="E314">
        <v>861995353.84000003</v>
      </c>
      <c r="F314">
        <v>176843</v>
      </c>
      <c r="G314">
        <v>129.93924250200001</v>
      </c>
      <c r="H314">
        <v>14566545.779999999</v>
      </c>
    </row>
    <row r="315" spans="1:8" x14ac:dyDescent="0.35">
      <c r="A315" t="s">
        <v>36</v>
      </c>
      <c r="B315">
        <v>2018</v>
      </c>
      <c r="C315">
        <v>47626</v>
      </c>
      <c r="D315">
        <v>46215</v>
      </c>
      <c r="E315">
        <v>873638798.22000003</v>
      </c>
      <c r="F315">
        <v>167806</v>
      </c>
      <c r="G315">
        <v>126.74605058079</v>
      </c>
      <c r="H315">
        <v>14687808.560000001</v>
      </c>
    </row>
    <row r="316" spans="1:8" x14ac:dyDescent="0.35">
      <c r="A316" t="s">
        <v>36</v>
      </c>
      <c r="B316">
        <v>2017</v>
      </c>
      <c r="C316">
        <v>47427</v>
      </c>
      <c r="D316">
        <v>46451</v>
      </c>
      <c r="E316">
        <v>838657079.19000006</v>
      </c>
      <c r="F316">
        <v>163611</v>
      </c>
      <c r="G316">
        <v>123.62280177899</v>
      </c>
      <c r="H316">
        <v>14361761.529999999</v>
      </c>
    </row>
    <row r="317" spans="1:8" x14ac:dyDescent="0.35">
      <c r="A317" t="s">
        <v>36</v>
      </c>
      <c r="B317">
        <v>2016</v>
      </c>
      <c r="C317">
        <v>47362</v>
      </c>
      <c r="D317">
        <v>46020</v>
      </c>
      <c r="E317">
        <v>847850242.13999999</v>
      </c>
      <c r="F317">
        <v>171316</v>
      </c>
      <c r="G317">
        <v>121.48225782618999</v>
      </c>
      <c r="H317">
        <v>14980280.199999999</v>
      </c>
    </row>
    <row r="318" spans="1:8" x14ac:dyDescent="0.35">
      <c r="A318" t="s">
        <v>36</v>
      </c>
      <c r="B318">
        <v>2015</v>
      </c>
      <c r="C318">
        <v>47298</v>
      </c>
      <c r="D318">
        <v>45915</v>
      </c>
      <c r="E318">
        <v>876411380.01999998</v>
      </c>
      <c r="F318">
        <v>185132</v>
      </c>
      <c r="G318">
        <v>120.11759319868</v>
      </c>
      <c r="H318">
        <v>13121322.16</v>
      </c>
    </row>
    <row r="319" spans="1:8" x14ac:dyDescent="0.35">
      <c r="A319" t="s">
        <v>36</v>
      </c>
      <c r="B319">
        <v>2014</v>
      </c>
      <c r="C319">
        <v>47187</v>
      </c>
      <c r="D319">
        <v>46296</v>
      </c>
      <c r="E319">
        <v>916103112.33000004</v>
      </c>
      <c r="F319">
        <v>194174</v>
      </c>
      <c r="G319">
        <v>117.40162936103</v>
      </c>
      <c r="H319">
        <v>14850227.1</v>
      </c>
    </row>
    <row r="320" spans="1:8" x14ac:dyDescent="0.35">
      <c r="A320" t="s">
        <v>36</v>
      </c>
      <c r="B320">
        <v>2013</v>
      </c>
      <c r="C320">
        <v>47074</v>
      </c>
      <c r="D320">
        <v>45752</v>
      </c>
      <c r="E320">
        <v>914045725</v>
      </c>
      <c r="F320">
        <v>195749</v>
      </c>
      <c r="G320">
        <v>115.05462629442</v>
      </c>
      <c r="H320">
        <v>11080579.68</v>
      </c>
    </row>
    <row r="321" spans="1:8" x14ac:dyDescent="0.35">
      <c r="A321" t="s">
        <v>37</v>
      </c>
      <c r="B321">
        <v>2023</v>
      </c>
      <c r="C321">
        <v>11938</v>
      </c>
      <c r="D321">
        <v>10595</v>
      </c>
      <c r="E321">
        <v>250477958.25</v>
      </c>
      <c r="F321">
        <v>69436</v>
      </c>
      <c r="G321">
        <v>172.13652489185</v>
      </c>
      <c r="H321">
        <v>3889143.78</v>
      </c>
    </row>
    <row r="322" spans="1:8" x14ac:dyDescent="0.35">
      <c r="A322" t="s">
        <v>37</v>
      </c>
      <c r="B322">
        <v>2022</v>
      </c>
      <c r="C322">
        <v>11871</v>
      </c>
      <c r="D322">
        <v>10488</v>
      </c>
      <c r="E322">
        <v>257757138.5</v>
      </c>
      <c r="F322">
        <v>56065</v>
      </c>
      <c r="G322">
        <v>166.09102312773001</v>
      </c>
      <c r="H322">
        <v>3773954.25</v>
      </c>
    </row>
    <row r="323" spans="1:8" x14ac:dyDescent="0.35">
      <c r="A323" t="s">
        <v>37</v>
      </c>
      <c r="B323">
        <v>2021</v>
      </c>
      <c r="C323">
        <v>11870</v>
      </c>
      <c r="D323">
        <v>10307</v>
      </c>
      <c r="E323">
        <v>265259631.84</v>
      </c>
      <c r="F323">
        <v>58464</v>
      </c>
      <c r="G323">
        <v>159.75503575837001</v>
      </c>
      <c r="H323">
        <v>3463610.54</v>
      </c>
    </row>
    <row r="324" spans="1:8" x14ac:dyDescent="0.35">
      <c r="A324" t="s">
        <v>37</v>
      </c>
      <c r="B324">
        <v>2020</v>
      </c>
      <c r="C324">
        <v>11685</v>
      </c>
      <c r="D324">
        <v>10151</v>
      </c>
      <c r="E324">
        <v>245875042.86000001</v>
      </c>
      <c r="F324">
        <v>61540</v>
      </c>
      <c r="G324">
        <v>154.51077545634001</v>
      </c>
      <c r="H324">
        <v>3388617</v>
      </c>
    </row>
    <row r="325" spans="1:8" x14ac:dyDescent="0.35">
      <c r="A325" t="s">
        <v>37</v>
      </c>
      <c r="B325">
        <v>2019</v>
      </c>
      <c r="C325">
        <v>11632</v>
      </c>
      <c r="D325">
        <v>9992</v>
      </c>
      <c r="E325">
        <v>228394772.78</v>
      </c>
      <c r="F325">
        <v>55347</v>
      </c>
      <c r="G325">
        <v>146.33052649932</v>
      </c>
      <c r="H325">
        <v>3151551.19</v>
      </c>
    </row>
    <row r="326" spans="1:8" x14ac:dyDescent="0.35">
      <c r="A326" t="s">
        <v>37</v>
      </c>
      <c r="B326">
        <v>2018</v>
      </c>
      <c r="C326">
        <v>11552</v>
      </c>
      <c r="D326">
        <v>9937</v>
      </c>
      <c r="E326">
        <v>226242421.22</v>
      </c>
      <c r="F326">
        <v>55822</v>
      </c>
      <c r="G326">
        <v>142.73452696871999</v>
      </c>
      <c r="H326">
        <v>3128102.9</v>
      </c>
    </row>
    <row r="327" spans="1:8" x14ac:dyDescent="0.35">
      <c r="A327" t="s">
        <v>37</v>
      </c>
      <c r="B327">
        <v>2017</v>
      </c>
      <c r="C327">
        <v>11354</v>
      </c>
      <c r="D327">
        <v>9792</v>
      </c>
      <c r="E327">
        <v>171849084.97999999</v>
      </c>
      <c r="F327">
        <v>50033</v>
      </c>
      <c r="G327">
        <v>139.2172935852</v>
      </c>
      <c r="H327">
        <v>2934568.57</v>
      </c>
    </row>
    <row r="328" spans="1:8" x14ac:dyDescent="0.35">
      <c r="A328" t="s">
        <v>37</v>
      </c>
      <c r="B328">
        <v>2016</v>
      </c>
    </row>
    <row r="329" spans="1:8" x14ac:dyDescent="0.35">
      <c r="A329" t="s">
        <v>37</v>
      </c>
      <c r="B329">
        <v>2015</v>
      </c>
    </row>
    <row r="330" spans="1:8" x14ac:dyDescent="0.35">
      <c r="A330" t="s">
        <v>37</v>
      </c>
      <c r="B330">
        <v>2014</v>
      </c>
    </row>
    <row r="331" spans="1:8" x14ac:dyDescent="0.35">
      <c r="A331" t="s">
        <v>37</v>
      </c>
      <c r="B331">
        <v>2013</v>
      </c>
    </row>
    <row r="332" spans="1:8" x14ac:dyDescent="0.35">
      <c r="A332" t="s">
        <v>38</v>
      </c>
      <c r="B332">
        <v>2023</v>
      </c>
    </row>
    <row r="333" spans="1:8" x14ac:dyDescent="0.35">
      <c r="A333" t="s">
        <v>38</v>
      </c>
      <c r="B333">
        <v>2022</v>
      </c>
    </row>
    <row r="334" spans="1:8" x14ac:dyDescent="0.35">
      <c r="A334" t="s">
        <v>38</v>
      </c>
      <c r="B334">
        <v>2021</v>
      </c>
    </row>
    <row r="335" spans="1:8" x14ac:dyDescent="0.35">
      <c r="A335" t="s">
        <v>38</v>
      </c>
      <c r="B335">
        <v>2020</v>
      </c>
      <c r="D335">
        <v>50250</v>
      </c>
      <c r="G335">
        <v>144.43995091300999</v>
      </c>
    </row>
    <row r="336" spans="1:8" x14ac:dyDescent="0.35">
      <c r="A336" t="s">
        <v>38</v>
      </c>
      <c r="B336">
        <v>2019</v>
      </c>
      <c r="G336">
        <v>136.79288064028</v>
      </c>
    </row>
    <row r="337" spans="1:8" x14ac:dyDescent="0.35">
      <c r="A337" t="s">
        <v>38</v>
      </c>
      <c r="B337">
        <v>2018</v>
      </c>
      <c r="C337">
        <v>55673</v>
      </c>
      <c r="D337">
        <v>48914</v>
      </c>
      <c r="E337">
        <v>1666447879.6199999</v>
      </c>
      <c r="F337">
        <v>294370</v>
      </c>
      <c r="G337">
        <v>133.43126398831001</v>
      </c>
      <c r="H337">
        <v>16367154.310000001</v>
      </c>
    </row>
    <row r="338" spans="1:8" x14ac:dyDescent="0.35">
      <c r="A338" t="s">
        <v>38</v>
      </c>
      <c r="B338">
        <v>2017</v>
      </c>
      <c r="C338">
        <v>55239</v>
      </c>
      <c r="D338">
        <v>47720</v>
      </c>
      <c r="E338">
        <v>1589990377.8800001</v>
      </c>
      <c r="F338">
        <v>277330</v>
      </c>
      <c r="G338">
        <v>130.14327960169999</v>
      </c>
      <c r="H338">
        <v>14940538.640000001</v>
      </c>
    </row>
    <row r="339" spans="1:8" x14ac:dyDescent="0.35">
      <c r="A339" t="s">
        <v>38</v>
      </c>
      <c r="B339">
        <v>2016</v>
      </c>
      <c r="C339">
        <v>54414</v>
      </c>
      <c r="D339">
        <v>46276</v>
      </c>
      <c r="E339">
        <v>1662873707.4000001</v>
      </c>
      <c r="F339">
        <v>292465</v>
      </c>
      <c r="G339">
        <v>127.88983277684</v>
      </c>
      <c r="H339">
        <v>14197517.029999999</v>
      </c>
    </row>
    <row r="340" spans="1:8" x14ac:dyDescent="0.35">
      <c r="A340" t="s">
        <v>38</v>
      </c>
      <c r="B340">
        <v>2015</v>
      </c>
      <c r="C340">
        <v>53789</v>
      </c>
      <c r="D340">
        <v>44089</v>
      </c>
      <c r="E340">
        <v>1760372045.2</v>
      </c>
      <c r="F340">
        <v>292675</v>
      </c>
      <c r="G340">
        <v>126.45318898924999</v>
      </c>
      <c r="H340">
        <v>14875577.880000001</v>
      </c>
    </row>
    <row r="341" spans="1:8" x14ac:dyDescent="0.35">
      <c r="A341" t="s">
        <v>38</v>
      </c>
      <c r="B341">
        <v>2014</v>
      </c>
      <c r="C341">
        <v>52963</v>
      </c>
      <c r="D341">
        <v>44556</v>
      </c>
      <c r="E341">
        <v>1719508183.3299999</v>
      </c>
      <c r="F341">
        <v>285265</v>
      </c>
      <c r="G341">
        <v>123.59397178963999</v>
      </c>
      <c r="H341">
        <v>13774320.130000001</v>
      </c>
    </row>
    <row r="342" spans="1:8" x14ac:dyDescent="0.35">
      <c r="A342" t="s">
        <v>38</v>
      </c>
      <c r="B342">
        <v>2013</v>
      </c>
      <c r="C342">
        <v>52323</v>
      </c>
      <c r="D342">
        <v>44229</v>
      </c>
      <c r="E342">
        <v>1698361347</v>
      </c>
      <c r="F342">
        <v>298913</v>
      </c>
      <c r="G342">
        <v>121.12317617645</v>
      </c>
      <c r="H342">
        <v>14769959.66</v>
      </c>
    </row>
    <row r="343" spans="1:8" x14ac:dyDescent="0.35">
      <c r="A343" t="s">
        <v>39</v>
      </c>
      <c r="B343">
        <v>2023</v>
      </c>
    </row>
    <row r="344" spans="1:8" x14ac:dyDescent="0.35">
      <c r="A344" t="s">
        <v>39</v>
      </c>
      <c r="B344">
        <v>2022</v>
      </c>
    </row>
    <row r="345" spans="1:8" x14ac:dyDescent="0.35">
      <c r="A345" t="s">
        <v>39</v>
      </c>
      <c r="B345">
        <v>2021</v>
      </c>
    </row>
    <row r="346" spans="1:8" x14ac:dyDescent="0.35">
      <c r="A346" t="s">
        <v>39</v>
      </c>
      <c r="B346">
        <v>2020</v>
      </c>
      <c r="D346">
        <v>20971</v>
      </c>
    </row>
    <row r="347" spans="1:8" x14ac:dyDescent="0.35">
      <c r="A347" t="s">
        <v>39</v>
      </c>
      <c r="B347">
        <v>2019</v>
      </c>
    </row>
    <row r="348" spans="1:8" x14ac:dyDescent="0.35">
      <c r="A348" t="s">
        <v>39</v>
      </c>
      <c r="B348">
        <v>2018</v>
      </c>
      <c r="C348">
        <v>0</v>
      </c>
      <c r="D348">
        <v>20815</v>
      </c>
      <c r="E348">
        <v>0</v>
      </c>
      <c r="F348">
        <v>0</v>
      </c>
    </row>
    <row r="349" spans="1:8" x14ac:dyDescent="0.35">
      <c r="A349" t="s">
        <v>39</v>
      </c>
      <c r="B349">
        <v>2017</v>
      </c>
      <c r="C349">
        <v>0</v>
      </c>
      <c r="D349">
        <v>20698</v>
      </c>
      <c r="E349">
        <v>0</v>
      </c>
      <c r="F349">
        <v>0</v>
      </c>
      <c r="G349">
        <v>123.91350934662999</v>
      </c>
    </row>
    <row r="350" spans="1:8" x14ac:dyDescent="0.35">
      <c r="A350" t="s">
        <v>39</v>
      </c>
      <c r="B350">
        <v>2016</v>
      </c>
      <c r="C350">
        <v>0</v>
      </c>
      <c r="D350">
        <v>20577</v>
      </c>
      <c r="E350">
        <v>0</v>
      </c>
      <c r="F350">
        <v>0</v>
      </c>
      <c r="G350">
        <v>121.76793175669</v>
      </c>
      <c r="H350">
        <v>0</v>
      </c>
    </row>
    <row r="351" spans="1:8" x14ac:dyDescent="0.35">
      <c r="A351" t="s">
        <v>39</v>
      </c>
      <c r="B351">
        <v>2015</v>
      </c>
      <c r="C351">
        <v>21415</v>
      </c>
      <c r="D351">
        <v>20462</v>
      </c>
      <c r="E351">
        <v>417540784</v>
      </c>
      <c r="F351">
        <v>73744</v>
      </c>
      <c r="G351">
        <v>120.40005802594</v>
      </c>
      <c r="H351">
        <v>7564016.7199999997</v>
      </c>
    </row>
    <row r="352" spans="1:8" x14ac:dyDescent="0.35">
      <c r="A352" t="s">
        <v>39</v>
      </c>
      <c r="B352">
        <v>2014</v>
      </c>
      <c r="C352">
        <v>21331</v>
      </c>
      <c r="D352">
        <v>20312</v>
      </c>
      <c r="E352">
        <v>413556629</v>
      </c>
      <c r="F352">
        <v>81848</v>
      </c>
      <c r="G352">
        <v>117.67770741151</v>
      </c>
      <c r="H352">
        <v>7467454.1200000001</v>
      </c>
    </row>
    <row r="353" spans="1:8" x14ac:dyDescent="0.35">
      <c r="A353" t="s">
        <v>39</v>
      </c>
      <c r="B353">
        <v>2013</v>
      </c>
      <c r="C353">
        <v>21225</v>
      </c>
      <c r="D353">
        <v>20112</v>
      </c>
      <c r="E353">
        <v>426068562</v>
      </c>
      <c r="F353">
        <v>90697</v>
      </c>
      <c r="G353">
        <v>115.32518520487</v>
      </c>
      <c r="H353">
        <v>7405149.8700000001</v>
      </c>
    </row>
    <row r="354" spans="1:8" x14ac:dyDescent="0.35">
      <c r="A354" t="s">
        <v>40</v>
      </c>
      <c r="B354">
        <v>2023</v>
      </c>
      <c r="C354">
        <v>23055</v>
      </c>
      <c r="D354">
        <v>21499</v>
      </c>
      <c r="E354">
        <v>490257699</v>
      </c>
      <c r="F354">
        <v>105622</v>
      </c>
      <c r="G354">
        <v>175.66160505842001</v>
      </c>
      <c r="H354">
        <v>7576862.4699999997</v>
      </c>
    </row>
    <row r="355" spans="1:8" x14ac:dyDescent="0.35">
      <c r="A355" t="s">
        <v>40</v>
      </c>
      <c r="B355">
        <v>2022</v>
      </c>
      <c r="C355">
        <v>22908</v>
      </c>
      <c r="D355">
        <v>20893</v>
      </c>
      <c r="E355">
        <v>498519342</v>
      </c>
      <c r="F355">
        <v>106610</v>
      </c>
      <c r="G355">
        <v>169.4923011066</v>
      </c>
      <c r="H355">
        <v>7237095.2385769999</v>
      </c>
    </row>
    <row r="356" spans="1:8" x14ac:dyDescent="0.35">
      <c r="A356" t="s">
        <v>40</v>
      </c>
      <c r="B356">
        <v>2021</v>
      </c>
      <c r="C356">
        <v>22738</v>
      </c>
      <c r="D356">
        <v>21232</v>
      </c>
      <c r="E356">
        <v>497057950</v>
      </c>
      <c r="F356">
        <v>108052</v>
      </c>
      <c r="G356">
        <v>163.02656286985999</v>
      </c>
      <c r="H356">
        <v>6794948.1645</v>
      </c>
    </row>
    <row r="357" spans="1:8" x14ac:dyDescent="0.35">
      <c r="A357" t="s">
        <v>40</v>
      </c>
      <c r="B357">
        <v>2020</v>
      </c>
      <c r="C357">
        <v>22564</v>
      </c>
      <c r="D357">
        <v>20790</v>
      </c>
      <c r="E357">
        <v>501052558</v>
      </c>
      <c r="F357">
        <v>111082</v>
      </c>
      <c r="G357">
        <v>157.67490852122</v>
      </c>
      <c r="H357">
        <v>6452824.0800000001</v>
      </c>
    </row>
    <row r="358" spans="1:8" x14ac:dyDescent="0.35">
      <c r="A358" t="s">
        <v>40</v>
      </c>
      <c r="B358">
        <v>2019</v>
      </c>
      <c r="C358">
        <v>22528</v>
      </c>
      <c r="D358">
        <v>21044</v>
      </c>
      <c r="E358">
        <v>491767051</v>
      </c>
      <c r="F358">
        <v>99439</v>
      </c>
      <c r="G358">
        <v>149.32714117508999</v>
      </c>
      <c r="H358">
        <v>6215697.0300000003</v>
      </c>
    </row>
    <row r="359" spans="1:8" x14ac:dyDescent="0.35">
      <c r="A359" t="s">
        <v>40</v>
      </c>
      <c r="B359">
        <v>2018</v>
      </c>
      <c r="C359">
        <v>22442</v>
      </c>
      <c r="D359">
        <v>20818</v>
      </c>
      <c r="E359">
        <v>497133892</v>
      </c>
      <c r="F359">
        <v>104730</v>
      </c>
      <c r="G359">
        <v>145.65750133699001</v>
      </c>
      <c r="H359">
        <v>6069683.1299999999</v>
      </c>
    </row>
    <row r="360" spans="1:8" x14ac:dyDescent="0.35">
      <c r="A360" t="s">
        <v>40</v>
      </c>
      <c r="B360">
        <v>2017</v>
      </c>
      <c r="C360">
        <v>22195</v>
      </c>
      <c r="D360">
        <v>20078</v>
      </c>
      <c r="E360">
        <v>478905081</v>
      </c>
      <c r="F360">
        <v>95399</v>
      </c>
      <c r="G360">
        <v>142.06824065044</v>
      </c>
      <c r="H360">
        <v>5991469.6100000003</v>
      </c>
    </row>
    <row r="361" spans="1:8" x14ac:dyDescent="0.35">
      <c r="A361" t="s">
        <v>40</v>
      </c>
      <c r="B361">
        <v>2016</v>
      </c>
      <c r="C361">
        <v>22112</v>
      </c>
      <c r="D361">
        <v>19007</v>
      </c>
      <c r="E361">
        <v>500219027</v>
      </c>
      <c r="F361">
        <v>107531</v>
      </c>
      <c r="G361">
        <v>139.60831166458999</v>
      </c>
      <c r="H361">
        <v>6128245.2800000003</v>
      </c>
    </row>
    <row r="362" spans="1:8" x14ac:dyDescent="0.35">
      <c r="A362" t="s">
        <v>40</v>
      </c>
      <c r="B362">
        <v>2015</v>
      </c>
      <c r="C362">
        <v>21929</v>
      </c>
      <c r="D362">
        <v>19873</v>
      </c>
      <c r="E362">
        <v>506234922</v>
      </c>
      <c r="F362">
        <v>101316</v>
      </c>
      <c r="G362">
        <v>138.04002895364999</v>
      </c>
      <c r="H362">
        <v>5780048.9800000004</v>
      </c>
    </row>
    <row r="363" spans="1:8" x14ac:dyDescent="0.35">
      <c r="A363" t="s">
        <v>40</v>
      </c>
      <c r="B363">
        <v>2014</v>
      </c>
      <c r="C363">
        <v>21534</v>
      </c>
      <c r="D363">
        <v>18719</v>
      </c>
      <c r="E363">
        <v>501295171</v>
      </c>
      <c r="F363">
        <v>98677</v>
      </c>
      <c r="G363">
        <v>134.91882316853</v>
      </c>
      <c r="H363">
        <v>5201623</v>
      </c>
    </row>
    <row r="364" spans="1:8" x14ac:dyDescent="0.35">
      <c r="A364" t="s">
        <v>40</v>
      </c>
      <c r="B364">
        <v>2013</v>
      </c>
      <c r="C364">
        <v>21499</v>
      </c>
      <c r="D364">
        <v>18365</v>
      </c>
      <c r="E364">
        <v>495629720</v>
      </c>
      <c r="F364">
        <v>111279</v>
      </c>
      <c r="G364">
        <v>132.22162983787001</v>
      </c>
      <c r="H364">
        <v>4821336</v>
      </c>
    </row>
    <row r="365" spans="1:8" x14ac:dyDescent="0.35">
      <c r="A365" t="s">
        <v>41</v>
      </c>
      <c r="B365">
        <v>2023</v>
      </c>
      <c r="C365">
        <v>2678</v>
      </c>
      <c r="D365">
        <v>2787</v>
      </c>
      <c r="E365">
        <v>74071635.840000004</v>
      </c>
      <c r="F365">
        <v>15198</v>
      </c>
      <c r="G365">
        <v>152.85456962718999</v>
      </c>
      <c r="H365">
        <v>1286492.6399999999</v>
      </c>
    </row>
    <row r="366" spans="1:8" x14ac:dyDescent="0.35">
      <c r="A366" t="s">
        <v>41</v>
      </c>
      <c r="B366">
        <v>2022</v>
      </c>
      <c r="C366">
        <v>2720</v>
      </c>
      <c r="D366">
        <v>2787</v>
      </c>
      <c r="E366">
        <v>75311912</v>
      </c>
      <c r="F366">
        <v>15372</v>
      </c>
      <c r="G366">
        <v>147.48625763812001</v>
      </c>
      <c r="H366">
        <v>1202293.57</v>
      </c>
    </row>
    <row r="367" spans="1:8" x14ac:dyDescent="0.35">
      <c r="A367" t="s">
        <v>41</v>
      </c>
      <c r="B367">
        <v>2021</v>
      </c>
      <c r="C367">
        <v>2715</v>
      </c>
      <c r="D367">
        <v>2817</v>
      </c>
      <c r="E367">
        <v>73589734.920000002</v>
      </c>
      <c r="F367">
        <v>14926</v>
      </c>
      <c r="G367">
        <v>141.85999892797</v>
      </c>
      <c r="H367">
        <v>1171995.51</v>
      </c>
    </row>
    <row r="368" spans="1:8" x14ac:dyDescent="0.35">
      <c r="A368" t="s">
        <v>41</v>
      </c>
      <c r="B368">
        <v>2020</v>
      </c>
      <c r="C368">
        <v>2659</v>
      </c>
      <c r="D368">
        <v>2734</v>
      </c>
      <c r="E368">
        <v>73935930.409999996</v>
      </c>
      <c r="F368">
        <v>14909</v>
      </c>
      <c r="G368">
        <v>137.20317695493</v>
      </c>
      <c r="H368">
        <v>1089703.83</v>
      </c>
    </row>
    <row r="369" spans="1:8" x14ac:dyDescent="0.35">
      <c r="A369" t="s">
        <v>41</v>
      </c>
      <c r="B369">
        <v>2019</v>
      </c>
      <c r="C369">
        <v>2700</v>
      </c>
      <c r="D369">
        <v>2764</v>
      </c>
      <c r="E369">
        <v>77289803.75</v>
      </c>
      <c r="F369">
        <v>15777</v>
      </c>
      <c r="G369">
        <v>129.93924250200001</v>
      </c>
      <c r="H369">
        <v>1086335.3700000001</v>
      </c>
    </row>
    <row r="370" spans="1:8" x14ac:dyDescent="0.35">
      <c r="A370" t="s">
        <v>41</v>
      </c>
      <c r="B370">
        <v>2018</v>
      </c>
      <c r="C370">
        <v>2697</v>
      </c>
      <c r="D370">
        <v>2763</v>
      </c>
      <c r="E370">
        <v>77821848.609999999</v>
      </c>
      <c r="F370">
        <v>16856</v>
      </c>
      <c r="G370">
        <v>126.74605058079</v>
      </c>
      <c r="H370">
        <v>1135359.26</v>
      </c>
    </row>
    <row r="371" spans="1:8" x14ac:dyDescent="0.35">
      <c r="A371" t="s">
        <v>41</v>
      </c>
      <c r="B371">
        <v>2017</v>
      </c>
      <c r="C371">
        <v>2697</v>
      </c>
      <c r="D371">
        <v>2772</v>
      </c>
      <c r="E371">
        <v>76802531</v>
      </c>
      <c r="F371">
        <v>15428</v>
      </c>
      <c r="G371">
        <v>123.62280177899</v>
      </c>
      <c r="H371">
        <v>1097095.22</v>
      </c>
    </row>
    <row r="372" spans="1:8" x14ac:dyDescent="0.35">
      <c r="A372" t="s">
        <v>41</v>
      </c>
      <c r="B372">
        <v>2016</v>
      </c>
    </row>
    <row r="373" spans="1:8" x14ac:dyDescent="0.35">
      <c r="A373" t="s">
        <v>41</v>
      </c>
      <c r="B373">
        <v>2015</v>
      </c>
    </row>
    <row r="374" spans="1:8" x14ac:dyDescent="0.35">
      <c r="A374" t="s">
        <v>41</v>
      </c>
      <c r="B374">
        <v>2014</v>
      </c>
    </row>
    <row r="375" spans="1:8" x14ac:dyDescent="0.35">
      <c r="A375" t="s">
        <v>41</v>
      </c>
      <c r="B375">
        <v>2013</v>
      </c>
    </row>
    <row r="376" spans="1:8" x14ac:dyDescent="0.35">
      <c r="A376" t="s">
        <v>42</v>
      </c>
      <c r="B376">
        <v>2023</v>
      </c>
    </row>
    <row r="377" spans="1:8" x14ac:dyDescent="0.35">
      <c r="A377" t="s">
        <v>42</v>
      </c>
      <c r="B377">
        <v>2022</v>
      </c>
    </row>
    <row r="378" spans="1:8" x14ac:dyDescent="0.35">
      <c r="A378" t="s">
        <v>42</v>
      </c>
      <c r="B378">
        <v>2021</v>
      </c>
    </row>
    <row r="379" spans="1:8" x14ac:dyDescent="0.35">
      <c r="A379" t="s">
        <v>42</v>
      </c>
      <c r="B379">
        <v>2020</v>
      </c>
    </row>
    <row r="380" spans="1:8" x14ac:dyDescent="0.35">
      <c r="A380" t="s">
        <v>42</v>
      </c>
      <c r="B380">
        <v>2019</v>
      </c>
    </row>
    <row r="381" spans="1:8" x14ac:dyDescent="0.35">
      <c r="A381" t="s">
        <v>42</v>
      </c>
      <c r="B381">
        <v>2018</v>
      </c>
    </row>
    <row r="382" spans="1:8" x14ac:dyDescent="0.35">
      <c r="A382" t="s">
        <v>42</v>
      </c>
      <c r="B382">
        <v>2017</v>
      </c>
    </row>
    <row r="383" spans="1:8" x14ac:dyDescent="0.35">
      <c r="A383" t="s">
        <v>42</v>
      </c>
      <c r="B383">
        <v>2016</v>
      </c>
      <c r="C383">
        <v>2704</v>
      </c>
      <c r="D383">
        <v>2757</v>
      </c>
      <c r="E383">
        <v>78856294</v>
      </c>
      <c r="F383">
        <v>16159</v>
      </c>
      <c r="G383">
        <v>121.48225782618999</v>
      </c>
      <c r="H383">
        <v>1052200.6399999999</v>
      </c>
    </row>
    <row r="384" spans="1:8" x14ac:dyDescent="0.35">
      <c r="A384" t="s">
        <v>42</v>
      </c>
      <c r="B384">
        <v>2015</v>
      </c>
      <c r="C384">
        <v>2703</v>
      </c>
      <c r="D384">
        <v>2780</v>
      </c>
      <c r="E384">
        <v>75457447.530000001</v>
      </c>
      <c r="F384">
        <v>16408</v>
      </c>
      <c r="G384">
        <v>120.11759319868</v>
      </c>
      <c r="H384">
        <v>1218971.48</v>
      </c>
    </row>
    <row r="385" spans="1:8" x14ac:dyDescent="0.35">
      <c r="A385" t="s">
        <v>42</v>
      </c>
      <c r="B385">
        <v>2014</v>
      </c>
      <c r="C385">
        <v>2718</v>
      </c>
      <c r="D385">
        <v>2797</v>
      </c>
      <c r="E385">
        <v>81151498.319999993</v>
      </c>
      <c r="F385">
        <v>17346</v>
      </c>
      <c r="G385">
        <v>117.40162936103</v>
      </c>
      <c r="H385">
        <v>969119.9</v>
      </c>
    </row>
    <row r="386" spans="1:8" x14ac:dyDescent="0.35">
      <c r="A386" t="s">
        <v>42</v>
      </c>
      <c r="B386">
        <v>2013</v>
      </c>
      <c r="C386">
        <v>2787</v>
      </c>
      <c r="D386">
        <v>2755</v>
      </c>
      <c r="E386">
        <v>80796036</v>
      </c>
      <c r="F386">
        <v>17541</v>
      </c>
      <c r="G386">
        <v>115.05462629442</v>
      </c>
      <c r="H386">
        <v>830789.34</v>
      </c>
    </row>
    <row r="387" spans="1:8" x14ac:dyDescent="0.35">
      <c r="A387" t="s">
        <v>43</v>
      </c>
      <c r="B387">
        <v>2023</v>
      </c>
    </row>
    <row r="388" spans="1:8" x14ac:dyDescent="0.35">
      <c r="A388" t="s">
        <v>43</v>
      </c>
      <c r="B388">
        <v>2022</v>
      </c>
    </row>
    <row r="389" spans="1:8" x14ac:dyDescent="0.35">
      <c r="A389" t="s">
        <v>43</v>
      </c>
      <c r="B389">
        <v>2021</v>
      </c>
    </row>
    <row r="390" spans="1:8" x14ac:dyDescent="0.35">
      <c r="A390" t="s">
        <v>43</v>
      </c>
      <c r="B390">
        <v>2020</v>
      </c>
      <c r="D390">
        <v>234464</v>
      </c>
    </row>
    <row r="391" spans="1:8" x14ac:dyDescent="0.35">
      <c r="A391" t="s">
        <v>43</v>
      </c>
      <c r="B391">
        <v>2019</v>
      </c>
    </row>
    <row r="392" spans="1:8" x14ac:dyDescent="0.35">
      <c r="A392" t="s">
        <v>43</v>
      </c>
      <c r="B392">
        <v>2018</v>
      </c>
      <c r="C392">
        <v>0</v>
      </c>
      <c r="D392">
        <v>233947</v>
      </c>
      <c r="E392">
        <v>0</v>
      </c>
      <c r="F392">
        <v>0</v>
      </c>
    </row>
    <row r="393" spans="1:8" x14ac:dyDescent="0.35">
      <c r="A393" t="s">
        <v>43</v>
      </c>
      <c r="B393">
        <v>2017</v>
      </c>
      <c r="C393">
        <v>0</v>
      </c>
      <c r="D393">
        <v>232493</v>
      </c>
      <c r="E393">
        <v>0</v>
      </c>
      <c r="F393">
        <v>0</v>
      </c>
      <c r="G393">
        <v>139.2172935852</v>
      </c>
    </row>
    <row r="394" spans="1:8" x14ac:dyDescent="0.35">
      <c r="A394" t="s">
        <v>43</v>
      </c>
      <c r="B394">
        <v>2016</v>
      </c>
      <c r="C394">
        <v>244114</v>
      </c>
      <c r="D394">
        <v>231499</v>
      </c>
      <c r="E394">
        <v>5368791037</v>
      </c>
      <c r="F394">
        <v>1033474</v>
      </c>
      <c r="G394">
        <v>136.80672909693001</v>
      </c>
      <c r="H394">
        <v>60084978.630000003</v>
      </c>
    </row>
    <row r="395" spans="1:8" x14ac:dyDescent="0.35">
      <c r="A395" t="s">
        <v>43</v>
      </c>
      <c r="B395">
        <v>2015</v>
      </c>
      <c r="C395">
        <v>241986</v>
      </c>
      <c r="D395">
        <v>230327</v>
      </c>
      <c r="E395">
        <v>5380380628.0100002</v>
      </c>
      <c r="F395">
        <v>980087</v>
      </c>
      <c r="G395">
        <v>135.26991781812001</v>
      </c>
      <c r="H395">
        <v>61775705.5</v>
      </c>
    </row>
    <row r="396" spans="1:8" x14ac:dyDescent="0.35">
      <c r="A396" t="s">
        <v>43</v>
      </c>
      <c r="B396">
        <v>2014</v>
      </c>
      <c r="C396">
        <v>240076</v>
      </c>
      <c r="D396">
        <v>229474</v>
      </c>
      <c r="E396">
        <v>5455103284</v>
      </c>
      <c r="F396">
        <v>944108</v>
      </c>
      <c r="G396">
        <v>132.21134666853001</v>
      </c>
      <c r="H396">
        <v>56905305.75</v>
      </c>
    </row>
    <row r="397" spans="1:8" x14ac:dyDescent="0.35">
      <c r="A397" t="s">
        <v>43</v>
      </c>
      <c r="B397">
        <v>2013</v>
      </c>
      <c r="C397">
        <v>238777</v>
      </c>
      <c r="D397">
        <v>227634</v>
      </c>
      <c r="E397">
        <v>4841255460</v>
      </c>
      <c r="F397">
        <v>1093152</v>
      </c>
      <c r="G397">
        <v>129.56827912541999</v>
      </c>
      <c r="H397">
        <v>53770376.68</v>
      </c>
    </row>
    <row r="398" spans="1:8" x14ac:dyDescent="0.35">
      <c r="A398" t="s">
        <v>44</v>
      </c>
      <c r="B398">
        <v>2023</v>
      </c>
      <c r="C398">
        <v>1278</v>
      </c>
      <c r="D398">
        <v>1220</v>
      </c>
      <c r="E398">
        <v>19121513</v>
      </c>
      <c r="F398">
        <v>5107</v>
      </c>
      <c r="G398">
        <v>139.35579327107001</v>
      </c>
      <c r="H398">
        <v>679371.96</v>
      </c>
    </row>
    <row r="399" spans="1:8" x14ac:dyDescent="0.35">
      <c r="A399" t="s">
        <v>44</v>
      </c>
      <c r="B399">
        <v>2022</v>
      </c>
      <c r="C399">
        <v>1268</v>
      </c>
      <c r="D399">
        <v>1216</v>
      </c>
      <c r="E399">
        <v>19982076</v>
      </c>
      <c r="F399">
        <v>5092</v>
      </c>
      <c r="G399">
        <v>134.46156356246999</v>
      </c>
      <c r="H399">
        <v>661275.47</v>
      </c>
    </row>
    <row r="400" spans="1:8" x14ac:dyDescent="0.35">
      <c r="A400" t="s">
        <v>44</v>
      </c>
      <c r="B400">
        <v>2021</v>
      </c>
      <c r="C400">
        <v>1263</v>
      </c>
      <c r="D400">
        <v>1208</v>
      </c>
      <c r="E400">
        <v>19728875</v>
      </c>
      <c r="F400">
        <v>4500</v>
      </c>
      <c r="G400">
        <v>129.33216672720999</v>
      </c>
      <c r="H400">
        <v>608701.1</v>
      </c>
    </row>
    <row r="401" spans="1:8" x14ac:dyDescent="0.35">
      <c r="A401" t="s">
        <v>44</v>
      </c>
      <c r="B401">
        <v>2020</v>
      </c>
      <c r="C401">
        <v>1273</v>
      </c>
      <c r="D401">
        <v>1196</v>
      </c>
      <c r="E401">
        <v>20253538</v>
      </c>
      <c r="F401">
        <v>4873</v>
      </c>
      <c r="G401">
        <v>125.08659447014</v>
      </c>
      <c r="H401">
        <v>584259.69999999995</v>
      </c>
    </row>
    <row r="402" spans="1:8" x14ac:dyDescent="0.35">
      <c r="A402" t="s">
        <v>44</v>
      </c>
      <c r="B402">
        <v>2019</v>
      </c>
      <c r="C402">
        <v>1244</v>
      </c>
      <c r="D402">
        <v>1178</v>
      </c>
      <c r="E402">
        <v>20821358</v>
      </c>
      <c r="F402">
        <v>5210</v>
      </c>
      <c r="G402">
        <v>118.46414706522999</v>
      </c>
      <c r="H402">
        <v>506164.26</v>
      </c>
    </row>
    <row r="403" spans="1:8" x14ac:dyDescent="0.35">
      <c r="A403" t="s">
        <v>44</v>
      </c>
      <c r="B403">
        <v>2018</v>
      </c>
      <c r="C403">
        <v>1262</v>
      </c>
      <c r="D403">
        <v>1177</v>
      </c>
      <c r="E403">
        <v>21998708</v>
      </c>
      <c r="F403">
        <v>5467</v>
      </c>
      <c r="G403">
        <v>115.55294987739001</v>
      </c>
      <c r="H403">
        <v>546524.36</v>
      </c>
    </row>
    <row r="404" spans="1:8" x14ac:dyDescent="0.35">
      <c r="A404" t="s">
        <v>44</v>
      </c>
      <c r="B404">
        <v>2017</v>
      </c>
      <c r="C404">
        <v>1254</v>
      </c>
      <c r="D404">
        <v>1159</v>
      </c>
      <c r="E404">
        <v>20656836</v>
      </c>
      <c r="F404">
        <v>5590</v>
      </c>
      <c r="G404">
        <v>112.70551904545999</v>
      </c>
      <c r="H404">
        <v>573243.86</v>
      </c>
    </row>
    <row r="405" spans="1:8" x14ac:dyDescent="0.35">
      <c r="A405" t="s">
        <v>44</v>
      </c>
      <c r="B405">
        <v>2016</v>
      </c>
      <c r="C405">
        <v>1327</v>
      </c>
      <c r="D405">
        <v>1138</v>
      </c>
      <c r="E405">
        <v>20584680</v>
      </c>
      <c r="F405">
        <v>5590</v>
      </c>
      <c r="G405">
        <v>110.75400918022</v>
      </c>
      <c r="H405">
        <v>514942.21</v>
      </c>
    </row>
    <row r="406" spans="1:8" x14ac:dyDescent="0.35">
      <c r="A406" t="s">
        <v>44</v>
      </c>
      <c r="B406">
        <v>2015</v>
      </c>
      <c r="C406">
        <v>1225</v>
      </c>
      <c r="D406">
        <v>1130</v>
      </c>
      <c r="E406">
        <v>23688932</v>
      </c>
      <c r="F406">
        <v>5590</v>
      </c>
      <c r="G406">
        <v>109.50985977612</v>
      </c>
      <c r="H406">
        <v>517393.55</v>
      </c>
    </row>
    <row r="407" spans="1:8" x14ac:dyDescent="0.35">
      <c r="A407" t="s">
        <v>44</v>
      </c>
      <c r="B407">
        <v>2014</v>
      </c>
      <c r="C407">
        <v>1221</v>
      </c>
      <c r="D407">
        <v>1133</v>
      </c>
      <c r="E407">
        <v>22628526</v>
      </c>
      <c r="F407">
        <v>6213</v>
      </c>
      <c r="G407">
        <v>107.03374606874</v>
      </c>
      <c r="H407">
        <v>440682.1</v>
      </c>
    </row>
    <row r="408" spans="1:8" x14ac:dyDescent="0.35">
      <c r="A408" t="s">
        <v>44</v>
      </c>
      <c r="B408">
        <v>2013</v>
      </c>
      <c r="C408">
        <v>1220</v>
      </c>
      <c r="D408">
        <v>1122</v>
      </c>
      <c r="E408">
        <v>23162476</v>
      </c>
      <c r="F408">
        <v>6201</v>
      </c>
      <c r="G408">
        <v>104.89400974973</v>
      </c>
      <c r="H408">
        <v>504541.19</v>
      </c>
    </row>
    <row r="409" spans="1:8" x14ac:dyDescent="0.35">
      <c r="A409" t="s">
        <v>45</v>
      </c>
      <c r="B409">
        <v>2023</v>
      </c>
      <c r="C409">
        <v>5640</v>
      </c>
      <c r="D409">
        <v>5517</v>
      </c>
      <c r="E409">
        <v>136699534.22999999</v>
      </c>
      <c r="F409">
        <v>29094</v>
      </c>
      <c r="G409">
        <v>139.35579327107001</v>
      </c>
      <c r="H409">
        <v>1453947.67</v>
      </c>
    </row>
    <row r="410" spans="1:8" x14ac:dyDescent="0.35">
      <c r="A410" t="s">
        <v>45</v>
      </c>
      <c r="B410">
        <v>2022</v>
      </c>
      <c r="C410">
        <v>5627</v>
      </c>
      <c r="D410">
        <v>5579</v>
      </c>
      <c r="E410">
        <v>140288222.84</v>
      </c>
      <c r="F410">
        <v>30865</v>
      </c>
      <c r="G410">
        <v>134.46156356246999</v>
      </c>
      <c r="H410">
        <v>1200939.03</v>
      </c>
    </row>
    <row r="411" spans="1:8" x14ac:dyDescent="0.35">
      <c r="A411" t="s">
        <v>45</v>
      </c>
      <c r="B411">
        <v>2021</v>
      </c>
      <c r="C411">
        <v>5576</v>
      </c>
      <c r="D411">
        <v>5521</v>
      </c>
      <c r="E411">
        <v>137392146.56</v>
      </c>
      <c r="F411">
        <v>26503</v>
      </c>
      <c r="G411">
        <v>129.33216672720999</v>
      </c>
      <c r="H411">
        <v>1201691.9099999999</v>
      </c>
    </row>
    <row r="412" spans="1:8" x14ac:dyDescent="0.35">
      <c r="A412" t="s">
        <v>45</v>
      </c>
      <c r="B412">
        <v>2020</v>
      </c>
      <c r="C412">
        <v>5474</v>
      </c>
      <c r="D412">
        <v>5496</v>
      </c>
      <c r="E412">
        <v>136192955.71000001</v>
      </c>
      <c r="F412">
        <v>28169</v>
      </c>
      <c r="G412">
        <v>125.08659447014</v>
      </c>
      <c r="H412">
        <v>1090444.54</v>
      </c>
    </row>
    <row r="413" spans="1:8" x14ac:dyDescent="0.35">
      <c r="A413" t="s">
        <v>45</v>
      </c>
      <c r="B413">
        <v>2019</v>
      </c>
      <c r="C413">
        <v>5549</v>
      </c>
      <c r="D413">
        <v>5449</v>
      </c>
      <c r="E413">
        <v>140205389</v>
      </c>
      <c r="F413">
        <v>29923</v>
      </c>
      <c r="G413">
        <v>118.46414706522999</v>
      </c>
      <c r="H413">
        <v>991637.8</v>
      </c>
    </row>
    <row r="414" spans="1:8" x14ac:dyDescent="0.35">
      <c r="A414" t="s">
        <v>45</v>
      </c>
      <c r="B414">
        <v>2018</v>
      </c>
      <c r="C414">
        <v>5547</v>
      </c>
      <c r="D414">
        <v>5375</v>
      </c>
      <c r="E414">
        <v>143266333.08000001</v>
      </c>
      <c r="F414">
        <v>28621</v>
      </c>
      <c r="G414">
        <v>115.55294987739001</v>
      </c>
      <c r="H414">
        <v>1120619.8799999999</v>
      </c>
    </row>
    <row r="415" spans="1:8" x14ac:dyDescent="0.35">
      <c r="A415" t="s">
        <v>45</v>
      </c>
      <c r="B415">
        <v>2017</v>
      </c>
      <c r="C415">
        <v>5534</v>
      </c>
      <c r="D415">
        <v>5428</v>
      </c>
      <c r="E415">
        <v>138089158.22999999</v>
      </c>
      <c r="F415">
        <v>27794</v>
      </c>
      <c r="G415">
        <v>112.70551904545999</v>
      </c>
      <c r="H415">
        <v>1067938.33</v>
      </c>
    </row>
    <row r="416" spans="1:8" x14ac:dyDescent="0.35">
      <c r="A416" t="s">
        <v>45</v>
      </c>
      <c r="B416">
        <v>2016</v>
      </c>
      <c r="C416">
        <v>5531</v>
      </c>
      <c r="D416">
        <v>5286</v>
      </c>
      <c r="E416">
        <v>140499412.40000001</v>
      </c>
      <c r="F416">
        <v>30783</v>
      </c>
      <c r="G416">
        <v>110.75400918022</v>
      </c>
      <c r="H416">
        <v>956642.97</v>
      </c>
    </row>
    <row r="417" spans="1:8" x14ac:dyDescent="0.35">
      <c r="A417" t="s">
        <v>45</v>
      </c>
      <c r="B417">
        <v>2015</v>
      </c>
      <c r="C417">
        <v>5510</v>
      </c>
      <c r="D417">
        <v>5248</v>
      </c>
      <c r="E417">
        <v>138931642</v>
      </c>
      <c r="F417">
        <v>33170</v>
      </c>
      <c r="G417">
        <v>109.50985977612</v>
      </c>
      <c r="H417">
        <v>894851.56</v>
      </c>
    </row>
    <row r="418" spans="1:8" x14ac:dyDescent="0.35">
      <c r="A418" t="s">
        <v>45</v>
      </c>
      <c r="B418">
        <v>2014</v>
      </c>
      <c r="C418">
        <v>5499</v>
      </c>
      <c r="D418">
        <v>5227</v>
      </c>
      <c r="E418">
        <v>141866269</v>
      </c>
      <c r="F418">
        <v>33821</v>
      </c>
      <c r="G418">
        <v>107.03374606874</v>
      </c>
      <c r="H418">
        <v>944390.73</v>
      </c>
    </row>
    <row r="419" spans="1:8" x14ac:dyDescent="0.35">
      <c r="A419" t="s">
        <v>45</v>
      </c>
      <c r="B419">
        <v>2013</v>
      </c>
      <c r="C419">
        <v>5517</v>
      </c>
      <c r="D419">
        <v>5214</v>
      </c>
      <c r="E419">
        <v>148429926</v>
      </c>
      <c r="F419">
        <v>32540</v>
      </c>
      <c r="G419">
        <v>104.89400974973</v>
      </c>
      <c r="H419">
        <v>1084231.94</v>
      </c>
    </row>
    <row r="420" spans="1:8" x14ac:dyDescent="0.35">
      <c r="A420" t="s">
        <v>46</v>
      </c>
      <c r="B420">
        <v>2023</v>
      </c>
    </row>
    <row r="421" spans="1:8" x14ac:dyDescent="0.35">
      <c r="A421" t="s">
        <v>46</v>
      </c>
      <c r="B421">
        <v>2022</v>
      </c>
    </row>
    <row r="422" spans="1:8" x14ac:dyDescent="0.35">
      <c r="A422" t="s">
        <v>46</v>
      </c>
      <c r="B422">
        <v>2021</v>
      </c>
    </row>
    <row r="423" spans="1:8" x14ac:dyDescent="0.35">
      <c r="A423" t="s">
        <v>46</v>
      </c>
      <c r="B423">
        <v>2020</v>
      </c>
      <c r="D423">
        <v>134228</v>
      </c>
    </row>
    <row r="424" spans="1:8" x14ac:dyDescent="0.35">
      <c r="A424" t="s">
        <v>46</v>
      </c>
      <c r="B424">
        <v>2019</v>
      </c>
    </row>
    <row r="425" spans="1:8" x14ac:dyDescent="0.35">
      <c r="A425" t="s">
        <v>46</v>
      </c>
      <c r="B425">
        <v>2018</v>
      </c>
      <c r="C425">
        <v>0</v>
      </c>
      <c r="D425">
        <v>129585</v>
      </c>
      <c r="E425">
        <v>0</v>
      </c>
      <c r="F425">
        <v>0</v>
      </c>
    </row>
    <row r="426" spans="1:8" x14ac:dyDescent="0.35">
      <c r="A426" t="s">
        <v>46</v>
      </c>
      <c r="B426">
        <v>2017</v>
      </c>
      <c r="C426">
        <v>0</v>
      </c>
      <c r="D426">
        <v>126026</v>
      </c>
      <c r="E426">
        <v>0</v>
      </c>
      <c r="F426">
        <v>0</v>
      </c>
      <c r="G426">
        <v>144.91918771568001</v>
      </c>
    </row>
    <row r="427" spans="1:8" x14ac:dyDescent="0.35">
      <c r="A427" t="s">
        <v>46</v>
      </c>
      <c r="B427">
        <v>2016</v>
      </c>
      <c r="C427">
        <v>158631</v>
      </c>
      <c r="D427">
        <v>120364</v>
      </c>
      <c r="E427">
        <v>3990106814</v>
      </c>
      <c r="F427">
        <v>836218</v>
      </c>
      <c r="G427">
        <v>142.40989423223999</v>
      </c>
      <c r="H427">
        <v>30304363.84</v>
      </c>
    </row>
    <row r="428" spans="1:8" x14ac:dyDescent="0.35">
      <c r="A428" t="s">
        <v>46</v>
      </c>
      <c r="B428">
        <v>2015</v>
      </c>
      <c r="C428">
        <v>154106</v>
      </c>
      <c r="D428">
        <v>116166</v>
      </c>
      <c r="E428">
        <v>3908785751.9499998</v>
      </c>
      <c r="F428">
        <v>797</v>
      </c>
      <c r="G428">
        <v>140.81014008918001</v>
      </c>
      <c r="H428">
        <v>26810797.34</v>
      </c>
    </row>
    <row r="429" spans="1:8" x14ac:dyDescent="0.35">
      <c r="A429" t="s">
        <v>46</v>
      </c>
      <c r="B429">
        <v>2014</v>
      </c>
      <c r="C429">
        <v>149618</v>
      </c>
      <c r="D429">
        <v>110437</v>
      </c>
      <c r="E429">
        <v>3867155688.2399998</v>
      </c>
      <c r="F429">
        <v>746955</v>
      </c>
      <c r="G429">
        <v>137.62629966854001</v>
      </c>
      <c r="H429">
        <v>25548448.690000001</v>
      </c>
    </row>
    <row r="430" spans="1:8" x14ac:dyDescent="0.35">
      <c r="A430" t="s">
        <v>46</v>
      </c>
      <c r="B430">
        <v>2013</v>
      </c>
      <c r="C430">
        <v>145983</v>
      </c>
      <c r="D430">
        <v>103204</v>
      </c>
      <c r="E430">
        <v>3863316083</v>
      </c>
      <c r="F430">
        <v>831796</v>
      </c>
      <c r="G430">
        <v>134.87498055033001</v>
      </c>
      <c r="H430">
        <v>22922932</v>
      </c>
    </row>
    <row r="431" spans="1:8" x14ac:dyDescent="0.35">
      <c r="A431" t="s">
        <v>47</v>
      </c>
      <c r="B431">
        <v>2023</v>
      </c>
      <c r="C431">
        <v>1458062</v>
      </c>
      <c r="D431">
        <v>1325641</v>
      </c>
      <c r="E431">
        <v>37510274764.791</v>
      </c>
      <c r="F431">
        <v>6832143</v>
      </c>
      <c r="G431">
        <v>169.58747391486</v>
      </c>
      <c r="H431">
        <v>684623856.88999999</v>
      </c>
    </row>
    <row r="432" spans="1:8" x14ac:dyDescent="0.35">
      <c r="A432" t="s">
        <v>47</v>
      </c>
      <c r="B432">
        <v>2022</v>
      </c>
      <c r="C432">
        <v>1440430</v>
      </c>
      <c r="D432">
        <v>1325590</v>
      </c>
      <c r="E432">
        <v>37352917583.019997</v>
      </c>
      <c r="F432">
        <v>6821370</v>
      </c>
      <c r="G432">
        <v>163.63149581335</v>
      </c>
      <c r="H432">
        <v>625202891.94000006</v>
      </c>
    </row>
    <row r="433" spans="1:8" x14ac:dyDescent="0.35">
      <c r="A433" t="s">
        <v>47</v>
      </c>
      <c r="B433">
        <v>2021</v>
      </c>
      <c r="C433">
        <v>1440315</v>
      </c>
      <c r="D433">
        <v>1314667</v>
      </c>
      <c r="E433">
        <v>37509403006.760002</v>
      </c>
      <c r="F433">
        <v>6354683</v>
      </c>
      <c r="G433">
        <v>157.38933370742001</v>
      </c>
      <c r="H433">
        <v>558146884.69000006</v>
      </c>
    </row>
    <row r="434" spans="1:8" x14ac:dyDescent="0.35">
      <c r="A434" t="s">
        <v>47</v>
      </c>
      <c r="B434">
        <v>2020</v>
      </c>
      <c r="C434">
        <v>1361461</v>
      </c>
      <c r="D434">
        <v>1258015</v>
      </c>
      <c r="E434">
        <v>35848600867.769997</v>
      </c>
      <c r="F434">
        <v>6494088</v>
      </c>
      <c r="G434">
        <v>152.22273203627</v>
      </c>
      <c r="H434">
        <v>525977906.26999998</v>
      </c>
    </row>
    <row r="435" spans="1:8" x14ac:dyDescent="0.35">
      <c r="A435" t="s">
        <v>47</v>
      </c>
      <c r="B435">
        <v>2019</v>
      </c>
      <c r="C435">
        <v>1344318</v>
      </c>
      <c r="D435">
        <v>1248286</v>
      </c>
      <c r="E435">
        <v>35609662926.184998</v>
      </c>
      <c r="F435">
        <v>6291230</v>
      </c>
      <c r="G435">
        <v>144.16361873949</v>
      </c>
      <c r="H435">
        <v>538618194.63</v>
      </c>
    </row>
    <row r="436" spans="1:8" x14ac:dyDescent="0.35">
      <c r="A436" t="s">
        <v>47</v>
      </c>
      <c r="B436">
        <v>2018</v>
      </c>
      <c r="C436">
        <v>1333961</v>
      </c>
      <c r="D436">
        <v>1241519</v>
      </c>
      <c r="E436">
        <v>36002283411.610001</v>
      </c>
      <c r="F436">
        <v>5812432</v>
      </c>
      <c r="G436">
        <v>140.62086988374</v>
      </c>
      <c r="H436">
        <v>535524471.83999997</v>
      </c>
    </row>
    <row r="437" spans="1:8" x14ac:dyDescent="0.35">
      <c r="A437" t="s">
        <v>47</v>
      </c>
      <c r="B437">
        <v>2017</v>
      </c>
      <c r="C437">
        <v>1320458</v>
      </c>
      <c r="D437">
        <v>1173360</v>
      </c>
      <c r="E437">
        <v>33644689155.619999</v>
      </c>
      <c r="F437">
        <v>5361992</v>
      </c>
      <c r="G437">
        <v>137.15572078157999</v>
      </c>
      <c r="H437">
        <v>531012094.33999997</v>
      </c>
    </row>
    <row r="438" spans="1:8" x14ac:dyDescent="0.35">
      <c r="A438" t="s">
        <v>47</v>
      </c>
      <c r="B438">
        <v>2016</v>
      </c>
      <c r="C438">
        <v>1307906</v>
      </c>
      <c r="D438">
        <v>1199780</v>
      </c>
      <c r="E438">
        <v>34358400058.669998</v>
      </c>
      <c r="F438">
        <v>5641078</v>
      </c>
      <c r="G438">
        <v>134.78085267888</v>
      </c>
      <c r="H438">
        <v>544519280.41999996</v>
      </c>
    </row>
    <row r="439" spans="1:8" x14ac:dyDescent="0.35">
      <c r="A439" t="s">
        <v>47</v>
      </c>
      <c r="B439">
        <v>2015</v>
      </c>
      <c r="C439">
        <v>1257467</v>
      </c>
      <c r="D439">
        <v>1171098</v>
      </c>
      <c r="E439">
        <v>23956730886.757999</v>
      </c>
      <c r="F439">
        <v>6305684.9978430998</v>
      </c>
      <c r="G439">
        <v>133.26679897747999</v>
      </c>
      <c r="H439">
        <v>529290910.44</v>
      </c>
    </row>
    <row r="440" spans="1:8" x14ac:dyDescent="0.35">
      <c r="A440" t="s">
        <v>47</v>
      </c>
      <c r="B440">
        <v>2014</v>
      </c>
      <c r="C440">
        <v>1219670</v>
      </c>
      <c r="D440">
        <v>1140552</v>
      </c>
      <c r="E440">
        <v>23943617623.98</v>
      </c>
      <c r="F440">
        <v>5908454.3687728001</v>
      </c>
      <c r="G440">
        <v>130.25352009682001</v>
      </c>
      <c r="H440">
        <v>592224123.99000001</v>
      </c>
    </row>
    <row r="441" spans="1:8" x14ac:dyDescent="0.35">
      <c r="A441" t="s">
        <v>47</v>
      </c>
      <c r="B441">
        <v>2013</v>
      </c>
      <c r="C441">
        <v>1220476</v>
      </c>
      <c r="D441">
        <v>1129064</v>
      </c>
      <c r="E441">
        <v>31019262721</v>
      </c>
      <c r="F441">
        <v>5657333.7621250004</v>
      </c>
      <c r="G441">
        <v>127.64959191653</v>
      </c>
      <c r="H441">
        <v>561763829.69000006</v>
      </c>
    </row>
    <row r="442" spans="1:8" x14ac:dyDescent="0.35">
      <c r="A442" t="s">
        <v>48</v>
      </c>
      <c r="B442">
        <v>2023</v>
      </c>
      <c r="C442">
        <v>364334</v>
      </c>
      <c r="D442">
        <v>314722</v>
      </c>
      <c r="E442">
        <v>7227010710.3999996</v>
      </c>
      <c r="F442">
        <v>1438526</v>
      </c>
      <c r="G442">
        <v>177.80984500725</v>
      </c>
      <c r="H442">
        <v>106888208.9545</v>
      </c>
    </row>
    <row r="443" spans="1:8" x14ac:dyDescent="0.35">
      <c r="A443" t="s">
        <v>48</v>
      </c>
      <c r="B443">
        <v>2022</v>
      </c>
      <c r="C443">
        <v>358901</v>
      </c>
      <c r="D443">
        <v>309534</v>
      </c>
      <c r="E443">
        <v>7195259722</v>
      </c>
      <c r="F443">
        <v>1279664</v>
      </c>
      <c r="G443">
        <v>171.56509403215</v>
      </c>
      <c r="H443">
        <v>94710464.434499994</v>
      </c>
    </row>
    <row r="444" spans="1:8" x14ac:dyDescent="0.35">
      <c r="A444" t="s">
        <v>48</v>
      </c>
      <c r="B444">
        <v>2021</v>
      </c>
      <c r="C444">
        <v>353315</v>
      </c>
      <c r="D444">
        <v>305266</v>
      </c>
      <c r="E444">
        <v>7098952945</v>
      </c>
      <c r="F444">
        <v>1358319</v>
      </c>
      <c r="G444">
        <v>165.02028355208</v>
      </c>
      <c r="H444">
        <v>81235639.947500005</v>
      </c>
    </row>
    <row r="445" spans="1:8" x14ac:dyDescent="0.35">
      <c r="A445" t="s">
        <v>48</v>
      </c>
      <c r="B445">
        <v>2020</v>
      </c>
      <c r="C445">
        <v>346347</v>
      </c>
      <c r="D445">
        <v>300664</v>
      </c>
      <c r="E445">
        <v>7029452327</v>
      </c>
      <c r="F445">
        <v>1437824</v>
      </c>
      <c r="G445">
        <v>159.60318156245</v>
      </c>
      <c r="H445">
        <v>80181186.020500004</v>
      </c>
    </row>
    <row r="446" spans="1:8" x14ac:dyDescent="0.35">
      <c r="A446" t="s">
        <v>48</v>
      </c>
      <c r="B446">
        <v>2019</v>
      </c>
      <c r="C446">
        <v>339771</v>
      </c>
      <c r="D446">
        <v>296007</v>
      </c>
      <c r="E446">
        <v>7227463251</v>
      </c>
      <c r="F446">
        <v>1348215</v>
      </c>
      <c r="G446">
        <v>151.15332584423999</v>
      </c>
      <c r="H446">
        <v>78332370.787499994</v>
      </c>
    </row>
    <row r="447" spans="1:8" x14ac:dyDescent="0.35">
      <c r="A447" t="s">
        <v>48</v>
      </c>
      <c r="B447">
        <v>2018</v>
      </c>
      <c r="C447">
        <v>335320</v>
      </c>
      <c r="D447">
        <v>291639</v>
      </c>
      <c r="E447">
        <v>7349859347</v>
      </c>
      <c r="F447">
        <v>1441369</v>
      </c>
      <c r="G447">
        <v>147.4388084309</v>
      </c>
      <c r="H447">
        <v>81806254.578999996</v>
      </c>
    </row>
    <row r="448" spans="1:8" x14ac:dyDescent="0.35">
      <c r="A448" t="s">
        <v>48</v>
      </c>
      <c r="B448">
        <v>2017</v>
      </c>
      <c r="C448">
        <v>331777</v>
      </c>
      <c r="D448">
        <v>287006</v>
      </c>
      <c r="E448">
        <v>7167732847.9300003</v>
      </c>
      <c r="F448">
        <v>1360318</v>
      </c>
      <c r="G448">
        <v>143.80565315971</v>
      </c>
      <c r="H448">
        <v>76585426.719500005</v>
      </c>
    </row>
    <row r="449" spans="1:8" x14ac:dyDescent="0.35">
      <c r="A449" t="s">
        <v>48</v>
      </c>
      <c r="B449">
        <v>2016</v>
      </c>
      <c r="C449">
        <v>327880</v>
      </c>
      <c r="D449">
        <v>282393</v>
      </c>
      <c r="E449">
        <v>7347004292.7399998</v>
      </c>
      <c r="F449">
        <v>1391443</v>
      </c>
      <c r="G449">
        <v>141.31564066346999</v>
      </c>
      <c r="H449">
        <v>77473478.328999996</v>
      </c>
    </row>
    <row r="450" spans="1:8" x14ac:dyDescent="0.35">
      <c r="A450" t="s">
        <v>48</v>
      </c>
      <c r="B450">
        <v>2015</v>
      </c>
      <c r="C450">
        <v>323919</v>
      </c>
      <c r="D450">
        <v>278581</v>
      </c>
      <c r="E450">
        <v>7348001356.96</v>
      </c>
      <c r="F450">
        <v>1374915</v>
      </c>
      <c r="G450">
        <v>139.72817876098</v>
      </c>
      <c r="H450">
        <v>76651195.643000007</v>
      </c>
    </row>
    <row r="451" spans="1:8" x14ac:dyDescent="0.35">
      <c r="A451" t="s">
        <v>48</v>
      </c>
      <c r="B451">
        <v>2014</v>
      </c>
      <c r="C451">
        <v>319536</v>
      </c>
      <c r="D451">
        <v>274025</v>
      </c>
      <c r="E451">
        <v>7361197620.96</v>
      </c>
      <c r="F451">
        <v>1307651</v>
      </c>
      <c r="G451">
        <v>136.56880243225999</v>
      </c>
      <c r="H451">
        <v>75953201.213499993</v>
      </c>
    </row>
    <row r="452" spans="1:8" x14ac:dyDescent="0.35">
      <c r="A452" t="s">
        <v>48</v>
      </c>
      <c r="B452">
        <v>2013</v>
      </c>
      <c r="C452">
        <v>314722</v>
      </c>
      <c r="D452">
        <v>269190</v>
      </c>
      <c r="E452">
        <v>7454176542</v>
      </c>
      <c r="F452">
        <v>1430303</v>
      </c>
      <c r="G452">
        <v>133.83862398535999</v>
      </c>
      <c r="H452">
        <v>70831893.209000006</v>
      </c>
    </row>
    <row r="453" spans="1:8" x14ac:dyDescent="0.35">
      <c r="A453" t="s">
        <v>49</v>
      </c>
      <c r="B453">
        <v>2023</v>
      </c>
      <c r="C453">
        <v>22336</v>
      </c>
      <c r="D453">
        <v>15341</v>
      </c>
      <c r="E453">
        <v>284511952.69999999</v>
      </c>
      <c r="F453">
        <v>64660</v>
      </c>
      <c r="G453">
        <v>168.11606278332999</v>
      </c>
      <c r="H453">
        <v>8088933.7800000003</v>
      </c>
    </row>
    <row r="454" spans="1:8" x14ac:dyDescent="0.35">
      <c r="A454" t="s">
        <v>49</v>
      </c>
      <c r="B454">
        <v>2022</v>
      </c>
      <c r="C454">
        <v>20513</v>
      </c>
      <c r="D454">
        <v>15062</v>
      </c>
      <c r="E454">
        <v>282181078.80000001</v>
      </c>
      <c r="F454">
        <v>63546</v>
      </c>
      <c r="G454">
        <v>162.21176121356001</v>
      </c>
      <c r="H454">
        <v>6701221.5899999999</v>
      </c>
    </row>
    <row r="455" spans="1:8" x14ac:dyDescent="0.35">
      <c r="A455" t="s">
        <v>49</v>
      </c>
      <c r="B455">
        <v>2021</v>
      </c>
      <c r="C455">
        <v>19703</v>
      </c>
      <c r="D455">
        <v>14826</v>
      </c>
      <c r="E455">
        <v>277083540.44</v>
      </c>
      <c r="F455">
        <v>62170</v>
      </c>
      <c r="G455">
        <v>156.02375869026</v>
      </c>
      <c r="H455">
        <v>6512894.8600000003</v>
      </c>
    </row>
    <row r="456" spans="1:8" x14ac:dyDescent="0.35">
      <c r="A456" t="s">
        <v>49</v>
      </c>
      <c r="B456">
        <v>2020</v>
      </c>
      <c r="C456">
        <v>19281</v>
      </c>
      <c r="D456">
        <v>14707</v>
      </c>
      <c r="E456">
        <v>274665683.49000001</v>
      </c>
      <c r="F456">
        <v>65476</v>
      </c>
      <c r="G456">
        <v>150.90198459414</v>
      </c>
      <c r="H456">
        <v>6121413.3799999999</v>
      </c>
    </row>
    <row r="457" spans="1:8" x14ac:dyDescent="0.35">
      <c r="A457" t="s">
        <v>49</v>
      </c>
      <c r="B457">
        <v>2019</v>
      </c>
      <c r="C457">
        <v>18632</v>
      </c>
      <c r="D457">
        <v>14563</v>
      </c>
      <c r="E457">
        <v>268855307.14999998</v>
      </c>
      <c r="F457">
        <v>59938</v>
      </c>
      <c r="G457">
        <v>142.91279550074</v>
      </c>
      <c r="H457">
        <v>5765660.6500000004</v>
      </c>
    </row>
    <row r="458" spans="1:8" x14ac:dyDescent="0.35">
      <c r="A458" t="s">
        <v>49</v>
      </c>
      <c r="B458">
        <v>2018</v>
      </c>
      <c r="C458">
        <v>18163</v>
      </c>
      <c r="D458">
        <v>14471</v>
      </c>
      <c r="E458">
        <v>262295964.63</v>
      </c>
      <c r="F458">
        <v>58965</v>
      </c>
      <c r="G458">
        <v>139.40078500073</v>
      </c>
      <c r="H458">
        <v>5758129.3799999999</v>
      </c>
    </row>
    <row r="459" spans="1:8" x14ac:dyDescent="0.35">
      <c r="A459" t="s">
        <v>49</v>
      </c>
      <c r="B459">
        <v>2017</v>
      </c>
      <c r="C459">
        <v>17228</v>
      </c>
      <c r="D459">
        <v>14120</v>
      </c>
      <c r="E459">
        <v>241133567.52000001</v>
      </c>
      <c r="F459">
        <v>51036</v>
      </c>
      <c r="G459">
        <v>135.96570096671999</v>
      </c>
      <c r="H459">
        <v>5967673.79</v>
      </c>
    </row>
    <row r="460" spans="1:8" x14ac:dyDescent="0.35">
      <c r="A460" t="s">
        <v>49</v>
      </c>
      <c r="B460">
        <v>2016</v>
      </c>
    </row>
    <row r="461" spans="1:8" x14ac:dyDescent="0.35">
      <c r="A461" t="s">
        <v>49</v>
      </c>
      <c r="B461">
        <v>2015</v>
      </c>
    </row>
    <row r="462" spans="1:8" x14ac:dyDescent="0.35">
      <c r="A462" t="s">
        <v>49</v>
      </c>
      <c r="B462">
        <v>2014</v>
      </c>
    </row>
    <row r="463" spans="1:8" x14ac:dyDescent="0.35">
      <c r="A463" t="s">
        <v>49</v>
      </c>
      <c r="B463">
        <v>2013</v>
      </c>
    </row>
    <row r="464" spans="1:8" x14ac:dyDescent="0.35">
      <c r="A464" t="s">
        <v>50</v>
      </c>
      <c r="B464">
        <v>2023</v>
      </c>
    </row>
    <row r="465" spans="1:8" x14ac:dyDescent="0.35">
      <c r="A465" t="s">
        <v>50</v>
      </c>
      <c r="B465">
        <v>2022</v>
      </c>
    </row>
    <row r="466" spans="1:8" x14ac:dyDescent="0.35">
      <c r="A466" t="s">
        <v>50</v>
      </c>
      <c r="B466">
        <v>2021</v>
      </c>
    </row>
    <row r="467" spans="1:8" x14ac:dyDescent="0.35">
      <c r="A467" t="s">
        <v>50</v>
      </c>
      <c r="B467">
        <v>2020</v>
      </c>
    </row>
    <row r="468" spans="1:8" x14ac:dyDescent="0.35">
      <c r="A468" t="s">
        <v>50</v>
      </c>
      <c r="B468">
        <v>2019</v>
      </c>
    </row>
    <row r="469" spans="1:8" x14ac:dyDescent="0.35">
      <c r="A469" t="s">
        <v>50</v>
      </c>
      <c r="B469">
        <v>2018</v>
      </c>
    </row>
    <row r="470" spans="1:8" x14ac:dyDescent="0.35">
      <c r="A470" t="s">
        <v>50</v>
      </c>
      <c r="B470">
        <v>2017</v>
      </c>
    </row>
    <row r="471" spans="1:8" x14ac:dyDescent="0.35">
      <c r="A471" t="s">
        <v>50</v>
      </c>
      <c r="B471">
        <v>2016</v>
      </c>
      <c r="C471">
        <v>16443</v>
      </c>
      <c r="D471">
        <v>13832</v>
      </c>
      <c r="E471">
        <v>241690956.86000001</v>
      </c>
      <c r="F471">
        <v>52172</v>
      </c>
      <c r="G471">
        <v>133.61143820286</v>
      </c>
      <c r="H471">
        <v>5712209.3399999999</v>
      </c>
    </row>
    <row r="472" spans="1:8" x14ac:dyDescent="0.35">
      <c r="A472" t="s">
        <v>50</v>
      </c>
      <c r="B472">
        <v>2015</v>
      </c>
      <c r="C472">
        <v>16157</v>
      </c>
      <c r="D472">
        <v>13793</v>
      </c>
      <c r="E472">
        <v>237763328.72</v>
      </c>
      <c r="F472">
        <v>50975</v>
      </c>
      <c r="G472">
        <v>132.11052105818001</v>
      </c>
      <c r="H472">
        <v>5396319.2999999998</v>
      </c>
    </row>
    <row r="473" spans="1:8" x14ac:dyDescent="0.35">
      <c r="A473" t="s">
        <v>50</v>
      </c>
      <c r="B473">
        <v>2014</v>
      </c>
      <c r="C473">
        <v>15790</v>
      </c>
      <c r="D473">
        <v>13632</v>
      </c>
      <c r="E473">
        <v>233976512</v>
      </c>
      <c r="F473">
        <v>51363</v>
      </c>
      <c r="G473">
        <v>129.12338663254999</v>
      </c>
      <c r="H473">
        <v>5190664.16</v>
      </c>
    </row>
    <row r="474" spans="1:8" x14ac:dyDescent="0.35">
      <c r="A474" t="s">
        <v>50</v>
      </c>
      <c r="B474">
        <v>2013</v>
      </c>
      <c r="C474">
        <v>15341</v>
      </c>
      <c r="D474">
        <v>13362</v>
      </c>
      <c r="E474">
        <v>231663103</v>
      </c>
      <c r="F474">
        <v>58025</v>
      </c>
      <c r="G474">
        <v>126.54205121116</v>
      </c>
      <c r="H474">
        <v>4983183.7300000004</v>
      </c>
    </row>
    <row r="475" spans="1:8" x14ac:dyDescent="0.35">
      <c r="A475" t="s">
        <v>51</v>
      </c>
      <c r="B475">
        <v>2023</v>
      </c>
    </row>
    <row r="476" spans="1:8" x14ac:dyDescent="0.35">
      <c r="A476" t="s">
        <v>51</v>
      </c>
      <c r="B476">
        <v>2022</v>
      </c>
    </row>
    <row r="477" spans="1:8" x14ac:dyDescent="0.35">
      <c r="A477" t="s">
        <v>51</v>
      </c>
      <c r="B477">
        <v>2021</v>
      </c>
    </row>
    <row r="478" spans="1:8" x14ac:dyDescent="0.35">
      <c r="A478" t="s">
        <v>51</v>
      </c>
      <c r="B478">
        <v>2020</v>
      </c>
      <c r="D478">
        <v>5580</v>
      </c>
    </row>
    <row r="479" spans="1:8" x14ac:dyDescent="0.35">
      <c r="A479" t="s">
        <v>51</v>
      </c>
      <c r="B479">
        <v>2019</v>
      </c>
    </row>
    <row r="480" spans="1:8" x14ac:dyDescent="0.35">
      <c r="A480" t="s">
        <v>51</v>
      </c>
      <c r="B480">
        <v>2018</v>
      </c>
      <c r="C480">
        <v>5565</v>
      </c>
      <c r="D480">
        <v>5583</v>
      </c>
      <c r="E480">
        <v>98208425</v>
      </c>
      <c r="F480">
        <v>20702</v>
      </c>
      <c r="G480">
        <v>133.03458021649999</v>
      </c>
      <c r="H480">
        <v>2283520</v>
      </c>
    </row>
    <row r="481" spans="1:8" x14ac:dyDescent="0.35">
      <c r="A481" t="s">
        <v>51</v>
      </c>
      <c r="B481">
        <v>2017</v>
      </c>
      <c r="C481">
        <v>5581</v>
      </c>
      <c r="D481">
        <v>5642</v>
      </c>
      <c r="E481">
        <v>93475495</v>
      </c>
      <c r="F481">
        <v>18576</v>
      </c>
      <c r="G481">
        <v>129.75637082571001</v>
      </c>
      <c r="H481">
        <v>2196843</v>
      </c>
    </row>
    <row r="482" spans="1:8" x14ac:dyDescent="0.35">
      <c r="A482" t="s">
        <v>51</v>
      </c>
      <c r="B482">
        <v>2016</v>
      </c>
      <c r="C482">
        <v>5563</v>
      </c>
      <c r="D482">
        <v>5828</v>
      </c>
      <c r="E482">
        <v>95899942</v>
      </c>
      <c r="F482">
        <v>19063</v>
      </c>
      <c r="G482">
        <v>127.50962337369999</v>
      </c>
      <c r="H482">
        <v>1999114</v>
      </c>
    </row>
    <row r="483" spans="1:8" x14ac:dyDescent="0.35">
      <c r="A483" t="s">
        <v>51</v>
      </c>
      <c r="B483">
        <v>2015</v>
      </c>
      <c r="C483">
        <v>5569</v>
      </c>
      <c r="D483">
        <v>5847</v>
      </c>
      <c r="E483">
        <v>98927894</v>
      </c>
      <c r="F483">
        <v>20693</v>
      </c>
      <c r="G483">
        <v>126.07725064867</v>
      </c>
      <c r="H483">
        <v>2227469.5299999998</v>
      </c>
    </row>
    <row r="484" spans="1:8" x14ac:dyDescent="0.35">
      <c r="A484" t="s">
        <v>51</v>
      </c>
      <c r="B484">
        <v>2014</v>
      </c>
      <c r="C484">
        <v>5558</v>
      </c>
      <c r="D484">
        <v>5834</v>
      </c>
      <c r="E484">
        <v>104119771</v>
      </c>
      <c r="F484">
        <v>21755</v>
      </c>
      <c r="G484">
        <v>123.22653374373</v>
      </c>
      <c r="H484">
        <v>1908790</v>
      </c>
    </row>
    <row r="485" spans="1:8" x14ac:dyDescent="0.35">
      <c r="A485" t="s">
        <v>51</v>
      </c>
      <c r="B485">
        <v>2013</v>
      </c>
      <c r="C485">
        <v>5567</v>
      </c>
      <c r="D485">
        <v>5627</v>
      </c>
      <c r="E485">
        <v>103734960</v>
      </c>
      <c r="F485">
        <v>21269</v>
      </c>
      <c r="G485">
        <v>120.76308366932</v>
      </c>
      <c r="H485">
        <v>1854498</v>
      </c>
    </row>
    <row r="486" spans="1:8" x14ac:dyDescent="0.35">
      <c r="A486" t="s">
        <v>52</v>
      </c>
      <c r="B486">
        <v>2023</v>
      </c>
      <c r="C486">
        <v>28175</v>
      </c>
      <c r="D486">
        <v>27098</v>
      </c>
      <c r="E486">
        <v>670533564.44000006</v>
      </c>
      <c r="F486">
        <v>120953</v>
      </c>
      <c r="G486">
        <v>145.66217372204</v>
      </c>
      <c r="H486">
        <v>8001855.7999999998</v>
      </c>
    </row>
    <row r="487" spans="1:8" x14ac:dyDescent="0.35">
      <c r="A487" t="s">
        <v>52</v>
      </c>
      <c r="B487">
        <v>2022</v>
      </c>
      <c r="C487">
        <v>27992</v>
      </c>
      <c r="D487">
        <v>26775</v>
      </c>
      <c r="E487">
        <v>682239160.97000003</v>
      </c>
      <c r="F487">
        <v>118722</v>
      </c>
      <c r="G487">
        <v>140.54646147702999</v>
      </c>
      <c r="H487">
        <v>7822957.6799999997</v>
      </c>
    </row>
    <row r="488" spans="1:8" x14ac:dyDescent="0.35">
      <c r="A488" t="s">
        <v>52</v>
      </c>
      <c r="B488">
        <v>2021</v>
      </c>
      <c r="C488">
        <v>27994</v>
      </c>
      <c r="D488">
        <v>26844</v>
      </c>
      <c r="E488">
        <v>657993749.99000001</v>
      </c>
      <c r="F488">
        <v>111668</v>
      </c>
      <c r="G488">
        <v>135.18493989712999</v>
      </c>
      <c r="H488">
        <v>6636392.9800000004</v>
      </c>
    </row>
    <row r="489" spans="1:8" x14ac:dyDescent="0.35">
      <c r="A489" t="s">
        <v>52</v>
      </c>
      <c r="B489">
        <v>2020</v>
      </c>
      <c r="C489">
        <v>27718</v>
      </c>
      <c r="D489">
        <v>26944</v>
      </c>
      <c r="E489">
        <v>656626236.39999998</v>
      </c>
      <c r="F489">
        <v>115637</v>
      </c>
      <c r="G489">
        <v>130.74723932406999</v>
      </c>
      <c r="H489">
        <v>7017165.0899999999</v>
      </c>
    </row>
    <row r="490" spans="1:8" x14ac:dyDescent="0.35">
      <c r="A490" t="s">
        <v>52</v>
      </c>
      <c r="B490">
        <v>2019</v>
      </c>
      <c r="C490">
        <v>27778</v>
      </c>
      <c r="D490">
        <v>26832</v>
      </c>
      <c r="E490">
        <v>692672227.24000001</v>
      </c>
      <c r="F490">
        <v>126161</v>
      </c>
      <c r="G490">
        <v>123.82510094922</v>
      </c>
      <c r="H490">
        <v>6960489.3200000003</v>
      </c>
    </row>
    <row r="491" spans="1:8" x14ac:dyDescent="0.35">
      <c r="A491" t="s">
        <v>52</v>
      </c>
      <c r="B491">
        <v>2018</v>
      </c>
      <c r="C491">
        <v>27658</v>
      </c>
      <c r="D491">
        <v>26940</v>
      </c>
      <c r="E491">
        <v>702207945.85000002</v>
      </c>
      <c r="F491">
        <v>126565</v>
      </c>
      <c r="G491">
        <v>120.78216099989</v>
      </c>
      <c r="H491">
        <v>7381155</v>
      </c>
    </row>
    <row r="492" spans="1:8" x14ac:dyDescent="0.35">
      <c r="A492" t="s">
        <v>52</v>
      </c>
      <c r="B492">
        <v>2017</v>
      </c>
      <c r="C492">
        <v>27582</v>
      </c>
      <c r="D492">
        <v>26632</v>
      </c>
      <c r="E492">
        <v>684577454.99000001</v>
      </c>
      <c r="F492">
        <v>117931</v>
      </c>
      <c r="G492">
        <v>117.80587307697</v>
      </c>
      <c r="H492">
        <v>6668210</v>
      </c>
    </row>
    <row r="493" spans="1:8" x14ac:dyDescent="0.35">
      <c r="A493" t="s">
        <v>52</v>
      </c>
      <c r="B493">
        <v>2016</v>
      </c>
      <c r="C493">
        <v>27541</v>
      </c>
      <c r="D493">
        <v>26525</v>
      </c>
      <c r="E493">
        <v>691937259.57000005</v>
      </c>
      <c r="F493">
        <v>122976</v>
      </c>
      <c r="G493">
        <v>115.76604995704</v>
      </c>
      <c r="H493">
        <v>6596789</v>
      </c>
    </row>
    <row r="494" spans="1:8" x14ac:dyDescent="0.35">
      <c r="A494" t="s">
        <v>52</v>
      </c>
      <c r="B494">
        <v>2015</v>
      </c>
      <c r="C494">
        <v>27467</v>
      </c>
      <c r="D494">
        <v>26265</v>
      </c>
      <c r="E494">
        <v>696165245.22000003</v>
      </c>
      <c r="F494">
        <v>130791</v>
      </c>
      <c r="G494">
        <v>114.46559805344999</v>
      </c>
      <c r="H494">
        <v>6534223</v>
      </c>
    </row>
    <row r="495" spans="1:8" x14ac:dyDescent="0.35">
      <c r="A495" t="s">
        <v>52</v>
      </c>
      <c r="B495">
        <v>2014</v>
      </c>
      <c r="C495">
        <v>27356</v>
      </c>
      <c r="D495">
        <v>26477</v>
      </c>
      <c r="E495">
        <v>707548283.25</v>
      </c>
      <c r="F495">
        <v>134473</v>
      </c>
      <c r="G495">
        <v>111.87743076930001</v>
      </c>
      <c r="H495">
        <v>6133832</v>
      </c>
    </row>
    <row r="496" spans="1:8" x14ac:dyDescent="0.35">
      <c r="A496" t="s">
        <v>52</v>
      </c>
      <c r="B496">
        <v>2013</v>
      </c>
      <c r="C496">
        <v>27098</v>
      </c>
      <c r="D496">
        <v>26358</v>
      </c>
      <c r="E496">
        <v>707469590</v>
      </c>
      <c r="F496">
        <v>133035</v>
      </c>
      <c r="G496">
        <v>109.64086323161</v>
      </c>
      <c r="H496">
        <v>6643269</v>
      </c>
    </row>
    <row r="497" spans="1:8" x14ac:dyDescent="0.35">
      <c r="A497" t="s">
        <v>53</v>
      </c>
      <c r="B497">
        <v>2023</v>
      </c>
    </row>
    <row r="498" spans="1:8" x14ac:dyDescent="0.35">
      <c r="A498" t="s">
        <v>53</v>
      </c>
      <c r="B498">
        <v>2022</v>
      </c>
    </row>
    <row r="499" spans="1:8" x14ac:dyDescent="0.35">
      <c r="A499" t="s">
        <v>53</v>
      </c>
      <c r="B499">
        <v>2021</v>
      </c>
      <c r="C499">
        <v>100054</v>
      </c>
      <c r="D499">
        <v>87965</v>
      </c>
      <c r="E499">
        <v>1791117724.45</v>
      </c>
      <c r="F499">
        <v>361534</v>
      </c>
      <c r="G499">
        <v>155.19057903122001</v>
      </c>
      <c r="H499">
        <v>21120815.219999999</v>
      </c>
    </row>
    <row r="500" spans="1:8" x14ac:dyDescent="0.35">
      <c r="A500" t="s">
        <v>53</v>
      </c>
      <c r="B500">
        <v>2020</v>
      </c>
      <c r="C500">
        <v>99027</v>
      </c>
      <c r="D500">
        <v>86611</v>
      </c>
      <c r="E500">
        <v>1768565494.8199999</v>
      </c>
      <c r="F500">
        <v>382289</v>
      </c>
      <c r="G500">
        <v>150.09615562855001</v>
      </c>
      <c r="H500">
        <v>18911858.690000001</v>
      </c>
    </row>
    <row r="501" spans="1:8" x14ac:dyDescent="0.35">
      <c r="A501" t="s">
        <v>53</v>
      </c>
      <c r="B501">
        <v>2019</v>
      </c>
      <c r="C501">
        <v>97696</v>
      </c>
      <c r="D501">
        <v>85174</v>
      </c>
      <c r="E501">
        <v>1773657756.105</v>
      </c>
      <c r="F501">
        <v>342588</v>
      </c>
      <c r="G501">
        <v>142.14962945970001</v>
      </c>
      <c r="H501">
        <v>17521849.059999999</v>
      </c>
    </row>
    <row r="502" spans="1:8" x14ac:dyDescent="0.35">
      <c r="A502" t="s">
        <v>53</v>
      </c>
      <c r="B502">
        <v>2018</v>
      </c>
      <c r="C502">
        <v>96828</v>
      </c>
      <c r="D502">
        <v>84195</v>
      </c>
      <c r="E502">
        <v>1807212729.6291001</v>
      </c>
      <c r="F502">
        <v>370688</v>
      </c>
      <c r="G502">
        <v>138.6563733836</v>
      </c>
      <c r="H502">
        <v>17517341.32</v>
      </c>
    </row>
    <row r="503" spans="1:8" x14ac:dyDescent="0.35">
      <c r="A503" t="s">
        <v>53</v>
      </c>
      <c r="B503">
        <v>2017</v>
      </c>
      <c r="C503">
        <v>95758</v>
      </c>
      <c r="D503">
        <v>82599</v>
      </c>
      <c r="E503">
        <v>1710613898.3196001</v>
      </c>
      <c r="F503">
        <v>325691</v>
      </c>
      <c r="G503">
        <v>135.23963297987001</v>
      </c>
      <c r="H503">
        <v>16163456.33</v>
      </c>
    </row>
    <row r="504" spans="1:8" x14ac:dyDescent="0.35">
      <c r="A504" t="s">
        <v>53</v>
      </c>
      <c r="B504">
        <v>2016</v>
      </c>
      <c r="C504">
        <v>94059</v>
      </c>
      <c r="D504">
        <v>80940</v>
      </c>
      <c r="E504">
        <v>1765175863.9372001</v>
      </c>
      <c r="F504">
        <v>360767</v>
      </c>
      <c r="G504">
        <v>132.89794217212</v>
      </c>
      <c r="H504">
        <v>15268931.720000001</v>
      </c>
    </row>
    <row r="505" spans="1:8" x14ac:dyDescent="0.35">
      <c r="A505" t="s">
        <v>53</v>
      </c>
      <c r="B505">
        <v>2015</v>
      </c>
      <c r="C505">
        <v>92405</v>
      </c>
      <c r="D505">
        <v>79487</v>
      </c>
      <c r="E505">
        <v>1757267945.5567999</v>
      </c>
      <c r="F505">
        <v>328007</v>
      </c>
      <c r="G505">
        <v>131.40504004800999</v>
      </c>
      <c r="H505">
        <v>14237678.34</v>
      </c>
    </row>
    <row r="506" spans="1:8" x14ac:dyDescent="0.35">
      <c r="A506" t="s">
        <v>53</v>
      </c>
      <c r="B506">
        <v>2014</v>
      </c>
      <c r="C506">
        <v>91144</v>
      </c>
      <c r="D506">
        <v>77283</v>
      </c>
      <c r="E506">
        <v>1765598050.3</v>
      </c>
      <c r="F506">
        <v>322990</v>
      </c>
      <c r="G506">
        <v>128.43385716504</v>
      </c>
      <c r="H506">
        <v>14798492.800000001</v>
      </c>
    </row>
    <row r="507" spans="1:8" x14ac:dyDescent="0.35">
      <c r="A507" t="s">
        <v>53</v>
      </c>
      <c r="B507">
        <v>2013</v>
      </c>
      <c r="C507">
        <v>90019</v>
      </c>
      <c r="D507">
        <v>75269</v>
      </c>
      <c r="E507">
        <v>1810844580</v>
      </c>
      <c r="F507">
        <v>379777</v>
      </c>
      <c r="G507">
        <v>125.86630628637</v>
      </c>
      <c r="H507">
        <v>15004497.59</v>
      </c>
    </row>
    <row r="508" spans="1:8" x14ac:dyDescent="0.35">
      <c r="A508" t="s">
        <v>54</v>
      </c>
      <c r="B508">
        <v>2023</v>
      </c>
      <c r="C508">
        <v>11081</v>
      </c>
      <c r="D508">
        <v>9846</v>
      </c>
      <c r="E508">
        <v>233891267.38</v>
      </c>
      <c r="F508">
        <v>41419</v>
      </c>
      <c r="G508">
        <v>153.92788337274001</v>
      </c>
      <c r="H508">
        <v>3107067.33</v>
      </c>
    </row>
    <row r="509" spans="1:8" x14ac:dyDescent="0.35">
      <c r="A509" t="s">
        <v>54</v>
      </c>
      <c r="B509">
        <v>2022</v>
      </c>
      <c r="C509">
        <v>10835</v>
      </c>
      <c r="D509">
        <v>9773</v>
      </c>
      <c r="E509">
        <v>244751251.56</v>
      </c>
      <c r="F509">
        <v>43906</v>
      </c>
      <c r="G509">
        <v>148.52187618709999</v>
      </c>
      <c r="H509">
        <v>2557283.33</v>
      </c>
    </row>
    <row r="510" spans="1:8" x14ac:dyDescent="0.35">
      <c r="A510" t="s">
        <v>54</v>
      </c>
      <c r="B510">
        <v>2021</v>
      </c>
      <c r="C510">
        <v>10756</v>
      </c>
      <c r="D510">
        <v>9976</v>
      </c>
      <c r="E510">
        <v>240141896.02000001</v>
      </c>
      <c r="F510">
        <v>45113</v>
      </c>
      <c r="G510">
        <v>142.85611103088999</v>
      </c>
      <c r="H510">
        <v>2645595.9900000002</v>
      </c>
    </row>
    <row r="511" spans="1:8" x14ac:dyDescent="0.35">
      <c r="A511" t="s">
        <v>54</v>
      </c>
      <c r="B511">
        <v>2020</v>
      </c>
      <c r="C511">
        <v>10639</v>
      </c>
      <c r="D511">
        <v>9571</v>
      </c>
      <c r="E511">
        <v>238438637.15000001</v>
      </c>
      <c r="F511">
        <v>44356</v>
      </c>
      <c r="G511">
        <v>138.16658979969</v>
      </c>
      <c r="H511">
        <v>2668435.7999999998</v>
      </c>
    </row>
    <row r="512" spans="1:8" x14ac:dyDescent="0.35">
      <c r="A512" t="s">
        <v>54</v>
      </c>
      <c r="B512">
        <v>2019</v>
      </c>
      <c r="C512">
        <v>10546</v>
      </c>
      <c r="D512">
        <v>9440</v>
      </c>
      <c r="E512">
        <v>236987672.50999999</v>
      </c>
      <c r="F512">
        <v>43615</v>
      </c>
      <c r="G512">
        <v>130.85164947422001</v>
      </c>
      <c r="H512">
        <v>2618296.11</v>
      </c>
    </row>
    <row r="513" spans="1:8" x14ac:dyDescent="0.35">
      <c r="A513" t="s">
        <v>54</v>
      </c>
      <c r="B513">
        <v>2018</v>
      </c>
      <c r="C513">
        <v>10450</v>
      </c>
      <c r="D513">
        <v>9215</v>
      </c>
      <c r="E513">
        <v>247696716.55000001</v>
      </c>
      <c r="F513">
        <v>45324</v>
      </c>
      <c r="G513">
        <v>127.63603560783</v>
      </c>
      <c r="H513">
        <v>2607881.9900000002</v>
      </c>
    </row>
    <row r="514" spans="1:8" x14ac:dyDescent="0.35">
      <c r="A514" t="s">
        <v>54</v>
      </c>
      <c r="B514">
        <v>2017</v>
      </c>
      <c r="C514">
        <v>10349</v>
      </c>
      <c r="D514">
        <v>9057</v>
      </c>
      <c r="E514">
        <v>234672333.33000001</v>
      </c>
      <c r="F514">
        <v>40516</v>
      </c>
      <c r="G514">
        <v>124.49085598722</v>
      </c>
      <c r="H514">
        <v>2292335.04</v>
      </c>
    </row>
    <row r="515" spans="1:8" x14ac:dyDescent="0.35">
      <c r="A515" t="s">
        <v>54</v>
      </c>
      <c r="B515">
        <v>2016</v>
      </c>
      <c r="C515">
        <v>10214</v>
      </c>
      <c r="D515">
        <v>9048</v>
      </c>
      <c r="E515">
        <v>235713328.77000001</v>
      </c>
      <c r="F515">
        <v>43462</v>
      </c>
      <c r="G515">
        <v>122.3352815695</v>
      </c>
      <c r="H515">
        <v>2257872.29</v>
      </c>
    </row>
    <row r="516" spans="1:8" x14ac:dyDescent="0.35">
      <c r="A516" t="s">
        <v>54</v>
      </c>
      <c r="B516">
        <v>2015</v>
      </c>
      <c r="C516">
        <v>10125</v>
      </c>
      <c r="D516">
        <v>8551</v>
      </c>
      <c r="E516">
        <v>236549949.16</v>
      </c>
      <c r="F516">
        <v>42548</v>
      </c>
      <c r="G516">
        <v>120.96103454412</v>
      </c>
      <c r="H516">
        <v>2180798.48</v>
      </c>
    </row>
    <row r="517" spans="1:8" x14ac:dyDescent="0.35">
      <c r="A517" t="s">
        <v>54</v>
      </c>
      <c r="B517">
        <v>2014</v>
      </c>
      <c r="C517">
        <v>9996</v>
      </c>
      <c r="D517">
        <v>8634</v>
      </c>
      <c r="E517">
        <v>106906793.16</v>
      </c>
      <c r="F517">
        <v>44140</v>
      </c>
      <c r="G517">
        <v>118.22599975996999</v>
      </c>
      <c r="H517">
        <v>2306655.9300000002</v>
      </c>
    </row>
    <row r="518" spans="1:8" x14ac:dyDescent="0.35">
      <c r="A518" t="s">
        <v>54</v>
      </c>
      <c r="B518">
        <v>2013</v>
      </c>
      <c r="C518">
        <v>9846</v>
      </c>
      <c r="D518">
        <v>8539</v>
      </c>
      <c r="E518">
        <v>245448519</v>
      </c>
      <c r="F518">
        <v>45202</v>
      </c>
      <c r="G518">
        <v>115.86251651446</v>
      </c>
      <c r="H518">
        <v>2511655.81</v>
      </c>
    </row>
    <row r="519" spans="1:8" x14ac:dyDescent="0.35">
      <c r="A519" t="s">
        <v>55</v>
      </c>
      <c r="B519">
        <v>2023</v>
      </c>
      <c r="C519">
        <v>14594</v>
      </c>
      <c r="D519">
        <v>13228</v>
      </c>
      <c r="E519">
        <v>295650254.85000002</v>
      </c>
      <c r="F519">
        <v>51429</v>
      </c>
      <c r="G519">
        <v>155.31378975025001</v>
      </c>
      <c r="H519">
        <v>6085962.5599999996</v>
      </c>
    </row>
    <row r="520" spans="1:8" x14ac:dyDescent="0.35">
      <c r="A520" t="s">
        <v>55</v>
      </c>
      <c r="B520">
        <v>2022</v>
      </c>
      <c r="C520">
        <v>14351</v>
      </c>
      <c r="D520">
        <v>13165</v>
      </c>
      <c r="E520">
        <v>301812636.48000002</v>
      </c>
      <c r="F520">
        <v>51997</v>
      </c>
      <c r="G520">
        <v>149.85910899311</v>
      </c>
      <c r="H520">
        <v>5713682.0800000001</v>
      </c>
    </row>
    <row r="521" spans="1:8" x14ac:dyDescent="0.35">
      <c r="A521" t="s">
        <v>55</v>
      </c>
      <c r="B521">
        <v>2021</v>
      </c>
      <c r="C521">
        <v>14180</v>
      </c>
      <c r="D521">
        <v>13039</v>
      </c>
      <c r="E521">
        <v>289011195.91000003</v>
      </c>
      <c r="F521">
        <v>48124</v>
      </c>
      <c r="G521">
        <v>144.14233150638</v>
      </c>
      <c r="H521">
        <v>5114415.07</v>
      </c>
    </row>
    <row r="522" spans="1:8" x14ac:dyDescent="0.35">
      <c r="A522" t="s">
        <v>55</v>
      </c>
      <c r="B522">
        <v>2020</v>
      </c>
      <c r="C522">
        <v>13936</v>
      </c>
      <c r="D522">
        <v>12816</v>
      </c>
      <c r="E522">
        <v>284874312.26999998</v>
      </c>
      <c r="F522">
        <v>47322</v>
      </c>
      <c r="G522">
        <v>139.41058766262</v>
      </c>
      <c r="H522">
        <v>5188176.93</v>
      </c>
    </row>
    <row r="523" spans="1:8" x14ac:dyDescent="0.35">
      <c r="A523" t="s">
        <v>55</v>
      </c>
      <c r="B523">
        <v>2019</v>
      </c>
      <c r="C523">
        <v>13762</v>
      </c>
      <c r="D523">
        <v>12703</v>
      </c>
      <c r="E523">
        <v>290170097.56</v>
      </c>
      <c r="F523">
        <v>50163</v>
      </c>
      <c r="G523">
        <v>132.02978647929001</v>
      </c>
      <c r="H523">
        <v>4991820.18</v>
      </c>
    </row>
    <row r="524" spans="1:8" x14ac:dyDescent="0.35">
      <c r="A524" t="s">
        <v>55</v>
      </c>
      <c r="B524">
        <v>2018</v>
      </c>
      <c r="C524">
        <v>13644</v>
      </c>
      <c r="D524">
        <v>12651</v>
      </c>
      <c r="E524">
        <v>287415294.99599999</v>
      </c>
      <c r="F524">
        <v>55713</v>
      </c>
      <c r="G524">
        <v>128.78522048501</v>
      </c>
      <c r="H524">
        <v>5311137.37</v>
      </c>
    </row>
    <row r="525" spans="1:8" x14ac:dyDescent="0.35">
      <c r="A525" t="s">
        <v>55</v>
      </c>
      <c r="B525">
        <v>2017</v>
      </c>
      <c r="C525">
        <v>13491</v>
      </c>
      <c r="D525">
        <v>9135</v>
      </c>
      <c r="E525">
        <v>277468488.36000001</v>
      </c>
      <c r="F525">
        <v>50947</v>
      </c>
      <c r="G525">
        <v>125.61172289888</v>
      </c>
      <c r="H525">
        <v>4833158.66</v>
      </c>
    </row>
    <row r="526" spans="1:8" x14ac:dyDescent="0.35">
      <c r="A526" t="s">
        <v>55</v>
      </c>
      <c r="B526">
        <v>2016</v>
      </c>
      <c r="C526">
        <v>13406</v>
      </c>
      <c r="D526">
        <v>9050</v>
      </c>
      <c r="E526">
        <v>279152714.05000001</v>
      </c>
      <c r="F526">
        <v>48039</v>
      </c>
      <c r="G526">
        <v>123.4367405333</v>
      </c>
      <c r="H526">
        <v>5084703.1100000003</v>
      </c>
    </row>
    <row r="527" spans="1:8" x14ac:dyDescent="0.35">
      <c r="A527" t="s">
        <v>55</v>
      </c>
      <c r="B527">
        <v>2015</v>
      </c>
      <c r="C527">
        <v>13345</v>
      </c>
      <c r="D527">
        <v>8995</v>
      </c>
      <c r="E527">
        <v>286714247.19</v>
      </c>
      <c r="F527">
        <v>57404</v>
      </c>
      <c r="G527">
        <v>122.05012032592001</v>
      </c>
      <c r="H527">
        <v>5369253.2800000003</v>
      </c>
    </row>
    <row r="528" spans="1:8" x14ac:dyDescent="0.35">
      <c r="A528" t="s">
        <v>55</v>
      </c>
      <c r="B528">
        <v>2014</v>
      </c>
      <c r="C528">
        <v>13264</v>
      </c>
      <c r="D528">
        <v>12166</v>
      </c>
      <c r="E528">
        <v>295669038.37</v>
      </c>
      <c r="F528">
        <v>62606</v>
      </c>
      <c r="G528">
        <v>119.29046035973001</v>
      </c>
      <c r="H528">
        <v>5334464.93</v>
      </c>
    </row>
    <row r="529" spans="1:8" x14ac:dyDescent="0.35">
      <c r="A529" t="s">
        <v>55</v>
      </c>
      <c r="B529">
        <v>2013</v>
      </c>
      <c r="C529">
        <v>9765</v>
      </c>
      <c r="D529">
        <v>8871</v>
      </c>
      <c r="E529">
        <v>207947665</v>
      </c>
      <c r="F529">
        <v>42958</v>
      </c>
      <c r="G529">
        <v>116.90569723671</v>
      </c>
      <c r="H529">
        <v>3727137.01</v>
      </c>
    </row>
    <row r="530" spans="1:8" x14ac:dyDescent="0.35">
      <c r="A530" t="s">
        <v>56</v>
      </c>
      <c r="B530">
        <v>2023</v>
      </c>
      <c r="C530">
        <v>167081</v>
      </c>
      <c r="D530">
        <v>150917</v>
      </c>
      <c r="E530">
        <v>3141190451.5500002</v>
      </c>
      <c r="F530">
        <v>656632</v>
      </c>
      <c r="G530">
        <v>157.01020185534</v>
      </c>
      <c r="H530">
        <v>44158080.530000001</v>
      </c>
    </row>
    <row r="531" spans="1:8" x14ac:dyDescent="0.35">
      <c r="A531" t="s">
        <v>56</v>
      </c>
      <c r="B531">
        <v>2022</v>
      </c>
      <c r="C531">
        <v>166044</v>
      </c>
      <c r="D531">
        <v>149742</v>
      </c>
      <c r="E531">
        <v>3170302876.02</v>
      </c>
      <c r="F531">
        <v>659979</v>
      </c>
      <c r="G531">
        <v>151.49594244469</v>
      </c>
      <c r="H531">
        <v>42687578.359999999</v>
      </c>
    </row>
    <row r="532" spans="1:8" x14ac:dyDescent="0.35">
      <c r="A532" t="s">
        <v>56</v>
      </c>
      <c r="B532">
        <v>2021</v>
      </c>
      <c r="C532">
        <v>164138</v>
      </c>
      <c r="D532">
        <v>148331</v>
      </c>
      <c r="E532">
        <v>3079804051.46</v>
      </c>
      <c r="F532">
        <v>650777</v>
      </c>
      <c r="G532">
        <v>145.71672355756999</v>
      </c>
      <c r="H532">
        <v>41026725.399999999</v>
      </c>
    </row>
    <row r="533" spans="1:8" x14ac:dyDescent="0.35">
      <c r="A533" t="s">
        <v>56</v>
      </c>
      <c r="B533">
        <v>2020</v>
      </c>
      <c r="C533">
        <v>162140</v>
      </c>
      <c r="D533">
        <v>146974</v>
      </c>
      <c r="E533">
        <v>3060094660.8499999</v>
      </c>
      <c r="F533">
        <v>684146</v>
      </c>
      <c r="G533">
        <v>140.93329732587</v>
      </c>
      <c r="H533">
        <v>38287945.829999998</v>
      </c>
    </row>
    <row r="534" spans="1:8" x14ac:dyDescent="0.35">
      <c r="A534" t="s">
        <v>56</v>
      </c>
      <c r="B534">
        <v>2019</v>
      </c>
      <c r="C534">
        <v>160598</v>
      </c>
      <c r="D534">
        <v>145298</v>
      </c>
      <c r="E534">
        <v>3097394557.4699998</v>
      </c>
      <c r="F534">
        <v>647506</v>
      </c>
      <c r="G534">
        <v>133.47187947294</v>
      </c>
      <c r="H534">
        <v>37864464.18</v>
      </c>
    </row>
    <row r="535" spans="1:8" x14ac:dyDescent="0.35">
      <c r="A535" t="s">
        <v>56</v>
      </c>
      <c r="B535">
        <v>2018</v>
      </c>
      <c r="C535">
        <v>159039</v>
      </c>
      <c r="D535">
        <v>143797</v>
      </c>
      <c r="E535">
        <v>3193879713.8000002</v>
      </c>
      <c r="F535">
        <v>689993</v>
      </c>
      <c r="G535">
        <v>130.19187476431</v>
      </c>
      <c r="H535">
        <v>37400593.799999997</v>
      </c>
    </row>
    <row r="536" spans="1:8" x14ac:dyDescent="0.35">
      <c r="A536" t="s">
        <v>56</v>
      </c>
      <c r="B536">
        <v>2017</v>
      </c>
      <c r="C536">
        <v>157188</v>
      </c>
      <c r="D536">
        <v>142105</v>
      </c>
      <c r="E536">
        <v>3044210532.4000001</v>
      </c>
      <c r="F536">
        <v>633604</v>
      </c>
      <c r="G536">
        <v>126.98371470726001</v>
      </c>
      <c r="H536">
        <v>35729769.310000002</v>
      </c>
    </row>
    <row r="537" spans="1:8" x14ac:dyDescent="0.35">
      <c r="A537" t="s">
        <v>56</v>
      </c>
      <c r="B537">
        <v>2016</v>
      </c>
      <c r="C537">
        <v>155496</v>
      </c>
      <c r="D537">
        <v>140007</v>
      </c>
      <c r="E537">
        <v>3148440771.1799998</v>
      </c>
      <c r="F537">
        <v>683790</v>
      </c>
      <c r="G537">
        <v>124.7849761355</v>
      </c>
      <c r="H537">
        <v>34906074.07</v>
      </c>
    </row>
    <row r="538" spans="1:8" x14ac:dyDescent="0.35">
      <c r="A538" t="s">
        <v>56</v>
      </c>
      <c r="B538">
        <v>2015</v>
      </c>
      <c r="C538">
        <v>153947</v>
      </c>
      <c r="D538">
        <v>138046</v>
      </c>
      <c r="E538">
        <v>3126105144.52</v>
      </c>
      <c r="F538">
        <v>638017</v>
      </c>
      <c r="G538">
        <v>123.38321059357</v>
      </c>
      <c r="H538">
        <v>33285765.66</v>
      </c>
    </row>
    <row r="539" spans="1:8" x14ac:dyDescent="0.35">
      <c r="A539" t="s">
        <v>56</v>
      </c>
      <c r="B539">
        <v>2014</v>
      </c>
      <c r="C539">
        <v>152544</v>
      </c>
      <c r="D539">
        <v>136487</v>
      </c>
      <c r="E539">
        <v>3193432534</v>
      </c>
      <c r="F539">
        <v>646075</v>
      </c>
      <c r="G539">
        <v>120.59340829049999</v>
      </c>
      <c r="H539">
        <v>31012257.260000002</v>
      </c>
    </row>
    <row r="540" spans="1:8" x14ac:dyDescent="0.35">
      <c r="A540" t="s">
        <v>56</v>
      </c>
      <c r="B540">
        <v>2013</v>
      </c>
      <c r="C540">
        <v>150917</v>
      </c>
      <c r="D540">
        <v>134387</v>
      </c>
      <c r="E540">
        <v>3181681572</v>
      </c>
      <c r="F540">
        <v>713073</v>
      </c>
      <c r="G540">
        <v>118.18259763471001</v>
      </c>
      <c r="H540">
        <v>30754942.09</v>
      </c>
    </row>
    <row r="541" spans="1:8" x14ac:dyDescent="0.35">
      <c r="A541" t="s">
        <v>57</v>
      </c>
      <c r="B541">
        <v>2023</v>
      </c>
    </row>
    <row r="542" spans="1:8" x14ac:dyDescent="0.35">
      <c r="A542" t="s">
        <v>57</v>
      </c>
      <c r="B542">
        <v>2022</v>
      </c>
    </row>
    <row r="543" spans="1:8" x14ac:dyDescent="0.35">
      <c r="A543" t="s">
        <v>57</v>
      </c>
      <c r="B543">
        <v>2021</v>
      </c>
    </row>
    <row r="544" spans="1:8" x14ac:dyDescent="0.35">
      <c r="A544" t="s">
        <v>57</v>
      </c>
      <c r="B544">
        <v>2020</v>
      </c>
      <c r="D544">
        <v>6914</v>
      </c>
    </row>
    <row r="545" spans="1:8" x14ac:dyDescent="0.35">
      <c r="A545" t="s">
        <v>57</v>
      </c>
      <c r="B545">
        <v>2019</v>
      </c>
    </row>
    <row r="546" spans="1:8" x14ac:dyDescent="0.35">
      <c r="A546" t="s">
        <v>57</v>
      </c>
      <c r="B546">
        <v>2018</v>
      </c>
      <c r="C546">
        <v>0</v>
      </c>
      <c r="D546">
        <v>6773</v>
      </c>
      <c r="E546">
        <v>0</v>
      </c>
      <c r="F546">
        <v>0</v>
      </c>
      <c r="G546">
        <v>118.66187389439</v>
      </c>
      <c r="H546">
        <v>0</v>
      </c>
    </row>
    <row r="547" spans="1:8" x14ac:dyDescent="0.35">
      <c r="A547" t="s">
        <v>57</v>
      </c>
      <c r="B547">
        <v>2017</v>
      </c>
      <c r="C547">
        <v>7267</v>
      </c>
      <c r="D547">
        <v>6709</v>
      </c>
      <c r="E547">
        <v>181367705.71000001</v>
      </c>
      <c r="F547">
        <v>33691</v>
      </c>
      <c r="G547">
        <v>115.73783362835</v>
      </c>
      <c r="H547">
        <v>2588786.77</v>
      </c>
    </row>
    <row r="548" spans="1:8" x14ac:dyDescent="0.35">
      <c r="A548" t="s">
        <v>57</v>
      </c>
      <c r="B548">
        <v>2016</v>
      </c>
      <c r="C548">
        <v>7231</v>
      </c>
      <c r="D548">
        <v>6634</v>
      </c>
      <c r="E548">
        <v>188577567.27000001</v>
      </c>
      <c r="F548">
        <v>35419</v>
      </c>
      <c r="G548">
        <v>113.73381886474</v>
      </c>
      <c r="H548">
        <v>2508991.0499999998</v>
      </c>
    </row>
    <row r="549" spans="1:8" x14ac:dyDescent="0.35">
      <c r="A549" t="s">
        <v>57</v>
      </c>
      <c r="B549">
        <v>2015</v>
      </c>
      <c r="C549">
        <v>7096</v>
      </c>
      <c r="D549">
        <v>6516</v>
      </c>
      <c r="E549">
        <v>188126526.00999999</v>
      </c>
      <c r="F549">
        <v>34138</v>
      </c>
      <c r="G549">
        <v>112.45619592347001</v>
      </c>
      <c r="H549">
        <v>2390722.46</v>
      </c>
    </row>
    <row r="550" spans="1:8" x14ac:dyDescent="0.35">
      <c r="A550" t="s">
        <v>57</v>
      </c>
      <c r="B550">
        <v>2014</v>
      </c>
      <c r="C550">
        <v>7035</v>
      </c>
      <c r="D550">
        <v>6423</v>
      </c>
      <c r="E550">
        <v>190994312.91</v>
      </c>
      <c r="F550">
        <v>34241</v>
      </c>
      <c r="G550">
        <v>109.91346297891</v>
      </c>
      <c r="H550">
        <v>2328113.83</v>
      </c>
    </row>
    <row r="551" spans="1:8" x14ac:dyDescent="0.35">
      <c r="A551" t="s">
        <v>57</v>
      </c>
      <c r="B551">
        <v>2013</v>
      </c>
      <c r="C551">
        <v>7013</v>
      </c>
      <c r="D551">
        <v>6363</v>
      </c>
      <c r="E551">
        <v>192623608</v>
      </c>
      <c r="F551">
        <v>36227</v>
      </c>
      <c r="G551">
        <v>107.71615757457</v>
      </c>
      <c r="H551">
        <v>2235311.94</v>
      </c>
    </row>
    <row r="552" spans="1:8" x14ac:dyDescent="0.35">
      <c r="A552" t="s">
        <v>58</v>
      </c>
      <c r="B552">
        <v>2023</v>
      </c>
      <c r="C552">
        <v>43285</v>
      </c>
      <c r="D552">
        <v>34073</v>
      </c>
      <c r="E552">
        <v>942618501</v>
      </c>
      <c r="F552">
        <v>186235</v>
      </c>
      <c r="G552">
        <v>172.13652489185</v>
      </c>
      <c r="H552">
        <v>11721468.039999999</v>
      </c>
    </row>
    <row r="553" spans="1:8" x14ac:dyDescent="0.35">
      <c r="A553" t="s">
        <v>58</v>
      </c>
      <c r="B553">
        <v>2022</v>
      </c>
      <c r="C553">
        <v>42634</v>
      </c>
      <c r="D553">
        <v>32324</v>
      </c>
      <c r="E553">
        <v>951413564</v>
      </c>
      <c r="F553">
        <v>189339</v>
      </c>
      <c r="G553">
        <v>166.09102312773001</v>
      </c>
      <c r="H553">
        <v>11803020</v>
      </c>
    </row>
    <row r="554" spans="1:8" x14ac:dyDescent="0.35">
      <c r="A554" t="s">
        <v>58</v>
      </c>
      <c r="B554">
        <v>2021</v>
      </c>
      <c r="C554">
        <v>42082</v>
      </c>
      <c r="D554">
        <v>30485</v>
      </c>
      <c r="E554">
        <v>933034649</v>
      </c>
      <c r="F554">
        <v>190210</v>
      </c>
      <c r="G554">
        <v>159.75503575837001</v>
      </c>
      <c r="H554">
        <v>11186491</v>
      </c>
    </row>
    <row r="555" spans="1:8" x14ac:dyDescent="0.35">
      <c r="A555" t="s">
        <v>58</v>
      </c>
      <c r="B555">
        <v>2020</v>
      </c>
      <c r="C555">
        <v>41221</v>
      </c>
      <c r="D555">
        <v>29142</v>
      </c>
      <c r="E555">
        <v>907146501</v>
      </c>
      <c r="F555">
        <v>194762</v>
      </c>
      <c r="G555">
        <v>154.51077545634001</v>
      </c>
      <c r="H555">
        <v>10485033</v>
      </c>
    </row>
    <row r="556" spans="1:8" x14ac:dyDescent="0.35">
      <c r="A556" t="s">
        <v>58</v>
      </c>
      <c r="B556">
        <v>2019</v>
      </c>
      <c r="C556">
        <v>40388</v>
      </c>
      <c r="D556">
        <v>27323</v>
      </c>
      <c r="E556">
        <v>904512556</v>
      </c>
      <c r="F556">
        <v>169704</v>
      </c>
      <c r="G556">
        <v>146.33052649932</v>
      </c>
      <c r="H556">
        <v>9936414</v>
      </c>
    </row>
    <row r="557" spans="1:8" x14ac:dyDescent="0.35">
      <c r="A557" t="s">
        <v>58</v>
      </c>
      <c r="B557">
        <v>2018</v>
      </c>
      <c r="C557">
        <v>39579</v>
      </c>
      <c r="D557">
        <v>25373</v>
      </c>
      <c r="E557">
        <v>902899754</v>
      </c>
      <c r="F557">
        <v>180305</v>
      </c>
      <c r="G557">
        <v>142.73452696871999</v>
      </c>
      <c r="H557">
        <v>9389991</v>
      </c>
    </row>
    <row r="558" spans="1:8" x14ac:dyDescent="0.35">
      <c r="A558" t="s">
        <v>58</v>
      </c>
      <c r="B558">
        <v>2017</v>
      </c>
      <c r="C558">
        <v>37895</v>
      </c>
      <c r="D558">
        <v>22811</v>
      </c>
      <c r="E558">
        <v>852977631</v>
      </c>
      <c r="F558">
        <v>162865</v>
      </c>
      <c r="G558">
        <v>139.2172935852</v>
      </c>
      <c r="H558">
        <v>8862186</v>
      </c>
    </row>
    <row r="559" spans="1:8" x14ac:dyDescent="0.35">
      <c r="A559" t="s">
        <v>58</v>
      </c>
      <c r="B559">
        <v>2016</v>
      </c>
      <c r="C559">
        <v>36818</v>
      </c>
      <c r="D559">
        <v>20975</v>
      </c>
      <c r="E559">
        <v>865739104</v>
      </c>
      <c r="F559">
        <v>178292</v>
      </c>
      <c r="G559">
        <v>136.80672909693001</v>
      </c>
      <c r="H559">
        <v>9598087</v>
      </c>
    </row>
    <row r="560" spans="1:8" x14ac:dyDescent="0.35">
      <c r="A560" t="s">
        <v>58</v>
      </c>
      <c r="B560">
        <v>2015</v>
      </c>
      <c r="C560">
        <v>35865</v>
      </c>
      <c r="D560">
        <v>19858</v>
      </c>
      <c r="E560">
        <v>839339555</v>
      </c>
      <c r="F560">
        <v>166331</v>
      </c>
      <c r="G560">
        <v>135.26991781812001</v>
      </c>
      <c r="H560">
        <v>9832673</v>
      </c>
    </row>
    <row r="561" spans="1:8" x14ac:dyDescent="0.35">
      <c r="A561" t="s">
        <v>58</v>
      </c>
      <c r="B561">
        <v>2014</v>
      </c>
      <c r="C561">
        <v>35111</v>
      </c>
      <c r="D561">
        <v>17199</v>
      </c>
      <c r="E561">
        <v>827740169</v>
      </c>
      <c r="F561">
        <v>157634</v>
      </c>
      <c r="G561">
        <v>132.21134666853001</v>
      </c>
      <c r="H561">
        <v>8489860</v>
      </c>
    </row>
    <row r="562" spans="1:8" x14ac:dyDescent="0.35">
      <c r="A562" t="s">
        <v>58</v>
      </c>
      <c r="B562">
        <v>2013</v>
      </c>
      <c r="C562">
        <v>34073</v>
      </c>
      <c r="D562">
        <v>16171</v>
      </c>
      <c r="E562">
        <v>806076706</v>
      </c>
      <c r="F562">
        <v>173828</v>
      </c>
      <c r="G562">
        <v>129.56827912541999</v>
      </c>
      <c r="H562">
        <v>8382166</v>
      </c>
    </row>
    <row r="563" spans="1:8" x14ac:dyDescent="0.35">
      <c r="A563" t="s">
        <v>59</v>
      </c>
      <c r="B563">
        <v>2023</v>
      </c>
      <c r="C563">
        <v>45794</v>
      </c>
      <c r="D563">
        <v>41639</v>
      </c>
      <c r="E563">
        <v>814341250.85000002</v>
      </c>
      <c r="F563">
        <v>178021</v>
      </c>
      <c r="G563">
        <v>173.65137400416</v>
      </c>
      <c r="H563">
        <v>14099663.609999999</v>
      </c>
    </row>
    <row r="564" spans="1:8" x14ac:dyDescent="0.35">
      <c r="A564" t="s">
        <v>59</v>
      </c>
      <c r="B564">
        <v>2022</v>
      </c>
      <c r="C564">
        <v>44795</v>
      </c>
      <c r="D564">
        <v>40858</v>
      </c>
      <c r="E564">
        <v>831369726</v>
      </c>
      <c r="F564">
        <v>173351</v>
      </c>
      <c r="G564">
        <v>167.55267014950999</v>
      </c>
      <c r="H564">
        <v>12940656.189999999</v>
      </c>
    </row>
    <row r="565" spans="1:8" x14ac:dyDescent="0.35">
      <c r="A565" t="s">
        <v>59</v>
      </c>
      <c r="B565">
        <v>2021</v>
      </c>
      <c r="C565">
        <v>44519</v>
      </c>
      <c r="D565">
        <v>40289</v>
      </c>
      <c r="E565">
        <v>826907118</v>
      </c>
      <c r="F565">
        <v>175686</v>
      </c>
      <c r="G565">
        <v>161.16092433580999</v>
      </c>
      <c r="H565">
        <v>11558178.52</v>
      </c>
    </row>
    <row r="566" spans="1:8" x14ac:dyDescent="0.35">
      <c r="A566" t="s">
        <v>59</v>
      </c>
      <c r="B566">
        <v>2020</v>
      </c>
      <c r="C566">
        <v>44187</v>
      </c>
      <c r="D566">
        <v>39825</v>
      </c>
      <c r="E566">
        <v>816369645.77999997</v>
      </c>
      <c r="F566">
        <v>185068</v>
      </c>
      <c r="G566">
        <v>155.87051309012</v>
      </c>
      <c r="H566">
        <v>11873565.220000001</v>
      </c>
    </row>
    <row r="567" spans="1:8" x14ac:dyDescent="0.35">
      <c r="A567" t="s">
        <v>59</v>
      </c>
      <c r="B567">
        <v>2019</v>
      </c>
      <c r="C567">
        <v>43931</v>
      </c>
      <c r="D567">
        <v>39322</v>
      </c>
      <c r="E567">
        <v>820306888</v>
      </c>
      <c r="F567">
        <v>166024</v>
      </c>
      <c r="G567">
        <v>147.61827567579999</v>
      </c>
      <c r="H567">
        <v>12351094.15</v>
      </c>
    </row>
    <row r="568" spans="1:8" x14ac:dyDescent="0.35">
      <c r="A568" t="s">
        <v>59</v>
      </c>
      <c r="B568">
        <v>2018</v>
      </c>
      <c r="C568">
        <v>43524</v>
      </c>
      <c r="D568">
        <v>38647</v>
      </c>
      <c r="E568">
        <v>841191226</v>
      </c>
      <c r="F568">
        <v>182453</v>
      </c>
      <c r="G568">
        <v>143.99063035299</v>
      </c>
      <c r="H568">
        <v>11281976.810000001</v>
      </c>
    </row>
    <row r="569" spans="1:8" x14ac:dyDescent="0.35">
      <c r="A569" t="s">
        <v>59</v>
      </c>
      <c r="B569">
        <v>2017</v>
      </c>
      <c r="C569">
        <v>35712</v>
      </c>
      <c r="D569">
        <v>31193</v>
      </c>
      <c r="E569">
        <v>623700500</v>
      </c>
      <c r="F569">
        <v>132749</v>
      </c>
      <c r="G569">
        <v>140.4424443412</v>
      </c>
      <c r="H569">
        <v>9160875.4399999995</v>
      </c>
    </row>
    <row r="570" spans="1:8" x14ac:dyDescent="0.35">
      <c r="A570" t="s">
        <v>59</v>
      </c>
      <c r="B570">
        <v>2016</v>
      </c>
      <c r="C570">
        <v>35465</v>
      </c>
      <c r="D570">
        <v>30684</v>
      </c>
      <c r="E570">
        <v>630632295.42999995</v>
      </c>
      <c r="F570">
        <v>143582</v>
      </c>
      <c r="G570">
        <v>138.01066621755001</v>
      </c>
      <c r="H570">
        <v>7692179.21</v>
      </c>
    </row>
    <row r="571" spans="1:8" x14ac:dyDescent="0.35">
      <c r="A571" t="s">
        <v>59</v>
      </c>
      <c r="B571">
        <v>2015</v>
      </c>
      <c r="C571">
        <v>35171</v>
      </c>
      <c r="D571">
        <v>30166</v>
      </c>
      <c r="E571">
        <v>647253228</v>
      </c>
      <c r="F571">
        <v>139280</v>
      </c>
      <c r="G571">
        <v>136.46033057368001</v>
      </c>
      <c r="H571">
        <v>7157789.4400000004</v>
      </c>
    </row>
    <row r="572" spans="1:8" x14ac:dyDescent="0.35">
      <c r="A572" t="s">
        <v>59</v>
      </c>
      <c r="B572">
        <v>2014</v>
      </c>
      <c r="C572">
        <v>34871</v>
      </c>
      <c r="D572">
        <v>29594</v>
      </c>
      <c r="E572">
        <v>649968375</v>
      </c>
      <c r="F572">
        <v>132948</v>
      </c>
      <c r="G572">
        <v>133.37484315054999</v>
      </c>
      <c r="H572">
        <v>7826753.4900000002</v>
      </c>
    </row>
    <row r="573" spans="1:8" x14ac:dyDescent="0.35">
      <c r="A573" t="s">
        <v>59</v>
      </c>
      <c r="B573">
        <v>2013</v>
      </c>
      <c r="C573">
        <v>34626</v>
      </c>
      <c r="D573">
        <v>28235</v>
      </c>
      <c r="E573">
        <v>653433902</v>
      </c>
      <c r="F573">
        <v>152711</v>
      </c>
      <c r="G573">
        <v>130.70851588075001</v>
      </c>
      <c r="H573">
        <v>7255412.3799999999</v>
      </c>
    </row>
    <row r="574" spans="1:8" x14ac:dyDescent="0.35">
      <c r="A574" t="s">
        <v>60</v>
      </c>
      <c r="B574">
        <v>2023</v>
      </c>
      <c r="C574">
        <v>59012</v>
      </c>
      <c r="D574">
        <v>51213</v>
      </c>
      <c r="E574">
        <v>1240642700.4200001</v>
      </c>
      <c r="F574">
        <v>251889</v>
      </c>
      <c r="G574">
        <v>151.10014583784999</v>
      </c>
      <c r="H574">
        <v>19942691.899999999</v>
      </c>
    </row>
    <row r="575" spans="1:8" x14ac:dyDescent="0.35">
      <c r="A575" t="s">
        <v>60</v>
      </c>
      <c r="B575">
        <v>2022</v>
      </c>
      <c r="C575">
        <v>58226</v>
      </c>
      <c r="D575">
        <v>50986</v>
      </c>
      <c r="E575">
        <v>1234789719</v>
      </c>
      <c r="F575">
        <v>250247</v>
      </c>
      <c r="G575">
        <v>145.79344989521999</v>
      </c>
      <c r="H575">
        <v>19048311.890000001</v>
      </c>
    </row>
    <row r="576" spans="1:8" x14ac:dyDescent="0.35">
      <c r="A576" t="s">
        <v>60</v>
      </c>
      <c r="B576">
        <v>2021</v>
      </c>
      <c r="C576">
        <v>57769</v>
      </c>
      <c r="D576">
        <v>51162</v>
      </c>
      <c r="E576">
        <v>1168586778</v>
      </c>
      <c r="F576">
        <v>257792</v>
      </c>
      <c r="G576">
        <v>140.23176787486</v>
      </c>
      <c r="H576">
        <v>17912140.379999999</v>
      </c>
    </row>
    <row r="577" spans="1:8" x14ac:dyDescent="0.35">
      <c r="A577" t="s">
        <v>60</v>
      </c>
      <c r="B577">
        <v>2020</v>
      </c>
      <c r="C577">
        <v>56973</v>
      </c>
      <c r="D577">
        <v>51048</v>
      </c>
      <c r="E577">
        <v>1142723830</v>
      </c>
      <c r="F577">
        <v>252115</v>
      </c>
      <c r="G577">
        <v>135.62839565652999</v>
      </c>
      <c r="H577">
        <v>18278751.41</v>
      </c>
    </row>
    <row r="578" spans="1:8" x14ac:dyDescent="0.35">
      <c r="A578" t="s">
        <v>60</v>
      </c>
      <c r="B578">
        <v>2019</v>
      </c>
      <c r="C578">
        <v>56067</v>
      </c>
      <c r="D578">
        <v>50403</v>
      </c>
      <c r="E578">
        <v>1203861657</v>
      </c>
      <c r="F578">
        <v>251133</v>
      </c>
      <c r="G578">
        <v>128.44783469672001</v>
      </c>
      <c r="H578">
        <v>18348752.420000002</v>
      </c>
    </row>
    <row r="579" spans="1:8" x14ac:dyDescent="0.35">
      <c r="A579" t="s">
        <v>60</v>
      </c>
      <c r="B579">
        <v>2018</v>
      </c>
      <c r="C579">
        <v>55593</v>
      </c>
      <c r="D579">
        <v>50255</v>
      </c>
      <c r="E579">
        <v>1217476816</v>
      </c>
      <c r="F579">
        <v>254506</v>
      </c>
      <c r="G579">
        <v>125.29129337669001</v>
      </c>
      <c r="H579">
        <v>17326921.760000002</v>
      </c>
    </row>
    <row r="580" spans="1:8" x14ac:dyDescent="0.35">
      <c r="A580" t="s">
        <v>60</v>
      </c>
      <c r="B580">
        <v>2017</v>
      </c>
      <c r="C580">
        <v>54919</v>
      </c>
      <c r="D580">
        <v>50195</v>
      </c>
      <c r="E580">
        <v>1161567037.3299999</v>
      </c>
      <c r="F580">
        <v>234890</v>
      </c>
      <c r="G580">
        <v>122.20389238769</v>
      </c>
      <c r="H580">
        <v>17622603.48</v>
      </c>
    </row>
    <row r="581" spans="1:8" x14ac:dyDescent="0.35">
      <c r="A581" t="s">
        <v>60</v>
      </c>
      <c r="B581">
        <v>2016</v>
      </c>
      <c r="C581">
        <v>53617</v>
      </c>
      <c r="D581">
        <v>48493</v>
      </c>
      <c r="E581">
        <v>1209457472</v>
      </c>
      <c r="F581">
        <v>261493</v>
      </c>
      <c r="G581">
        <v>120.08791702476999</v>
      </c>
      <c r="H581">
        <v>16422964.6</v>
      </c>
    </row>
    <row r="582" spans="1:8" x14ac:dyDescent="0.35">
      <c r="A582" t="s">
        <v>60</v>
      </c>
      <c r="B582">
        <v>2015</v>
      </c>
      <c r="C582">
        <v>52770</v>
      </c>
      <c r="D582">
        <v>48671</v>
      </c>
      <c r="E582">
        <v>1194252686</v>
      </c>
      <c r="F582">
        <v>245124</v>
      </c>
      <c r="G582">
        <v>118.73891565216999</v>
      </c>
      <c r="H582">
        <v>16150052.07</v>
      </c>
    </row>
    <row r="583" spans="1:8" x14ac:dyDescent="0.35">
      <c r="A583" t="s">
        <v>60</v>
      </c>
      <c r="B583">
        <v>2014</v>
      </c>
      <c r="C583">
        <v>51824</v>
      </c>
      <c r="D583">
        <v>49729</v>
      </c>
      <c r="E583">
        <v>1185857948.6400001</v>
      </c>
      <c r="F583">
        <v>226446</v>
      </c>
      <c r="G583">
        <v>116.05412491964999</v>
      </c>
      <c r="H583">
        <v>16436186.199999999</v>
      </c>
    </row>
    <row r="584" spans="1:8" x14ac:dyDescent="0.35">
      <c r="A584" t="s">
        <v>60</v>
      </c>
      <c r="B584">
        <v>2013</v>
      </c>
      <c r="C584">
        <v>51213</v>
      </c>
      <c r="D584">
        <v>47784</v>
      </c>
      <c r="E584">
        <v>1192446988</v>
      </c>
      <c r="F584">
        <v>268583</v>
      </c>
      <c r="G584">
        <v>113.7340601253</v>
      </c>
      <c r="H584">
        <v>13580948.560000001</v>
      </c>
    </row>
    <row r="585" spans="1:8" x14ac:dyDescent="0.35">
      <c r="A585" t="s">
        <v>61</v>
      </c>
      <c r="B585">
        <v>2023</v>
      </c>
      <c r="C585">
        <v>10049</v>
      </c>
      <c r="D585">
        <v>8676</v>
      </c>
      <c r="E585">
        <v>262165091.56</v>
      </c>
      <c r="F585">
        <v>51656</v>
      </c>
      <c r="G585">
        <v>151.10014583784999</v>
      </c>
      <c r="H585">
        <v>3367063.65</v>
      </c>
    </row>
    <row r="586" spans="1:8" x14ac:dyDescent="0.35">
      <c r="A586" t="s">
        <v>61</v>
      </c>
      <c r="B586">
        <v>2022</v>
      </c>
      <c r="C586">
        <v>9816</v>
      </c>
      <c r="D586">
        <v>8187</v>
      </c>
      <c r="E586">
        <v>210032240.94999999</v>
      </c>
      <c r="F586">
        <v>45600</v>
      </c>
      <c r="G586">
        <v>145.79344989521999</v>
      </c>
      <c r="H586">
        <v>3219310.1</v>
      </c>
    </row>
    <row r="587" spans="1:8" x14ac:dyDescent="0.35">
      <c r="A587" t="s">
        <v>61</v>
      </c>
      <c r="B587">
        <v>2021</v>
      </c>
      <c r="C587">
        <v>9731</v>
      </c>
      <c r="D587">
        <v>8000</v>
      </c>
      <c r="E587">
        <v>216628993.15000001</v>
      </c>
      <c r="F587">
        <v>49789</v>
      </c>
      <c r="G587">
        <v>140.23176787486</v>
      </c>
      <c r="H587">
        <v>3146520.47</v>
      </c>
    </row>
    <row r="588" spans="1:8" x14ac:dyDescent="0.35">
      <c r="A588" t="s">
        <v>61</v>
      </c>
      <c r="B588">
        <v>2020</v>
      </c>
      <c r="C588">
        <v>9632</v>
      </c>
      <c r="D588">
        <v>7882</v>
      </c>
      <c r="E588">
        <v>220973865.87</v>
      </c>
      <c r="F588">
        <v>48809</v>
      </c>
      <c r="G588">
        <v>135.62839565652999</v>
      </c>
      <c r="H588">
        <v>2911179.02</v>
      </c>
    </row>
    <row r="589" spans="1:8" x14ac:dyDescent="0.35">
      <c r="A589" t="s">
        <v>61</v>
      </c>
      <c r="B589">
        <v>2019</v>
      </c>
      <c r="C589">
        <v>9558</v>
      </c>
      <c r="D589">
        <v>7858</v>
      </c>
      <c r="E589">
        <v>228203808.09999999</v>
      </c>
      <c r="F589">
        <v>49550</v>
      </c>
      <c r="G589">
        <v>128.44783469672001</v>
      </c>
      <c r="H589">
        <v>2774719.53</v>
      </c>
    </row>
    <row r="590" spans="1:8" x14ac:dyDescent="0.35">
      <c r="A590" t="s">
        <v>61</v>
      </c>
      <c r="B590">
        <v>2018</v>
      </c>
      <c r="C590">
        <v>9461</v>
      </c>
      <c r="D590">
        <v>7798</v>
      </c>
      <c r="E590">
        <v>216409943.72999999</v>
      </c>
      <c r="F590">
        <v>52067</v>
      </c>
      <c r="G590">
        <v>125.29129337669001</v>
      </c>
      <c r="H590">
        <v>2850813.35</v>
      </c>
    </row>
    <row r="591" spans="1:8" x14ac:dyDescent="0.35">
      <c r="A591" t="s">
        <v>61</v>
      </c>
      <c r="B591">
        <v>2017</v>
      </c>
      <c r="C591">
        <v>9377</v>
      </c>
      <c r="D591">
        <v>7778</v>
      </c>
      <c r="E591">
        <v>195849659.69999999</v>
      </c>
      <c r="F591">
        <v>39670</v>
      </c>
      <c r="G591">
        <v>122.20389238769</v>
      </c>
      <c r="H591">
        <v>2530464.23</v>
      </c>
    </row>
    <row r="592" spans="1:8" x14ac:dyDescent="0.35">
      <c r="A592" t="s">
        <v>61</v>
      </c>
      <c r="B592">
        <v>2016</v>
      </c>
      <c r="C592">
        <v>9234</v>
      </c>
      <c r="D592">
        <v>7703</v>
      </c>
      <c r="E592">
        <v>199210113.66</v>
      </c>
      <c r="F592">
        <v>45910</v>
      </c>
      <c r="G592">
        <v>120.08791702476999</v>
      </c>
      <c r="H592">
        <v>2393370.98</v>
      </c>
    </row>
    <row r="593" spans="1:8" x14ac:dyDescent="0.35">
      <c r="A593" t="s">
        <v>61</v>
      </c>
      <c r="B593">
        <v>2015</v>
      </c>
      <c r="C593">
        <v>9008</v>
      </c>
      <c r="D593">
        <v>7466</v>
      </c>
      <c r="E593">
        <v>195818354.28</v>
      </c>
      <c r="F593">
        <v>42709</v>
      </c>
      <c r="G593">
        <v>118.73891565216999</v>
      </c>
      <c r="H593">
        <v>2227069.31</v>
      </c>
    </row>
    <row r="594" spans="1:8" x14ac:dyDescent="0.35">
      <c r="A594" t="s">
        <v>61</v>
      </c>
      <c r="B594">
        <v>2014</v>
      </c>
      <c r="C594">
        <v>8672</v>
      </c>
      <c r="D594">
        <v>7257</v>
      </c>
      <c r="E594">
        <v>189395614.03</v>
      </c>
      <c r="F594">
        <v>39098</v>
      </c>
      <c r="G594">
        <v>116.05412491964999</v>
      </c>
      <c r="H594">
        <v>2069966.3</v>
      </c>
    </row>
    <row r="595" spans="1:8" x14ac:dyDescent="0.35">
      <c r="A595" t="s">
        <v>61</v>
      </c>
      <c r="B595">
        <v>2013</v>
      </c>
      <c r="C595">
        <v>8676</v>
      </c>
      <c r="D595">
        <v>7010</v>
      </c>
      <c r="E595">
        <v>181917761</v>
      </c>
      <c r="F595">
        <v>44925</v>
      </c>
      <c r="G595">
        <v>113.7340601253</v>
      </c>
      <c r="H595">
        <v>2146011.13</v>
      </c>
    </row>
    <row r="596" spans="1:8" x14ac:dyDescent="0.35">
      <c r="A596" t="s">
        <v>62</v>
      </c>
      <c r="B596">
        <v>2023</v>
      </c>
    </row>
    <row r="597" spans="1:8" x14ac:dyDescent="0.35">
      <c r="A597" t="s">
        <v>62</v>
      </c>
      <c r="B597">
        <v>2022</v>
      </c>
    </row>
    <row r="598" spans="1:8" x14ac:dyDescent="0.35">
      <c r="A598" t="s">
        <v>62</v>
      </c>
      <c r="B598">
        <v>2021</v>
      </c>
    </row>
    <row r="599" spans="1:8" x14ac:dyDescent="0.35">
      <c r="A599" t="s">
        <v>62</v>
      </c>
      <c r="B599">
        <v>2020</v>
      </c>
      <c r="D599">
        <v>18940</v>
      </c>
    </row>
    <row r="600" spans="1:8" x14ac:dyDescent="0.35">
      <c r="A600" t="s">
        <v>62</v>
      </c>
      <c r="B600">
        <v>2019</v>
      </c>
    </row>
    <row r="601" spans="1:8" x14ac:dyDescent="0.35">
      <c r="A601" t="s">
        <v>62</v>
      </c>
      <c r="B601">
        <v>2018</v>
      </c>
      <c r="C601">
        <v>0</v>
      </c>
      <c r="D601">
        <v>18806</v>
      </c>
      <c r="E601">
        <v>0</v>
      </c>
      <c r="F601">
        <v>0</v>
      </c>
    </row>
    <row r="602" spans="1:8" x14ac:dyDescent="0.35">
      <c r="A602" t="s">
        <v>62</v>
      </c>
      <c r="B602">
        <v>2017</v>
      </c>
      <c r="D602">
        <v>18641</v>
      </c>
      <c r="G602">
        <v>123.91350934662999</v>
      </c>
    </row>
    <row r="603" spans="1:8" x14ac:dyDescent="0.35">
      <c r="A603" t="s">
        <v>62</v>
      </c>
      <c r="B603">
        <v>2016</v>
      </c>
      <c r="C603">
        <v>0</v>
      </c>
      <c r="D603">
        <v>18384</v>
      </c>
      <c r="E603">
        <v>0</v>
      </c>
      <c r="F603">
        <v>0</v>
      </c>
      <c r="G603">
        <v>121.76793175669</v>
      </c>
      <c r="H603">
        <v>0</v>
      </c>
    </row>
    <row r="604" spans="1:8" x14ac:dyDescent="0.35">
      <c r="A604" t="s">
        <v>62</v>
      </c>
      <c r="B604">
        <v>2015</v>
      </c>
      <c r="C604">
        <v>0</v>
      </c>
      <c r="D604">
        <v>18171</v>
      </c>
      <c r="E604">
        <v>0</v>
      </c>
      <c r="F604">
        <v>0</v>
      </c>
      <c r="G604">
        <v>120.40005802594</v>
      </c>
      <c r="H604">
        <v>0</v>
      </c>
    </row>
    <row r="605" spans="1:8" x14ac:dyDescent="0.35">
      <c r="A605" t="s">
        <v>62</v>
      </c>
      <c r="B605">
        <v>2014</v>
      </c>
      <c r="C605">
        <v>19564</v>
      </c>
      <c r="D605">
        <v>17967</v>
      </c>
      <c r="E605">
        <v>353106360</v>
      </c>
      <c r="F605">
        <v>68652</v>
      </c>
      <c r="G605">
        <v>117.67770741151</v>
      </c>
      <c r="H605">
        <v>7140804.21</v>
      </c>
    </row>
    <row r="606" spans="1:8" x14ac:dyDescent="0.35">
      <c r="A606" t="s">
        <v>62</v>
      </c>
      <c r="B606">
        <v>2013</v>
      </c>
      <c r="C606">
        <v>19342</v>
      </c>
      <c r="D606">
        <v>17636</v>
      </c>
      <c r="E606">
        <v>348478575</v>
      </c>
      <c r="F606">
        <v>77138</v>
      </c>
      <c r="G606">
        <v>115.32518520487</v>
      </c>
      <c r="H606">
        <v>5932696.3700000001</v>
      </c>
    </row>
    <row r="607" spans="1:8" x14ac:dyDescent="0.35">
      <c r="A607" t="s">
        <v>63</v>
      </c>
      <c r="B607">
        <v>2023</v>
      </c>
      <c r="C607">
        <v>27739</v>
      </c>
      <c r="D607">
        <v>27274</v>
      </c>
      <c r="E607">
        <v>535447145.63999999</v>
      </c>
      <c r="F607">
        <v>108835</v>
      </c>
      <c r="G607">
        <v>142.51151671715999</v>
      </c>
      <c r="H607">
        <v>8572961.9104999993</v>
      </c>
    </row>
    <row r="608" spans="1:8" x14ac:dyDescent="0.35">
      <c r="A608" t="s">
        <v>63</v>
      </c>
      <c r="B608">
        <v>2022</v>
      </c>
      <c r="C608">
        <v>27678</v>
      </c>
      <c r="D608">
        <v>27274</v>
      </c>
      <c r="E608">
        <v>547971952.99000001</v>
      </c>
      <c r="F608">
        <v>112810</v>
      </c>
      <c r="G608">
        <v>137.50645677266999</v>
      </c>
      <c r="H608">
        <v>8721483.2970000003</v>
      </c>
    </row>
    <row r="609" spans="1:8" x14ac:dyDescent="0.35">
      <c r="A609" t="s">
        <v>63</v>
      </c>
      <c r="B609">
        <v>2021</v>
      </c>
      <c r="C609">
        <v>24280</v>
      </c>
      <c r="D609">
        <v>23850</v>
      </c>
      <c r="E609">
        <v>472969015.01999998</v>
      </c>
      <c r="F609">
        <v>86662</v>
      </c>
      <c r="G609">
        <v>132.26090432250001</v>
      </c>
      <c r="H609">
        <v>6876794.7800000003</v>
      </c>
    </row>
    <row r="610" spans="1:8" x14ac:dyDescent="0.35">
      <c r="A610" t="s">
        <v>63</v>
      </c>
      <c r="B610">
        <v>2020</v>
      </c>
      <c r="C610">
        <v>24290</v>
      </c>
      <c r="D610">
        <v>23754</v>
      </c>
      <c r="E610">
        <v>474447071.25</v>
      </c>
      <c r="F610">
        <v>94066</v>
      </c>
      <c r="G610">
        <v>127.91919073109</v>
      </c>
      <c r="H610">
        <v>6656815.5446159998</v>
      </c>
    </row>
    <row r="611" spans="1:8" x14ac:dyDescent="0.35">
      <c r="A611" t="s">
        <v>63</v>
      </c>
      <c r="B611">
        <v>2019</v>
      </c>
      <c r="C611">
        <v>24199</v>
      </c>
      <c r="D611">
        <v>23755</v>
      </c>
      <c r="E611">
        <v>493563531.47000003</v>
      </c>
      <c r="F611">
        <v>99886</v>
      </c>
      <c r="G611">
        <v>121.14677745784</v>
      </c>
      <c r="H611">
        <v>6567534.0700000003</v>
      </c>
    </row>
    <row r="612" spans="1:8" x14ac:dyDescent="0.35">
      <c r="A612" t="s">
        <v>63</v>
      </c>
      <c r="B612">
        <v>2018</v>
      </c>
      <c r="C612">
        <v>24172</v>
      </c>
      <c r="D612">
        <v>23669</v>
      </c>
      <c r="E612">
        <v>494782600.01999998</v>
      </c>
      <c r="F612">
        <v>97822</v>
      </c>
      <c r="G612">
        <v>118.16965596928</v>
      </c>
      <c r="H612">
        <v>6070898.4800000004</v>
      </c>
    </row>
    <row r="613" spans="1:8" x14ac:dyDescent="0.35">
      <c r="A613" t="s">
        <v>63</v>
      </c>
      <c r="B613">
        <v>2017</v>
      </c>
      <c r="C613">
        <v>24117</v>
      </c>
      <c r="D613">
        <v>23642</v>
      </c>
      <c r="E613">
        <v>480190167.87</v>
      </c>
      <c r="F613">
        <v>93113</v>
      </c>
      <c r="G613">
        <v>115.25774483103</v>
      </c>
      <c r="H613">
        <v>6227379.8600000003</v>
      </c>
    </row>
    <row r="614" spans="1:8" x14ac:dyDescent="0.35">
      <c r="A614" t="s">
        <v>63</v>
      </c>
      <c r="B614">
        <v>2016</v>
      </c>
      <c r="C614">
        <v>24070</v>
      </c>
      <c r="D614">
        <v>23493</v>
      </c>
      <c r="E614">
        <v>486523773</v>
      </c>
      <c r="F614">
        <v>93764</v>
      </c>
      <c r="G614">
        <v>113.26204286375</v>
      </c>
      <c r="H614">
        <v>6303292.6299999999</v>
      </c>
    </row>
    <row r="615" spans="1:8" x14ac:dyDescent="0.35">
      <c r="A615" t="s">
        <v>63</v>
      </c>
      <c r="B615">
        <v>2015</v>
      </c>
      <c r="C615">
        <v>23996</v>
      </c>
      <c r="D615">
        <v>23405</v>
      </c>
      <c r="E615">
        <v>514275816</v>
      </c>
      <c r="F615">
        <v>106743</v>
      </c>
      <c r="G615">
        <v>111.98971959366</v>
      </c>
      <c r="H615">
        <v>6012466.9500000002</v>
      </c>
    </row>
    <row r="616" spans="1:8" x14ac:dyDescent="0.35">
      <c r="A616" t="s">
        <v>63</v>
      </c>
      <c r="B616">
        <v>2014</v>
      </c>
      <c r="C616">
        <v>23975</v>
      </c>
      <c r="D616">
        <v>23514</v>
      </c>
      <c r="E616">
        <v>535481875</v>
      </c>
      <c r="F616">
        <v>108862</v>
      </c>
      <c r="G616">
        <v>109.4575340869</v>
      </c>
      <c r="H616">
        <v>6149168.4199999999</v>
      </c>
    </row>
    <row r="617" spans="1:8" x14ac:dyDescent="0.35">
      <c r="A617" t="s">
        <v>63</v>
      </c>
      <c r="B617">
        <v>2013</v>
      </c>
      <c r="C617">
        <v>23973</v>
      </c>
      <c r="D617">
        <v>23603</v>
      </c>
      <c r="E617">
        <v>545315459</v>
      </c>
      <c r="F617">
        <v>110029</v>
      </c>
      <c r="G617">
        <v>107.26934326225</v>
      </c>
      <c r="H617">
        <v>5533892.9699999997</v>
      </c>
    </row>
    <row r="618" spans="1:8" x14ac:dyDescent="0.35">
      <c r="A618" t="s">
        <v>64</v>
      </c>
      <c r="B618">
        <v>2023</v>
      </c>
      <c r="C618">
        <v>5961</v>
      </c>
      <c r="D618">
        <v>6065</v>
      </c>
      <c r="E618">
        <v>112647367.72</v>
      </c>
      <c r="F618">
        <v>22059</v>
      </c>
      <c r="G618">
        <v>158.52744668557</v>
      </c>
      <c r="H618">
        <v>3304042.79</v>
      </c>
    </row>
    <row r="619" spans="1:8" x14ac:dyDescent="0.35">
      <c r="A619" t="s">
        <v>64</v>
      </c>
      <c r="B619">
        <v>2022</v>
      </c>
      <c r="C619">
        <v>5941</v>
      </c>
      <c r="D619">
        <v>6068</v>
      </c>
      <c r="E619">
        <v>114374592</v>
      </c>
      <c r="F619">
        <v>23217</v>
      </c>
      <c r="G619">
        <v>152.95990104584999</v>
      </c>
      <c r="H619">
        <v>3045413.2969999998</v>
      </c>
    </row>
    <row r="620" spans="1:8" x14ac:dyDescent="0.35">
      <c r="A620" t="s">
        <v>64</v>
      </c>
      <c r="B620">
        <v>2021</v>
      </c>
      <c r="C620">
        <v>5934</v>
      </c>
      <c r="D620">
        <v>6059</v>
      </c>
      <c r="E620">
        <v>113494608</v>
      </c>
      <c r="F620">
        <v>22199</v>
      </c>
      <c r="G620">
        <v>147.12483553300001</v>
      </c>
      <c r="H620">
        <v>2787305.5595</v>
      </c>
    </row>
    <row r="621" spans="1:8" x14ac:dyDescent="0.35">
      <c r="A621" t="s">
        <v>64</v>
      </c>
      <c r="B621">
        <v>2020</v>
      </c>
      <c r="C621">
        <v>5929</v>
      </c>
      <c r="D621">
        <v>6026</v>
      </c>
      <c r="E621">
        <v>114312944</v>
      </c>
      <c r="F621">
        <v>21659</v>
      </c>
      <c r="G621">
        <v>142.29518537038999</v>
      </c>
      <c r="H621">
        <v>2775791.6745000002</v>
      </c>
    </row>
    <row r="622" spans="1:8" x14ac:dyDescent="0.35">
      <c r="A622" t="s">
        <v>64</v>
      </c>
      <c r="B622">
        <v>2019</v>
      </c>
      <c r="C622">
        <v>5977</v>
      </c>
      <c r="D622">
        <v>6050</v>
      </c>
      <c r="E622">
        <v>116766753</v>
      </c>
      <c r="F622">
        <v>23352</v>
      </c>
      <c r="G622">
        <v>134.76166521118</v>
      </c>
      <c r="H622">
        <v>2790464.4934999999</v>
      </c>
    </row>
    <row r="623" spans="1:8" x14ac:dyDescent="0.35">
      <c r="A623" t="s">
        <v>64</v>
      </c>
      <c r="B623">
        <v>2018</v>
      </c>
      <c r="C623">
        <v>5903</v>
      </c>
      <c r="D623">
        <v>6055</v>
      </c>
      <c r="E623">
        <v>116346396</v>
      </c>
      <c r="F623">
        <v>23485</v>
      </c>
      <c r="G623">
        <v>131.44996466287</v>
      </c>
      <c r="H623">
        <v>2651282.9249999998</v>
      </c>
    </row>
    <row r="624" spans="1:8" x14ac:dyDescent="0.35">
      <c r="A624" t="s">
        <v>64</v>
      </c>
      <c r="B624">
        <v>2017</v>
      </c>
      <c r="C624">
        <v>5980</v>
      </c>
      <c r="D624">
        <v>6112</v>
      </c>
      <c r="E624">
        <v>115262629</v>
      </c>
      <c r="F624">
        <v>23708</v>
      </c>
      <c r="G624">
        <v>128.21080302627999</v>
      </c>
      <c r="H624">
        <v>2621077.0814999999</v>
      </c>
    </row>
    <row r="625" spans="1:8" x14ac:dyDescent="0.35">
      <c r="A625" t="s">
        <v>64</v>
      </c>
      <c r="B625">
        <v>2016</v>
      </c>
      <c r="C625">
        <v>6007</v>
      </c>
      <c r="D625">
        <v>6135</v>
      </c>
      <c r="E625">
        <v>117871237</v>
      </c>
      <c r="F625">
        <v>23251</v>
      </c>
      <c r="G625">
        <v>125.99081726999999</v>
      </c>
      <c r="H625">
        <v>2473361.88</v>
      </c>
    </row>
    <row r="626" spans="1:8" x14ac:dyDescent="0.35">
      <c r="A626" t="s">
        <v>64</v>
      </c>
      <c r="B626">
        <v>2015</v>
      </c>
      <c r="C626">
        <v>6075</v>
      </c>
      <c r="D626">
        <v>6202</v>
      </c>
      <c r="E626">
        <v>120944395</v>
      </c>
      <c r="F626">
        <v>23679</v>
      </c>
      <c r="G626">
        <v>124.57550597437</v>
      </c>
      <c r="H626">
        <v>2293522.0104999999</v>
      </c>
    </row>
    <row r="627" spans="1:8" x14ac:dyDescent="0.35">
      <c r="A627" t="s">
        <v>64</v>
      </c>
      <c r="B627">
        <v>2014</v>
      </c>
      <c r="C627">
        <v>6062</v>
      </c>
      <c r="D627">
        <v>6232</v>
      </c>
      <c r="E627">
        <v>119160227</v>
      </c>
      <c r="F627">
        <v>24246</v>
      </c>
      <c r="G627">
        <v>121.75874482995999</v>
      </c>
      <c r="H627">
        <v>2507162.5074999998</v>
      </c>
    </row>
    <row r="628" spans="1:8" x14ac:dyDescent="0.35">
      <c r="A628" t="s">
        <v>64</v>
      </c>
      <c r="B628">
        <v>2013</v>
      </c>
      <c r="C628">
        <v>6065</v>
      </c>
      <c r="D628">
        <v>6324</v>
      </c>
      <c r="E628">
        <v>124005548</v>
      </c>
      <c r="F628">
        <v>24398</v>
      </c>
      <c r="G628">
        <v>119.32463766246001</v>
      </c>
      <c r="H628">
        <v>2685164.679</v>
      </c>
    </row>
    <row r="629" spans="1:8" x14ac:dyDescent="0.35">
      <c r="A629" t="s">
        <v>65</v>
      </c>
      <c r="B629">
        <v>2023</v>
      </c>
      <c r="C629">
        <v>76679</v>
      </c>
      <c r="D629">
        <v>64793</v>
      </c>
      <c r="E629">
        <v>1634061181.3900001</v>
      </c>
      <c r="F629">
        <v>375072</v>
      </c>
      <c r="G629">
        <v>175.66160505842001</v>
      </c>
      <c r="H629">
        <v>19609317.23</v>
      </c>
    </row>
    <row r="630" spans="1:8" x14ac:dyDescent="0.35">
      <c r="A630" t="s">
        <v>65</v>
      </c>
      <c r="B630">
        <v>2022</v>
      </c>
      <c r="C630">
        <v>75885</v>
      </c>
      <c r="D630">
        <v>64106</v>
      </c>
      <c r="E630">
        <v>1601362054.1600001</v>
      </c>
      <c r="F630">
        <v>370408</v>
      </c>
      <c r="G630">
        <v>169.4923011066</v>
      </c>
      <c r="H630">
        <v>20114506.129999999</v>
      </c>
    </row>
    <row r="631" spans="1:8" x14ac:dyDescent="0.35">
      <c r="A631" t="s">
        <v>65</v>
      </c>
      <c r="B631">
        <v>2021</v>
      </c>
      <c r="C631">
        <v>75110</v>
      </c>
      <c r="D631">
        <v>63614</v>
      </c>
      <c r="E631">
        <v>1543115446.3699999</v>
      </c>
      <c r="F631">
        <v>347190</v>
      </c>
      <c r="G631">
        <v>163.02656286985999</v>
      </c>
      <c r="H631">
        <v>18391124.140000001</v>
      </c>
    </row>
    <row r="632" spans="1:8" x14ac:dyDescent="0.35">
      <c r="A632" t="s">
        <v>65</v>
      </c>
      <c r="B632">
        <v>2020</v>
      </c>
      <c r="C632">
        <v>74002</v>
      </c>
      <c r="D632">
        <v>62674</v>
      </c>
      <c r="E632">
        <v>1551177301.5799999</v>
      </c>
      <c r="F632">
        <v>368091</v>
      </c>
      <c r="G632">
        <v>157.67490852122</v>
      </c>
      <c r="H632">
        <v>18103232.030000001</v>
      </c>
    </row>
    <row r="633" spans="1:8" x14ac:dyDescent="0.35">
      <c r="A633" t="s">
        <v>65</v>
      </c>
      <c r="B633">
        <v>2019</v>
      </c>
      <c r="C633">
        <v>73134</v>
      </c>
      <c r="D633">
        <v>62179</v>
      </c>
      <c r="E633">
        <v>1548700494.55</v>
      </c>
      <c r="F633">
        <v>337953</v>
      </c>
      <c r="G633">
        <v>149.32714117508999</v>
      </c>
      <c r="H633">
        <v>17906961.609999999</v>
      </c>
    </row>
    <row r="634" spans="1:8" x14ac:dyDescent="0.35">
      <c r="A634" t="s">
        <v>65</v>
      </c>
      <c r="B634">
        <v>2018</v>
      </c>
      <c r="C634">
        <v>72109</v>
      </c>
      <c r="D634">
        <v>62038</v>
      </c>
      <c r="E634">
        <v>1607780775.79</v>
      </c>
      <c r="F634">
        <v>364781</v>
      </c>
      <c r="G634">
        <v>145.65750133699001</v>
      </c>
      <c r="H634">
        <v>17915297</v>
      </c>
    </row>
    <row r="635" spans="1:8" x14ac:dyDescent="0.35">
      <c r="A635" t="s">
        <v>65</v>
      </c>
      <c r="B635">
        <v>2017</v>
      </c>
      <c r="C635">
        <v>70492</v>
      </c>
      <c r="D635">
        <v>59883</v>
      </c>
      <c r="E635">
        <v>1535329501.6400001</v>
      </c>
      <c r="F635">
        <v>312509</v>
      </c>
      <c r="G635">
        <v>142.06824065044</v>
      </c>
      <c r="H635">
        <v>17537918.539999999</v>
      </c>
    </row>
    <row r="636" spans="1:8" x14ac:dyDescent="0.35">
      <c r="A636" t="s">
        <v>65</v>
      </c>
      <c r="B636">
        <v>2016</v>
      </c>
      <c r="C636">
        <v>68811</v>
      </c>
      <c r="D636">
        <v>58220</v>
      </c>
      <c r="E636">
        <v>1601230861.24</v>
      </c>
      <c r="F636">
        <v>373874</v>
      </c>
      <c r="G636">
        <v>139.60831166458999</v>
      </c>
      <c r="H636">
        <v>17048726.920000002</v>
      </c>
    </row>
    <row r="637" spans="1:8" x14ac:dyDescent="0.35">
      <c r="A637" t="s">
        <v>65</v>
      </c>
      <c r="B637">
        <v>2015</v>
      </c>
      <c r="C637">
        <v>67388</v>
      </c>
      <c r="D637">
        <v>54677</v>
      </c>
      <c r="E637">
        <v>1549788054.49</v>
      </c>
      <c r="F637">
        <v>340880</v>
      </c>
      <c r="G637">
        <v>138.04002895364999</v>
      </c>
      <c r="H637">
        <v>17379029.98</v>
      </c>
    </row>
    <row r="638" spans="1:8" x14ac:dyDescent="0.35">
      <c r="A638" t="s">
        <v>65</v>
      </c>
      <c r="B638">
        <v>2014</v>
      </c>
      <c r="C638">
        <v>66531</v>
      </c>
      <c r="D638">
        <v>53230</v>
      </c>
      <c r="E638">
        <v>1536560365.02</v>
      </c>
      <c r="F638">
        <v>330022</v>
      </c>
      <c r="G638">
        <v>134.91882316853</v>
      </c>
      <c r="H638">
        <v>16768976.539999999</v>
      </c>
    </row>
    <row r="639" spans="1:8" x14ac:dyDescent="0.35">
      <c r="A639" t="s">
        <v>65</v>
      </c>
      <c r="B639">
        <v>2013</v>
      </c>
      <c r="C639">
        <v>64793</v>
      </c>
      <c r="D639">
        <v>51814</v>
      </c>
      <c r="E639">
        <v>1527331882</v>
      </c>
      <c r="F639">
        <v>365537</v>
      </c>
      <c r="G639">
        <v>132.22162983787001</v>
      </c>
      <c r="H639">
        <v>16795533.850000001</v>
      </c>
    </row>
    <row r="640" spans="1:8" x14ac:dyDescent="0.35">
      <c r="A640" t="s">
        <v>66</v>
      </c>
      <c r="B640">
        <v>2023</v>
      </c>
      <c r="C640">
        <v>12970</v>
      </c>
      <c r="D640">
        <v>11508</v>
      </c>
      <c r="E640">
        <v>261042801.73800001</v>
      </c>
      <c r="F640">
        <v>49960</v>
      </c>
      <c r="G640">
        <v>173.65137400416</v>
      </c>
      <c r="H640">
        <v>3687355.35</v>
      </c>
    </row>
    <row r="641" spans="1:8" x14ac:dyDescent="0.35">
      <c r="A641" t="s">
        <v>66</v>
      </c>
      <c r="B641">
        <v>2022</v>
      </c>
      <c r="C641">
        <v>12846</v>
      </c>
      <c r="D641">
        <v>11392</v>
      </c>
      <c r="E641">
        <v>266766857.25</v>
      </c>
      <c r="F641">
        <v>49506</v>
      </c>
      <c r="G641">
        <v>167.55267014950999</v>
      </c>
      <c r="H641">
        <v>3664133.44</v>
      </c>
    </row>
    <row r="642" spans="1:8" x14ac:dyDescent="0.35">
      <c r="A642" t="s">
        <v>66</v>
      </c>
      <c r="B642">
        <v>2021</v>
      </c>
      <c r="C642">
        <v>12775</v>
      </c>
      <c r="D642">
        <v>11248</v>
      </c>
      <c r="E642">
        <v>257746983.96000001</v>
      </c>
      <c r="F642">
        <v>49837</v>
      </c>
      <c r="G642">
        <v>161.16092433580999</v>
      </c>
      <c r="H642">
        <v>3381843.26</v>
      </c>
    </row>
    <row r="643" spans="1:8" x14ac:dyDescent="0.35">
      <c r="A643" t="s">
        <v>66</v>
      </c>
      <c r="B643">
        <v>2020</v>
      </c>
      <c r="C643">
        <v>12697</v>
      </c>
      <c r="D643">
        <v>11256</v>
      </c>
      <c r="E643">
        <v>252987297.28</v>
      </c>
      <c r="F643">
        <v>51287</v>
      </c>
      <c r="G643">
        <v>155.87051309012</v>
      </c>
      <c r="H643">
        <v>3189463.42</v>
      </c>
    </row>
    <row r="644" spans="1:8" x14ac:dyDescent="0.35">
      <c r="A644" t="s">
        <v>66</v>
      </c>
      <c r="B644">
        <v>2019</v>
      </c>
      <c r="C644">
        <v>12652</v>
      </c>
      <c r="D644">
        <v>11091</v>
      </c>
      <c r="E644">
        <v>250896851.96000001</v>
      </c>
      <c r="F644">
        <v>45153</v>
      </c>
      <c r="G644">
        <v>147.61827567579999</v>
      </c>
      <c r="H644">
        <v>3419293.94</v>
      </c>
    </row>
    <row r="645" spans="1:8" x14ac:dyDescent="0.35">
      <c r="A645" t="s">
        <v>66</v>
      </c>
      <c r="B645">
        <v>2018</v>
      </c>
      <c r="C645">
        <v>12583</v>
      </c>
      <c r="D645">
        <v>10881</v>
      </c>
      <c r="E645">
        <v>253408988.52000001</v>
      </c>
      <c r="F645">
        <v>48441</v>
      </c>
      <c r="G645">
        <v>143.99063035299</v>
      </c>
      <c r="H645">
        <v>3204308.2</v>
      </c>
    </row>
    <row r="646" spans="1:8" x14ac:dyDescent="0.35">
      <c r="A646" t="s">
        <v>66</v>
      </c>
      <c r="B646">
        <v>2017</v>
      </c>
      <c r="C646">
        <v>12365</v>
      </c>
      <c r="D646">
        <v>10811</v>
      </c>
      <c r="E646">
        <v>246122190.97999999</v>
      </c>
      <c r="F646">
        <v>46147</v>
      </c>
      <c r="G646">
        <v>140.4424443412</v>
      </c>
      <c r="H646">
        <v>3299287.67</v>
      </c>
    </row>
    <row r="647" spans="1:8" x14ac:dyDescent="0.35">
      <c r="A647" t="s">
        <v>66</v>
      </c>
      <c r="B647">
        <v>2016</v>
      </c>
      <c r="C647">
        <v>12000</v>
      </c>
      <c r="D647">
        <v>10675</v>
      </c>
      <c r="E647">
        <v>243290453.05000001</v>
      </c>
      <c r="F647">
        <v>47804</v>
      </c>
      <c r="G647">
        <v>138.01066621755001</v>
      </c>
      <c r="H647">
        <v>3309330.76</v>
      </c>
    </row>
    <row r="648" spans="1:8" x14ac:dyDescent="0.35">
      <c r="A648" t="s">
        <v>66</v>
      </c>
      <c r="B648">
        <v>2015</v>
      </c>
      <c r="C648">
        <v>11840</v>
      </c>
      <c r="D648">
        <v>10609</v>
      </c>
      <c r="E648">
        <v>242577213.06999999</v>
      </c>
      <c r="F648">
        <v>45023</v>
      </c>
      <c r="G648">
        <v>136.46033057368001</v>
      </c>
      <c r="H648">
        <v>3280264.46</v>
      </c>
    </row>
    <row r="649" spans="1:8" x14ac:dyDescent="0.35">
      <c r="A649" t="s">
        <v>66</v>
      </c>
      <c r="B649">
        <v>2014</v>
      </c>
      <c r="C649">
        <v>11685</v>
      </c>
      <c r="D649">
        <v>10524</v>
      </c>
      <c r="E649">
        <v>240211603</v>
      </c>
      <c r="F649">
        <v>44583</v>
      </c>
      <c r="G649">
        <v>133.37484315054999</v>
      </c>
      <c r="H649">
        <v>3224243.28</v>
      </c>
    </row>
    <row r="650" spans="1:8" x14ac:dyDescent="0.35">
      <c r="A650" t="s">
        <v>66</v>
      </c>
      <c r="B650">
        <v>2013</v>
      </c>
      <c r="C650">
        <v>11508</v>
      </c>
      <c r="D650">
        <v>10288</v>
      </c>
      <c r="E650">
        <v>244311173</v>
      </c>
      <c r="F650">
        <v>47081</v>
      </c>
      <c r="G650">
        <v>130.70851588075001</v>
      </c>
      <c r="H650">
        <v>3315703.36</v>
      </c>
    </row>
    <row r="651" spans="1:8" x14ac:dyDescent="0.35">
      <c r="A651" t="s">
        <v>67</v>
      </c>
      <c r="B651">
        <v>2023</v>
      </c>
    </row>
    <row r="652" spans="1:8" x14ac:dyDescent="0.35">
      <c r="A652" t="s">
        <v>67</v>
      </c>
      <c r="B652">
        <v>2022</v>
      </c>
    </row>
    <row r="653" spans="1:8" x14ac:dyDescent="0.35">
      <c r="A653" t="s">
        <v>67</v>
      </c>
      <c r="B653">
        <v>2021</v>
      </c>
    </row>
    <row r="654" spans="1:8" x14ac:dyDescent="0.35">
      <c r="A654" t="s">
        <v>67</v>
      </c>
      <c r="B654">
        <v>2020</v>
      </c>
      <c r="C654">
        <v>14552</v>
      </c>
      <c r="D654">
        <v>12862</v>
      </c>
      <c r="E654">
        <v>302369226</v>
      </c>
      <c r="F654">
        <v>58367</v>
      </c>
      <c r="G654">
        <v>150.90198459414</v>
      </c>
      <c r="H654">
        <v>5937171</v>
      </c>
    </row>
    <row r="655" spans="1:8" x14ac:dyDescent="0.35">
      <c r="A655" t="s">
        <v>67</v>
      </c>
      <c r="B655">
        <v>2019</v>
      </c>
      <c r="C655">
        <v>14366</v>
      </c>
      <c r="D655">
        <v>12809</v>
      </c>
      <c r="E655">
        <v>313845567</v>
      </c>
      <c r="F655">
        <v>55924</v>
      </c>
      <c r="G655">
        <v>142.91279550074</v>
      </c>
      <c r="H655">
        <v>4906135</v>
      </c>
    </row>
    <row r="656" spans="1:8" x14ac:dyDescent="0.35">
      <c r="A656" t="s">
        <v>67</v>
      </c>
      <c r="B656">
        <v>2018</v>
      </c>
      <c r="C656">
        <v>14091</v>
      </c>
      <c r="D656">
        <v>12797</v>
      </c>
      <c r="E656">
        <v>319448599</v>
      </c>
      <c r="F656">
        <v>58139</v>
      </c>
      <c r="G656">
        <v>139.40078500073</v>
      </c>
      <c r="H656">
        <v>4916240</v>
      </c>
    </row>
    <row r="657" spans="1:8" x14ac:dyDescent="0.35">
      <c r="A657" t="s">
        <v>67</v>
      </c>
      <c r="B657">
        <v>2017</v>
      </c>
      <c r="C657">
        <v>13830</v>
      </c>
      <c r="D657">
        <v>12648</v>
      </c>
      <c r="E657">
        <v>299586449</v>
      </c>
      <c r="F657">
        <v>53469</v>
      </c>
      <c r="G657">
        <v>135.96570096671999</v>
      </c>
      <c r="H657">
        <v>4709486</v>
      </c>
    </row>
    <row r="658" spans="1:8" x14ac:dyDescent="0.35">
      <c r="A658" t="s">
        <v>67</v>
      </c>
      <c r="B658">
        <v>2016</v>
      </c>
      <c r="C658">
        <v>13570</v>
      </c>
      <c r="D658">
        <v>12551</v>
      </c>
      <c r="E658">
        <v>300026728</v>
      </c>
      <c r="F658">
        <v>54485</v>
      </c>
      <c r="G658">
        <v>133.61143820286</v>
      </c>
      <c r="H658">
        <v>4682094</v>
      </c>
    </row>
    <row r="659" spans="1:8" x14ac:dyDescent="0.35">
      <c r="A659" t="s">
        <v>67</v>
      </c>
      <c r="B659">
        <v>2015</v>
      </c>
      <c r="C659">
        <v>13445</v>
      </c>
      <c r="D659">
        <v>12374</v>
      </c>
      <c r="E659">
        <v>300641704</v>
      </c>
      <c r="F659">
        <v>56062</v>
      </c>
      <c r="G659">
        <v>132.11052105818001</v>
      </c>
      <c r="H659">
        <v>4427205</v>
      </c>
    </row>
    <row r="660" spans="1:8" x14ac:dyDescent="0.35">
      <c r="A660" t="s">
        <v>67</v>
      </c>
      <c r="B660">
        <v>2014</v>
      </c>
      <c r="C660">
        <v>13340</v>
      </c>
      <c r="D660">
        <v>12248</v>
      </c>
      <c r="E660">
        <v>304385006</v>
      </c>
      <c r="F660">
        <v>57953</v>
      </c>
      <c r="G660">
        <v>129.12338663254999</v>
      </c>
      <c r="H660">
        <v>4473442</v>
      </c>
    </row>
    <row r="661" spans="1:8" x14ac:dyDescent="0.35">
      <c r="A661" t="s">
        <v>67</v>
      </c>
      <c r="B661">
        <v>2013</v>
      </c>
      <c r="C661">
        <v>13219</v>
      </c>
      <c r="D661">
        <v>12258</v>
      </c>
      <c r="E661">
        <v>297568875</v>
      </c>
      <c r="F661">
        <v>58786</v>
      </c>
      <c r="G661">
        <v>126.54205121116</v>
      </c>
      <c r="H661">
        <v>4440794.72</v>
      </c>
    </row>
    <row r="662" spans="1:8" x14ac:dyDescent="0.35">
      <c r="A662" t="s">
        <v>68</v>
      </c>
      <c r="B662">
        <v>2023</v>
      </c>
      <c r="C662">
        <v>62145</v>
      </c>
      <c r="D662">
        <v>53969</v>
      </c>
      <c r="E662">
        <v>1063604780.79</v>
      </c>
      <c r="F662">
        <v>236259</v>
      </c>
      <c r="G662">
        <v>179.18668522499999</v>
      </c>
      <c r="H662">
        <v>14608276.699999999</v>
      </c>
    </row>
    <row r="663" spans="1:8" x14ac:dyDescent="0.35">
      <c r="A663" t="s">
        <v>68</v>
      </c>
      <c r="B663">
        <v>2022</v>
      </c>
      <c r="C663">
        <v>60839</v>
      </c>
      <c r="D663">
        <v>53361</v>
      </c>
      <c r="E663">
        <v>1077184584</v>
      </c>
      <c r="F663">
        <v>226815</v>
      </c>
      <c r="G663">
        <v>172.89357908547001</v>
      </c>
      <c r="H663">
        <v>13923029.77</v>
      </c>
    </row>
    <row r="664" spans="1:8" x14ac:dyDescent="0.35">
      <c r="A664" t="s">
        <v>68</v>
      </c>
      <c r="B664">
        <v>2021</v>
      </c>
      <c r="C664">
        <v>60031</v>
      </c>
      <c r="D664">
        <v>53083</v>
      </c>
      <c r="E664">
        <v>1048832080</v>
      </c>
      <c r="F664">
        <v>225300</v>
      </c>
      <c r="G664">
        <v>166.29808998134999</v>
      </c>
      <c r="H664">
        <v>12893929.26</v>
      </c>
    </row>
    <row r="665" spans="1:8" x14ac:dyDescent="0.35">
      <c r="A665" t="s">
        <v>68</v>
      </c>
      <c r="B665">
        <v>2020</v>
      </c>
      <c r="C665">
        <v>59486</v>
      </c>
      <c r="D665">
        <v>52710</v>
      </c>
      <c r="E665">
        <v>1037049355</v>
      </c>
      <c r="F665">
        <v>244040</v>
      </c>
      <c r="G665">
        <v>160.83904158608999</v>
      </c>
      <c r="H665">
        <v>12083295.92</v>
      </c>
    </row>
    <row r="666" spans="1:8" x14ac:dyDescent="0.35">
      <c r="A666" t="s">
        <v>68</v>
      </c>
      <c r="B666">
        <v>2019</v>
      </c>
      <c r="C666">
        <v>59183</v>
      </c>
      <c r="D666">
        <v>52184</v>
      </c>
      <c r="E666">
        <v>1044351259</v>
      </c>
      <c r="F666">
        <v>213296</v>
      </c>
      <c r="G666">
        <v>152.32375585086001</v>
      </c>
      <c r="H666">
        <v>12607249.1</v>
      </c>
    </row>
    <row r="667" spans="1:8" x14ac:dyDescent="0.35">
      <c r="A667" t="s">
        <v>68</v>
      </c>
      <c r="B667">
        <v>2018</v>
      </c>
      <c r="C667">
        <v>58745</v>
      </c>
      <c r="D667">
        <v>51813</v>
      </c>
      <c r="E667">
        <v>1092720775</v>
      </c>
      <c r="F667">
        <v>232449</v>
      </c>
      <c r="G667">
        <v>148.58047570526</v>
      </c>
      <c r="H667">
        <v>13100434</v>
      </c>
    </row>
    <row r="668" spans="1:8" x14ac:dyDescent="0.35">
      <c r="A668" t="s">
        <v>68</v>
      </c>
      <c r="B668">
        <v>2017</v>
      </c>
      <c r="C668">
        <v>57584</v>
      </c>
      <c r="D668">
        <v>50980</v>
      </c>
      <c r="E668">
        <v>1030453834</v>
      </c>
      <c r="F668">
        <v>208627</v>
      </c>
      <c r="G668">
        <v>144.91918771568001</v>
      </c>
      <c r="H668">
        <v>12150794.34</v>
      </c>
    </row>
    <row r="669" spans="1:8" x14ac:dyDescent="0.35">
      <c r="A669" t="s">
        <v>68</v>
      </c>
      <c r="B669">
        <v>2016</v>
      </c>
      <c r="C669">
        <v>56811</v>
      </c>
      <c r="D669">
        <v>50528</v>
      </c>
      <c r="E669">
        <v>1071531583.1</v>
      </c>
      <c r="F669">
        <v>221781</v>
      </c>
      <c r="G669">
        <v>142.40989423223999</v>
      </c>
      <c r="H669">
        <v>11720224.76</v>
      </c>
    </row>
    <row r="670" spans="1:8" x14ac:dyDescent="0.35">
      <c r="A670" t="s">
        <v>68</v>
      </c>
      <c r="B670">
        <v>2015</v>
      </c>
      <c r="C670">
        <v>55949</v>
      </c>
      <c r="D670">
        <v>49500</v>
      </c>
      <c r="E670">
        <v>1068108506</v>
      </c>
      <c r="F670">
        <v>211375</v>
      </c>
      <c r="G670">
        <v>140.81014008918001</v>
      </c>
      <c r="H670">
        <v>11377238.939999999</v>
      </c>
    </row>
    <row r="671" spans="1:8" x14ac:dyDescent="0.35">
      <c r="A671" t="s">
        <v>68</v>
      </c>
      <c r="B671">
        <v>2014</v>
      </c>
      <c r="C671">
        <v>54731</v>
      </c>
      <c r="D671">
        <v>48675</v>
      </c>
      <c r="E671">
        <v>1087409903</v>
      </c>
      <c r="F671">
        <v>214547</v>
      </c>
      <c r="G671">
        <v>137.62629966854001</v>
      </c>
      <c r="H671">
        <v>10490056</v>
      </c>
    </row>
    <row r="672" spans="1:8" x14ac:dyDescent="0.35">
      <c r="A672" t="s">
        <v>68</v>
      </c>
      <c r="B672">
        <v>2013</v>
      </c>
      <c r="C672">
        <v>53969</v>
      </c>
      <c r="D672">
        <v>48202</v>
      </c>
      <c r="E672">
        <v>1071585365</v>
      </c>
      <c r="F672">
        <v>227923</v>
      </c>
      <c r="G672">
        <v>134.87498055033001</v>
      </c>
      <c r="H672">
        <v>10496484.029999999</v>
      </c>
    </row>
    <row r="673" spans="1:8" x14ac:dyDescent="0.35">
      <c r="A673" t="s">
        <v>69</v>
      </c>
      <c r="B673">
        <v>2023</v>
      </c>
      <c r="C673">
        <v>11732</v>
      </c>
      <c r="D673">
        <v>10724</v>
      </c>
      <c r="E673">
        <v>178765390</v>
      </c>
      <c r="F673">
        <v>40784</v>
      </c>
      <c r="G673">
        <v>131.14978148451999</v>
      </c>
      <c r="H673">
        <v>4154241.3</v>
      </c>
    </row>
    <row r="674" spans="1:8" x14ac:dyDescent="0.35">
      <c r="A674" t="s">
        <v>69</v>
      </c>
      <c r="B674">
        <v>2022</v>
      </c>
      <c r="C674">
        <v>11638</v>
      </c>
      <c r="D674">
        <v>10633</v>
      </c>
      <c r="E674">
        <v>181597096</v>
      </c>
      <c r="F674">
        <v>37022</v>
      </c>
      <c r="G674">
        <v>126.54375010434001</v>
      </c>
      <c r="H674">
        <v>3820738.64</v>
      </c>
    </row>
    <row r="675" spans="1:8" x14ac:dyDescent="0.35">
      <c r="A675" t="s">
        <v>69</v>
      </c>
      <c r="B675">
        <v>2021</v>
      </c>
      <c r="C675">
        <v>11549</v>
      </c>
      <c r="D675">
        <v>10555</v>
      </c>
      <c r="E675">
        <v>180296407</v>
      </c>
      <c r="F675">
        <v>35988</v>
      </c>
      <c r="G675">
        <v>121.71639949119</v>
      </c>
      <c r="H675">
        <v>3518815.73</v>
      </c>
    </row>
    <row r="676" spans="1:8" x14ac:dyDescent="0.35">
      <c r="A676" t="s">
        <v>69</v>
      </c>
      <c r="B676">
        <v>2020</v>
      </c>
      <c r="C676">
        <v>11442</v>
      </c>
      <c r="D676">
        <v>10475</v>
      </c>
      <c r="E676">
        <v>176536347</v>
      </c>
      <c r="F676">
        <v>35988</v>
      </c>
      <c r="G676">
        <v>117.72082915484999</v>
      </c>
      <c r="H676">
        <v>3468415.86</v>
      </c>
    </row>
    <row r="677" spans="1:8" x14ac:dyDescent="0.35">
      <c r="A677" t="s">
        <v>69</v>
      </c>
      <c r="B677">
        <v>2019</v>
      </c>
      <c r="C677">
        <v>11320</v>
      </c>
      <c r="D677">
        <v>10389</v>
      </c>
      <c r="E677">
        <v>181716053</v>
      </c>
      <c r="F677">
        <v>35702</v>
      </c>
      <c r="G677">
        <v>111.48834674662</v>
      </c>
      <c r="H677">
        <v>3337203.24</v>
      </c>
    </row>
    <row r="678" spans="1:8" x14ac:dyDescent="0.35">
      <c r="A678" t="s">
        <v>69</v>
      </c>
      <c r="B678">
        <v>2018</v>
      </c>
      <c r="C678">
        <v>11247</v>
      </c>
      <c r="D678">
        <v>10381</v>
      </c>
      <c r="E678">
        <v>183278900</v>
      </c>
      <c r="F678">
        <v>42344</v>
      </c>
      <c r="G678">
        <v>108.74857636405</v>
      </c>
      <c r="H678">
        <v>2855216.34</v>
      </c>
    </row>
    <row r="679" spans="1:8" x14ac:dyDescent="0.35">
      <c r="A679" t="s">
        <v>69</v>
      </c>
      <c r="B679">
        <v>2017</v>
      </c>
      <c r="C679">
        <v>11109</v>
      </c>
      <c r="D679">
        <v>10230</v>
      </c>
      <c r="E679">
        <v>175821399.02000001</v>
      </c>
      <c r="F679">
        <v>34903</v>
      </c>
      <c r="G679">
        <v>106.06881743452</v>
      </c>
      <c r="H679">
        <v>3169086.73</v>
      </c>
    </row>
    <row r="680" spans="1:8" x14ac:dyDescent="0.35">
      <c r="A680" t="s">
        <v>69</v>
      </c>
      <c r="B680">
        <v>2016</v>
      </c>
      <c r="C680">
        <v>10994</v>
      </c>
      <c r="D680">
        <v>10230</v>
      </c>
      <c r="E680">
        <v>181197229</v>
      </c>
      <c r="F680">
        <v>37047</v>
      </c>
      <c r="G680">
        <v>104.23222287047</v>
      </c>
      <c r="H680">
        <v>2904015.19</v>
      </c>
    </row>
    <row r="681" spans="1:8" x14ac:dyDescent="0.35">
      <c r="A681" t="s">
        <v>69</v>
      </c>
      <c r="B681">
        <v>2015</v>
      </c>
      <c r="C681">
        <v>10892</v>
      </c>
      <c r="D681">
        <v>10190</v>
      </c>
      <c r="E681">
        <v>176679952</v>
      </c>
      <c r="F681">
        <v>34706</v>
      </c>
      <c r="G681">
        <v>103.06133561382001</v>
      </c>
      <c r="H681">
        <v>2770874.73</v>
      </c>
    </row>
    <row r="682" spans="1:8" x14ac:dyDescent="0.35">
      <c r="A682" t="s">
        <v>69</v>
      </c>
      <c r="B682">
        <v>2014</v>
      </c>
      <c r="C682">
        <v>10820</v>
      </c>
      <c r="D682">
        <v>10108</v>
      </c>
      <c r="E682">
        <v>183646573</v>
      </c>
      <c r="F682">
        <v>43158</v>
      </c>
      <c r="G682">
        <v>100.73102867765</v>
      </c>
      <c r="H682">
        <v>2867904.61</v>
      </c>
    </row>
    <row r="683" spans="1:8" x14ac:dyDescent="0.35">
      <c r="A683" t="s">
        <v>69</v>
      </c>
      <c r="B683">
        <v>2013</v>
      </c>
      <c r="C683">
        <v>10724</v>
      </c>
      <c r="D683">
        <v>10032</v>
      </c>
      <c r="E683">
        <v>185443175</v>
      </c>
      <c r="F683">
        <v>47940</v>
      </c>
      <c r="G683">
        <v>98.717291436550994</v>
      </c>
      <c r="H683">
        <v>3114732.85</v>
      </c>
    </row>
    <row r="684" spans="1:8" x14ac:dyDescent="0.35">
      <c r="A684" t="s">
        <v>70</v>
      </c>
      <c r="B684">
        <v>2023</v>
      </c>
      <c r="C684">
        <v>34051</v>
      </c>
      <c r="D684">
        <v>33367</v>
      </c>
      <c r="E684">
        <v>600605520.54999995</v>
      </c>
      <c r="F684">
        <v>114408</v>
      </c>
      <c r="G684">
        <v>142.11431616146999</v>
      </c>
      <c r="H684">
        <v>12628187.359999999</v>
      </c>
    </row>
    <row r="685" spans="1:8" x14ac:dyDescent="0.35">
      <c r="A685" t="s">
        <v>70</v>
      </c>
      <c r="B685">
        <v>2022</v>
      </c>
      <c r="C685">
        <v>33938</v>
      </c>
      <c r="D685">
        <v>33058</v>
      </c>
      <c r="E685">
        <v>611477975.40999997</v>
      </c>
      <c r="F685">
        <v>118975</v>
      </c>
      <c r="G685">
        <v>137.12320605510999</v>
      </c>
      <c r="H685">
        <v>10989234.970000001</v>
      </c>
    </row>
    <row r="686" spans="1:8" x14ac:dyDescent="0.35">
      <c r="A686" t="s">
        <v>70</v>
      </c>
      <c r="B686">
        <v>2021</v>
      </c>
      <c r="C686">
        <v>33865</v>
      </c>
      <c r="D686">
        <v>32998</v>
      </c>
      <c r="E686">
        <v>600776988.95000005</v>
      </c>
      <c r="F686">
        <v>111371</v>
      </c>
      <c r="G686">
        <v>131.89227373106999</v>
      </c>
      <c r="H686">
        <v>11544843.550000001</v>
      </c>
    </row>
    <row r="687" spans="1:8" x14ac:dyDescent="0.35">
      <c r="A687" t="s">
        <v>70</v>
      </c>
      <c r="B687">
        <v>2020</v>
      </c>
      <c r="C687">
        <v>33751</v>
      </c>
      <c r="D687">
        <v>32870</v>
      </c>
      <c r="E687">
        <v>610088241.97000003</v>
      </c>
      <c r="F687">
        <v>112835</v>
      </c>
      <c r="G687">
        <v>127.56266113396001</v>
      </c>
      <c r="H687">
        <v>10623175.08</v>
      </c>
    </row>
    <row r="688" spans="1:8" x14ac:dyDescent="0.35">
      <c r="A688" t="s">
        <v>70</v>
      </c>
      <c r="B688">
        <v>2019</v>
      </c>
      <c r="C688">
        <v>33647</v>
      </c>
      <c r="D688">
        <v>32808</v>
      </c>
      <c r="E688">
        <v>628461962.02999997</v>
      </c>
      <c r="F688">
        <v>132818</v>
      </c>
      <c r="G688">
        <v>120.80912357248999</v>
      </c>
      <c r="H688">
        <v>10740394.32</v>
      </c>
    </row>
    <row r="689" spans="1:8" x14ac:dyDescent="0.35">
      <c r="A689" t="s">
        <v>70</v>
      </c>
      <c r="B689">
        <v>2018</v>
      </c>
      <c r="C689">
        <v>33613</v>
      </c>
      <c r="D689">
        <v>32734</v>
      </c>
      <c r="E689">
        <v>630195378.25999999</v>
      </c>
      <c r="F689">
        <v>128538</v>
      </c>
      <c r="G689">
        <v>117.84029975935</v>
      </c>
      <c r="H689">
        <v>10701654.550000001</v>
      </c>
    </row>
    <row r="690" spans="1:8" x14ac:dyDescent="0.35">
      <c r="A690" t="s">
        <v>70</v>
      </c>
      <c r="B690">
        <v>2017</v>
      </c>
      <c r="C690">
        <v>33579</v>
      </c>
      <c r="D690">
        <v>32512</v>
      </c>
      <c r="E690">
        <v>619022917.96000004</v>
      </c>
      <c r="F690">
        <v>125683</v>
      </c>
      <c r="G690">
        <v>114.93650454569</v>
      </c>
      <c r="H690">
        <v>10685848.140000001</v>
      </c>
    </row>
    <row r="691" spans="1:8" x14ac:dyDescent="0.35">
      <c r="A691" t="s">
        <v>70</v>
      </c>
      <c r="B691">
        <v>2016</v>
      </c>
      <c r="C691">
        <v>33487</v>
      </c>
      <c r="D691">
        <v>32438</v>
      </c>
      <c r="E691">
        <v>630876660.42999995</v>
      </c>
      <c r="F691">
        <v>125305</v>
      </c>
      <c r="G691">
        <v>112.94636489329</v>
      </c>
      <c r="H691">
        <v>10775065.449999999</v>
      </c>
    </row>
    <row r="692" spans="1:8" x14ac:dyDescent="0.35">
      <c r="A692" t="s">
        <v>70</v>
      </c>
      <c r="B692">
        <v>2015</v>
      </c>
      <c r="C692">
        <v>33386</v>
      </c>
      <c r="D692">
        <v>32497</v>
      </c>
      <c r="E692">
        <v>660943967.04999995</v>
      </c>
      <c r="F692">
        <v>138336</v>
      </c>
      <c r="G692">
        <v>111.67758777527</v>
      </c>
      <c r="H692">
        <v>10829422.390000001</v>
      </c>
    </row>
    <row r="693" spans="1:8" x14ac:dyDescent="0.35">
      <c r="A693" t="s">
        <v>70</v>
      </c>
      <c r="B693">
        <v>2014</v>
      </c>
      <c r="C693">
        <v>33487</v>
      </c>
      <c r="D693">
        <v>32365</v>
      </c>
      <c r="E693">
        <v>692911639.80999994</v>
      </c>
      <c r="F693">
        <v>143172</v>
      </c>
      <c r="G693">
        <v>109.15245984192001</v>
      </c>
      <c r="H693">
        <v>10634033.91</v>
      </c>
    </row>
    <row r="694" spans="1:8" x14ac:dyDescent="0.35">
      <c r="A694" t="s">
        <v>70</v>
      </c>
      <c r="B694">
        <v>2013</v>
      </c>
      <c r="C694">
        <v>33367</v>
      </c>
      <c r="D694">
        <v>32443</v>
      </c>
      <c r="E694">
        <v>679061838</v>
      </c>
      <c r="F694">
        <v>139361</v>
      </c>
      <c r="G694">
        <v>106.97036782691001</v>
      </c>
      <c r="H694">
        <v>11448896.359999999</v>
      </c>
    </row>
    <row r="695" spans="1:8" x14ac:dyDescent="0.35">
      <c r="A695" t="s">
        <v>71</v>
      </c>
      <c r="B695">
        <v>2023</v>
      </c>
    </row>
    <row r="696" spans="1:8" x14ac:dyDescent="0.35">
      <c r="A696" t="s">
        <v>71</v>
      </c>
      <c r="B696">
        <v>2022</v>
      </c>
    </row>
    <row r="697" spans="1:8" x14ac:dyDescent="0.35">
      <c r="A697" t="s">
        <v>71</v>
      </c>
      <c r="B697">
        <v>2021</v>
      </c>
    </row>
    <row r="698" spans="1:8" x14ac:dyDescent="0.35">
      <c r="A698" t="s">
        <v>71</v>
      </c>
      <c r="B698">
        <v>2020</v>
      </c>
      <c r="D698">
        <v>3377</v>
      </c>
    </row>
    <row r="699" spans="1:8" x14ac:dyDescent="0.35">
      <c r="A699" t="s">
        <v>71</v>
      </c>
      <c r="B699">
        <v>2019</v>
      </c>
    </row>
    <row r="700" spans="1:8" x14ac:dyDescent="0.35">
      <c r="A700" t="s">
        <v>71</v>
      </c>
      <c r="B700">
        <v>2018</v>
      </c>
      <c r="C700">
        <v>0</v>
      </c>
      <c r="D700">
        <v>3356</v>
      </c>
      <c r="E700">
        <v>0</v>
      </c>
      <c r="F700">
        <v>0</v>
      </c>
    </row>
    <row r="701" spans="1:8" x14ac:dyDescent="0.35">
      <c r="A701" t="s">
        <v>71</v>
      </c>
      <c r="B701">
        <v>2017</v>
      </c>
      <c r="C701">
        <v>0</v>
      </c>
      <c r="D701">
        <v>3365</v>
      </c>
      <c r="E701">
        <v>0</v>
      </c>
      <c r="F701">
        <v>0</v>
      </c>
    </row>
    <row r="702" spans="1:8" x14ac:dyDescent="0.35">
      <c r="A702" t="s">
        <v>71</v>
      </c>
      <c r="B702">
        <v>2016</v>
      </c>
      <c r="C702">
        <v>0</v>
      </c>
      <c r="D702">
        <v>3271</v>
      </c>
      <c r="E702">
        <v>0</v>
      </c>
      <c r="F702">
        <v>0</v>
      </c>
    </row>
    <row r="703" spans="1:8" x14ac:dyDescent="0.35">
      <c r="A703" t="s">
        <v>71</v>
      </c>
      <c r="B703">
        <v>2015</v>
      </c>
      <c r="C703">
        <v>0</v>
      </c>
      <c r="D703">
        <v>3265</v>
      </c>
      <c r="E703">
        <v>0</v>
      </c>
      <c r="F703">
        <v>0</v>
      </c>
    </row>
    <row r="704" spans="1:8" x14ac:dyDescent="0.35">
      <c r="A704" t="s">
        <v>71</v>
      </c>
      <c r="B704">
        <v>2014</v>
      </c>
    </row>
    <row r="705" spans="1:8" x14ac:dyDescent="0.35">
      <c r="A705" t="s">
        <v>71</v>
      </c>
      <c r="B705">
        <v>2013</v>
      </c>
      <c r="C705">
        <v>3463</v>
      </c>
      <c r="D705">
        <v>3191</v>
      </c>
      <c r="E705">
        <v>81831402</v>
      </c>
      <c r="F705">
        <v>18179</v>
      </c>
      <c r="G705">
        <v>120.79833875279</v>
      </c>
      <c r="H705">
        <v>1616080.86</v>
      </c>
    </row>
    <row r="706" spans="1:8" x14ac:dyDescent="0.35">
      <c r="A706" t="s">
        <v>72</v>
      </c>
      <c r="B706">
        <v>2023</v>
      </c>
    </row>
    <row r="707" spans="1:8" x14ac:dyDescent="0.35">
      <c r="A707" t="s">
        <v>72</v>
      </c>
      <c r="B707">
        <v>2022</v>
      </c>
    </row>
    <row r="708" spans="1:8" x14ac:dyDescent="0.35">
      <c r="A708" t="s">
        <v>72</v>
      </c>
      <c r="B708">
        <v>2021</v>
      </c>
    </row>
    <row r="709" spans="1:8" x14ac:dyDescent="0.35">
      <c r="A709" t="s">
        <v>72</v>
      </c>
      <c r="B709">
        <v>2020</v>
      </c>
      <c r="C709">
        <v>37467</v>
      </c>
      <c r="D709">
        <v>35012</v>
      </c>
      <c r="E709">
        <v>745742296</v>
      </c>
      <c r="F709">
        <v>148429</v>
      </c>
      <c r="G709">
        <v>129.86145505729999</v>
      </c>
      <c r="H709">
        <v>9197488.3626000006</v>
      </c>
    </row>
    <row r="710" spans="1:8" x14ac:dyDescent="0.35">
      <c r="A710" t="s">
        <v>72</v>
      </c>
      <c r="B710">
        <v>2019</v>
      </c>
      <c r="C710">
        <v>37250</v>
      </c>
      <c r="D710">
        <v>34654</v>
      </c>
      <c r="E710">
        <v>756277062.59000003</v>
      </c>
      <c r="F710">
        <v>136317</v>
      </c>
      <c r="G710">
        <v>122.98621267273001</v>
      </c>
      <c r="H710">
        <v>8467413.4199999999</v>
      </c>
    </row>
    <row r="711" spans="1:8" x14ac:dyDescent="0.35">
      <c r="A711" t="s">
        <v>72</v>
      </c>
      <c r="B711">
        <v>2018</v>
      </c>
      <c r="C711">
        <v>37139</v>
      </c>
      <c r="D711">
        <v>34349</v>
      </c>
      <c r="E711">
        <v>786048575</v>
      </c>
      <c r="F711">
        <v>148868</v>
      </c>
      <c r="G711">
        <v>119.9638879834</v>
      </c>
      <c r="H711">
        <v>8748446.3100000005</v>
      </c>
    </row>
    <row r="712" spans="1:8" x14ac:dyDescent="0.35">
      <c r="A712" t="s">
        <v>72</v>
      </c>
      <c r="B712">
        <v>2017</v>
      </c>
      <c r="C712">
        <v>37349</v>
      </c>
      <c r="D712">
        <v>34161</v>
      </c>
      <c r="E712">
        <v>752870945</v>
      </c>
      <c r="F712">
        <v>126759</v>
      </c>
      <c r="G712">
        <v>117.00776376739999</v>
      </c>
      <c r="H712">
        <v>8616790.1099999994</v>
      </c>
    </row>
    <row r="713" spans="1:8" x14ac:dyDescent="0.35">
      <c r="A713" t="s">
        <v>72</v>
      </c>
      <c r="B713">
        <v>2016</v>
      </c>
    </row>
    <row r="714" spans="1:8" x14ac:dyDescent="0.35">
      <c r="A714" t="s">
        <v>72</v>
      </c>
      <c r="B714">
        <v>2015</v>
      </c>
    </row>
    <row r="715" spans="1:8" x14ac:dyDescent="0.35">
      <c r="A715" t="s">
        <v>72</v>
      </c>
      <c r="B715">
        <v>2014</v>
      </c>
    </row>
    <row r="716" spans="1:8" x14ac:dyDescent="0.35">
      <c r="A716" t="s">
        <v>72</v>
      </c>
      <c r="B716">
        <v>2013</v>
      </c>
    </row>
    <row r="717" spans="1:8" x14ac:dyDescent="0.35">
      <c r="A717" t="s">
        <v>73</v>
      </c>
      <c r="B717">
        <v>2023</v>
      </c>
    </row>
    <row r="718" spans="1:8" x14ac:dyDescent="0.35">
      <c r="A718" t="s">
        <v>73</v>
      </c>
      <c r="B718">
        <v>2022</v>
      </c>
    </row>
    <row r="719" spans="1:8" x14ac:dyDescent="0.35">
      <c r="A719" t="s">
        <v>73</v>
      </c>
      <c r="B719">
        <v>2021</v>
      </c>
    </row>
    <row r="720" spans="1:8" x14ac:dyDescent="0.35">
      <c r="A720" t="s">
        <v>73</v>
      </c>
      <c r="B720">
        <v>2020</v>
      </c>
    </row>
    <row r="721" spans="1:8" x14ac:dyDescent="0.35">
      <c r="A721" t="s">
        <v>73</v>
      </c>
      <c r="B721">
        <v>2019</v>
      </c>
    </row>
    <row r="722" spans="1:8" x14ac:dyDescent="0.35">
      <c r="A722" t="s">
        <v>73</v>
      </c>
      <c r="B722">
        <v>2018</v>
      </c>
    </row>
    <row r="723" spans="1:8" x14ac:dyDescent="0.35">
      <c r="A723" t="s">
        <v>73</v>
      </c>
      <c r="B723">
        <v>2017</v>
      </c>
    </row>
    <row r="724" spans="1:8" x14ac:dyDescent="0.35">
      <c r="A724" t="s">
        <v>73</v>
      </c>
      <c r="B724">
        <v>2016</v>
      </c>
      <c r="C724">
        <v>36574</v>
      </c>
      <c r="D724">
        <v>33866</v>
      </c>
      <c r="E724">
        <v>779946675</v>
      </c>
      <c r="F724">
        <v>145205</v>
      </c>
      <c r="G724">
        <v>114.98176000791</v>
      </c>
      <c r="H724">
        <v>8836492.3599999994</v>
      </c>
    </row>
    <row r="725" spans="1:8" x14ac:dyDescent="0.35">
      <c r="A725" t="s">
        <v>73</v>
      </c>
      <c r="B725">
        <v>2015</v>
      </c>
      <c r="C725">
        <v>36317</v>
      </c>
      <c r="D725">
        <v>33531</v>
      </c>
      <c r="E725">
        <v>776816329</v>
      </c>
      <c r="F725">
        <v>142939</v>
      </c>
      <c r="G725">
        <v>113.69011838469</v>
      </c>
      <c r="H725">
        <v>7948782.46</v>
      </c>
    </row>
    <row r="726" spans="1:8" x14ac:dyDescent="0.35">
      <c r="A726" t="s">
        <v>73</v>
      </c>
      <c r="B726">
        <v>2014</v>
      </c>
      <c r="C726">
        <v>36058</v>
      </c>
      <c r="D726">
        <v>33438</v>
      </c>
      <c r="E726">
        <v>781781974</v>
      </c>
      <c r="F726">
        <v>148426</v>
      </c>
      <c r="G726">
        <v>111.11948537409</v>
      </c>
      <c r="H726">
        <v>8380999.5499999998</v>
      </c>
    </row>
    <row r="727" spans="1:8" x14ac:dyDescent="0.35">
      <c r="A727" t="s">
        <v>73</v>
      </c>
      <c r="B727">
        <v>2013</v>
      </c>
      <c r="C727">
        <v>35845</v>
      </c>
      <c r="D727">
        <v>32847</v>
      </c>
      <c r="E727">
        <v>791578317</v>
      </c>
      <c r="F727">
        <v>158060</v>
      </c>
      <c r="G727">
        <v>108.89807009771</v>
      </c>
      <c r="H727">
        <v>7788113.8600000003</v>
      </c>
    </row>
    <row r="728" spans="1:8" x14ac:dyDescent="0.35">
      <c r="A728" t="s">
        <v>74</v>
      </c>
      <c r="B728">
        <v>2023</v>
      </c>
    </row>
    <row r="729" spans="1:8" x14ac:dyDescent="0.35">
      <c r="A729" t="s">
        <v>74</v>
      </c>
      <c r="B729">
        <v>2022</v>
      </c>
    </row>
    <row r="730" spans="1:8" x14ac:dyDescent="0.35">
      <c r="A730" t="s">
        <v>74</v>
      </c>
      <c r="B730">
        <v>2021</v>
      </c>
    </row>
    <row r="731" spans="1:8" x14ac:dyDescent="0.35">
      <c r="A731" t="s">
        <v>74</v>
      </c>
      <c r="B731">
        <v>2020</v>
      </c>
      <c r="D731">
        <v>325540</v>
      </c>
    </row>
    <row r="732" spans="1:8" x14ac:dyDescent="0.35">
      <c r="A732" t="s">
        <v>74</v>
      </c>
      <c r="B732">
        <v>2019</v>
      </c>
    </row>
    <row r="733" spans="1:8" x14ac:dyDescent="0.35">
      <c r="A733" t="s">
        <v>74</v>
      </c>
      <c r="B733">
        <v>2018</v>
      </c>
      <c r="C733">
        <v>0</v>
      </c>
      <c r="D733">
        <v>314201</v>
      </c>
      <c r="E733">
        <v>0</v>
      </c>
      <c r="F733">
        <v>0</v>
      </c>
    </row>
    <row r="734" spans="1:8" x14ac:dyDescent="0.35">
      <c r="A734" t="s">
        <v>74</v>
      </c>
      <c r="B734">
        <v>2017</v>
      </c>
      <c r="C734">
        <v>0</v>
      </c>
      <c r="D734">
        <v>304755</v>
      </c>
      <c r="E734">
        <v>0</v>
      </c>
      <c r="F734">
        <v>0</v>
      </c>
      <c r="G734">
        <v>144.91918771568001</v>
      </c>
    </row>
    <row r="735" spans="1:8" x14ac:dyDescent="0.35">
      <c r="A735" t="s">
        <v>74</v>
      </c>
      <c r="B735">
        <v>2016</v>
      </c>
      <c r="C735">
        <v>364505</v>
      </c>
      <c r="D735">
        <v>295994</v>
      </c>
      <c r="E735">
        <v>8481800753.25</v>
      </c>
      <c r="F735">
        <v>1874833</v>
      </c>
      <c r="G735">
        <v>142.40989423223999</v>
      </c>
      <c r="H735">
        <v>86719085.359999999</v>
      </c>
    </row>
    <row r="736" spans="1:8" x14ac:dyDescent="0.35">
      <c r="A736" t="s">
        <v>74</v>
      </c>
      <c r="B736">
        <v>2015</v>
      </c>
      <c r="C736">
        <v>358772</v>
      </c>
      <c r="D736">
        <v>285600</v>
      </c>
      <c r="E736">
        <v>7770963140</v>
      </c>
      <c r="F736">
        <v>1781484</v>
      </c>
      <c r="G736">
        <v>140.81014008918001</v>
      </c>
      <c r="H736">
        <v>87218390.010000005</v>
      </c>
    </row>
    <row r="737" spans="1:8" x14ac:dyDescent="0.35">
      <c r="A737" t="s">
        <v>74</v>
      </c>
      <c r="B737">
        <v>2014</v>
      </c>
      <c r="C737">
        <v>353284</v>
      </c>
      <c r="D737">
        <v>276954</v>
      </c>
      <c r="E737">
        <v>8363175829</v>
      </c>
      <c r="F737">
        <v>1677375</v>
      </c>
      <c r="G737">
        <v>137.62629966854001</v>
      </c>
      <c r="H737">
        <v>81488866.670000002</v>
      </c>
    </row>
    <row r="738" spans="1:8" x14ac:dyDescent="0.35">
      <c r="A738" t="s">
        <v>74</v>
      </c>
      <c r="B738">
        <v>2013</v>
      </c>
      <c r="C738">
        <v>346618</v>
      </c>
      <c r="D738">
        <v>266615</v>
      </c>
      <c r="E738">
        <v>8362767467</v>
      </c>
      <c r="F738">
        <v>1971765</v>
      </c>
      <c r="G738">
        <v>134.87498055033001</v>
      </c>
      <c r="H738">
        <v>77277916.590000004</v>
      </c>
    </row>
    <row r="739" spans="1:8" x14ac:dyDescent="0.35">
      <c r="A739" t="s">
        <v>75</v>
      </c>
      <c r="B739">
        <v>2023</v>
      </c>
      <c r="C739">
        <v>4397</v>
      </c>
      <c r="D739">
        <v>4225</v>
      </c>
      <c r="E739">
        <v>84600757</v>
      </c>
      <c r="F739">
        <v>15075</v>
      </c>
      <c r="G739">
        <v>131.14978148451999</v>
      </c>
      <c r="H739">
        <v>1589812.36</v>
      </c>
    </row>
    <row r="740" spans="1:8" x14ac:dyDescent="0.35">
      <c r="A740" t="s">
        <v>75</v>
      </c>
      <c r="B740">
        <v>2022</v>
      </c>
      <c r="C740">
        <v>4384</v>
      </c>
      <c r="D740">
        <v>4215</v>
      </c>
      <c r="E740">
        <v>85463936</v>
      </c>
      <c r="F740">
        <v>14755</v>
      </c>
      <c r="G740">
        <v>126.54375010434001</v>
      </c>
      <c r="H740">
        <v>1476178.3</v>
      </c>
    </row>
    <row r="741" spans="1:8" x14ac:dyDescent="0.35">
      <c r="A741" t="s">
        <v>75</v>
      </c>
      <c r="B741">
        <v>2021</v>
      </c>
      <c r="C741">
        <v>4364</v>
      </c>
      <c r="D741">
        <v>4183</v>
      </c>
      <c r="E741">
        <v>83288770</v>
      </c>
      <c r="F741">
        <v>15453</v>
      </c>
      <c r="G741">
        <v>121.71639949119</v>
      </c>
      <c r="H741">
        <v>1500880.36</v>
      </c>
    </row>
    <row r="742" spans="1:8" x14ac:dyDescent="0.35">
      <c r="A742" t="s">
        <v>75</v>
      </c>
      <c r="B742">
        <v>2020</v>
      </c>
      <c r="C742">
        <v>4345</v>
      </c>
      <c r="D742">
        <v>4155</v>
      </c>
      <c r="E742">
        <v>83315207.370000005</v>
      </c>
      <c r="F742">
        <v>15232</v>
      </c>
      <c r="G742">
        <v>117.72082915484999</v>
      </c>
      <c r="H742">
        <v>1411560.83</v>
      </c>
    </row>
    <row r="743" spans="1:8" x14ac:dyDescent="0.35">
      <c r="A743" t="s">
        <v>75</v>
      </c>
      <c r="B743">
        <v>2019</v>
      </c>
      <c r="C743">
        <v>4325</v>
      </c>
      <c r="D743">
        <v>4180</v>
      </c>
      <c r="E743">
        <v>85112498.469999999</v>
      </c>
      <c r="F743">
        <v>14544</v>
      </c>
      <c r="G743">
        <v>111.48834674662</v>
      </c>
      <c r="H743">
        <v>1355865.11</v>
      </c>
    </row>
    <row r="744" spans="1:8" x14ac:dyDescent="0.35">
      <c r="A744" t="s">
        <v>75</v>
      </c>
      <c r="B744">
        <v>2018</v>
      </c>
      <c r="C744">
        <v>4312</v>
      </c>
      <c r="D744">
        <v>4194</v>
      </c>
      <c r="E744">
        <v>85522356</v>
      </c>
      <c r="F744">
        <v>15626</v>
      </c>
      <c r="G744">
        <v>108.74857636405</v>
      </c>
      <c r="H744">
        <v>1440446.43</v>
      </c>
    </row>
    <row r="745" spans="1:8" x14ac:dyDescent="0.35">
      <c r="A745" t="s">
        <v>75</v>
      </c>
      <c r="B745">
        <v>2017</v>
      </c>
      <c r="C745">
        <v>4300</v>
      </c>
      <c r="D745">
        <v>4149</v>
      </c>
      <c r="E745">
        <v>83879169</v>
      </c>
      <c r="F745">
        <v>13888</v>
      </c>
      <c r="G745">
        <v>106.06881743452</v>
      </c>
      <c r="H745">
        <v>1406741.51</v>
      </c>
    </row>
    <row r="746" spans="1:8" x14ac:dyDescent="0.35">
      <c r="A746" t="s">
        <v>75</v>
      </c>
      <c r="B746">
        <v>2016</v>
      </c>
      <c r="C746">
        <v>4275</v>
      </c>
      <c r="D746">
        <v>4133</v>
      </c>
      <c r="E746">
        <v>84662079</v>
      </c>
      <c r="F746">
        <v>15052</v>
      </c>
      <c r="G746">
        <v>104.23222287047</v>
      </c>
      <c r="H746">
        <v>1393600.56</v>
      </c>
    </row>
    <row r="747" spans="1:8" x14ac:dyDescent="0.35">
      <c r="A747" t="s">
        <v>75</v>
      </c>
      <c r="B747">
        <v>2015</v>
      </c>
      <c r="C747">
        <v>4270</v>
      </c>
      <c r="D747">
        <v>4116</v>
      </c>
      <c r="E747">
        <v>85528039</v>
      </c>
      <c r="F747">
        <v>16080</v>
      </c>
      <c r="G747">
        <v>103.06133561382001</v>
      </c>
      <c r="H747">
        <v>1313914.1299999999</v>
      </c>
    </row>
    <row r="748" spans="1:8" x14ac:dyDescent="0.35">
      <c r="A748" t="s">
        <v>75</v>
      </c>
      <c r="B748">
        <v>2014</v>
      </c>
      <c r="C748">
        <v>4246</v>
      </c>
      <c r="D748">
        <v>4050</v>
      </c>
      <c r="E748">
        <v>84971760</v>
      </c>
      <c r="F748">
        <v>16114</v>
      </c>
      <c r="G748">
        <v>100.73102867765</v>
      </c>
      <c r="H748">
        <v>1218575.99</v>
      </c>
    </row>
    <row r="749" spans="1:8" x14ac:dyDescent="0.35">
      <c r="A749" t="s">
        <v>75</v>
      </c>
      <c r="B749">
        <v>2013</v>
      </c>
      <c r="C749">
        <v>4225</v>
      </c>
      <c r="D749">
        <v>4048</v>
      </c>
      <c r="E749">
        <v>86137327</v>
      </c>
      <c r="F749">
        <v>17150</v>
      </c>
      <c r="G749">
        <v>98.717291436550994</v>
      </c>
      <c r="H749">
        <v>1238888.73</v>
      </c>
    </row>
    <row r="750" spans="1:8" x14ac:dyDescent="0.35">
      <c r="A750" t="s">
        <v>76</v>
      </c>
      <c r="B750">
        <v>2023</v>
      </c>
      <c r="C750">
        <v>6168</v>
      </c>
      <c r="D750">
        <v>5859</v>
      </c>
      <c r="E750">
        <v>100610016.89</v>
      </c>
      <c r="F750">
        <v>20078</v>
      </c>
      <c r="G750">
        <v>151.64346593207</v>
      </c>
      <c r="H750">
        <v>2763847.04</v>
      </c>
    </row>
    <row r="751" spans="1:8" x14ac:dyDescent="0.35">
      <c r="A751" t="s">
        <v>76</v>
      </c>
      <c r="B751">
        <v>2022</v>
      </c>
      <c r="C751">
        <v>5980</v>
      </c>
      <c r="D751">
        <v>5862</v>
      </c>
      <c r="E751">
        <v>101903178</v>
      </c>
      <c r="F751">
        <v>20489</v>
      </c>
      <c r="G751">
        <v>146.31768837623</v>
      </c>
      <c r="H751">
        <v>2610500.04</v>
      </c>
    </row>
    <row r="752" spans="1:8" x14ac:dyDescent="0.35">
      <c r="A752" t="s">
        <v>76</v>
      </c>
      <c r="B752">
        <v>2021</v>
      </c>
      <c r="C752">
        <v>5954</v>
      </c>
      <c r="D752">
        <v>5839</v>
      </c>
      <c r="E752">
        <v>99185183</v>
      </c>
      <c r="F752">
        <v>20489</v>
      </c>
      <c r="G752">
        <v>140.73600787353001</v>
      </c>
      <c r="H752">
        <v>2318119.4500000002</v>
      </c>
    </row>
    <row r="753" spans="1:8" x14ac:dyDescent="0.35">
      <c r="A753" t="s">
        <v>76</v>
      </c>
      <c r="B753">
        <v>2020</v>
      </c>
      <c r="C753">
        <v>5899</v>
      </c>
      <c r="D753">
        <v>5818</v>
      </c>
      <c r="E753">
        <v>98167184</v>
      </c>
      <c r="F753">
        <v>20242</v>
      </c>
      <c r="G753">
        <v>136.11608302638001</v>
      </c>
      <c r="H753">
        <v>2215870.88</v>
      </c>
    </row>
    <row r="754" spans="1:8" x14ac:dyDescent="0.35">
      <c r="A754" t="s">
        <v>76</v>
      </c>
      <c r="B754">
        <v>2019</v>
      </c>
      <c r="C754">
        <v>5910</v>
      </c>
      <c r="D754">
        <v>5814</v>
      </c>
      <c r="E754">
        <v>98886899</v>
      </c>
      <c r="F754">
        <v>20248</v>
      </c>
      <c r="G754">
        <v>128.90970248158001</v>
      </c>
      <c r="H754">
        <v>2242574.36</v>
      </c>
    </row>
    <row r="755" spans="1:8" x14ac:dyDescent="0.35">
      <c r="A755" t="s">
        <v>76</v>
      </c>
      <c r="B755">
        <v>2018</v>
      </c>
      <c r="C755">
        <v>5909</v>
      </c>
      <c r="D755">
        <v>5859</v>
      </c>
      <c r="E755">
        <v>100495104</v>
      </c>
      <c r="F755">
        <v>20206</v>
      </c>
      <c r="G755">
        <v>125.74181099165</v>
      </c>
      <c r="H755">
        <v>2184477.9300000002</v>
      </c>
    </row>
    <row r="756" spans="1:8" x14ac:dyDescent="0.35">
      <c r="A756" t="s">
        <v>76</v>
      </c>
      <c r="B756">
        <v>2017</v>
      </c>
      <c r="C756">
        <v>5893</v>
      </c>
      <c r="D756">
        <v>5864</v>
      </c>
      <c r="E756">
        <v>97482636</v>
      </c>
      <c r="F756">
        <v>23593</v>
      </c>
      <c r="G756">
        <v>122.64330844489</v>
      </c>
      <c r="H756">
        <v>2228631.7999999998</v>
      </c>
    </row>
    <row r="757" spans="1:8" x14ac:dyDescent="0.35">
      <c r="A757" t="s">
        <v>76</v>
      </c>
      <c r="B757">
        <v>2016</v>
      </c>
      <c r="C757">
        <v>5875</v>
      </c>
      <c r="D757">
        <v>5839</v>
      </c>
      <c r="E757">
        <v>100284685</v>
      </c>
      <c r="F757">
        <v>24788</v>
      </c>
      <c r="G757">
        <v>120.51972453913</v>
      </c>
      <c r="H757">
        <v>2086630.1</v>
      </c>
    </row>
    <row r="758" spans="1:8" x14ac:dyDescent="0.35">
      <c r="A758" t="s">
        <v>76</v>
      </c>
      <c r="B758">
        <v>2015</v>
      </c>
      <c r="C758">
        <v>5860</v>
      </c>
      <c r="D758">
        <v>5823</v>
      </c>
      <c r="E758">
        <v>102509521</v>
      </c>
      <c r="F758">
        <v>28953</v>
      </c>
      <c r="G758">
        <v>119.16587247926</v>
      </c>
      <c r="H758">
        <v>2100783.91</v>
      </c>
    </row>
    <row r="759" spans="1:8" x14ac:dyDescent="0.35">
      <c r="A759" t="s">
        <v>76</v>
      </c>
      <c r="B759">
        <v>2014</v>
      </c>
      <c r="C759">
        <v>5858</v>
      </c>
      <c r="D759">
        <v>5749</v>
      </c>
      <c r="E759">
        <v>105596435</v>
      </c>
      <c r="F759">
        <v>22997</v>
      </c>
      <c r="G759">
        <v>116.47142787945999</v>
      </c>
      <c r="H759">
        <v>1921553.39</v>
      </c>
    </row>
    <row r="760" spans="1:8" x14ac:dyDescent="0.35">
      <c r="A760" t="s">
        <v>76</v>
      </c>
      <c r="B760">
        <v>2013</v>
      </c>
      <c r="C760">
        <v>5859</v>
      </c>
      <c r="D760">
        <v>5738</v>
      </c>
      <c r="E760">
        <v>105105530</v>
      </c>
      <c r="F760">
        <v>38183</v>
      </c>
      <c r="G760">
        <v>114.14302068534001</v>
      </c>
      <c r="H760">
        <v>1830016.01</v>
      </c>
    </row>
    <row r="761" spans="1:8" x14ac:dyDescent="0.35">
      <c r="A761" t="s">
        <v>77</v>
      </c>
      <c r="B761">
        <v>2023</v>
      </c>
      <c r="C761">
        <v>2946</v>
      </c>
      <c r="D761">
        <v>2767</v>
      </c>
      <c r="E761">
        <v>79693745.219999999</v>
      </c>
      <c r="F761">
        <v>21249</v>
      </c>
      <c r="G761">
        <v>150.87480525090999</v>
      </c>
      <c r="H761">
        <v>1564855.28</v>
      </c>
    </row>
    <row r="762" spans="1:8" x14ac:dyDescent="0.35">
      <c r="A762" t="s">
        <v>77</v>
      </c>
      <c r="B762">
        <v>2022</v>
      </c>
      <c r="C762">
        <v>2915</v>
      </c>
      <c r="D762">
        <v>2755</v>
      </c>
      <c r="E762">
        <v>83438445.930000007</v>
      </c>
      <c r="F762">
        <v>20283</v>
      </c>
      <c r="G762">
        <v>145.57602335742001</v>
      </c>
      <c r="H762">
        <v>1451595.86</v>
      </c>
    </row>
    <row r="763" spans="1:8" x14ac:dyDescent="0.35">
      <c r="A763" t="s">
        <v>77</v>
      </c>
      <c r="B763">
        <v>2021</v>
      </c>
      <c r="C763">
        <v>2904</v>
      </c>
      <c r="D763">
        <v>2755</v>
      </c>
      <c r="E763">
        <v>78071244.599999994</v>
      </c>
      <c r="F763">
        <v>20926</v>
      </c>
      <c r="G763">
        <v>140.02263565526999</v>
      </c>
      <c r="H763">
        <v>1465654.07</v>
      </c>
    </row>
    <row r="764" spans="1:8" x14ac:dyDescent="0.35">
      <c r="A764" t="s">
        <v>77</v>
      </c>
      <c r="B764">
        <v>2020</v>
      </c>
      <c r="C764">
        <v>2841</v>
      </c>
      <c r="D764">
        <v>2754</v>
      </c>
      <c r="E764">
        <v>78389530.969999999</v>
      </c>
      <c r="F764">
        <v>19523</v>
      </c>
      <c r="G764">
        <v>135.42612859641</v>
      </c>
      <c r="H764">
        <v>1495092.98</v>
      </c>
    </row>
    <row r="765" spans="1:8" x14ac:dyDescent="0.35">
      <c r="A765" t="s">
        <v>77</v>
      </c>
      <c r="B765">
        <v>2019</v>
      </c>
      <c r="C765">
        <v>2848</v>
      </c>
      <c r="D765">
        <v>2727</v>
      </c>
      <c r="E765">
        <v>80385021.510000005</v>
      </c>
      <c r="F765">
        <v>21743</v>
      </c>
      <c r="G765">
        <v>128.25627624188999</v>
      </c>
      <c r="H765">
        <v>1546223.81</v>
      </c>
    </row>
    <row r="766" spans="1:8" x14ac:dyDescent="0.35">
      <c r="A766" t="s">
        <v>77</v>
      </c>
      <c r="B766">
        <v>2018</v>
      </c>
      <c r="C766">
        <v>2839</v>
      </c>
      <c r="D766">
        <v>2734</v>
      </c>
      <c r="E766">
        <v>78418164.890000001</v>
      </c>
      <c r="F766">
        <v>19081</v>
      </c>
      <c r="G766">
        <v>125.10444237512</v>
      </c>
      <c r="H766">
        <v>1454263.28</v>
      </c>
    </row>
    <row r="767" spans="1:8" x14ac:dyDescent="0.35">
      <c r="A767" t="s">
        <v>77</v>
      </c>
      <c r="B767">
        <v>2017</v>
      </c>
      <c r="C767">
        <v>2842</v>
      </c>
      <c r="D767">
        <v>2754</v>
      </c>
      <c r="E767">
        <v>73870972.099999994</v>
      </c>
      <c r="F767">
        <v>19015</v>
      </c>
      <c r="G767">
        <v>122.02164572814</v>
      </c>
      <c r="H767">
        <v>1559987.3</v>
      </c>
    </row>
    <row r="768" spans="1:8" x14ac:dyDescent="0.35">
      <c r="A768" t="s">
        <v>77</v>
      </c>
      <c r="B768">
        <v>2016</v>
      </c>
      <c r="C768">
        <v>2790</v>
      </c>
      <c r="D768">
        <v>2734</v>
      </c>
      <c r="E768">
        <v>70913683.370000005</v>
      </c>
      <c r="F768">
        <v>17931</v>
      </c>
      <c r="G768">
        <v>119.90882598845999</v>
      </c>
      <c r="H768">
        <v>1510499.92</v>
      </c>
    </row>
    <row r="769" spans="1:8" x14ac:dyDescent="0.35">
      <c r="A769" t="s">
        <v>77</v>
      </c>
      <c r="B769">
        <v>2015</v>
      </c>
      <c r="C769">
        <v>2780</v>
      </c>
      <c r="D769">
        <v>2760</v>
      </c>
      <c r="E769">
        <v>79023519.439999998</v>
      </c>
      <c r="F769">
        <v>21167</v>
      </c>
      <c r="G769">
        <v>118.56183642569999</v>
      </c>
      <c r="H769">
        <v>1399313.34</v>
      </c>
    </row>
    <row r="770" spans="1:8" x14ac:dyDescent="0.35">
      <c r="A770" t="s">
        <v>77</v>
      </c>
      <c r="B770">
        <v>2014</v>
      </c>
      <c r="C770">
        <v>2779</v>
      </c>
      <c r="D770">
        <v>2749</v>
      </c>
      <c r="E770">
        <v>85041313.159999996</v>
      </c>
      <c r="F770">
        <v>20858</v>
      </c>
      <c r="G770">
        <v>115.88104960936001</v>
      </c>
      <c r="H770">
        <v>1549443.94</v>
      </c>
    </row>
    <row r="771" spans="1:8" x14ac:dyDescent="0.35">
      <c r="A771" t="s">
        <v>77</v>
      </c>
      <c r="B771">
        <v>2013</v>
      </c>
      <c r="C771">
        <v>2767</v>
      </c>
      <c r="D771">
        <v>2735</v>
      </c>
      <c r="E771">
        <v>82667661</v>
      </c>
      <c r="F771">
        <v>20657</v>
      </c>
      <c r="G771">
        <v>113.56444480348</v>
      </c>
      <c r="H771">
        <v>1383940.81</v>
      </c>
    </row>
    <row r="772" spans="1:8" x14ac:dyDescent="0.35">
      <c r="A772" t="s">
        <v>78</v>
      </c>
      <c r="B772">
        <v>2023</v>
      </c>
    </row>
    <row r="773" spans="1:8" x14ac:dyDescent="0.35">
      <c r="A773" t="s">
        <v>78</v>
      </c>
      <c r="B773">
        <v>2022</v>
      </c>
    </row>
    <row r="774" spans="1:8" x14ac:dyDescent="0.35">
      <c r="A774" t="s">
        <v>78</v>
      </c>
      <c r="B774">
        <v>2021</v>
      </c>
    </row>
    <row r="775" spans="1:8" x14ac:dyDescent="0.35">
      <c r="A775" t="s">
        <v>78</v>
      </c>
      <c r="B775">
        <v>2020</v>
      </c>
      <c r="D775">
        <v>16419</v>
      </c>
    </row>
    <row r="776" spans="1:8" x14ac:dyDescent="0.35">
      <c r="A776" t="s">
        <v>78</v>
      </c>
      <c r="B776">
        <v>2019</v>
      </c>
    </row>
    <row r="777" spans="1:8" x14ac:dyDescent="0.35">
      <c r="A777" t="s">
        <v>78</v>
      </c>
      <c r="B777">
        <v>2018</v>
      </c>
      <c r="C777">
        <v>0</v>
      </c>
      <c r="D777">
        <v>16133</v>
      </c>
      <c r="E777">
        <v>0</v>
      </c>
      <c r="F777">
        <v>0</v>
      </c>
      <c r="G777">
        <v>130.19187476431</v>
      </c>
      <c r="H777">
        <v>0</v>
      </c>
    </row>
    <row r="778" spans="1:8" x14ac:dyDescent="0.35">
      <c r="A778" t="s">
        <v>78</v>
      </c>
      <c r="B778">
        <v>2017</v>
      </c>
      <c r="C778">
        <v>17519</v>
      </c>
      <c r="D778">
        <v>15919</v>
      </c>
      <c r="E778">
        <v>271438670.97000003</v>
      </c>
      <c r="F778">
        <v>54276</v>
      </c>
      <c r="G778">
        <v>126.98371470726001</v>
      </c>
      <c r="H778">
        <v>3841606.65</v>
      </c>
    </row>
    <row r="779" spans="1:8" x14ac:dyDescent="0.35">
      <c r="A779" t="s">
        <v>78</v>
      </c>
      <c r="B779">
        <v>2016</v>
      </c>
      <c r="C779">
        <v>17246</v>
      </c>
      <c r="D779">
        <v>15597</v>
      </c>
      <c r="E779">
        <v>278242768.26999998</v>
      </c>
      <c r="F779">
        <v>58935</v>
      </c>
      <c r="G779">
        <v>124.7849761355</v>
      </c>
      <c r="H779">
        <v>4219822.26</v>
      </c>
    </row>
    <row r="780" spans="1:8" x14ac:dyDescent="0.35">
      <c r="A780" t="s">
        <v>78</v>
      </c>
      <c r="B780">
        <v>2015</v>
      </c>
      <c r="C780">
        <v>17072</v>
      </c>
      <c r="D780">
        <v>15243</v>
      </c>
      <c r="E780">
        <v>267491474.80000001</v>
      </c>
      <c r="F780">
        <v>57151</v>
      </c>
      <c r="G780">
        <v>123.38321059357</v>
      </c>
      <c r="H780">
        <v>3793637.18</v>
      </c>
    </row>
    <row r="781" spans="1:8" x14ac:dyDescent="0.35">
      <c r="A781" t="s">
        <v>78</v>
      </c>
      <c r="B781">
        <v>2014</v>
      </c>
      <c r="C781">
        <v>16918</v>
      </c>
      <c r="D781">
        <v>14931</v>
      </c>
      <c r="E781">
        <v>271550785.08999997</v>
      </c>
      <c r="F781">
        <v>53886</v>
      </c>
      <c r="G781">
        <v>120.59340829049999</v>
      </c>
      <c r="H781">
        <v>3911993.16</v>
      </c>
    </row>
    <row r="782" spans="1:8" x14ac:dyDescent="0.35">
      <c r="A782" t="s">
        <v>78</v>
      </c>
      <c r="B782">
        <v>2013</v>
      </c>
      <c r="C782">
        <v>16770</v>
      </c>
      <c r="D782">
        <v>14613</v>
      </c>
      <c r="E782">
        <v>274539555</v>
      </c>
      <c r="F782">
        <v>60526</v>
      </c>
      <c r="G782">
        <v>118.18259763471001</v>
      </c>
      <c r="H782">
        <v>3817984.14</v>
      </c>
    </row>
    <row r="783" spans="1:8" x14ac:dyDescent="0.35">
      <c r="A783" t="s">
        <v>79</v>
      </c>
      <c r="B783">
        <v>2023</v>
      </c>
      <c r="C783">
        <v>57252</v>
      </c>
      <c r="D783">
        <v>55757</v>
      </c>
      <c r="E783">
        <v>935081541.07000005</v>
      </c>
      <c r="F783">
        <v>166084</v>
      </c>
      <c r="G783">
        <v>150.87480525090999</v>
      </c>
      <c r="H783">
        <v>19053313.75</v>
      </c>
    </row>
    <row r="784" spans="1:8" x14ac:dyDescent="0.35">
      <c r="A784" t="s">
        <v>79</v>
      </c>
      <c r="B784">
        <v>2022</v>
      </c>
      <c r="C784">
        <v>57088</v>
      </c>
      <c r="D784">
        <v>55566</v>
      </c>
      <c r="E784">
        <v>963264477.01999998</v>
      </c>
      <c r="F784">
        <v>171697</v>
      </c>
      <c r="G784">
        <v>145.57602335742001</v>
      </c>
      <c r="H784">
        <v>19510824.23</v>
      </c>
    </row>
    <row r="785" spans="1:8" x14ac:dyDescent="0.35">
      <c r="A785" t="s">
        <v>79</v>
      </c>
      <c r="B785">
        <v>2021</v>
      </c>
      <c r="C785">
        <v>56945</v>
      </c>
      <c r="D785">
        <v>55337</v>
      </c>
      <c r="E785">
        <v>935436781</v>
      </c>
      <c r="F785">
        <v>167439</v>
      </c>
      <c r="G785">
        <v>140.02263565526999</v>
      </c>
      <c r="H785">
        <v>16069352.220000001</v>
      </c>
    </row>
    <row r="786" spans="1:8" x14ac:dyDescent="0.35">
      <c r="A786" t="s">
        <v>79</v>
      </c>
      <c r="B786">
        <v>2020</v>
      </c>
      <c r="C786">
        <v>56887</v>
      </c>
      <c r="D786">
        <v>55088</v>
      </c>
      <c r="E786">
        <v>935189552.38999999</v>
      </c>
      <c r="F786">
        <v>163651</v>
      </c>
      <c r="G786">
        <v>135.42612859641</v>
      </c>
      <c r="H786">
        <v>15980376.92</v>
      </c>
    </row>
    <row r="787" spans="1:8" x14ac:dyDescent="0.35">
      <c r="A787" t="s">
        <v>79</v>
      </c>
      <c r="B787">
        <v>2019</v>
      </c>
      <c r="C787">
        <v>56700</v>
      </c>
      <c r="D787">
        <v>55032</v>
      </c>
      <c r="E787">
        <v>971032520.61000001</v>
      </c>
      <c r="F787">
        <v>180436</v>
      </c>
      <c r="G787">
        <v>128.25627624188999</v>
      </c>
      <c r="H787">
        <v>16857003.66</v>
      </c>
    </row>
    <row r="788" spans="1:8" x14ac:dyDescent="0.35">
      <c r="A788" t="s">
        <v>79</v>
      </c>
      <c r="B788">
        <v>2018</v>
      </c>
      <c r="C788">
        <v>50950</v>
      </c>
      <c r="D788">
        <v>49361</v>
      </c>
      <c r="E788">
        <v>887153173</v>
      </c>
      <c r="F788">
        <v>163831</v>
      </c>
      <c r="G788">
        <v>125.10444237512</v>
      </c>
      <c r="H788">
        <v>15468787.529999999</v>
      </c>
    </row>
    <row r="789" spans="1:8" x14ac:dyDescent="0.35">
      <c r="A789" t="s">
        <v>79</v>
      </c>
      <c r="B789">
        <v>2017</v>
      </c>
      <c r="C789">
        <v>50844</v>
      </c>
      <c r="D789">
        <v>49421</v>
      </c>
      <c r="E789">
        <v>878540448</v>
      </c>
      <c r="F789">
        <v>154390</v>
      </c>
      <c r="G789">
        <v>122.02164572814</v>
      </c>
      <c r="H789">
        <v>15384698.060000001</v>
      </c>
    </row>
    <row r="790" spans="1:8" x14ac:dyDescent="0.35">
      <c r="A790" t="s">
        <v>79</v>
      </c>
      <c r="B790">
        <v>2016</v>
      </c>
      <c r="C790">
        <v>50769</v>
      </c>
      <c r="D790">
        <v>49556</v>
      </c>
      <c r="E790">
        <v>881672003</v>
      </c>
      <c r="F790">
        <v>168356</v>
      </c>
      <c r="G790">
        <v>119.90882598845999</v>
      </c>
      <c r="H790">
        <v>15166728.84</v>
      </c>
    </row>
    <row r="791" spans="1:8" x14ac:dyDescent="0.35">
      <c r="A791" t="s">
        <v>79</v>
      </c>
      <c r="B791">
        <v>2015</v>
      </c>
      <c r="C791">
        <v>50614</v>
      </c>
      <c r="D791">
        <v>49558</v>
      </c>
      <c r="E791">
        <v>925595175.96000004</v>
      </c>
      <c r="F791">
        <v>178517</v>
      </c>
      <c r="G791">
        <v>118.56183642569999</v>
      </c>
      <c r="H791">
        <v>13874654.810000001</v>
      </c>
    </row>
    <row r="792" spans="1:8" x14ac:dyDescent="0.35">
      <c r="A792" t="s">
        <v>79</v>
      </c>
      <c r="B792">
        <v>2014</v>
      </c>
      <c r="C792">
        <v>50482</v>
      </c>
      <c r="D792">
        <v>49323</v>
      </c>
      <c r="E792">
        <v>951831689.02999997</v>
      </c>
      <c r="F792">
        <v>180090</v>
      </c>
      <c r="G792">
        <v>115.88104960936001</v>
      </c>
      <c r="H792">
        <v>13592910.960000001</v>
      </c>
    </row>
    <row r="793" spans="1:8" x14ac:dyDescent="0.35">
      <c r="A793" t="s">
        <v>79</v>
      </c>
      <c r="B793">
        <v>2013</v>
      </c>
      <c r="C793">
        <v>50190</v>
      </c>
      <c r="D793">
        <v>49236</v>
      </c>
      <c r="E793">
        <v>946122149</v>
      </c>
      <c r="F793">
        <v>178809</v>
      </c>
      <c r="G793">
        <v>113.56444480348</v>
      </c>
      <c r="H793">
        <v>12965009.029999999</v>
      </c>
    </row>
    <row r="794" spans="1:8" x14ac:dyDescent="0.35">
      <c r="A794" t="s">
        <v>80</v>
      </c>
      <c r="B794">
        <v>2023</v>
      </c>
      <c r="C794">
        <v>8405</v>
      </c>
      <c r="D794">
        <v>6858</v>
      </c>
      <c r="E794">
        <v>178841860</v>
      </c>
      <c r="F794">
        <v>37350</v>
      </c>
      <c r="G794">
        <v>161.71107921614001</v>
      </c>
      <c r="H794">
        <v>2846612.13</v>
      </c>
    </row>
    <row r="795" spans="1:8" x14ac:dyDescent="0.35">
      <c r="A795" t="s">
        <v>80</v>
      </c>
      <c r="B795">
        <v>2022</v>
      </c>
      <c r="C795">
        <v>8189</v>
      </c>
      <c r="D795">
        <v>6782</v>
      </c>
      <c r="E795">
        <v>181457123.08000001</v>
      </c>
      <c r="F795">
        <v>37761</v>
      </c>
      <c r="G795">
        <v>156.03172316261001</v>
      </c>
      <c r="H795">
        <v>2840459.09</v>
      </c>
    </row>
    <row r="796" spans="1:8" x14ac:dyDescent="0.35">
      <c r="A796" t="s">
        <v>80</v>
      </c>
      <c r="B796">
        <v>2021</v>
      </c>
      <c r="C796">
        <v>7934</v>
      </c>
      <c r="D796">
        <v>6745</v>
      </c>
      <c r="E796">
        <v>174768563.91</v>
      </c>
      <c r="F796">
        <v>37040</v>
      </c>
      <c r="G796">
        <v>150.07947475952</v>
      </c>
      <c r="H796">
        <v>2826250.31</v>
      </c>
    </row>
    <row r="797" spans="1:8" x14ac:dyDescent="0.35">
      <c r="A797" t="s">
        <v>80</v>
      </c>
      <c r="B797">
        <v>2020</v>
      </c>
      <c r="C797">
        <v>7719</v>
      </c>
      <c r="D797">
        <v>6700</v>
      </c>
      <c r="E797">
        <v>169332738.03</v>
      </c>
      <c r="F797">
        <v>36683</v>
      </c>
      <c r="G797">
        <v>145.15283299268</v>
      </c>
      <c r="H797">
        <v>2794063.36</v>
      </c>
    </row>
    <row r="798" spans="1:8" x14ac:dyDescent="0.35">
      <c r="A798" t="s">
        <v>80</v>
      </c>
      <c r="B798">
        <v>2019</v>
      </c>
      <c r="C798">
        <v>7129</v>
      </c>
      <c r="D798">
        <v>6669</v>
      </c>
      <c r="E798">
        <v>173270141.83000001</v>
      </c>
      <c r="F798">
        <v>34047</v>
      </c>
      <c r="G798">
        <v>137.46802067335</v>
      </c>
      <c r="H798">
        <v>2767763.02</v>
      </c>
    </row>
    <row r="799" spans="1:8" x14ac:dyDescent="0.35">
      <c r="A799" t="s">
        <v>80</v>
      </c>
      <c r="B799">
        <v>2018</v>
      </c>
      <c r="C799">
        <v>7123</v>
      </c>
      <c r="D799">
        <v>6622</v>
      </c>
      <c r="E799">
        <v>181745328.27000001</v>
      </c>
      <c r="F799">
        <v>36175</v>
      </c>
      <c r="G799">
        <v>134.08981279259999</v>
      </c>
      <c r="H799">
        <v>2854683.32</v>
      </c>
    </row>
    <row r="800" spans="1:8" x14ac:dyDescent="0.35">
      <c r="A800" t="s">
        <v>80</v>
      </c>
      <c r="B800">
        <v>2017</v>
      </c>
      <c r="C800">
        <v>7201</v>
      </c>
      <c r="D800">
        <v>6571</v>
      </c>
      <c r="E800">
        <v>180103353.86399999</v>
      </c>
      <c r="F800">
        <v>35939</v>
      </c>
      <c r="G800">
        <v>130.78560058859</v>
      </c>
      <c r="H800">
        <v>2631316.12</v>
      </c>
    </row>
    <row r="801" spans="1:8" x14ac:dyDescent="0.35">
      <c r="A801" t="s">
        <v>80</v>
      </c>
      <c r="B801">
        <v>2016</v>
      </c>
      <c r="C801">
        <v>7095</v>
      </c>
      <c r="D801">
        <v>6457</v>
      </c>
      <c r="E801">
        <v>206434584</v>
      </c>
      <c r="F801">
        <v>39302</v>
      </c>
      <c r="G801">
        <v>128.52103189717999</v>
      </c>
      <c r="H801">
        <v>2676347.2000000002</v>
      </c>
    </row>
    <row r="802" spans="1:8" x14ac:dyDescent="0.35">
      <c r="A802" t="s">
        <v>80</v>
      </c>
      <c r="B802">
        <v>2015</v>
      </c>
      <c r="C802">
        <v>7059</v>
      </c>
      <c r="D802">
        <v>6343</v>
      </c>
      <c r="E802">
        <v>193667740.37</v>
      </c>
      <c r="F802">
        <v>37797</v>
      </c>
      <c r="G802">
        <v>127.07729756709</v>
      </c>
      <c r="H802">
        <v>2468043.7799999998</v>
      </c>
    </row>
    <row r="803" spans="1:8" x14ac:dyDescent="0.35">
      <c r="A803" t="s">
        <v>80</v>
      </c>
      <c r="B803">
        <v>2014</v>
      </c>
      <c r="C803">
        <v>6935</v>
      </c>
      <c r="D803">
        <v>6263</v>
      </c>
      <c r="E803">
        <v>193415193.84</v>
      </c>
      <c r="F803">
        <v>35858</v>
      </c>
      <c r="G803">
        <v>124.20396872668</v>
      </c>
      <c r="H803">
        <v>2466575.7400000002</v>
      </c>
    </row>
    <row r="804" spans="1:8" x14ac:dyDescent="0.35">
      <c r="A804" t="s">
        <v>80</v>
      </c>
      <c r="B804">
        <v>2013</v>
      </c>
      <c r="C804">
        <v>6858</v>
      </c>
      <c r="D804">
        <v>6165</v>
      </c>
      <c r="E804">
        <v>189090718</v>
      </c>
      <c r="F804">
        <v>39113</v>
      </c>
      <c r="G804">
        <v>121.72097852396</v>
      </c>
      <c r="H804">
        <v>2971580.59</v>
      </c>
    </row>
    <row r="805" spans="1:8" x14ac:dyDescent="0.35">
      <c r="A805" t="s">
        <v>81</v>
      </c>
      <c r="B805">
        <v>2023</v>
      </c>
      <c r="C805">
        <v>792732</v>
      </c>
      <c r="D805">
        <v>734576</v>
      </c>
      <c r="E805">
        <v>23214950029.395</v>
      </c>
      <c r="F805">
        <v>4352110</v>
      </c>
      <c r="G805">
        <v>179.18668522499999</v>
      </c>
      <c r="H805">
        <v>272554835.24000001</v>
      </c>
    </row>
    <row r="806" spans="1:8" x14ac:dyDescent="0.35">
      <c r="A806" t="s">
        <v>81</v>
      </c>
      <c r="B806">
        <v>2022</v>
      </c>
      <c r="C806">
        <v>790518</v>
      </c>
      <c r="D806">
        <v>718661</v>
      </c>
      <c r="E806">
        <v>23480523117.110001</v>
      </c>
      <c r="F806">
        <v>4276455</v>
      </c>
      <c r="G806">
        <v>172.89357908547001</v>
      </c>
      <c r="H806">
        <v>264587694.44999999</v>
      </c>
    </row>
    <row r="807" spans="1:8" x14ac:dyDescent="0.35">
      <c r="A807" t="s">
        <v>81</v>
      </c>
      <c r="B807">
        <v>2021</v>
      </c>
      <c r="C807">
        <v>785667</v>
      </c>
      <c r="D807">
        <v>709323</v>
      </c>
      <c r="E807">
        <v>22904733288.849998</v>
      </c>
      <c r="F807">
        <v>4385591</v>
      </c>
      <c r="G807">
        <v>166.29808998134999</v>
      </c>
      <c r="H807">
        <v>260775921.19</v>
      </c>
    </row>
    <row r="808" spans="1:8" x14ac:dyDescent="0.35">
      <c r="A808" t="s">
        <v>81</v>
      </c>
      <c r="B808">
        <v>2020</v>
      </c>
      <c r="C808">
        <v>779176</v>
      </c>
      <c r="D808">
        <v>700386</v>
      </c>
      <c r="E808">
        <v>23097362587.139999</v>
      </c>
      <c r="F808">
        <v>4493058</v>
      </c>
      <c r="G808">
        <v>160.83904158608999</v>
      </c>
      <c r="H808">
        <v>254882858.46000001</v>
      </c>
    </row>
    <row r="809" spans="1:8" x14ac:dyDescent="0.35">
      <c r="A809" t="s">
        <v>81</v>
      </c>
      <c r="B809">
        <v>2019</v>
      </c>
      <c r="C809">
        <v>777904</v>
      </c>
      <c r="D809">
        <v>689138</v>
      </c>
      <c r="E809">
        <v>23818888112.118</v>
      </c>
      <c r="F809">
        <v>4271851</v>
      </c>
      <c r="G809">
        <v>152.32375585086001</v>
      </c>
      <c r="H809">
        <v>253196236.09999999</v>
      </c>
    </row>
    <row r="810" spans="1:8" x14ac:dyDescent="0.35">
      <c r="A810" t="s">
        <v>81</v>
      </c>
      <c r="B810">
        <v>2018</v>
      </c>
      <c r="C810">
        <v>772624</v>
      </c>
      <c r="D810">
        <v>684145</v>
      </c>
      <c r="E810">
        <v>24639744439.139999</v>
      </c>
      <c r="F810">
        <v>4559532</v>
      </c>
      <c r="G810">
        <v>148.58047570526</v>
      </c>
      <c r="H810">
        <v>249021330.05000001</v>
      </c>
    </row>
    <row r="811" spans="1:8" x14ac:dyDescent="0.35">
      <c r="A811" t="s">
        <v>81</v>
      </c>
      <c r="B811">
        <v>2017</v>
      </c>
      <c r="C811">
        <v>767946</v>
      </c>
      <c r="D811">
        <v>679913</v>
      </c>
      <c r="E811">
        <v>23766238909.938</v>
      </c>
      <c r="F811">
        <v>4246688</v>
      </c>
      <c r="G811">
        <v>144.91918771568001</v>
      </c>
      <c r="H811">
        <v>234078557.25999999</v>
      </c>
    </row>
    <row r="812" spans="1:8" x14ac:dyDescent="0.35">
      <c r="A812" t="s">
        <v>81</v>
      </c>
      <c r="B812">
        <v>2016</v>
      </c>
    </row>
    <row r="813" spans="1:8" x14ac:dyDescent="0.35">
      <c r="A813" t="s">
        <v>81</v>
      </c>
      <c r="B813">
        <v>2015</v>
      </c>
    </row>
    <row r="814" spans="1:8" x14ac:dyDescent="0.35">
      <c r="A814" t="s">
        <v>81</v>
      </c>
      <c r="B814">
        <v>2014</v>
      </c>
    </row>
    <row r="815" spans="1:8" x14ac:dyDescent="0.35">
      <c r="A815" t="s">
        <v>81</v>
      </c>
      <c r="B815">
        <v>2013</v>
      </c>
    </row>
    <row r="816" spans="1:8" x14ac:dyDescent="0.35">
      <c r="A816" t="s">
        <v>82</v>
      </c>
      <c r="B816">
        <v>2023</v>
      </c>
    </row>
    <row r="817" spans="1:8" x14ac:dyDescent="0.35">
      <c r="A817" t="s">
        <v>82</v>
      </c>
      <c r="B817">
        <v>2022</v>
      </c>
    </row>
    <row r="818" spans="1:8" x14ac:dyDescent="0.35">
      <c r="A818" t="s">
        <v>82</v>
      </c>
      <c r="B818">
        <v>2021</v>
      </c>
    </row>
    <row r="819" spans="1:8" x14ac:dyDescent="0.35">
      <c r="A819" t="s">
        <v>82</v>
      </c>
      <c r="B819">
        <v>2020</v>
      </c>
    </row>
    <row r="820" spans="1:8" x14ac:dyDescent="0.35">
      <c r="A820" t="s">
        <v>82</v>
      </c>
      <c r="B820">
        <v>2019</v>
      </c>
    </row>
    <row r="821" spans="1:8" x14ac:dyDescent="0.35">
      <c r="A821" t="s">
        <v>82</v>
      </c>
      <c r="B821">
        <v>2018</v>
      </c>
    </row>
    <row r="822" spans="1:8" x14ac:dyDescent="0.35">
      <c r="A822" t="s">
        <v>82</v>
      </c>
      <c r="B822">
        <v>2017</v>
      </c>
    </row>
    <row r="823" spans="1:8" x14ac:dyDescent="0.35">
      <c r="A823" t="s">
        <v>82</v>
      </c>
      <c r="B823">
        <v>2016</v>
      </c>
      <c r="C823">
        <v>761920</v>
      </c>
      <c r="D823">
        <v>678106</v>
      </c>
      <c r="E823">
        <v>24710637614.233002</v>
      </c>
      <c r="F823">
        <v>4591559</v>
      </c>
      <c r="G823">
        <v>142.40989423223999</v>
      </c>
      <c r="H823">
        <v>232383928.44</v>
      </c>
    </row>
    <row r="824" spans="1:8" x14ac:dyDescent="0.35">
      <c r="A824" t="s">
        <v>82</v>
      </c>
      <c r="B824">
        <v>2015</v>
      </c>
      <c r="C824">
        <v>758311</v>
      </c>
      <c r="D824">
        <v>676678</v>
      </c>
      <c r="E824">
        <v>24457588418.437</v>
      </c>
      <c r="F824">
        <v>4404382</v>
      </c>
      <c r="G824">
        <v>140.81014008918001</v>
      </c>
      <c r="H824">
        <v>228941344.59999999</v>
      </c>
    </row>
    <row r="825" spans="1:8" x14ac:dyDescent="0.35">
      <c r="A825" t="s">
        <v>82</v>
      </c>
      <c r="B825">
        <v>2014</v>
      </c>
      <c r="C825">
        <v>744252</v>
      </c>
      <c r="D825">
        <v>673172</v>
      </c>
      <c r="E825">
        <v>24513188065.262001</v>
      </c>
      <c r="F825">
        <v>4273504</v>
      </c>
      <c r="G825">
        <v>137.62629966854001</v>
      </c>
      <c r="H825">
        <v>228241693.59</v>
      </c>
    </row>
    <row r="826" spans="1:8" x14ac:dyDescent="0.35">
      <c r="A826" t="s">
        <v>82</v>
      </c>
      <c r="B826">
        <v>2013</v>
      </c>
      <c r="C826">
        <v>734576</v>
      </c>
      <c r="D826">
        <v>668625</v>
      </c>
      <c r="E826">
        <v>24609349779</v>
      </c>
      <c r="F826">
        <v>4914898</v>
      </c>
      <c r="G826">
        <v>134.87498055033001</v>
      </c>
      <c r="H826">
        <v>232504073.09999999</v>
      </c>
    </row>
    <row r="827" spans="1:8" x14ac:dyDescent="0.35">
      <c r="A827" t="s">
        <v>83</v>
      </c>
      <c r="B827">
        <v>2023</v>
      </c>
      <c r="C827">
        <v>176725</v>
      </c>
      <c r="D827">
        <v>157492</v>
      </c>
      <c r="E827">
        <v>3536772944</v>
      </c>
      <c r="F827">
        <v>696474</v>
      </c>
      <c r="G827">
        <v>180.04037606656999</v>
      </c>
      <c r="H827">
        <v>46787704.399999999</v>
      </c>
    </row>
    <row r="828" spans="1:8" x14ac:dyDescent="0.35">
      <c r="A828" t="s">
        <v>83</v>
      </c>
      <c r="B828">
        <v>2022</v>
      </c>
      <c r="C828">
        <v>174153</v>
      </c>
      <c r="D828">
        <v>156195</v>
      </c>
      <c r="E828">
        <v>3557114201</v>
      </c>
      <c r="F828">
        <v>700859</v>
      </c>
      <c r="G828">
        <v>173.71728797236</v>
      </c>
      <c r="H828">
        <v>44882223.390000001</v>
      </c>
    </row>
    <row r="829" spans="1:8" x14ac:dyDescent="0.35">
      <c r="A829" t="s">
        <v>83</v>
      </c>
      <c r="B829">
        <v>2021</v>
      </c>
      <c r="C829">
        <v>171564</v>
      </c>
      <c r="D829">
        <v>154046</v>
      </c>
      <c r="E829">
        <v>3494733187</v>
      </c>
      <c r="F829">
        <v>711257</v>
      </c>
      <c r="G829">
        <v>167.09037628438</v>
      </c>
      <c r="H829">
        <v>42460838.890000001</v>
      </c>
    </row>
    <row r="830" spans="1:8" x14ac:dyDescent="0.35">
      <c r="A830" t="s">
        <v>83</v>
      </c>
      <c r="B830">
        <v>2020</v>
      </c>
      <c r="C830">
        <v>169489</v>
      </c>
      <c r="D830">
        <v>152238</v>
      </c>
      <c r="E830">
        <v>3454032041</v>
      </c>
      <c r="F830">
        <v>750598</v>
      </c>
      <c r="G830">
        <v>161.60531959719</v>
      </c>
      <c r="H830">
        <v>40002780.729999997</v>
      </c>
    </row>
    <row r="831" spans="1:8" x14ac:dyDescent="0.35">
      <c r="A831" t="s">
        <v>83</v>
      </c>
      <c r="B831">
        <v>2019</v>
      </c>
      <c r="C831">
        <v>167653</v>
      </c>
      <c r="D831">
        <v>150086</v>
      </c>
      <c r="E831">
        <v>3420220802</v>
      </c>
      <c r="F831">
        <v>648618</v>
      </c>
      <c r="G831">
        <v>153.04946487973999</v>
      </c>
      <c r="H831">
        <v>40136683.710000001</v>
      </c>
    </row>
    <row r="832" spans="1:8" x14ac:dyDescent="0.35">
      <c r="A832" t="s">
        <v>83</v>
      </c>
      <c r="B832">
        <v>2018</v>
      </c>
      <c r="C832">
        <v>121826</v>
      </c>
      <c r="D832">
        <v>110861</v>
      </c>
      <c r="E832">
        <v>2621351006</v>
      </c>
      <c r="F832">
        <v>503702</v>
      </c>
      <c r="G832">
        <v>149.28835079757999</v>
      </c>
      <c r="H832">
        <v>27491014.079999998</v>
      </c>
    </row>
    <row r="833" spans="1:8" x14ac:dyDescent="0.35">
      <c r="A833" t="s">
        <v>83</v>
      </c>
      <c r="B833">
        <v>2017</v>
      </c>
      <c r="C833">
        <v>120457</v>
      </c>
      <c r="D833">
        <v>109225</v>
      </c>
      <c r="E833">
        <v>2483896484</v>
      </c>
      <c r="F833">
        <v>450688</v>
      </c>
      <c r="G833">
        <v>145.60961950288001</v>
      </c>
      <c r="H833">
        <v>26716783.620000001</v>
      </c>
    </row>
    <row r="834" spans="1:8" x14ac:dyDescent="0.35">
      <c r="A834" t="s">
        <v>83</v>
      </c>
      <c r="B834">
        <v>2016</v>
      </c>
      <c r="C834">
        <v>119533</v>
      </c>
      <c r="D834">
        <v>107231</v>
      </c>
      <c r="E834">
        <v>2555624112</v>
      </c>
      <c r="F834">
        <v>494731</v>
      </c>
      <c r="G834">
        <v>143.08837110848</v>
      </c>
      <c r="H834">
        <v>26930113.57</v>
      </c>
    </row>
    <row r="835" spans="1:8" x14ac:dyDescent="0.35">
      <c r="A835" t="s">
        <v>83</v>
      </c>
      <c r="B835">
        <v>2015</v>
      </c>
      <c r="C835">
        <v>118481</v>
      </c>
      <c r="D835">
        <v>106730</v>
      </c>
      <c r="E835">
        <v>2520089213</v>
      </c>
      <c r="F835">
        <v>470705</v>
      </c>
      <c r="G835">
        <v>141.48099533070001</v>
      </c>
      <c r="H835">
        <v>25547094.739999998</v>
      </c>
    </row>
    <row r="836" spans="1:8" x14ac:dyDescent="0.35">
      <c r="A836" t="s">
        <v>83</v>
      </c>
      <c r="B836">
        <v>2014</v>
      </c>
      <c r="C836">
        <v>117501</v>
      </c>
      <c r="D836">
        <v>101867</v>
      </c>
      <c r="E836">
        <v>2532611116</v>
      </c>
      <c r="F836">
        <v>445077</v>
      </c>
      <c r="G836">
        <v>138.28198628632001</v>
      </c>
      <c r="H836">
        <v>25228244.039999999</v>
      </c>
    </row>
    <row r="837" spans="1:8" x14ac:dyDescent="0.35">
      <c r="A837" t="s">
        <v>83</v>
      </c>
      <c r="B837">
        <v>2013</v>
      </c>
      <c r="C837">
        <v>116292</v>
      </c>
      <c r="D837">
        <v>99022</v>
      </c>
      <c r="E837">
        <v>2515590298</v>
      </c>
      <c r="F837">
        <v>516710</v>
      </c>
      <c r="G837">
        <v>135.51755918562</v>
      </c>
      <c r="H837">
        <v>24791292.890000001</v>
      </c>
    </row>
    <row r="838" spans="1:8" x14ac:dyDescent="0.35">
      <c r="A838" t="s">
        <v>84</v>
      </c>
      <c r="B838">
        <v>2023</v>
      </c>
      <c r="C838">
        <v>15422</v>
      </c>
      <c r="D838">
        <v>12816</v>
      </c>
      <c r="E838">
        <v>143616155</v>
      </c>
      <c r="F838">
        <v>34057</v>
      </c>
      <c r="G838">
        <v>168.11606278332999</v>
      </c>
      <c r="H838">
        <v>3461499.85</v>
      </c>
    </row>
    <row r="839" spans="1:8" x14ac:dyDescent="0.35">
      <c r="A839" t="s">
        <v>84</v>
      </c>
      <c r="B839">
        <v>2022</v>
      </c>
      <c r="C839">
        <v>14863</v>
      </c>
      <c r="D839">
        <v>12538</v>
      </c>
      <c r="E839">
        <v>144890599</v>
      </c>
      <c r="F839">
        <v>36740</v>
      </c>
      <c r="G839">
        <v>162.21176121356001</v>
      </c>
      <c r="H839">
        <v>3269528.37</v>
      </c>
    </row>
    <row r="840" spans="1:8" x14ac:dyDescent="0.35">
      <c r="A840" t="s">
        <v>84</v>
      </c>
      <c r="B840">
        <v>2021</v>
      </c>
      <c r="C840">
        <v>14488</v>
      </c>
      <c r="D840">
        <v>12324</v>
      </c>
      <c r="E840">
        <v>142156664</v>
      </c>
      <c r="F840">
        <v>36439</v>
      </c>
      <c r="G840">
        <v>156.02375869026</v>
      </c>
      <c r="H840">
        <v>3001622.59</v>
      </c>
    </row>
    <row r="841" spans="1:8" x14ac:dyDescent="0.35">
      <c r="A841" t="s">
        <v>84</v>
      </c>
      <c r="B841">
        <v>2020</v>
      </c>
      <c r="C841">
        <v>14238</v>
      </c>
      <c r="D841">
        <v>12046</v>
      </c>
      <c r="E841">
        <v>138525447.56999999</v>
      </c>
      <c r="F841">
        <v>35106</v>
      </c>
      <c r="G841">
        <v>150.90198459414</v>
      </c>
      <c r="H841">
        <v>3505519.16</v>
      </c>
    </row>
    <row r="842" spans="1:8" x14ac:dyDescent="0.35">
      <c r="A842" t="s">
        <v>84</v>
      </c>
      <c r="B842">
        <v>2019</v>
      </c>
      <c r="C842">
        <v>14003</v>
      </c>
      <c r="D842">
        <v>11844</v>
      </c>
      <c r="E842">
        <v>132726316</v>
      </c>
      <c r="F842">
        <v>31880</v>
      </c>
      <c r="G842">
        <v>142.91279550074</v>
      </c>
      <c r="H842">
        <v>3432077.82</v>
      </c>
    </row>
    <row r="843" spans="1:8" x14ac:dyDescent="0.35">
      <c r="A843" t="s">
        <v>84</v>
      </c>
      <c r="B843">
        <v>2018</v>
      </c>
      <c r="C843">
        <v>13789</v>
      </c>
      <c r="D843">
        <v>11660</v>
      </c>
      <c r="E843">
        <v>133313021</v>
      </c>
      <c r="F843">
        <v>37410</v>
      </c>
      <c r="G843">
        <v>139.40078500073</v>
      </c>
      <c r="H843">
        <v>3166523.45</v>
      </c>
    </row>
    <row r="844" spans="1:8" x14ac:dyDescent="0.35">
      <c r="A844" t="s">
        <v>84</v>
      </c>
      <c r="B844">
        <v>2017</v>
      </c>
      <c r="C844">
        <v>13592</v>
      </c>
      <c r="D844">
        <v>11311</v>
      </c>
      <c r="E844">
        <v>123771289.62</v>
      </c>
      <c r="F844">
        <v>26920</v>
      </c>
      <c r="G844">
        <v>135.96570096671999</v>
      </c>
      <c r="H844">
        <v>3094040.59</v>
      </c>
    </row>
    <row r="845" spans="1:8" x14ac:dyDescent="0.35">
      <c r="A845" t="s">
        <v>84</v>
      </c>
      <c r="B845">
        <v>2016</v>
      </c>
      <c r="C845">
        <v>13346</v>
      </c>
      <c r="D845">
        <v>10902</v>
      </c>
      <c r="E845">
        <v>126764022</v>
      </c>
      <c r="F845">
        <v>28947</v>
      </c>
      <c r="G845">
        <v>133.61143820286</v>
      </c>
      <c r="H845">
        <v>2992340.7</v>
      </c>
    </row>
    <row r="846" spans="1:8" x14ac:dyDescent="0.35">
      <c r="A846" t="s">
        <v>84</v>
      </c>
      <c r="B846">
        <v>2015</v>
      </c>
      <c r="C846">
        <v>13172</v>
      </c>
      <c r="D846">
        <v>10545</v>
      </c>
      <c r="E846">
        <v>122137100</v>
      </c>
      <c r="F846">
        <v>29681</v>
      </c>
      <c r="G846">
        <v>132.11052105818001</v>
      </c>
      <c r="H846">
        <v>2804267.43</v>
      </c>
    </row>
    <row r="847" spans="1:8" x14ac:dyDescent="0.35">
      <c r="A847" t="s">
        <v>84</v>
      </c>
      <c r="B847">
        <v>2014</v>
      </c>
      <c r="C847">
        <v>12985</v>
      </c>
      <c r="D847">
        <v>10108</v>
      </c>
      <c r="E847">
        <v>122160298.04000001</v>
      </c>
      <c r="F847">
        <v>29088</v>
      </c>
      <c r="G847">
        <v>129.12338663254999</v>
      </c>
      <c r="H847">
        <v>2805827.42</v>
      </c>
    </row>
    <row r="848" spans="1:8" x14ac:dyDescent="0.35">
      <c r="A848" t="s">
        <v>84</v>
      </c>
      <c r="B848">
        <v>2013</v>
      </c>
      <c r="C848">
        <v>12816</v>
      </c>
      <c r="D848">
        <v>9691</v>
      </c>
      <c r="E848">
        <v>128442691</v>
      </c>
      <c r="F848">
        <v>28783</v>
      </c>
      <c r="G848">
        <v>126.54205121116</v>
      </c>
      <c r="H848">
        <v>2710685.8</v>
      </c>
    </row>
    <row r="849" spans="1:8" x14ac:dyDescent="0.35">
      <c r="A849" t="s">
        <v>85</v>
      </c>
      <c r="B849">
        <v>2023</v>
      </c>
    </row>
    <row r="850" spans="1:8" x14ac:dyDescent="0.35">
      <c r="A850" t="s">
        <v>85</v>
      </c>
      <c r="B850">
        <v>2022</v>
      </c>
    </row>
    <row r="851" spans="1:8" x14ac:dyDescent="0.35">
      <c r="A851" t="s">
        <v>85</v>
      </c>
      <c r="B851">
        <v>2021</v>
      </c>
      <c r="C851">
        <v>58747</v>
      </c>
      <c r="D851">
        <v>52612</v>
      </c>
      <c r="E851">
        <v>1411463479</v>
      </c>
      <c r="F851">
        <v>275621</v>
      </c>
      <c r="G851">
        <v>155.19057903122001</v>
      </c>
      <c r="H851">
        <v>15128076.619999999</v>
      </c>
    </row>
    <row r="852" spans="1:8" x14ac:dyDescent="0.35">
      <c r="A852" t="s">
        <v>85</v>
      </c>
      <c r="B852">
        <v>2020</v>
      </c>
      <c r="C852">
        <v>58439</v>
      </c>
      <c r="D852">
        <v>51914</v>
      </c>
      <c r="E852">
        <v>1385357265</v>
      </c>
      <c r="F852">
        <v>287196</v>
      </c>
      <c r="G852">
        <v>150.09615562855001</v>
      </c>
      <c r="H852">
        <v>13591305.300000001</v>
      </c>
    </row>
    <row r="853" spans="1:8" x14ac:dyDescent="0.35">
      <c r="A853" t="s">
        <v>85</v>
      </c>
      <c r="B853">
        <v>2019</v>
      </c>
      <c r="C853">
        <v>57856</v>
      </c>
      <c r="D853">
        <v>51075</v>
      </c>
      <c r="E853">
        <v>1431774008</v>
      </c>
      <c r="F853">
        <v>271173</v>
      </c>
      <c r="G853">
        <v>142.14962945970001</v>
      </c>
      <c r="H853">
        <v>13878886.42</v>
      </c>
    </row>
    <row r="854" spans="1:8" x14ac:dyDescent="0.35">
      <c r="A854" t="s">
        <v>85</v>
      </c>
      <c r="B854">
        <v>2018</v>
      </c>
      <c r="C854">
        <v>57472</v>
      </c>
      <c r="D854">
        <v>50478</v>
      </c>
      <c r="E854">
        <v>1452552393</v>
      </c>
      <c r="F854">
        <v>290747</v>
      </c>
      <c r="G854">
        <v>138.6563733836</v>
      </c>
      <c r="H854">
        <v>13837414.24</v>
      </c>
    </row>
    <row r="855" spans="1:8" x14ac:dyDescent="0.35">
      <c r="A855" t="s">
        <v>85</v>
      </c>
      <c r="B855">
        <v>2017</v>
      </c>
      <c r="C855">
        <v>57042</v>
      </c>
      <c r="D855">
        <v>49558</v>
      </c>
      <c r="E855">
        <v>1394725460</v>
      </c>
      <c r="F855">
        <v>270341</v>
      </c>
      <c r="G855">
        <v>135.23963297987001</v>
      </c>
      <c r="H855">
        <v>12895779.060000001</v>
      </c>
    </row>
    <row r="856" spans="1:8" x14ac:dyDescent="0.35">
      <c r="A856" t="s">
        <v>85</v>
      </c>
      <c r="B856">
        <v>2016</v>
      </c>
      <c r="C856">
        <v>56231</v>
      </c>
      <c r="D856">
        <v>48777</v>
      </c>
      <c r="E856">
        <v>1427648865</v>
      </c>
      <c r="F856">
        <v>291414</v>
      </c>
      <c r="G856">
        <v>132.89794217212</v>
      </c>
      <c r="H856">
        <v>12139696.300000001</v>
      </c>
    </row>
    <row r="857" spans="1:8" x14ac:dyDescent="0.35">
      <c r="A857" t="s">
        <v>85</v>
      </c>
      <c r="B857">
        <v>2015</v>
      </c>
      <c r="C857">
        <v>55417</v>
      </c>
      <c r="D857">
        <v>48041</v>
      </c>
      <c r="E857">
        <v>1423983897</v>
      </c>
      <c r="F857">
        <v>269427</v>
      </c>
      <c r="G857">
        <v>131.40504004800999</v>
      </c>
      <c r="H857">
        <v>12148950.060000001</v>
      </c>
    </row>
    <row r="858" spans="1:8" x14ac:dyDescent="0.35">
      <c r="A858" t="s">
        <v>85</v>
      </c>
      <c r="B858">
        <v>2014</v>
      </c>
      <c r="C858">
        <v>54675</v>
      </c>
      <c r="D858">
        <v>46881</v>
      </c>
      <c r="E858">
        <v>1429977667</v>
      </c>
      <c r="F858">
        <v>269240</v>
      </c>
      <c r="G858">
        <v>128.43385716504</v>
      </c>
      <c r="H858">
        <v>13122197.279999999</v>
      </c>
    </row>
    <row r="859" spans="1:8" x14ac:dyDescent="0.35">
      <c r="A859" t="s">
        <v>85</v>
      </c>
      <c r="B859">
        <v>2013</v>
      </c>
      <c r="C859">
        <v>54166</v>
      </c>
      <c r="D859">
        <v>45484</v>
      </c>
      <c r="E859">
        <v>1438517345</v>
      </c>
      <c r="F859">
        <v>295130</v>
      </c>
      <c r="G859">
        <v>125.86630628637</v>
      </c>
      <c r="H859">
        <v>12543731.92</v>
      </c>
    </row>
    <row r="860" spans="1:8" x14ac:dyDescent="0.35">
      <c r="A860" t="s">
        <v>86</v>
      </c>
      <c r="B860">
        <v>2023</v>
      </c>
      <c r="C860">
        <v>25753</v>
      </c>
      <c r="D860">
        <v>22330</v>
      </c>
      <c r="E860">
        <v>368103150</v>
      </c>
      <c r="F860">
        <v>80265</v>
      </c>
      <c r="G860">
        <v>151.10014583784999</v>
      </c>
      <c r="H860">
        <v>7111430.8300000001</v>
      </c>
    </row>
    <row r="861" spans="1:8" x14ac:dyDescent="0.35">
      <c r="A861" t="s">
        <v>86</v>
      </c>
      <c r="B861">
        <v>2022</v>
      </c>
      <c r="C861">
        <v>25063</v>
      </c>
      <c r="D861">
        <v>22053</v>
      </c>
      <c r="E861">
        <v>374393811</v>
      </c>
      <c r="F861">
        <v>76731</v>
      </c>
      <c r="G861">
        <v>145.79344989521999</v>
      </c>
      <c r="H861">
        <v>6919284.0199999996</v>
      </c>
    </row>
    <row r="862" spans="1:8" x14ac:dyDescent="0.35">
      <c r="A862" t="s">
        <v>86</v>
      </c>
      <c r="B862">
        <v>2021</v>
      </c>
      <c r="C862">
        <v>24627</v>
      </c>
      <c r="D862">
        <v>21768</v>
      </c>
      <c r="E862">
        <v>365670895</v>
      </c>
      <c r="F862">
        <v>79523</v>
      </c>
      <c r="G862">
        <v>140.23176787486</v>
      </c>
      <c r="H862">
        <v>6748527.6699999999</v>
      </c>
    </row>
    <row r="863" spans="1:8" x14ac:dyDescent="0.35">
      <c r="A863" t="s">
        <v>86</v>
      </c>
      <c r="B863">
        <v>2020</v>
      </c>
      <c r="C863">
        <v>24054</v>
      </c>
      <c r="D863">
        <v>21411</v>
      </c>
      <c r="E863">
        <v>361736384</v>
      </c>
      <c r="F863">
        <v>79771</v>
      </c>
      <c r="G863">
        <v>135.62839565652999</v>
      </c>
      <c r="H863">
        <v>6580465.9900000002</v>
      </c>
    </row>
    <row r="864" spans="1:8" x14ac:dyDescent="0.35">
      <c r="A864" t="s">
        <v>86</v>
      </c>
      <c r="B864">
        <v>2019</v>
      </c>
      <c r="C864">
        <v>23664</v>
      </c>
      <c r="D864">
        <v>21702</v>
      </c>
      <c r="E864">
        <v>367665134</v>
      </c>
      <c r="F864">
        <v>73288</v>
      </c>
      <c r="G864">
        <v>128.44783469672001</v>
      </c>
      <c r="H864">
        <v>6757918.0300000003</v>
      </c>
    </row>
    <row r="865" spans="1:8" x14ac:dyDescent="0.35">
      <c r="A865" t="s">
        <v>86</v>
      </c>
      <c r="B865">
        <v>2018</v>
      </c>
      <c r="C865">
        <v>23366</v>
      </c>
      <c r="D865">
        <v>21706</v>
      </c>
      <c r="E865">
        <v>376054897</v>
      </c>
      <c r="F865">
        <v>79116</v>
      </c>
      <c r="G865">
        <v>125.29129337669001</v>
      </c>
      <c r="H865">
        <v>6608043.9900000002</v>
      </c>
    </row>
    <row r="866" spans="1:8" x14ac:dyDescent="0.35">
      <c r="A866" t="s">
        <v>86</v>
      </c>
      <c r="B866">
        <v>2017</v>
      </c>
      <c r="C866">
        <v>23048</v>
      </c>
      <c r="D866">
        <v>21389</v>
      </c>
      <c r="E866">
        <v>350635830</v>
      </c>
      <c r="F866">
        <v>73021</v>
      </c>
      <c r="G866">
        <v>122.20389238769</v>
      </c>
      <c r="H866">
        <v>6597232.0999999996</v>
      </c>
    </row>
    <row r="867" spans="1:8" x14ac:dyDescent="0.35">
      <c r="A867" t="s">
        <v>86</v>
      </c>
      <c r="B867">
        <v>2016</v>
      </c>
      <c r="C867">
        <v>22853</v>
      </c>
      <c r="D867">
        <v>21295</v>
      </c>
      <c r="E867">
        <v>360086954</v>
      </c>
      <c r="F867">
        <v>77480</v>
      </c>
      <c r="G867">
        <v>120.08791702476999</v>
      </c>
      <c r="H867">
        <v>6568599.3899999997</v>
      </c>
    </row>
    <row r="868" spans="1:8" x14ac:dyDescent="0.35">
      <c r="A868" t="s">
        <v>86</v>
      </c>
      <c r="B868">
        <v>2015</v>
      </c>
      <c r="C868">
        <v>22666</v>
      </c>
      <c r="D868">
        <v>21430</v>
      </c>
      <c r="E868">
        <v>352083285</v>
      </c>
      <c r="F868">
        <v>73422</v>
      </c>
      <c r="G868">
        <v>118.73891565216999</v>
      </c>
      <c r="H868">
        <v>6172834</v>
      </c>
    </row>
    <row r="869" spans="1:8" x14ac:dyDescent="0.35">
      <c r="A869" t="s">
        <v>86</v>
      </c>
      <c r="B869">
        <v>2014</v>
      </c>
      <c r="C869">
        <v>22470</v>
      </c>
      <c r="D869">
        <v>21239</v>
      </c>
      <c r="E869">
        <v>372913767</v>
      </c>
      <c r="F869">
        <v>76387</v>
      </c>
      <c r="G869">
        <v>116.05412491964999</v>
      </c>
      <c r="H869">
        <v>6003760.6100000003</v>
      </c>
    </row>
    <row r="870" spans="1:8" x14ac:dyDescent="0.35">
      <c r="A870" t="s">
        <v>86</v>
      </c>
      <c r="B870">
        <v>2013</v>
      </c>
      <c r="C870">
        <v>22330</v>
      </c>
      <c r="D870">
        <v>21155</v>
      </c>
      <c r="E870">
        <v>389229011</v>
      </c>
      <c r="F870">
        <v>93583</v>
      </c>
      <c r="G870">
        <v>113.7340601253</v>
      </c>
      <c r="H870">
        <v>5889642.1699999999</v>
      </c>
    </row>
    <row r="871" spans="1:8" x14ac:dyDescent="0.35">
      <c r="A871" t="s">
        <v>87</v>
      </c>
      <c r="B871">
        <v>2023</v>
      </c>
      <c r="C871">
        <v>4243</v>
      </c>
      <c r="D871">
        <v>3695</v>
      </c>
      <c r="E871">
        <v>112706270.20999999</v>
      </c>
      <c r="F871">
        <v>19206</v>
      </c>
      <c r="G871">
        <v>152.64519948844</v>
      </c>
      <c r="H871">
        <v>2320071.09</v>
      </c>
    </row>
    <row r="872" spans="1:8" x14ac:dyDescent="0.35">
      <c r="A872" t="s">
        <v>87</v>
      </c>
      <c r="B872">
        <v>2022</v>
      </c>
      <c r="C872">
        <v>4053</v>
      </c>
      <c r="D872">
        <v>3649</v>
      </c>
      <c r="E872">
        <v>105030649.42</v>
      </c>
      <c r="F872">
        <v>17965</v>
      </c>
      <c r="G872">
        <v>147.28424066014</v>
      </c>
      <c r="H872">
        <v>1929964.51</v>
      </c>
    </row>
    <row r="873" spans="1:8" x14ac:dyDescent="0.35">
      <c r="A873" t="s">
        <v>87</v>
      </c>
      <c r="B873">
        <v>2021</v>
      </c>
      <c r="C873">
        <v>3942</v>
      </c>
      <c r="D873">
        <v>3626</v>
      </c>
      <c r="E873">
        <v>98620635.450000003</v>
      </c>
      <c r="F873">
        <v>18160</v>
      </c>
      <c r="G873">
        <v>141.66568842922999</v>
      </c>
      <c r="H873">
        <v>1849243.6</v>
      </c>
    </row>
    <row r="874" spans="1:8" x14ac:dyDescent="0.35">
      <c r="A874" t="s">
        <v>87</v>
      </c>
      <c r="B874">
        <v>2020</v>
      </c>
      <c r="C874">
        <v>3859</v>
      </c>
      <c r="D874">
        <v>3613</v>
      </c>
      <c r="E874">
        <v>94081529.400000006</v>
      </c>
      <c r="F874">
        <v>16815</v>
      </c>
      <c r="G874">
        <v>137.01524506473001</v>
      </c>
      <c r="H874">
        <v>1856980.2</v>
      </c>
    </row>
    <row r="875" spans="1:8" x14ac:dyDescent="0.35">
      <c r="A875" t="s">
        <v>87</v>
      </c>
      <c r="B875">
        <v>2019</v>
      </c>
      <c r="C875">
        <v>3830</v>
      </c>
      <c r="D875">
        <v>3585</v>
      </c>
      <c r="E875">
        <v>97898095.549999997</v>
      </c>
      <c r="F875">
        <v>16845</v>
      </c>
      <c r="G875">
        <v>129.76126027158</v>
      </c>
      <c r="H875">
        <v>1806901.81</v>
      </c>
    </row>
    <row r="876" spans="1:8" x14ac:dyDescent="0.35">
      <c r="A876" t="s">
        <v>87</v>
      </c>
      <c r="B876">
        <v>2018</v>
      </c>
      <c r="C876">
        <v>3805</v>
      </c>
      <c r="D876">
        <v>3535</v>
      </c>
      <c r="E876">
        <v>99147429.620000005</v>
      </c>
      <c r="F876">
        <v>16660</v>
      </c>
      <c r="G876">
        <v>126.5724421747</v>
      </c>
      <c r="H876">
        <v>1702862.64</v>
      </c>
    </row>
    <row r="877" spans="1:8" x14ac:dyDescent="0.35">
      <c r="A877" t="s">
        <v>87</v>
      </c>
      <c r="B877">
        <v>2017</v>
      </c>
      <c r="C877">
        <v>3770</v>
      </c>
      <c r="D877">
        <v>3486</v>
      </c>
      <c r="E877">
        <v>100053641</v>
      </c>
      <c r="F877">
        <v>16381</v>
      </c>
      <c r="G877">
        <v>123.45347139374</v>
      </c>
      <c r="H877">
        <v>1707930.99</v>
      </c>
    </row>
    <row r="878" spans="1:8" x14ac:dyDescent="0.35">
      <c r="A878" t="s">
        <v>87</v>
      </c>
      <c r="B878">
        <v>2016</v>
      </c>
      <c r="C878">
        <v>3739</v>
      </c>
      <c r="D878">
        <v>3454</v>
      </c>
      <c r="E878">
        <v>101881440</v>
      </c>
      <c r="F878">
        <v>16484</v>
      </c>
      <c r="G878">
        <v>121.3158594173</v>
      </c>
      <c r="H878">
        <v>1732024.93</v>
      </c>
    </row>
    <row r="879" spans="1:8" x14ac:dyDescent="0.35">
      <c r="A879" t="s">
        <v>87</v>
      </c>
      <c r="B879">
        <v>2015</v>
      </c>
      <c r="C879">
        <v>3725</v>
      </c>
      <c r="D879">
        <v>3416</v>
      </c>
      <c r="E879">
        <v>104605880</v>
      </c>
      <c r="F879">
        <v>17359</v>
      </c>
      <c r="G879">
        <v>119.95306401767</v>
      </c>
      <c r="H879">
        <v>1644603.02</v>
      </c>
    </row>
    <row r="880" spans="1:8" x14ac:dyDescent="0.35">
      <c r="A880" t="s">
        <v>87</v>
      </c>
      <c r="B880">
        <v>2014</v>
      </c>
      <c r="C880">
        <v>3731</v>
      </c>
      <c r="D880">
        <v>3349</v>
      </c>
      <c r="E880">
        <v>104534789</v>
      </c>
      <c r="F880">
        <v>17897</v>
      </c>
      <c r="G880">
        <v>117.2408203287</v>
      </c>
      <c r="H880">
        <v>1700706.38</v>
      </c>
    </row>
    <row r="881" spans="1:8" x14ac:dyDescent="0.35">
      <c r="A881" t="s">
        <v>87</v>
      </c>
      <c r="B881">
        <v>2013</v>
      </c>
      <c r="C881">
        <v>3695</v>
      </c>
      <c r="D881">
        <v>3314</v>
      </c>
      <c r="E881">
        <v>103038967</v>
      </c>
      <c r="F881">
        <v>17714</v>
      </c>
      <c r="G881">
        <v>114.89703203256001</v>
      </c>
      <c r="H881">
        <v>1724130.83</v>
      </c>
    </row>
    <row r="882" spans="1:8" x14ac:dyDescent="0.35">
      <c r="A882" t="s">
        <v>88</v>
      </c>
      <c r="B882">
        <v>2023</v>
      </c>
    </row>
    <row r="883" spans="1:8" x14ac:dyDescent="0.35">
      <c r="A883" t="s">
        <v>88</v>
      </c>
      <c r="B883">
        <v>2022</v>
      </c>
    </row>
    <row r="884" spans="1:8" x14ac:dyDescent="0.35">
      <c r="A884" t="s">
        <v>88</v>
      </c>
      <c r="B884">
        <v>2021</v>
      </c>
    </row>
    <row r="885" spans="1:8" x14ac:dyDescent="0.35">
      <c r="A885" t="s">
        <v>88</v>
      </c>
      <c r="B885">
        <v>2020</v>
      </c>
      <c r="D885">
        <v>3770</v>
      </c>
    </row>
    <row r="886" spans="1:8" x14ac:dyDescent="0.35">
      <c r="A886" t="s">
        <v>88</v>
      </c>
      <c r="B886">
        <v>2019</v>
      </c>
    </row>
    <row r="887" spans="1:8" x14ac:dyDescent="0.35">
      <c r="A887" t="s">
        <v>88</v>
      </c>
      <c r="B887">
        <v>2018</v>
      </c>
      <c r="C887">
        <v>3869</v>
      </c>
      <c r="D887">
        <v>3878</v>
      </c>
      <c r="E887">
        <v>137199764</v>
      </c>
      <c r="F887">
        <v>27240</v>
      </c>
      <c r="G887">
        <v>138.6563733836</v>
      </c>
      <c r="H887">
        <v>1687483</v>
      </c>
    </row>
    <row r="888" spans="1:8" x14ac:dyDescent="0.35">
      <c r="A888" t="s">
        <v>88</v>
      </c>
      <c r="B888">
        <v>2017</v>
      </c>
      <c r="C888">
        <v>3877</v>
      </c>
      <c r="D888">
        <v>3853</v>
      </c>
      <c r="E888">
        <v>138754314</v>
      </c>
      <c r="F888">
        <v>27235</v>
      </c>
      <c r="G888">
        <v>135.23963297987001</v>
      </c>
      <c r="H888">
        <v>1630646</v>
      </c>
    </row>
    <row r="889" spans="1:8" x14ac:dyDescent="0.35">
      <c r="A889" t="s">
        <v>88</v>
      </c>
      <c r="B889">
        <v>2016</v>
      </c>
      <c r="C889">
        <v>3829</v>
      </c>
      <c r="D889">
        <v>3811</v>
      </c>
      <c r="E889">
        <v>135194208.19</v>
      </c>
      <c r="F889">
        <v>26961</v>
      </c>
      <c r="G889">
        <v>132.89794217212</v>
      </c>
      <c r="H889">
        <v>1782044</v>
      </c>
    </row>
    <row r="890" spans="1:8" x14ac:dyDescent="0.35">
      <c r="A890" t="s">
        <v>88</v>
      </c>
      <c r="B890">
        <v>2015</v>
      </c>
      <c r="C890">
        <v>3812</v>
      </c>
      <c r="D890">
        <v>3773</v>
      </c>
      <c r="E890">
        <v>149553629.61000001</v>
      </c>
      <c r="F890">
        <v>26490</v>
      </c>
      <c r="G890">
        <v>131.40504004800999</v>
      </c>
      <c r="H890">
        <v>1721457</v>
      </c>
    </row>
    <row r="891" spans="1:8" x14ac:dyDescent="0.35">
      <c r="A891" t="s">
        <v>88</v>
      </c>
      <c r="B891">
        <v>2014</v>
      </c>
      <c r="C891">
        <v>3797</v>
      </c>
      <c r="D891">
        <v>3767</v>
      </c>
      <c r="E891">
        <v>149421780.41999999</v>
      </c>
      <c r="F891">
        <v>26580</v>
      </c>
      <c r="G891">
        <v>128.43385716504</v>
      </c>
      <c r="H891">
        <v>1656072</v>
      </c>
    </row>
    <row r="892" spans="1:8" x14ac:dyDescent="0.35">
      <c r="A892" t="s">
        <v>88</v>
      </c>
      <c r="B892">
        <v>2013</v>
      </c>
      <c r="C892">
        <v>3762</v>
      </c>
      <c r="D892">
        <v>3740</v>
      </c>
      <c r="E892">
        <v>147177161</v>
      </c>
      <c r="F892">
        <v>27606</v>
      </c>
      <c r="G892">
        <v>125.86630628637</v>
      </c>
      <c r="H892">
        <v>1830008</v>
      </c>
    </row>
    <row r="893" spans="1:8" x14ac:dyDescent="0.35">
      <c r="A893" t="s">
        <v>89</v>
      </c>
      <c r="B893">
        <v>2023</v>
      </c>
      <c r="C893">
        <v>24685</v>
      </c>
      <c r="D893">
        <v>22725</v>
      </c>
      <c r="E893">
        <v>435760353.69999999</v>
      </c>
      <c r="F893">
        <v>78799</v>
      </c>
      <c r="G893">
        <v>138.07208974752999</v>
      </c>
      <c r="H893">
        <v>6548024.6399999997</v>
      </c>
    </row>
    <row r="894" spans="1:8" x14ac:dyDescent="0.35">
      <c r="A894" t="s">
        <v>89</v>
      </c>
      <c r="B894">
        <v>2022</v>
      </c>
      <c r="C894">
        <v>24429</v>
      </c>
      <c r="D894">
        <v>22593</v>
      </c>
      <c r="E894">
        <v>442566800</v>
      </c>
      <c r="F894">
        <v>77910</v>
      </c>
      <c r="G894">
        <v>133.22294420641001</v>
      </c>
      <c r="H894">
        <v>7767385.5199999996</v>
      </c>
    </row>
    <row r="895" spans="1:8" x14ac:dyDescent="0.35">
      <c r="A895" t="s">
        <v>89</v>
      </c>
      <c r="B895">
        <v>2021</v>
      </c>
      <c r="C895">
        <v>24201</v>
      </c>
      <c r="D895">
        <v>22257</v>
      </c>
      <c r="E895">
        <v>437783480</v>
      </c>
      <c r="F895">
        <v>77697</v>
      </c>
      <c r="G895">
        <v>128.14079782723999</v>
      </c>
      <c r="H895">
        <v>6737081.8399999999</v>
      </c>
    </row>
    <row r="896" spans="1:8" x14ac:dyDescent="0.35">
      <c r="A896" t="s">
        <v>89</v>
      </c>
      <c r="B896">
        <v>2020</v>
      </c>
      <c r="C896">
        <v>23953</v>
      </c>
      <c r="D896">
        <v>22007</v>
      </c>
      <c r="E896">
        <v>434595672</v>
      </c>
      <c r="F896">
        <v>74978</v>
      </c>
      <c r="G896">
        <v>123.93433450089999</v>
      </c>
      <c r="H896">
        <v>5997246.6799999997</v>
      </c>
    </row>
    <row r="897" spans="1:8" x14ac:dyDescent="0.35">
      <c r="A897" t="s">
        <v>89</v>
      </c>
      <c r="B897">
        <v>2019</v>
      </c>
      <c r="C897">
        <v>23774</v>
      </c>
      <c r="D897">
        <v>21744</v>
      </c>
      <c r="E897">
        <v>441117871</v>
      </c>
      <c r="F897">
        <v>80824</v>
      </c>
      <c r="G897">
        <v>117.37289108346999</v>
      </c>
      <c r="H897">
        <v>5927808.3200000003</v>
      </c>
    </row>
    <row r="898" spans="1:8" x14ac:dyDescent="0.35">
      <c r="A898" t="s">
        <v>89</v>
      </c>
      <c r="B898">
        <v>2018</v>
      </c>
      <c r="C898">
        <v>23547</v>
      </c>
      <c r="D898">
        <v>21592</v>
      </c>
      <c r="E898">
        <v>439426852.25999999</v>
      </c>
      <c r="F898">
        <v>77362</v>
      </c>
      <c r="G898">
        <v>114.48851096580999</v>
      </c>
      <c r="H898">
        <v>5431298.1600000001</v>
      </c>
    </row>
    <row r="899" spans="1:8" x14ac:dyDescent="0.35">
      <c r="A899" t="s">
        <v>89</v>
      </c>
      <c r="B899">
        <v>2017</v>
      </c>
      <c r="C899">
        <v>23373</v>
      </c>
      <c r="D899">
        <v>21297</v>
      </c>
      <c r="E899">
        <v>415075636.79000002</v>
      </c>
      <c r="F899">
        <v>74293</v>
      </c>
      <c r="G899">
        <v>111.66730980762</v>
      </c>
      <c r="H899">
        <v>6113555.0099999998</v>
      </c>
    </row>
    <row r="900" spans="1:8" x14ac:dyDescent="0.35">
      <c r="A900" t="s">
        <v>89</v>
      </c>
      <c r="B900">
        <v>2016</v>
      </c>
      <c r="C900">
        <v>23168</v>
      </c>
      <c r="D900">
        <v>20983</v>
      </c>
      <c r="E900">
        <v>422889754.88</v>
      </c>
      <c r="F900">
        <v>71203</v>
      </c>
      <c r="G900">
        <v>109.73377666248</v>
      </c>
      <c r="H900">
        <v>5716494.71</v>
      </c>
    </row>
    <row r="901" spans="1:8" x14ac:dyDescent="0.35">
      <c r="A901" t="s">
        <v>89</v>
      </c>
      <c r="B901">
        <v>2015</v>
      </c>
      <c r="C901">
        <v>22954</v>
      </c>
      <c r="D901">
        <v>20699</v>
      </c>
      <c r="E901">
        <v>427059905</v>
      </c>
      <c r="F901">
        <v>93376</v>
      </c>
      <c r="G901">
        <v>108.50108798733</v>
      </c>
      <c r="H901">
        <v>5196668.3600000003</v>
      </c>
    </row>
    <row r="902" spans="1:8" x14ac:dyDescent="0.35">
      <c r="A902" t="s">
        <v>89</v>
      </c>
      <c r="B902">
        <v>2014</v>
      </c>
      <c r="C902">
        <v>22822</v>
      </c>
      <c r="D902">
        <v>20528</v>
      </c>
      <c r="E902">
        <v>430476380</v>
      </c>
      <c r="F902">
        <v>86152</v>
      </c>
      <c r="G902">
        <v>106.04778349237</v>
      </c>
      <c r="H902">
        <v>5149477.78</v>
      </c>
    </row>
    <row r="903" spans="1:8" x14ac:dyDescent="0.35">
      <c r="A903" t="s">
        <v>89</v>
      </c>
      <c r="B903">
        <v>2013</v>
      </c>
      <c r="C903">
        <v>22725</v>
      </c>
      <c r="D903">
        <v>20382</v>
      </c>
      <c r="E903">
        <v>431424778</v>
      </c>
      <c r="F903">
        <v>84001</v>
      </c>
      <c r="G903">
        <v>103.92775777876</v>
      </c>
      <c r="H903">
        <v>5723053.9400000004</v>
      </c>
    </row>
    <row r="904" spans="1:8" x14ac:dyDescent="0.35">
      <c r="A904" t="s">
        <v>90</v>
      </c>
      <c r="B904">
        <v>2023</v>
      </c>
    </row>
    <row r="905" spans="1:8" x14ac:dyDescent="0.35">
      <c r="A905" t="s">
        <v>90</v>
      </c>
      <c r="B905">
        <v>2022</v>
      </c>
    </row>
    <row r="906" spans="1:8" x14ac:dyDescent="0.35">
      <c r="A906" t="s">
        <v>90</v>
      </c>
      <c r="B906">
        <v>2021</v>
      </c>
    </row>
    <row r="907" spans="1:8" x14ac:dyDescent="0.35">
      <c r="A907" t="s">
        <v>90</v>
      </c>
      <c r="B907">
        <v>2020</v>
      </c>
      <c r="D907">
        <v>39669</v>
      </c>
    </row>
    <row r="908" spans="1:8" x14ac:dyDescent="0.35">
      <c r="A908" t="s">
        <v>90</v>
      </c>
      <c r="B908">
        <v>2019</v>
      </c>
    </row>
    <row r="909" spans="1:8" x14ac:dyDescent="0.35">
      <c r="A909" t="s">
        <v>90</v>
      </c>
      <c r="B909">
        <v>2018</v>
      </c>
      <c r="C909">
        <v>42906</v>
      </c>
      <c r="D909">
        <v>39225</v>
      </c>
      <c r="E909">
        <v>865407362</v>
      </c>
      <c r="F909">
        <v>192937</v>
      </c>
      <c r="G909">
        <v>149.28835079757999</v>
      </c>
      <c r="H909">
        <v>11093576.67</v>
      </c>
    </row>
    <row r="910" spans="1:8" x14ac:dyDescent="0.35">
      <c r="A910" t="s">
        <v>90</v>
      </c>
      <c r="B910">
        <v>2017</v>
      </c>
      <c r="C910">
        <v>42498</v>
      </c>
      <c r="D910">
        <v>38278</v>
      </c>
      <c r="E910">
        <v>816810815</v>
      </c>
      <c r="F910">
        <v>175818</v>
      </c>
      <c r="G910">
        <v>145.60961950288001</v>
      </c>
      <c r="H910">
        <v>11961256</v>
      </c>
    </row>
    <row r="911" spans="1:8" x14ac:dyDescent="0.35">
      <c r="A911" t="s">
        <v>90</v>
      </c>
      <c r="B911">
        <v>2016</v>
      </c>
      <c r="C911">
        <v>42178</v>
      </c>
      <c r="D911">
        <v>37473</v>
      </c>
      <c r="E911">
        <v>863880083</v>
      </c>
      <c r="F911">
        <v>189957</v>
      </c>
      <c r="G911">
        <v>143.08837110848</v>
      </c>
      <c r="H911">
        <v>11510496.859999999</v>
      </c>
    </row>
    <row r="912" spans="1:8" x14ac:dyDescent="0.35">
      <c r="A912" t="s">
        <v>90</v>
      </c>
      <c r="B912">
        <v>2015</v>
      </c>
      <c r="C912">
        <v>41798</v>
      </c>
      <c r="D912">
        <v>36235</v>
      </c>
      <c r="E912">
        <v>849863221</v>
      </c>
      <c r="F912">
        <v>181742</v>
      </c>
      <c r="G912">
        <v>141.48099533070001</v>
      </c>
      <c r="H912">
        <v>11079402.68</v>
      </c>
    </row>
    <row r="913" spans="1:8" x14ac:dyDescent="0.35">
      <c r="A913" t="s">
        <v>90</v>
      </c>
      <c r="B913">
        <v>2014</v>
      </c>
      <c r="C913">
        <v>41488</v>
      </c>
      <c r="D913">
        <v>34936</v>
      </c>
      <c r="E913">
        <v>848095655</v>
      </c>
      <c r="F913">
        <v>171946</v>
      </c>
      <c r="G913">
        <v>138.28198628632001</v>
      </c>
      <c r="H913">
        <v>10310517.640000001</v>
      </c>
    </row>
    <row r="914" spans="1:8" x14ac:dyDescent="0.35">
      <c r="A914" t="s">
        <v>90</v>
      </c>
      <c r="B914">
        <v>2013</v>
      </c>
      <c r="C914">
        <v>41200</v>
      </c>
      <c r="D914">
        <v>33174</v>
      </c>
      <c r="E914">
        <v>854203136</v>
      </c>
      <c r="F914">
        <v>198176</v>
      </c>
      <c r="G914">
        <v>135.51755918562</v>
      </c>
      <c r="H914">
        <v>10067878.15</v>
      </c>
    </row>
    <row r="915" spans="1:8" x14ac:dyDescent="0.35">
      <c r="A915" t="s">
        <v>91</v>
      </c>
      <c r="B915">
        <v>2023</v>
      </c>
    </row>
    <row r="916" spans="1:8" x14ac:dyDescent="0.35">
      <c r="A916" t="s">
        <v>91</v>
      </c>
      <c r="B916">
        <v>2022</v>
      </c>
    </row>
    <row r="917" spans="1:8" x14ac:dyDescent="0.35">
      <c r="A917" t="s">
        <v>91</v>
      </c>
      <c r="B917">
        <v>2021</v>
      </c>
    </row>
    <row r="918" spans="1:8" x14ac:dyDescent="0.35">
      <c r="A918" t="s">
        <v>91</v>
      </c>
      <c r="B918">
        <v>2020</v>
      </c>
      <c r="D918">
        <v>15074</v>
      </c>
    </row>
    <row r="919" spans="1:8" x14ac:dyDescent="0.35">
      <c r="A919" t="s">
        <v>91</v>
      </c>
      <c r="B919">
        <v>2019</v>
      </c>
    </row>
    <row r="920" spans="1:8" x14ac:dyDescent="0.35">
      <c r="A920" t="s">
        <v>91</v>
      </c>
      <c r="B920">
        <v>2018</v>
      </c>
      <c r="D920">
        <v>14645</v>
      </c>
      <c r="E920">
        <v>0</v>
      </c>
    </row>
    <row r="921" spans="1:8" x14ac:dyDescent="0.35">
      <c r="A921" t="s">
        <v>91</v>
      </c>
      <c r="B921">
        <v>2017</v>
      </c>
      <c r="C921">
        <v>0</v>
      </c>
      <c r="D921">
        <v>14441</v>
      </c>
      <c r="E921">
        <v>0</v>
      </c>
      <c r="F921">
        <v>0</v>
      </c>
      <c r="G921">
        <v>130.78560058859</v>
      </c>
      <c r="H921">
        <v>0</v>
      </c>
    </row>
    <row r="922" spans="1:8" x14ac:dyDescent="0.35">
      <c r="A922" t="s">
        <v>91</v>
      </c>
      <c r="B922">
        <v>2016</v>
      </c>
      <c r="D922">
        <v>14316</v>
      </c>
      <c r="E922">
        <v>0</v>
      </c>
      <c r="G922">
        <v>128.52103189717999</v>
      </c>
      <c r="H922">
        <v>0</v>
      </c>
    </row>
    <row r="923" spans="1:8" x14ac:dyDescent="0.35">
      <c r="A923" t="s">
        <v>91</v>
      </c>
      <c r="B923">
        <v>2015</v>
      </c>
      <c r="C923">
        <v>15966</v>
      </c>
      <c r="D923">
        <v>14195</v>
      </c>
      <c r="E923">
        <v>387692201</v>
      </c>
      <c r="F923">
        <v>79787</v>
      </c>
      <c r="G923">
        <v>127.07729756709</v>
      </c>
      <c r="H923">
        <v>3957008.52</v>
      </c>
    </row>
    <row r="924" spans="1:8" x14ac:dyDescent="0.35">
      <c r="A924" t="s">
        <v>91</v>
      </c>
      <c r="B924">
        <v>2014</v>
      </c>
      <c r="C924">
        <v>15745</v>
      </c>
      <c r="D924">
        <v>13999</v>
      </c>
      <c r="E924">
        <v>390765735</v>
      </c>
      <c r="F924">
        <v>74595</v>
      </c>
      <c r="G924">
        <v>124.20396872668</v>
      </c>
      <c r="H924">
        <v>3907209.52</v>
      </c>
    </row>
    <row r="925" spans="1:8" x14ac:dyDescent="0.35">
      <c r="A925" t="s">
        <v>91</v>
      </c>
      <c r="B925">
        <v>2013</v>
      </c>
      <c r="C925">
        <v>15534</v>
      </c>
      <c r="D925">
        <v>13863</v>
      </c>
      <c r="E925">
        <v>384027837</v>
      </c>
      <c r="F925">
        <v>87431</v>
      </c>
      <c r="G925">
        <v>121.72097852396</v>
      </c>
      <c r="H925">
        <v>3933563.74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DA864-151B-4F98-9915-67778F439813}">
  <dimension ref="A1:B6"/>
  <sheetViews>
    <sheetView workbookViewId="0">
      <selection activeCell="A2" sqref="A2"/>
    </sheetView>
  </sheetViews>
  <sheetFormatPr defaultRowHeight="14.5" x14ac:dyDescent="0.35"/>
  <cols>
    <col min="1" max="1" width="14.81640625" bestFit="1" customWidth="1"/>
    <col min="2" max="2" width="7.453125" bestFit="1" customWidth="1"/>
  </cols>
  <sheetData>
    <row r="1" spans="1:2" x14ac:dyDescent="0.35">
      <c r="A1" s="3"/>
      <c r="B1" s="6" t="s">
        <v>98</v>
      </c>
    </row>
    <row r="2" spans="1:2" x14ac:dyDescent="0.35">
      <c r="A2" s="7" t="s">
        <v>95</v>
      </c>
      <c r="B2" s="8">
        <v>0.66200000000000003</v>
      </c>
    </row>
    <row r="3" spans="1:2" x14ac:dyDescent="0.35">
      <c r="A3" s="7" t="s">
        <v>96</v>
      </c>
      <c r="B3" s="8">
        <v>0.248</v>
      </c>
    </row>
    <row r="4" spans="1:2" ht="15" thickBot="1" x14ac:dyDescent="0.4">
      <c r="A4" s="9" t="s">
        <v>97</v>
      </c>
      <c r="B4" s="10">
        <v>0.09</v>
      </c>
    </row>
    <row r="6" spans="1:2" x14ac:dyDescent="0.35">
      <c r="A6" t="s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C74566A107E49B2CCCE5C5481A213" ma:contentTypeVersion="16" ma:contentTypeDescription="Create a new document." ma:contentTypeScope="" ma:versionID="438c0f2f0dd586cfffb889849620e195">
  <xsd:schema xmlns:xsd="http://www.w3.org/2001/XMLSchema" xmlns:xs="http://www.w3.org/2001/XMLSchema" xmlns:p="http://schemas.microsoft.com/office/2006/metadata/properties" xmlns:ns2="83abfa7a-daeb-4e82-8a7e-c5824009c764" xmlns:ns3="18c4c99b-0bc1-4dd5-829e-ad5714449cd6" targetNamespace="http://schemas.microsoft.com/office/2006/metadata/properties" ma:root="true" ma:fieldsID="de8dcbbc0849f0c98b43a509b911371a" ns2:_="" ns3:_="">
    <xsd:import namespace="83abfa7a-daeb-4e82-8a7e-c5824009c764"/>
    <xsd:import namespace="18c4c99b-0bc1-4dd5-829e-ad5714449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bfa7a-daeb-4e82-8a7e-c5824009c7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4c99b-0bc1-4dd5-829e-ad5714449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8438e2d-c537-4dfd-9cc0-e70d5b18b1dc}" ma:internalName="TaxCatchAll" ma:showField="CatchAllData" ma:web="18c4c99b-0bc1-4dd5-829e-ad5714449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c4c99b-0bc1-4dd5-829e-ad5714449cd6" xsi:nil="true"/>
    <lcf76f155ced4ddcb4097134ff3c332f xmlns="83abfa7a-daeb-4e82-8a7e-c5824009c7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583C99-F715-4047-828A-A6E5F25F81F6}"/>
</file>

<file path=customXml/itemProps2.xml><?xml version="1.0" encoding="utf-8"?>
<ds:datastoreItem xmlns:ds="http://schemas.openxmlformats.org/officeDocument/2006/customXml" ds:itemID="{252CE40E-4EF8-4BC9-8369-DB04470C8C78}"/>
</file>

<file path=customXml/itemProps3.xml><?xml version="1.0" encoding="utf-8"?>
<ds:datastoreItem xmlns:ds="http://schemas.openxmlformats.org/officeDocument/2006/customXml" ds:itemID="{CDA5168D-916D-4C7E-90D5-E9B8B39BD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Tables</vt:lpstr>
      <vt:lpstr>Data</vt:lpstr>
      <vt:lpstr>Assumptions</vt:lpstr>
    </vt:vector>
  </TitlesOfParts>
  <Company>Laurits R Chistensen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nacrowley@CAEnergy.com</dc:creator>
  <cp:lastModifiedBy>Nick Crowley</cp:lastModifiedBy>
  <cp:lastPrinted>2025-10-17T19:03:16Z</cp:lastPrinted>
  <dcterms:created xsi:type="dcterms:W3CDTF">2025-08-28T16:32:34Z</dcterms:created>
  <dcterms:modified xsi:type="dcterms:W3CDTF">2025-10-17T19:03:19Z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0x010100EDEC74566A107E49B2CCCE5C5481A213</vt:lpwstr>
  </property>
</Properties>
</file>